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oche\Documents\Documents\Documents\expenses\Charter\cDVR\documents\"/>
    </mc:Choice>
  </mc:AlternateContent>
  <bookViews>
    <workbookView xWindow="0" yWindow="0" windowWidth="28800" windowHeight="12135" activeTab="2"/>
  </bookViews>
  <sheets>
    <sheet name="MGMT" sheetId="5" r:id="rId1"/>
    <sheet name="OOB" sheetId="4" r:id="rId2"/>
    <sheet name="Data" sheetId="2" r:id="rId3"/>
    <sheet name="eCDN Anycast" sheetId="3" r:id="rId4"/>
    <sheet name="Gemini Anycast" sheetId="6" r:id="rId5"/>
  </sheets>
  <definedNames>
    <definedName name="_xlnm._FilterDatabase" localSheetId="2" hidden="1">Data!$A$1:$S$396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90" i="2" l="1"/>
  <c r="U196" i="2"/>
  <c r="U201" i="2"/>
  <c r="D235" i="2"/>
  <c r="V235" i="2"/>
  <c r="D241" i="2"/>
  <c r="V241" i="2"/>
  <c r="D240" i="2"/>
  <c r="V240" i="2"/>
  <c r="D239" i="2"/>
  <c r="V239" i="2"/>
  <c r="X239" i="2"/>
  <c r="D238" i="2"/>
  <c r="V238" i="2"/>
  <c r="D237" i="2"/>
  <c r="X237" i="2"/>
  <c r="D236" i="2"/>
  <c r="V236" i="2"/>
  <c r="X236" i="2"/>
  <c r="D234" i="2"/>
  <c r="X234" i="2"/>
  <c r="D233" i="2"/>
  <c r="V233" i="2"/>
  <c r="X233" i="2"/>
  <c r="D232" i="2"/>
  <c r="V232" i="2"/>
  <c r="D231" i="2"/>
  <c r="V231" i="2"/>
  <c r="X231" i="2"/>
  <c r="D230" i="2"/>
  <c r="V230" i="2"/>
  <c r="X230" i="2"/>
  <c r="U241" i="2"/>
  <c r="U240" i="2"/>
  <c r="U239" i="2"/>
  <c r="U238" i="2"/>
  <c r="U237" i="2"/>
  <c r="U236" i="2"/>
  <c r="U235" i="2"/>
  <c r="U234" i="2"/>
  <c r="U233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K247" i="2"/>
  <c r="K246" i="2"/>
  <c r="K245" i="2"/>
  <c r="K244" i="2"/>
  <c r="K243" i="2"/>
  <c r="K242" i="2"/>
  <c r="K241" i="2"/>
  <c r="W241" i="2"/>
  <c r="K240" i="2"/>
  <c r="W240" i="2"/>
  <c r="K239" i="2"/>
  <c r="W239" i="2"/>
  <c r="K238" i="2"/>
  <c r="W238" i="2"/>
  <c r="K237" i="2"/>
  <c r="W237" i="2"/>
  <c r="K236" i="2"/>
  <c r="W236" i="2"/>
  <c r="K235" i="2"/>
  <c r="W235" i="2"/>
  <c r="K234" i="2"/>
  <c r="W234" i="2"/>
  <c r="K233" i="2"/>
  <c r="W233" i="2"/>
  <c r="K192" i="2"/>
  <c r="K191" i="2"/>
  <c r="X179" i="2"/>
  <c r="V179" i="2"/>
  <c r="U179" i="2"/>
  <c r="X127" i="2"/>
  <c r="V127" i="2"/>
  <c r="U127" i="2"/>
  <c r="X126" i="2"/>
  <c r="V126" i="2"/>
  <c r="U126" i="2"/>
  <c r="X178" i="2"/>
  <c r="V178" i="2"/>
  <c r="U178" i="2"/>
  <c r="X177" i="2"/>
  <c r="V177" i="2"/>
  <c r="U177" i="2"/>
  <c r="X176" i="2"/>
  <c r="W176" i="2"/>
  <c r="V176" i="2"/>
  <c r="U176" i="2"/>
  <c r="X175" i="2"/>
  <c r="V175" i="2"/>
  <c r="U175" i="2"/>
  <c r="X174" i="2"/>
  <c r="W174" i="2"/>
  <c r="V174" i="2"/>
  <c r="U174" i="2"/>
  <c r="X173" i="2"/>
  <c r="V173" i="2"/>
  <c r="U173" i="2"/>
  <c r="X172" i="2"/>
  <c r="V172" i="2"/>
  <c r="U172" i="2"/>
  <c r="X171" i="2"/>
  <c r="V171" i="2"/>
  <c r="U171" i="2"/>
  <c r="X170" i="2"/>
  <c r="V170" i="2"/>
  <c r="U170" i="2"/>
  <c r="X169" i="2"/>
  <c r="V169" i="2"/>
  <c r="U169" i="2"/>
  <c r="X168" i="2"/>
  <c r="W168" i="2"/>
  <c r="V168" i="2"/>
  <c r="U168" i="2"/>
  <c r="X167" i="2"/>
  <c r="V167" i="2"/>
  <c r="U167" i="2"/>
  <c r="X166" i="2"/>
  <c r="W166" i="2"/>
  <c r="V166" i="2"/>
  <c r="U166" i="2"/>
  <c r="X165" i="2"/>
  <c r="V165" i="2"/>
  <c r="U165" i="2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U232" i="2"/>
  <c r="U231" i="2"/>
  <c r="U230" i="2"/>
  <c r="X229" i="2"/>
  <c r="W229" i="2"/>
  <c r="V229" i="2"/>
  <c r="U229" i="2"/>
  <c r="X228" i="2"/>
  <c r="V228" i="2"/>
  <c r="U228" i="2"/>
  <c r="X227" i="2"/>
  <c r="V227" i="2"/>
  <c r="U227" i="2"/>
  <c r="K232" i="2"/>
  <c r="W232" i="2"/>
  <c r="K231" i="2"/>
  <c r="W231" i="2"/>
  <c r="K230" i="2"/>
  <c r="W230" i="2"/>
  <c r="K229" i="2"/>
  <c r="K228" i="2"/>
  <c r="W228" i="2"/>
  <c r="K227" i="2"/>
  <c r="W227" i="2"/>
  <c r="X161" i="2"/>
  <c r="W161" i="2"/>
  <c r="V161" i="2"/>
  <c r="U161" i="2"/>
  <c r="X160" i="2"/>
  <c r="V160" i="2"/>
  <c r="U160" i="2"/>
  <c r="X159" i="2"/>
  <c r="V159" i="2"/>
  <c r="U159" i="2"/>
  <c r="X164" i="2"/>
  <c r="V164" i="2"/>
  <c r="U164" i="2"/>
  <c r="R164" i="2"/>
  <c r="K164" i="2"/>
  <c r="W164" i="2"/>
  <c r="X163" i="2"/>
  <c r="V163" i="2"/>
  <c r="U163" i="2"/>
  <c r="R163" i="2"/>
  <c r="K163" i="2"/>
  <c r="W163" i="2"/>
  <c r="X162" i="2"/>
  <c r="V162" i="2"/>
  <c r="U162" i="2"/>
  <c r="R162" i="2"/>
  <c r="K162" i="2"/>
  <c r="W162" i="2"/>
  <c r="D11" i="2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7" i="3"/>
  <c r="X158" i="2"/>
  <c r="K158" i="2"/>
  <c r="W158" i="2"/>
  <c r="V158" i="2"/>
  <c r="U158" i="2"/>
  <c r="R158" i="2"/>
  <c r="X157" i="2"/>
  <c r="K157" i="2"/>
  <c r="W157" i="2"/>
  <c r="V157" i="2"/>
  <c r="U157" i="2"/>
  <c r="R157" i="2"/>
  <c r="X156" i="2"/>
  <c r="W156" i="2"/>
  <c r="V156" i="2"/>
  <c r="U156" i="2"/>
  <c r="X226" i="2"/>
  <c r="K226" i="2"/>
  <c r="W226" i="2"/>
  <c r="V226" i="2"/>
  <c r="U226" i="2"/>
  <c r="X225" i="2"/>
  <c r="K225" i="2"/>
  <c r="W225" i="2"/>
  <c r="V225" i="2"/>
  <c r="U225" i="2"/>
  <c r="X224" i="2"/>
  <c r="K224" i="2"/>
  <c r="W224" i="2"/>
  <c r="V224" i="2"/>
  <c r="U224" i="2"/>
  <c r="X223" i="2"/>
  <c r="X222" i="2"/>
  <c r="V223" i="2"/>
  <c r="V222" i="2"/>
  <c r="U223" i="2"/>
  <c r="U222" i="2"/>
  <c r="U221" i="2"/>
  <c r="K223" i="2"/>
  <c r="W223" i="2"/>
  <c r="K222" i="2"/>
  <c r="W222" i="2"/>
  <c r="K221" i="2"/>
  <c r="W221" i="2"/>
  <c r="V221" i="2"/>
  <c r="X221" i="2"/>
  <c r="R220" i="2"/>
  <c r="R219" i="2"/>
  <c r="R218" i="2"/>
  <c r="R217" i="2"/>
  <c r="R216" i="2"/>
  <c r="R215" i="2"/>
  <c r="X220" i="2"/>
  <c r="W220" i="2"/>
  <c r="V220" i="2"/>
  <c r="U220" i="2"/>
  <c r="X219" i="2"/>
  <c r="V219" i="2"/>
  <c r="U219" i="2"/>
  <c r="X218" i="2"/>
  <c r="W218" i="2"/>
  <c r="V218" i="2"/>
  <c r="U218" i="2"/>
  <c r="X217" i="2"/>
  <c r="V217" i="2"/>
  <c r="U217" i="2"/>
  <c r="X216" i="2"/>
  <c r="W216" i="2"/>
  <c r="V216" i="2"/>
  <c r="U216" i="2"/>
  <c r="X215" i="2"/>
  <c r="V215" i="2"/>
  <c r="U215" i="2"/>
  <c r="X214" i="2"/>
  <c r="V214" i="2"/>
  <c r="U214" i="2"/>
  <c r="X213" i="2"/>
  <c r="V213" i="2"/>
  <c r="U213" i="2"/>
  <c r="X212" i="2"/>
  <c r="V212" i="2"/>
  <c r="U212" i="2"/>
  <c r="X211" i="2"/>
  <c r="V211" i="2"/>
  <c r="U211" i="2"/>
  <c r="X210" i="2"/>
  <c r="V210" i="2"/>
  <c r="U210" i="2"/>
  <c r="X209" i="2"/>
  <c r="V209" i="2"/>
  <c r="U209" i="2"/>
  <c r="X208" i="2"/>
  <c r="V208" i="2"/>
  <c r="U208" i="2"/>
  <c r="X207" i="2"/>
  <c r="V207" i="2"/>
  <c r="U207" i="2"/>
  <c r="X206" i="2"/>
  <c r="V206" i="2"/>
  <c r="U206" i="2"/>
  <c r="X205" i="2"/>
  <c r="V205" i="2"/>
  <c r="U205" i="2"/>
  <c r="X204" i="2"/>
  <c r="V204" i="2"/>
  <c r="U204" i="2"/>
  <c r="X203" i="2"/>
  <c r="V203" i="2"/>
  <c r="U203" i="2"/>
  <c r="X202" i="2"/>
  <c r="V202" i="2"/>
  <c r="U202" i="2"/>
  <c r="X201" i="2"/>
  <c r="V201" i="2"/>
  <c r="X200" i="2"/>
  <c r="V200" i="2"/>
  <c r="U200" i="2"/>
  <c r="X199" i="2"/>
  <c r="V199" i="2"/>
  <c r="U199" i="2"/>
  <c r="X198" i="2"/>
  <c r="V198" i="2"/>
  <c r="U198" i="2"/>
  <c r="X197" i="2"/>
  <c r="V197" i="2"/>
  <c r="U197" i="2"/>
  <c r="K220" i="2"/>
  <c r="K219" i="2"/>
  <c r="W219" i="2"/>
  <c r="K218" i="2"/>
  <c r="K217" i="2"/>
  <c r="W217" i="2"/>
  <c r="K216" i="2"/>
  <c r="K215" i="2"/>
  <c r="W215" i="2"/>
  <c r="X131" i="2"/>
  <c r="V131" i="2"/>
  <c r="U131" i="2"/>
  <c r="X128" i="2"/>
  <c r="V128" i="2"/>
  <c r="U128" i="2"/>
  <c r="X155" i="2"/>
  <c r="V155" i="2"/>
  <c r="U155" i="2"/>
  <c r="X154" i="2"/>
  <c r="V154" i="2"/>
  <c r="U154" i="2"/>
  <c r="X153" i="2"/>
  <c r="V153" i="2"/>
  <c r="U153" i="2"/>
  <c r="X152" i="2"/>
  <c r="W152" i="2"/>
  <c r="V152" i="2"/>
  <c r="U152" i="2"/>
  <c r="X151" i="2"/>
  <c r="V151" i="2"/>
  <c r="U151" i="2"/>
  <c r="X150" i="2"/>
  <c r="W150" i="2"/>
  <c r="V150" i="2"/>
  <c r="U150" i="2"/>
  <c r="X149" i="2"/>
  <c r="V149" i="2"/>
  <c r="U149" i="2"/>
  <c r="X148" i="2"/>
  <c r="V148" i="2"/>
  <c r="U148" i="2"/>
  <c r="X147" i="2"/>
  <c r="V147" i="2"/>
  <c r="U147" i="2"/>
  <c r="X146" i="2"/>
  <c r="V146" i="2"/>
  <c r="U146" i="2"/>
  <c r="X145" i="2"/>
  <c r="V145" i="2"/>
  <c r="U145" i="2"/>
  <c r="X144" i="2"/>
  <c r="V144" i="2"/>
  <c r="U144" i="2"/>
  <c r="X143" i="2"/>
  <c r="V143" i="2"/>
  <c r="U143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1" i="2"/>
  <c r="R160" i="2"/>
  <c r="R159" i="2"/>
  <c r="R156" i="2"/>
  <c r="R155" i="2"/>
  <c r="R154" i="2"/>
  <c r="R153" i="2"/>
  <c r="R152" i="2"/>
  <c r="R151" i="2"/>
  <c r="R150" i="2"/>
  <c r="K150" i="2"/>
  <c r="K151" i="2"/>
  <c r="W151" i="2"/>
  <c r="K152" i="2"/>
  <c r="K153" i="2"/>
  <c r="W153" i="2"/>
  <c r="K154" i="2"/>
  <c r="W154" i="2"/>
  <c r="K155" i="2"/>
  <c r="W155" i="2"/>
  <c r="K156" i="2"/>
  <c r="K159" i="2"/>
  <c r="W159" i="2"/>
  <c r="K160" i="2"/>
  <c r="W160" i="2"/>
  <c r="K161" i="2"/>
  <c r="K165" i="2"/>
  <c r="W165" i="2"/>
  <c r="K166" i="2"/>
  <c r="K167" i="2"/>
  <c r="W167" i="2"/>
  <c r="K168" i="2"/>
  <c r="K169" i="2"/>
  <c r="W169" i="2"/>
  <c r="K170" i="2"/>
  <c r="W170" i="2"/>
  <c r="K171" i="2"/>
  <c r="W171" i="2"/>
  <c r="K172" i="2"/>
  <c r="W172" i="2"/>
  <c r="K173" i="2"/>
  <c r="W173" i="2"/>
  <c r="K174" i="2"/>
  <c r="K175" i="2"/>
  <c r="W175" i="2"/>
  <c r="K176" i="2"/>
  <c r="K177" i="2"/>
  <c r="W177" i="2"/>
  <c r="K178" i="2"/>
  <c r="W178" i="2"/>
  <c r="K179" i="2"/>
  <c r="W179" i="2"/>
  <c r="K180" i="2"/>
  <c r="K181" i="2"/>
  <c r="K182" i="2"/>
  <c r="K290" i="2"/>
  <c r="W290" i="2"/>
  <c r="V290" i="2"/>
  <c r="U290" i="2"/>
  <c r="X289" i="2"/>
  <c r="K289" i="2"/>
  <c r="W289" i="2"/>
  <c r="V289" i="2"/>
  <c r="U289" i="2"/>
  <c r="D288" i="2"/>
  <c r="V288" i="2"/>
  <c r="X288" i="2"/>
  <c r="K288" i="2"/>
  <c r="W288" i="2"/>
  <c r="U288" i="2"/>
  <c r="K368" i="2"/>
  <c r="X388" i="2"/>
  <c r="W388" i="2"/>
  <c r="V388" i="2"/>
  <c r="U388" i="2"/>
  <c r="X382" i="2"/>
  <c r="W382" i="2"/>
  <c r="V382" i="2"/>
  <c r="U382" i="2"/>
  <c r="X376" i="2"/>
  <c r="W376" i="2"/>
  <c r="V376" i="2"/>
  <c r="U376" i="2"/>
  <c r="X370" i="2"/>
  <c r="W370" i="2"/>
  <c r="V370" i="2"/>
  <c r="U370" i="2"/>
  <c r="D351" i="2"/>
  <c r="X351" i="2"/>
  <c r="K351" i="2"/>
  <c r="W351" i="2"/>
  <c r="U351" i="2"/>
  <c r="D350" i="2"/>
  <c r="X350" i="2"/>
  <c r="K350" i="2"/>
  <c r="W350" i="2"/>
  <c r="V350" i="2"/>
  <c r="U350" i="2"/>
  <c r="D349" i="2"/>
  <c r="X349" i="2"/>
  <c r="K349" i="2"/>
  <c r="W349" i="2"/>
  <c r="V349" i="2"/>
  <c r="U349" i="2"/>
  <c r="D348" i="2"/>
  <c r="X348" i="2"/>
  <c r="K348" i="2"/>
  <c r="W348" i="2"/>
  <c r="U348" i="2"/>
  <c r="D347" i="2"/>
  <c r="X347" i="2"/>
  <c r="K347" i="2"/>
  <c r="W347" i="2"/>
  <c r="U347" i="2"/>
  <c r="D346" i="2"/>
  <c r="X346" i="2"/>
  <c r="K346" i="2"/>
  <c r="W346" i="2"/>
  <c r="V346" i="2"/>
  <c r="U346" i="2"/>
  <c r="D345" i="2"/>
  <c r="X345" i="2"/>
  <c r="K345" i="2"/>
  <c r="W345" i="2"/>
  <c r="V345" i="2"/>
  <c r="U345" i="2"/>
  <c r="D344" i="2"/>
  <c r="X344" i="2"/>
  <c r="K344" i="2"/>
  <c r="W344" i="2"/>
  <c r="U344" i="2"/>
  <c r="D343" i="2"/>
  <c r="X343" i="2"/>
  <c r="K343" i="2"/>
  <c r="W343" i="2"/>
  <c r="U343" i="2"/>
  <c r="D342" i="2"/>
  <c r="X342" i="2"/>
  <c r="K342" i="2"/>
  <c r="W342" i="2"/>
  <c r="V342" i="2"/>
  <c r="U342" i="2"/>
  <c r="D341" i="2"/>
  <c r="X341" i="2"/>
  <c r="K341" i="2"/>
  <c r="W341" i="2"/>
  <c r="V341" i="2"/>
  <c r="U341" i="2"/>
  <c r="D340" i="2"/>
  <c r="X340" i="2"/>
  <c r="K340" i="2"/>
  <c r="W340" i="2"/>
  <c r="U340" i="2"/>
  <c r="D339" i="2"/>
  <c r="X339" i="2"/>
  <c r="K339" i="2"/>
  <c r="W339" i="2"/>
  <c r="U339" i="2"/>
  <c r="D338" i="2"/>
  <c r="X338" i="2"/>
  <c r="K338" i="2"/>
  <c r="W338" i="2"/>
  <c r="V338" i="2"/>
  <c r="U338" i="2"/>
  <c r="D325" i="2"/>
  <c r="X325" i="2"/>
  <c r="K325" i="2"/>
  <c r="W325" i="2"/>
  <c r="V325" i="2"/>
  <c r="U325" i="2"/>
  <c r="D324" i="2"/>
  <c r="X324" i="2"/>
  <c r="K324" i="2"/>
  <c r="W324" i="2"/>
  <c r="U324" i="2"/>
  <c r="D323" i="2"/>
  <c r="X323" i="2"/>
  <c r="K323" i="2"/>
  <c r="W323" i="2"/>
  <c r="U323" i="2"/>
  <c r="D322" i="2"/>
  <c r="X322" i="2"/>
  <c r="K322" i="2"/>
  <c r="W322" i="2"/>
  <c r="V322" i="2"/>
  <c r="U322" i="2"/>
  <c r="D321" i="2"/>
  <c r="X321" i="2"/>
  <c r="K321" i="2"/>
  <c r="W321" i="2"/>
  <c r="V321" i="2"/>
  <c r="U321" i="2"/>
  <c r="X196" i="2"/>
  <c r="K196" i="2"/>
  <c r="W196" i="2"/>
  <c r="V196" i="2"/>
  <c r="X195" i="2"/>
  <c r="K195" i="2"/>
  <c r="W195" i="2"/>
  <c r="V195" i="2"/>
  <c r="U195" i="2"/>
  <c r="X194" i="2"/>
  <c r="K194" i="2"/>
  <c r="W194" i="2"/>
  <c r="V194" i="2"/>
  <c r="U194" i="2"/>
  <c r="X193" i="2"/>
  <c r="K193" i="2"/>
  <c r="W193" i="2"/>
  <c r="V193" i="2"/>
  <c r="U193" i="2"/>
  <c r="X190" i="2"/>
  <c r="K190" i="2"/>
  <c r="W190" i="2"/>
  <c r="V190" i="2"/>
  <c r="U190" i="2"/>
  <c r="X189" i="2"/>
  <c r="K189" i="2"/>
  <c r="W189" i="2"/>
  <c r="V189" i="2"/>
  <c r="U189" i="2"/>
  <c r="X142" i="2"/>
  <c r="K142" i="2"/>
  <c r="W142" i="2"/>
  <c r="V142" i="2"/>
  <c r="U142" i="2"/>
  <c r="X141" i="2"/>
  <c r="K141" i="2"/>
  <c r="W141" i="2"/>
  <c r="V141" i="2"/>
  <c r="U141" i="2"/>
  <c r="X140" i="2"/>
  <c r="K140" i="2"/>
  <c r="W140" i="2"/>
  <c r="V140" i="2"/>
  <c r="U140" i="2"/>
  <c r="X139" i="2"/>
  <c r="K139" i="2"/>
  <c r="W139" i="2"/>
  <c r="V139" i="2"/>
  <c r="U139" i="2"/>
  <c r="X138" i="2"/>
  <c r="K138" i="2"/>
  <c r="W138" i="2"/>
  <c r="V138" i="2"/>
  <c r="U138" i="2"/>
  <c r="X137" i="2"/>
  <c r="K137" i="2"/>
  <c r="W137" i="2"/>
  <c r="V137" i="2"/>
  <c r="U137" i="2"/>
  <c r="X136" i="2"/>
  <c r="K136" i="2"/>
  <c r="W136" i="2"/>
  <c r="V136" i="2"/>
  <c r="U136" i="2"/>
  <c r="X135" i="2"/>
  <c r="K135" i="2"/>
  <c r="W135" i="2"/>
  <c r="V135" i="2"/>
  <c r="U135" i="2"/>
  <c r="X134" i="2"/>
  <c r="K134" i="2"/>
  <c r="W134" i="2"/>
  <c r="V134" i="2"/>
  <c r="U134" i="2"/>
  <c r="X133" i="2"/>
  <c r="K133" i="2"/>
  <c r="W133" i="2"/>
  <c r="V133" i="2"/>
  <c r="U133" i="2"/>
  <c r="X132" i="2"/>
  <c r="K132" i="2"/>
  <c r="W132" i="2"/>
  <c r="V132" i="2"/>
  <c r="U132" i="2"/>
  <c r="K131" i="2"/>
  <c r="W131" i="2"/>
  <c r="X130" i="2"/>
  <c r="K130" i="2"/>
  <c r="W130" i="2"/>
  <c r="V130" i="2"/>
  <c r="U130" i="2"/>
  <c r="X129" i="2"/>
  <c r="K129" i="2"/>
  <c r="W129" i="2"/>
  <c r="V129" i="2"/>
  <c r="U129" i="2"/>
  <c r="K128" i="2"/>
  <c r="W128" i="2"/>
  <c r="K127" i="2"/>
  <c r="W127" i="2"/>
  <c r="K126" i="2"/>
  <c r="W126" i="2"/>
  <c r="X125" i="2"/>
  <c r="K125" i="2"/>
  <c r="W125" i="2"/>
  <c r="V125" i="2"/>
  <c r="U125" i="2"/>
  <c r="X124" i="2"/>
  <c r="K124" i="2"/>
  <c r="W124" i="2"/>
  <c r="V124" i="2"/>
  <c r="U124" i="2"/>
  <c r="X117" i="2"/>
  <c r="K117" i="2"/>
  <c r="W117" i="2"/>
  <c r="V117" i="2"/>
  <c r="U117" i="2"/>
  <c r="X116" i="2"/>
  <c r="K116" i="2"/>
  <c r="W116" i="2"/>
  <c r="V116" i="2"/>
  <c r="U116" i="2"/>
  <c r="X115" i="2"/>
  <c r="K115" i="2"/>
  <c r="W115" i="2"/>
  <c r="V115" i="2"/>
  <c r="U115" i="2"/>
  <c r="X114" i="2"/>
  <c r="K114" i="2"/>
  <c r="W114" i="2"/>
  <c r="V114" i="2"/>
  <c r="U114" i="2"/>
  <c r="X113" i="2"/>
  <c r="K113" i="2"/>
  <c r="W113" i="2"/>
  <c r="V113" i="2"/>
  <c r="U113" i="2"/>
  <c r="X112" i="2"/>
  <c r="K112" i="2"/>
  <c r="W112" i="2"/>
  <c r="V112" i="2"/>
  <c r="U112" i="2"/>
  <c r="X111" i="2"/>
  <c r="K111" i="2"/>
  <c r="W111" i="2"/>
  <c r="V111" i="2"/>
  <c r="U111" i="2"/>
  <c r="X110" i="2"/>
  <c r="K110" i="2"/>
  <c r="W110" i="2"/>
  <c r="V110" i="2"/>
  <c r="U110" i="2"/>
  <c r="X109" i="2"/>
  <c r="K109" i="2"/>
  <c r="W109" i="2"/>
  <c r="V109" i="2"/>
  <c r="U109" i="2"/>
  <c r="X108" i="2"/>
  <c r="K108" i="2"/>
  <c r="W108" i="2"/>
  <c r="V108" i="2"/>
  <c r="U108" i="2"/>
  <c r="X107" i="2"/>
  <c r="K107" i="2"/>
  <c r="W107" i="2"/>
  <c r="V107" i="2"/>
  <c r="U107" i="2"/>
  <c r="X100" i="2"/>
  <c r="K100" i="2"/>
  <c r="W100" i="2"/>
  <c r="V100" i="2"/>
  <c r="U100" i="2"/>
  <c r="X99" i="2"/>
  <c r="K99" i="2"/>
  <c r="W99" i="2"/>
  <c r="V99" i="2"/>
  <c r="U99" i="2"/>
  <c r="X98" i="2"/>
  <c r="K98" i="2"/>
  <c r="W98" i="2"/>
  <c r="V98" i="2"/>
  <c r="U98" i="2"/>
  <c r="X97" i="2"/>
  <c r="K97" i="2"/>
  <c r="W97" i="2"/>
  <c r="V97" i="2"/>
  <c r="U97" i="2"/>
  <c r="X96" i="2"/>
  <c r="K96" i="2"/>
  <c r="W96" i="2"/>
  <c r="V96" i="2"/>
  <c r="U96" i="2"/>
  <c r="X95" i="2"/>
  <c r="K95" i="2"/>
  <c r="W95" i="2"/>
  <c r="V95" i="2"/>
  <c r="U95" i="2"/>
  <c r="X94" i="2"/>
  <c r="K94" i="2"/>
  <c r="W94" i="2"/>
  <c r="V94" i="2"/>
  <c r="U94" i="2"/>
  <c r="X93" i="2"/>
  <c r="K93" i="2"/>
  <c r="W93" i="2"/>
  <c r="V93" i="2"/>
  <c r="U93" i="2"/>
  <c r="X92" i="2"/>
  <c r="K92" i="2"/>
  <c r="W92" i="2"/>
  <c r="V92" i="2"/>
  <c r="U92" i="2"/>
  <c r="X91" i="2"/>
  <c r="K91" i="2"/>
  <c r="W91" i="2"/>
  <c r="V91" i="2"/>
  <c r="U91" i="2"/>
  <c r="X90" i="2"/>
  <c r="K90" i="2"/>
  <c r="W90" i="2"/>
  <c r="V90" i="2"/>
  <c r="U90" i="2"/>
  <c r="D40" i="2"/>
  <c r="X40" i="2"/>
  <c r="K40" i="2"/>
  <c r="W40" i="2"/>
  <c r="V40" i="2"/>
  <c r="U40" i="2"/>
  <c r="D39" i="2"/>
  <c r="X39" i="2"/>
  <c r="K39" i="2"/>
  <c r="W39" i="2"/>
  <c r="V39" i="2"/>
  <c r="U39" i="2"/>
  <c r="D38" i="2"/>
  <c r="V38" i="2"/>
  <c r="X38" i="2"/>
  <c r="K38" i="2"/>
  <c r="W38" i="2"/>
  <c r="U38" i="2"/>
  <c r="D37" i="2"/>
  <c r="V37" i="2"/>
  <c r="X37" i="2"/>
  <c r="K37" i="2"/>
  <c r="W37" i="2"/>
  <c r="U37" i="2"/>
  <c r="D36" i="2"/>
  <c r="X36" i="2"/>
  <c r="K36" i="2"/>
  <c r="W36" i="2"/>
  <c r="V36" i="2"/>
  <c r="U36" i="2"/>
  <c r="D35" i="2"/>
  <c r="X35" i="2"/>
  <c r="K35" i="2"/>
  <c r="W35" i="2"/>
  <c r="V35" i="2"/>
  <c r="U35" i="2"/>
  <c r="D34" i="2"/>
  <c r="V34" i="2"/>
  <c r="X34" i="2"/>
  <c r="K34" i="2"/>
  <c r="W34" i="2"/>
  <c r="U34" i="2"/>
  <c r="D33" i="2"/>
  <c r="V33" i="2"/>
  <c r="X33" i="2"/>
  <c r="K33" i="2"/>
  <c r="W33" i="2"/>
  <c r="U33" i="2"/>
  <c r="D32" i="2"/>
  <c r="X32" i="2"/>
  <c r="K32" i="2"/>
  <c r="W32" i="2"/>
  <c r="V32" i="2"/>
  <c r="U32" i="2"/>
  <c r="D31" i="2"/>
  <c r="X31" i="2"/>
  <c r="K31" i="2"/>
  <c r="W31" i="2"/>
  <c r="V31" i="2"/>
  <c r="U31" i="2"/>
  <c r="D30" i="2"/>
  <c r="V30" i="2"/>
  <c r="X30" i="2"/>
  <c r="K30" i="2"/>
  <c r="W30" i="2"/>
  <c r="U30" i="2"/>
  <c r="D29" i="2"/>
  <c r="V29" i="2"/>
  <c r="X29" i="2"/>
  <c r="K29" i="2"/>
  <c r="W29" i="2"/>
  <c r="U29" i="2"/>
  <c r="D28" i="2"/>
  <c r="X28" i="2"/>
  <c r="K28" i="2"/>
  <c r="W28" i="2"/>
  <c r="V28" i="2"/>
  <c r="U28" i="2"/>
  <c r="D27" i="2"/>
  <c r="X27" i="2"/>
  <c r="K27" i="2"/>
  <c r="W27" i="2"/>
  <c r="V27" i="2"/>
  <c r="U27" i="2"/>
  <c r="D26" i="2"/>
  <c r="V26" i="2"/>
  <c r="X26" i="2"/>
  <c r="K26" i="2"/>
  <c r="W26" i="2"/>
  <c r="U26" i="2"/>
  <c r="D25" i="2"/>
  <c r="V25" i="2"/>
  <c r="X25" i="2"/>
  <c r="K25" i="2"/>
  <c r="W25" i="2"/>
  <c r="U25" i="2"/>
  <c r="D24" i="2"/>
  <c r="X24" i="2"/>
  <c r="K24" i="2"/>
  <c r="W24" i="2"/>
  <c r="V24" i="2"/>
  <c r="U24" i="2"/>
  <c r="X23" i="2"/>
  <c r="K23" i="2"/>
  <c r="W23" i="2"/>
  <c r="V23" i="2"/>
  <c r="U23" i="2"/>
  <c r="D16" i="2"/>
  <c r="X16" i="2"/>
  <c r="K16" i="2"/>
  <c r="W16" i="2"/>
  <c r="U16" i="2"/>
  <c r="X13" i="2"/>
  <c r="K13" i="2"/>
  <c r="W13" i="2"/>
  <c r="V13" i="2"/>
  <c r="U13" i="2"/>
  <c r="X12" i="2"/>
  <c r="K12" i="2"/>
  <c r="W12" i="2"/>
  <c r="V12" i="2"/>
  <c r="U12" i="2"/>
  <c r="D10" i="2"/>
  <c r="X10" i="2"/>
  <c r="K10" i="2"/>
  <c r="W10" i="2"/>
  <c r="U10" i="2"/>
  <c r="D9" i="2"/>
  <c r="X9" i="2"/>
  <c r="K9" i="2"/>
  <c r="W9" i="2"/>
  <c r="V9" i="2"/>
  <c r="U9" i="2"/>
  <c r="D8" i="2"/>
  <c r="X8" i="2"/>
  <c r="K8" i="2"/>
  <c r="W8" i="2"/>
  <c r="V8" i="2"/>
  <c r="U8" i="2"/>
  <c r="D7" i="2"/>
  <c r="X7" i="2"/>
  <c r="K7" i="2"/>
  <c r="W7" i="2"/>
  <c r="U7" i="2"/>
  <c r="K6" i="2"/>
  <c r="W6" i="2"/>
  <c r="U6" i="2"/>
  <c r="D6" i="2"/>
  <c r="X6" i="2"/>
  <c r="V6" i="2"/>
  <c r="L117" i="2"/>
  <c r="L116" i="2"/>
  <c r="L115" i="2"/>
  <c r="L114" i="2"/>
  <c r="L288" i="2"/>
  <c r="D48" i="4"/>
  <c r="D47" i="4"/>
  <c r="D46" i="4"/>
  <c r="D45" i="4"/>
  <c r="D44" i="4"/>
  <c r="D43" i="4"/>
  <c r="D42" i="4"/>
  <c r="D41" i="4"/>
  <c r="D40" i="4"/>
  <c r="D27" i="4"/>
  <c r="D26" i="4"/>
  <c r="D25" i="4"/>
  <c r="D24" i="4"/>
  <c r="D23" i="4"/>
  <c r="D11" i="4"/>
  <c r="D10" i="4"/>
  <c r="D9" i="4"/>
  <c r="D8" i="4"/>
  <c r="D7" i="4"/>
  <c r="D6" i="4"/>
  <c r="K280" i="2"/>
  <c r="J48" i="4"/>
  <c r="I48" i="4"/>
  <c r="J43" i="4"/>
  <c r="J42" i="4"/>
  <c r="J41" i="4"/>
  <c r="J40" i="4"/>
  <c r="J27" i="4"/>
  <c r="J26" i="4"/>
  <c r="J25" i="4"/>
  <c r="J24" i="4"/>
  <c r="J23" i="4"/>
  <c r="J11" i="4"/>
  <c r="J10" i="4"/>
  <c r="J9" i="4"/>
  <c r="J8" i="4"/>
  <c r="J7" i="4"/>
  <c r="J6" i="4"/>
  <c r="I13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73" i="4"/>
  <c r="I72" i="4"/>
  <c r="I71" i="4"/>
  <c r="I57" i="4"/>
  <c r="I58" i="4"/>
  <c r="I59" i="4"/>
  <c r="I60" i="4"/>
  <c r="I61" i="4"/>
  <c r="I62" i="4"/>
  <c r="I63" i="4"/>
  <c r="I64" i="4"/>
  <c r="I65" i="4"/>
  <c r="I66" i="4"/>
  <c r="I67" i="4"/>
  <c r="I68" i="4"/>
  <c r="I56" i="4"/>
  <c r="I55" i="4"/>
  <c r="I54" i="4"/>
  <c r="I40" i="4"/>
  <c r="I41" i="4"/>
  <c r="I42" i="4"/>
  <c r="I43" i="4"/>
  <c r="I44" i="4"/>
  <c r="I45" i="4"/>
  <c r="I46" i="4"/>
  <c r="I47" i="4"/>
  <c r="I49" i="4"/>
  <c r="I50" i="4"/>
  <c r="I51" i="4"/>
  <c r="I39" i="4"/>
  <c r="I38" i="4"/>
  <c r="I37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21" i="4"/>
  <c r="I20" i="4"/>
  <c r="I13" i="4"/>
  <c r="I14" i="4"/>
  <c r="I15" i="4"/>
  <c r="I16" i="4"/>
  <c r="I17" i="4"/>
  <c r="I11" i="4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6" i="5"/>
  <c r="I7" i="5"/>
  <c r="I8" i="5"/>
  <c r="I9" i="5"/>
  <c r="I10" i="5"/>
  <c r="I11" i="5"/>
  <c r="D26" i="5"/>
  <c r="J26" i="5"/>
  <c r="D25" i="5"/>
  <c r="J25" i="5"/>
  <c r="D24" i="5"/>
  <c r="J24" i="5"/>
  <c r="D23" i="5"/>
  <c r="J23" i="5"/>
  <c r="D22" i="5"/>
  <c r="J22" i="5"/>
  <c r="D21" i="5"/>
  <c r="J21" i="5"/>
  <c r="D20" i="5"/>
  <c r="J20" i="5"/>
  <c r="D19" i="5"/>
  <c r="J19" i="5"/>
  <c r="D18" i="5"/>
  <c r="J18" i="5"/>
  <c r="D17" i="5"/>
  <c r="D16" i="5"/>
  <c r="D15" i="5"/>
  <c r="D14" i="5"/>
  <c r="D13" i="5"/>
  <c r="D12" i="5"/>
  <c r="J17" i="5"/>
  <c r="J16" i="5"/>
  <c r="J15" i="5"/>
  <c r="J14" i="5"/>
  <c r="J13" i="5"/>
  <c r="J12" i="5"/>
  <c r="I5" i="5"/>
  <c r="I4" i="5"/>
  <c r="I3" i="5"/>
  <c r="J108" i="4"/>
  <c r="D108" i="4"/>
  <c r="J107" i="4"/>
  <c r="D107" i="4"/>
  <c r="J106" i="4"/>
  <c r="D106" i="4"/>
  <c r="J105" i="4"/>
  <c r="D105" i="4"/>
  <c r="J104" i="4"/>
  <c r="D104" i="4"/>
  <c r="J103" i="4"/>
  <c r="D103" i="4"/>
  <c r="J102" i="4"/>
  <c r="D102" i="4"/>
  <c r="J101" i="4"/>
  <c r="D101" i="4"/>
  <c r="J100" i="4"/>
  <c r="D100" i="4"/>
  <c r="J99" i="4"/>
  <c r="D99" i="4"/>
  <c r="J98" i="4"/>
  <c r="D98" i="4"/>
  <c r="J97" i="4"/>
  <c r="D97" i="4"/>
  <c r="J96" i="4"/>
  <c r="D96" i="4"/>
  <c r="J95" i="4"/>
  <c r="D95" i="4"/>
  <c r="J94" i="4"/>
  <c r="D94" i="4"/>
  <c r="J93" i="4"/>
  <c r="D93" i="4"/>
  <c r="J92" i="4"/>
  <c r="D92" i="4"/>
  <c r="J91" i="4"/>
  <c r="D91" i="4"/>
  <c r="J90" i="4"/>
  <c r="D90" i="4"/>
  <c r="J89" i="4"/>
  <c r="D89" i="4"/>
  <c r="J88" i="4"/>
  <c r="D88" i="4"/>
  <c r="J87" i="4"/>
  <c r="D87" i="4"/>
  <c r="J86" i="4"/>
  <c r="D86" i="4"/>
  <c r="J85" i="4"/>
  <c r="D85" i="4"/>
  <c r="J84" i="4"/>
  <c r="D84" i="4"/>
  <c r="J83" i="4"/>
  <c r="D83" i="4"/>
  <c r="J82" i="4"/>
  <c r="D82" i="4"/>
  <c r="J81" i="4"/>
  <c r="D81" i="4"/>
  <c r="J80" i="4"/>
  <c r="D80" i="4"/>
  <c r="J79" i="4"/>
  <c r="D79" i="4"/>
  <c r="J78" i="4"/>
  <c r="J77" i="4"/>
  <c r="J76" i="4"/>
  <c r="J75" i="4"/>
  <c r="J74" i="4"/>
  <c r="D78" i="4"/>
  <c r="D77" i="4"/>
  <c r="D76" i="4"/>
  <c r="D75" i="4"/>
  <c r="D74" i="4"/>
  <c r="J47" i="4"/>
  <c r="J46" i="4"/>
  <c r="J45" i="4"/>
  <c r="J44" i="4"/>
  <c r="I6" i="4"/>
  <c r="I7" i="4"/>
  <c r="I8" i="4"/>
  <c r="I9" i="4"/>
  <c r="I10" i="4"/>
  <c r="I12" i="4"/>
  <c r="I3" i="4"/>
  <c r="I4" i="4"/>
  <c r="I5" i="4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47" i="2"/>
  <c r="R248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2" i="2"/>
  <c r="K106" i="2"/>
  <c r="K270" i="2"/>
  <c r="K271" i="2"/>
  <c r="K272" i="2"/>
  <c r="K273" i="2"/>
  <c r="K274" i="2"/>
  <c r="K275" i="2"/>
  <c r="K276" i="2"/>
  <c r="K277" i="2"/>
  <c r="K278" i="2"/>
  <c r="K279" i="2"/>
  <c r="K281" i="2"/>
  <c r="L274" i="2"/>
  <c r="L273" i="2"/>
  <c r="L272" i="2"/>
  <c r="L271" i="2"/>
  <c r="L257" i="2"/>
  <c r="L256" i="2"/>
  <c r="L255" i="2"/>
  <c r="L254" i="2"/>
  <c r="K269" i="2"/>
  <c r="K268" i="2"/>
  <c r="K359" i="2"/>
  <c r="K360" i="2"/>
  <c r="K361" i="2"/>
  <c r="K362" i="2"/>
  <c r="K363" i="2"/>
  <c r="K364" i="2"/>
  <c r="K352" i="2"/>
  <c r="K353" i="2"/>
  <c r="K354" i="2"/>
  <c r="K355" i="2"/>
  <c r="K356" i="2"/>
  <c r="K357" i="2"/>
  <c r="K358" i="2"/>
  <c r="K337" i="2"/>
  <c r="K336" i="2"/>
  <c r="K335" i="2"/>
  <c r="K326" i="2"/>
  <c r="K327" i="2"/>
  <c r="K328" i="2"/>
  <c r="K329" i="2"/>
  <c r="K330" i="2"/>
  <c r="K331" i="2"/>
  <c r="K320" i="2"/>
  <c r="K319" i="2"/>
  <c r="K318" i="2"/>
  <c r="K311" i="2"/>
  <c r="K312" i="2"/>
  <c r="K313" i="2"/>
  <c r="K314" i="2"/>
  <c r="K287" i="2"/>
  <c r="K291" i="2"/>
  <c r="K292" i="2"/>
  <c r="K293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286" i="2"/>
  <c r="K285" i="2"/>
  <c r="K254" i="2"/>
  <c r="K255" i="2"/>
  <c r="K256" i="2"/>
  <c r="K257" i="2"/>
  <c r="K258" i="2"/>
  <c r="K259" i="2"/>
  <c r="K260" i="2"/>
  <c r="K261" i="2"/>
  <c r="K262" i="2"/>
  <c r="K263" i="2"/>
  <c r="K264" i="2"/>
  <c r="K253" i="2"/>
  <c r="K252" i="2"/>
  <c r="K251" i="2"/>
  <c r="K210" i="2"/>
  <c r="W210" i="2"/>
  <c r="K211" i="2"/>
  <c r="W211" i="2"/>
  <c r="K212" i="2"/>
  <c r="W212" i="2"/>
  <c r="K213" i="2"/>
  <c r="W213" i="2"/>
  <c r="K214" i="2"/>
  <c r="W214" i="2"/>
  <c r="K197" i="2"/>
  <c r="W197" i="2"/>
  <c r="K198" i="2"/>
  <c r="W198" i="2"/>
  <c r="K199" i="2"/>
  <c r="W199" i="2"/>
  <c r="K200" i="2"/>
  <c r="W200" i="2"/>
  <c r="K201" i="2"/>
  <c r="W201" i="2"/>
  <c r="K202" i="2"/>
  <c r="W202" i="2"/>
  <c r="K203" i="2"/>
  <c r="W203" i="2"/>
  <c r="K204" i="2"/>
  <c r="W204" i="2"/>
  <c r="K205" i="2"/>
  <c r="W205" i="2"/>
  <c r="K206" i="2"/>
  <c r="W206" i="2"/>
  <c r="K207" i="2"/>
  <c r="W207" i="2"/>
  <c r="K208" i="2"/>
  <c r="W208" i="2"/>
  <c r="K209" i="2"/>
  <c r="W209" i="2"/>
  <c r="K188" i="2"/>
  <c r="K187" i="2"/>
  <c r="K186" i="2"/>
  <c r="K143" i="2"/>
  <c r="W143" i="2"/>
  <c r="K144" i="2"/>
  <c r="W144" i="2"/>
  <c r="K145" i="2"/>
  <c r="W145" i="2"/>
  <c r="K146" i="2"/>
  <c r="W146" i="2"/>
  <c r="K147" i="2"/>
  <c r="W147" i="2"/>
  <c r="K148" i="2"/>
  <c r="W148" i="2"/>
  <c r="K149" i="2"/>
  <c r="W149" i="2"/>
  <c r="K123" i="2"/>
  <c r="K122" i="2"/>
  <c r="K121" i="2"/>
  <c r="K105" i="2"/>
  <c r="K104" i="2"/>
  <c r="K89" i="2"/>
  <c r="K88" i="2"/>
  <c r="K87" i="2"/>
  <c r="K73" i="2"/>
  <c r="K74" i="2"/>
  <c r="K75" i="2"/>
  <c r="K76" i="2"/>
  <c r="K77" i="2"/>
  <c r="K78" i="2"/>
  <c r="K79" i="2"/>
  <c r="K80" i="2"/>
  <c r="K81" i="2"/>
  <c r="K82" i="2"/>
  <c r="K83" i="2"/>
  <c r="K72" i="2"/>
  <c r="K71" i="2"/>
  <c r="K70" i="2"/>
  <c r="K56" i="2"/>
  <c r="K57" i="2"/>
  <c r="K58" i="2"/>
  <c r="K59" i="2"/>
  <c r="K60" i="2"/>
  <c r="K61" i="2"/>
  <c r="K62" i="2"/>
  <c r="K63" i="2"/>
  <c r="K64" i="2"/>
  <c r="K65" i="2"/>
  <c r="K66" i="2"/>
  <c r="K55" i="2"/>
  <c r="K54" i="2"/>
  <c r="K53" i="2"/>
  <c r="K41" i="2"/>
  <c r="K42" i="2"/>
  <c r="K43" i="2"/>
  <c r="K44" i="2"/>
  <c r="K45" i="2"/>
  <c r="K46" i="2"/>
  <c r="K47" i="2"/>
  <c r="K48" i="2"/>
  <c r="K49" i="2"/>
  <c r="K22" i="2"/>
  <c r="K21" i="2"/>
  <c r="K20" i="2"/>
  <c r="K4" i="2"/>
  <c r="K5" i="2"/>
  <c r="K11" i="2"/>
  <c r="K14" i="2"/>
  <c r="K15" i="2"/>
  <c r="K3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25" i="2"/>
  <c r="L324" i="2"/>
  <c r="L323" i="2"/>
  <c r="L322" i="2"/>
  <c r="L321" i="2"/>
  <c r="L190" i="2"/>
  <c r="L189" i="2"/>
  <c r="L113" i="2"/>
  <c r="L112" i="2"/>
  <c r="L111" i="2"/>
  <c r="L110" i="2"/>
  <c r="L109" i="2"/>
  <c r="L108" i="2"/>
  <c r="L107" i="2"/>
  <c r="L96" i="2"/>
  <c r="L95" i="2"/>
  <c r="L94" i="2"/>
  <c r="L93" i="2"/>
  <c r="L92" i="2"/>
  <c r="L91" i="2"/>
  <c r="L90" i="2"/>
  <c r="L76" i="2"/>
  <c r="L75" i="2"/>
  <c r="L74" i="2"/>
  <c r="L73" i="2"/>
  <c r="L59" i="2"/>
  <c r="L58" i="2"/>
  <c r="L57" i="2"/>
  <c r="L56" i="2"/>
  <c r="L258" i="2"/>
  <c r="L125" i="2"/>
  <c r="L124" i="2"/>
  <c r="L100" i="2"/>
  <c r="L99" i="2"/>
  <c r="L98" i="2"/>
  <c r="L97" i="2"/>
  <c r="L25" i="2"/>
  <c r="L24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10" i="2"/>
  <c r="L9" i="2"/>
  <c r="L8" i="2"/>
  <c r="L7" i="2"/>
  <c r="L6" i="2"/>
  <c r="V234" i="2"/>
  <c r="V237" i="2"/>
  <c r="X240" i="2"/>
  <c r="X232" i="2"/>
  <c r="V7" i="2"/>
  <c r="V324" i="2"/>
  <c r="V340" i="2"/>
  <c r="V344" i="2"/>
  <c r="V348" i="2"/>
  <c r="X235" i="2"/>
  <c r="X238" i="2"/>
  <c r="X241" i="2"/>
  <c r="V10" i="2"/>
  <c r="V16" i="2"/>
  <c r="V323" i="2"/>
  <c r="V339" i="2"/>
  <c r="V343" i="2"/>
  <c r="V347" i="2"/>
  <c r="V351" i="2"/>
</calcChain>
</file>

<file path=xl/sharedStrings.xml><?xml version="1.0" encoding="utf-8"?>
<sst xmlns="http://schemas.openxmlformats.org/spreadsheetml/2006/main" count="2391" uniqueCount="652">
  <si>
    <t>Hostname </t>
  </si>
  <si>
    <t>Interface </t>
  </si>
  <si>
    <t>VLAN </t>
  </si>
  <si>
    <t>IPv4 </t>
  </si>
  <si>
    <t>Description </t>
  </si>
  <si>
    <t>cdptpabb-de-cmc0001 </t>
  </si>
  <si>
    <t>slot 7, bottom port 1 </t>
  </si>
  <si>
    <t>slot 3, bottom port 1 </t>
  </si>
  <si>
    <t>slot 5, bottom port 1 </t>
  </si>
  <si>
    <t>slot 1, bottom port 1 </t>
  </si>
  <si>
    <t>POD</t>
  </si>
  <si>
    <t>CIMC</t>
  </si>
  <si>
    <t>Type</t>
  </si>
  <si>
    <t>No.</t>
  </si>
  <si>
    <t>im-pkg</t>
  </si>
  <si>
    <t>eth0</t>
  </si>
  <si>
    <t>ci-vrr</t>
  </si>
  <si>
    <t>ci-cbb</t>
  </si>
  <si>
    <t>ch-llb</t>
  </si>
  <si>
    <t>RR VIP</t>
  </si>
  <si>
    <t>n/a</t>
  </si>
  <si>
    <t>ch-gec</t>
  </si>
  <si>
    <t>eth1</t>
  </si>
  <si>
    <t>im-jit</t>
  </si>
  <si>
    <t>??</t>
  </si>
  <si>
    <t>ib-acr</t>
  </si>
  <si>
    <t>ib-cdv</t>
  </si>
  <si>
    <t>ci-dpl</t>
  </si>
  <si>
    <t>ci-kmr</t>
  </si>
  <si>
    <t>ci-knd</t>
  </si>
  <si>
    <t>ci-mql</t>
  </si>
  <si>
    <t>ci-sto</t>
  </si>
  <si>
    <t>Router 1</t>
  </si>
  <si>
    <t>Router 2</t>
  </si>
  <si>
    <t>Open</t>
  </si>
  <si>
    <t>IPv6</t>
  </si>
  <si>
    <t>VRRP IP</t>
  </si>
  <si>
    <t>VRRP VIP</t>
  </si>
  <si>
    <t>Broadcast</t>
  </si>
  <si>
    <t>ffff:ffff:ffff:ffff</t>
  </si>
  <si>
    <r>
      <rPr>
        <b/>
        <sz val="9"/>
        <rFont val="Arial"/>
        <family val="2"/>
      </rPr>
      <t>IPv4 Network</t>
    </r>
    <r>
      <rPr>
        <sz val="9"/>
        <rFont val="Arial"/>
        <family val="2"/>
      </rPr>
      <t xml:space="preserve">: 75.179.249.208/28
MASK: 255.255.255.240
</t>
    </r>
    <r>
      <rPr>
        <b/>
        <sz val="9"/>
        <rFont val="Arial"/>
        <family val="2"/>
      </rPr>
      <t>IPv6 Network</t>
    </r>
    <r>
      <rPr>
        <sz val="9"/>
        <rFont val="Arial"/>
        <family val="2"/>
      </rPr>
      <t>: 2001:1998:064f:010d::/64</t>
    </r>
  </si>
  <si>
    <t>Gateway</t>
  </si>
  <si>
    <t>Cntr</t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</si>
  <si>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75.179.249.160/27
MASK: 255.255.255.224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2001:1998:064f:010c::/64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</si>
  <si>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75.179.249.0/28
MASK: 255.255.255.240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2001:1998:064f:0101::/64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</si>
  <si>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75.179.249.16/28
MASK: 255.255.255.240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2001:1998:064f:0102::/64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</si>
  <si>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75.179.249.32/28
MASK: 255.255.255.240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2001:1998:064f:0103::/64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</si>
  <si>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75.179.249.48/28
MASK: 255.255.255.240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2001:1998:064f:0104::/64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</si>
  <si>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75.179.249.192/28
MASK: 255.255.255.240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2001:1998:064f:010b::/64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</si>
  <si>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192.168.254.32/28
MASK: 255.255.255.240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2001:1998:064f:0107::/64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</si>
  <si>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192.168.254.48/28
MASK: 255.255.255.240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2001:1998:064f:010a::/64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</si>
  <si>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75.179.249.128/27
MASK: 255.255.255.224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2001:1998:064f:0108::/64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</si>
  <si>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192.168.254.0/27
MASK: 255.255.255.224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2001:1998:064f:0109::/64</t>
    </r>
  </si>
  <si>
    <t>4Net1</t>
  </si>
  <si>
    <t>4Net2</t>
  </si>
  <si>
    <t>4Net3</t>
  </si>
  <si>
    <t>4Net4</t>
  </si>
  <si>
    <t>6net</t>
  </si>
  <si>
    <t>010d</t>
  </si>
  <si>
    <t>010c</t>
  </si>
  <si>
    <t>Router</t>
  </si>
  <si>
    <t>0101</t>
  </si>
  <si>
    <t>0102</t>
  </si>
  <si>
    <t>0103</t>
  </si>
  <si>
    <t>0104</t>
  </si>
  <si>
    <t>0105</t>
  </si>
  <si>
    <t>0106</t>
  </si>
  <si>
    <t>0107</t>
  </si>
  <si>
    <t>010a</t>
  </si>
  <si>
    <t>0108</t>
  </si>
  <si>
    <t>010b</t>
  </si>
  <si>
    <t>0109</t>
  </si>
  <si>
    <t>Orig Line</t>
  </si>
  <si>
    <t>c</t>
  </si>
  <si>
    <t>d</t>
  </si>
  <si>
    <t>IPv4 Address</t>
  </si>
  <si>
    <t>IPv6 Address</t>
  </si>
  <si>
    <t>VRR IP</t>
  </si>
  <si>
    <t>SRDC 1, POD 1, OOB</t>
  </si>
  <si>
    <t>RDC 1, POD 2, OOB</t>
  </si>
  <si>
    <t>RDC 1, POD 3, OOB</t>
  </si>
  <si>
    <t>VIP</t>
  </si>
  <si>
    <t>SIOC 1 CIMC</t>
  </si>
  <si>
    <t>SIOC 2 CIMC</t>
  </si>
  <si>
    <t>SIOC 1 KVM</t>
  </si>
  <si>
    <t>SIOC 2 KVM</t>
  </si>
  <si>
    <t>RDC 1, POD 4, Storage OOB</t>
  </si>
  <si>
    <t>Reserved for network</t>
  </si>
  <si>
    <t>Coudersport Inband Management</t>
  </si>
  <si>
    <t>DRAC</t>
  </si>
  <si>
    <t>Gemini Chassis DRAC</t>
  </si>
  <si>
    <r>
      <rPr>
        <b/>
        <sz val="9"/>
        <rFont val="Arial"/>
        <family val="2"/>
      </rPr>
      <t>IPv4 Network</t>
    </r>
    <r>
      <rPr>
        <sz val="9"/>
        <rFont val="Arial"/>
        <family val="2"/>
      </rPr>
      <t xml:space="preserve">: 75.179.252.0/22
</t>
    </r>
    <r>
      <rPr>
        <b/>
        <sz val="9"/>
        <rFont val="Arial"/>
        <family val="2"/>
      </rPr>
      <t>MASK</t>
    </r>
    <r>
      <rPr>
        <sz val="9"/>
        <rFont val="Arial"/>
        <family val="2"/>
      </rPr>
      <t xml:space="preserve">: 255.255.252.0
</t>
    </r>
    <r>
      <rPr>
        <b/>
        <sz val="9"/>
        <rFont val="Arial"/>
        <family val="2"/>
      </rPr>
      <t>IPv6 Network</t>
    </r>
    <r>
      <rPr>
        <sz val="9"/>
        <rFont val="Arial"/>
        <family val="2"/>
      </rPr>
      <t>: 2001:1998:064f:ff00::/64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</si>
  <si>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75.179.251.132/30
MASK: 255.255.255.252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2001:1998:064f:0000::4/64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</si>
  <si>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75.179.251.136/30
MASK: 255.255.255.252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2001:1998:064f:0000::8/64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</si>
  <si>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75.179.251.140/30
MASK: 255.255.255.252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2001:1998:064f:0000::c/64</t>
    </r>
  </si>
  <si>
    <t>rr-vip</t>
  </si>
  <si>
    <t>SRDC 1 Dash TS Packagers
domain: cdvr.stage.charter.com</t>
  </si>
  <si>
    <t>SRDC 1 Couchbase/RR
domain: cdvr.stage.charter.com</t>
  </si>
  <si>
    <t>RDC 1, POD 2, Public Internet
domain: cdvr.stage.charter.com</t>
  </si>
  <si>
    <t>RDC 1, POD 3, Public Internet
domain: cdvr.stage.charter.com</t>
  </si>
  <si>
    <t>RDC 1, POD 2, JITP
domain: cdvr.stage.charter.com</t>
  </si>
  <si>
    <t>RDC 1, POD 3, JITP
domain: cdvr.stage.charter.com</t>
  </si>
  <si>
    <t>RDC 1, POD 2, VMR
domain: cdvr.stage.charter.com</t>
  </si>
  <si>
    <t>RDC 1, POD 3, VMR
domain: cdvr.stage.charter.com</t>
  </si>
  <si>
    <t>RDC 1, POD 2, Storage Data
domain: cdvr.stage.charter.com</t>
  </si>
  <si>
    <t>RDC 1, POD 3, Storage Data
domain: cdvr.stage.charter.com</t>
  </si>
  <si>
    <t>RDC 1 Misc cDVR VMs
domain: cdvr.stage.charter.com</t>
  </si>
  <si>
    <t>RDC 1 MemSQL
domain: cdvr.stage.charter.com</t>
  </si>
  <si>
    <t>RDC 1 Slicestores (Object Storage)
domain: cdvr.stage.charter.com</t>
  </si>
  <si>
    <t>Gemini Mid-tier 01
domain: cdvr.stage.charter.com</t>
  </si>
  <si>
    <t>Gemini Mid-tier 02
domain: cdvr.stage.charter.com</t>
  </si>
  <si>
    <r>
      <rPr>
        <b/>
        <sz val="9"/>
        <rFont val="Arial"/>
        <family val="2"/>
      </rPr>
      <t>IPv4 Network</t>
    </r>
    <r>
      <rPr>
        <sz val="9"/>
        <rFont val="Arial"/>
        <family val="2"/>
      </rPr>
      <t xml:space="preserve">: 75.179.248.16/28
MASK: 255.255.255.240
</t>
    </r>
    <r>
      <rPr>
        <b/>
        <sz val="9"/>
        <rFont val="Arial"/>
        <family val="2"/>
      </rPr>
      <t>IPv6 Network</t>
    </r>
    <r>
      <rPr>
        <sz val="9"/>
        <rFont val="Arial"/>
        <family val="2"/>
      </rPr>
      <t>: 2001:1998:64f:300::/64</t>
    </r>
  </si>
  <si>
    <t>cdptpabb-de-gmt0002</t>
  </si>
  <si>
    <t>cdptpabb-de-gen0002</t>
  </si>
  <si>
    <t>cdptpabb-de-gen0001</t>
  </si>
  <si>
    <t>cdptpabb-de-gmt0001</t>
  </si>
  <si>
    <t>Gemini Server DRAC</t>
  </si>
  <si>
    <r>
      <rPr>
        <b/>
        <sz val="9"/>
        <rFont val="Arial"/>
        <family val="2"/>
      </rPr>
      <t>IPv4 Network</t>
    </r>
    <r>
      <rPr>
        <sz val="9"/>
        <rFont val="Arial"/>
        <family val="2"/>
      </rPr>
      <t xml:space="preserve">: 75.179.248.64/26
MASK: 255.255.255.192
</t>
    </r>
    <r>
      <rPr>
        <b/>
        <sz val="9"/>
        <rFont val="Arial"/>
        <family val="2"/>
      </rPr>
      <t>IPv6 Network</t>
    </r>
    <r>
      <rPr>
        <sz val="9"/>
        <rFont val="Arial"/>
        <family val="2"/>
      </rPr>
      <t>: 2001:1998:64f:301::/64</t>
    </r>
  </si>
  <si>
    <r>
      <rPr>
        <b/>
        <sz val="9"/>
        <rFont val="Arial"/>
        <family val="2"/>
      </rPr>
      <t>IPv4 Network</t>
    </r>
    <r>
      <rPr>
        <sz val="9"/>
        <rFont val="Arial"/>
        <family val="2"/>
      </rPr>
      <t xml:space="preserve">: 75.179.248.32/28
MASK: 255.255.255.240
</t>
    </r>
    <r>
      <rPr>
        <b/>
        <sz val="9"/>
        <rFont val="Arial"/>
        <family val="2"/>
      </rPr>
      <t>IPv6 Network</t>
    </r>
    <r>
      <rPr>
        <sz val="9"/>
        <rFont val="Arial"/>
        <family val="2"/>
      </rPr>
      <t>: 2001:1998:64f:302::/64</t>
    </r>
  </si>
  <si>
    <r>
      <rPr>
        <b/>
        <sz val="9"/>
        <rFont val="Arial"/>
        <family val="2"/>
      </rPr>
      <t>IPv4 Network</t>
    </r>
    <r>
      <rPr>
        <sz val="9"/>
        <rFont val="Arial"/>
        <family val="2"/>
      </rPr>
      <t xml:space="preserve">: 75.179.248.0/28
MASK: 255.255.255.240
</t>
    </r>
    <r>
      <rPr>
        <b/>
        <sz val="9"/>
        <rFont val="Arial"/>
        <family val="2"/>
      </rPr>
      <t>IPv6 Network</t>
    </r>
    <r>
      <rPr>
        <sz val="9"/>
        <rFont val="Arial"/>
        <family val="2"/>
      </rPr>
      <t>: 2001:1998:64f:303::/64</t>
    </r>
  </si>
  <si>
    <r>
      <rPr>
        <b/>
        <sz val="9"/>
        <rFont val="Arial"/>
        <family val="2"/>
      </rPr>
      <t>IPv4 Network</t>
    </r>
    <r>
      <rPr>
        <sz val="9"/>
        <rFont val="Arial"/>
        <family val="2"/>
      </rPr>
      <t xml:space="preserve">: 75.179.253.48/28
MASK: 255.255.255.240
</t>
    </r>
    <r>
      <rPr>
        <b/>
        <sz val="9"/>
        <rFont val="Arial"/>
        <family val="2"/>
      </rPr>
      <t>IPv6 Network</t>
    </r>
    <r>
      <rPr>
        <sz val="9"/>
        <rFont val="Arial"/>
        <family val="2"/>
      </rPr>
      <t>: 2001:1998:64f:304::/64</t>
    </r>
  </si>
  <si>
    <t>cdptpa-brcd-6520-02</t>
  </si>
  <si>
    <t>cdptpa-brcd-6520-01</t>
  </si>
  <si>
    <t>cdptpa-nimble-02-hb2</t>
  </si>
  <si>
    <t>cdptpa-nimble-02-hb1</t>
  </si>
  <si>
    <t>cdptpa-nimble-02</t>
  </si>
  <si>
    <t>cdptpa-nimble-01-hb2</t>
  </si>
  <si>
    <t>cdptpa-nimble-01-hb1</t>
  </si>
  <si>
    <t>cdptpa-nimble-01</t>
  </si>
  <si>
    <t>DNS A Records</t>
  </si>
  <si>
    <t>DNS AAAA Records</t>
  </si>
  <si>
    <t>ib-acw</t>
  </si>
  <si>
    <t>ch-utl</t>
  </si>
  <si>
    <t>Utillity Server 1</t>
  </si>
  <si>
    <t>POD 2, Deployer</t>
  </si>
  <si>
    <t>cdptpabb-ci-dpl-0001</t>
  </si>
  <si>
    <t>ch-drg</t>
  </si>
  <si>
    <t>Docker Registry</t>
  </si>
  <si>
    <t>cdptpabb-ch-drg-0001</t>
  </si>
  <si>
    <t>Imagine License Server #1</t>
  </si>
  <si>
    <t>im-lic</t>
  </si>
  <si>
    <t>cdptpabb-im-lic-0001</t>
  </si>
  <si>
    <t>cdptpabb-im-lic-0002</t>
  </si>
  <si>
    <t>Imagine License Server #2</t>
  </si>
  <si>
    <t>IPv4</t>
  </si>
  <si>
    <t>75.179.249.</t>
  </si>
  <si>
    <t>2001:1998:064f:010d::</t>
  </si>
  <si>
    <t>2001:1998:064f:010c::</t>
  </si>
  <si>
    <t>75.179.251.</t>
  </si>
  <si>
    <t>2001:1998:064f:0101::</t>
  </si>
  <si>
    <t>2001:1998:064f:0102::</t>
  </si>
  <si>
    <t>2001:1998:064f:0103::</t>
  </si>
  <si>
    <t>2001:1998:064f:0104::</t>
  </si>
  <si>
    <t>2001:1998:064f:0105::</t>
  </si>
  <si>
    <t>2001:1998:064f:0106::</t>
  </si>
  <si>
    <t>2001:1998:064f:0107::</t>
  </si>
  <si>
    <t>2001:1998:064f:010a::</t>
  </si>
  <si>
    <t>2001:1998:064f:0108::</t>
  </si>
  <si>
    <t>2001:1998:064f:010b::</t>
  </si>
  <si>
    <t>2001:1998:064f:0109::</t>
  </si>
  <si>
    <t>2001:1998:064f:0000::</t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</si>
  <si>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75.179.251.128/30
MASK: 255.255.255.252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2001:1998:064f:0000::0/126</t>
    </r>
  </si>
  <si>
    <t>Network</t>
  </si>
  <si>
    <t>a</t>
  </si>
  <si>
    <t>b</t>
  </si>
  <si>
    <t>e</t>
  </si>
  <si>
    <t>f</t>
  </si>
  <si>
    <t>cdptpabb-ch-utl-0002</t>
  </si>
  <si>
    <t>Utillity Server 2 (w/Xwin)</t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</si>
  <si>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75.179.212.0/26
MASK: 255.255.255.192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2001:1998:064f:0105::/64</t>
    </r>
  </si>
  <si>
    <r>
      <rPr>
        <b/>
        <sz val="9"/>
        <rFont val="Arial"/>
        <family val="2"/>
      </rPr>
      <t>IPv4 Network:</t>
    </r>
    <r>
      <rPr>
        <sz val="9"/>
        <rFont val="Arial"/>
        <family val="2"/>
      </rPr>
      <t xml:space="preserve"> 75.179.212.64/26
MASK: 255.255.255.192
</t>
    </r>
    <r>
      <rPr>
        <b/>
        <sz val="9"/>
        <rFont val="Arial"/>
        <family val="2"/>
      </rPr>
      <t>IPv6 Network:</t>
    </r>
    <r>
      <rPr>
        <sz val="9"/>
        <rFont val="Arial"/>
        <family val="2"/>
      </rPr>
      <t xml:space="preserve"> 2001:1998:064f:0106::/64</t>
    </r>
  </si>
  <si>
    <t>75.179.212.</t>
  </si>
  <si>
    <t>75.179.212</t>
  </si>
  <si>
    <t>POD 02, VMR 01, VIP worker nodes 1-3</t>
  </si>
  <si>
    <t>POD 02, VMR 01, VIP worker nodes 4-6</t>
  </si>
  <si>
    <t>POD 02, VMR 02, VIP worker nodes 1-3</t>
  </si>
  <si>
    <t>POD 02, VMR 02, VIP worker nodes 4-6</t>
  </si>
  <si>
    <t>POD 02, VMR 01 OS VIP</t>
  </si>
  <si>
    <t>POD 02, VMR 02 OS VIP</t>
  </si>
  <si>
    <t>POD 02, VMR 01, Master 01</t>
  </si>
  <si>
    <t>POD 02, VMR 01, LB 01</t>
  </si>
  <si>
    <t>POD 02, VMR 01, LB 02</t>
  </si>
  <si>
    <t>POD 02, VMR 01, Master 02</t>
  </si>
  <si>
    <t>POD 02, VMR 01, Master 03</t>
  </si>
  <si>
    <t>POD 02, VMR 01, Worker 01</t>
  </si>
  <si>
    <t>POD 02, VMR 01, Worker 02</t>
  </si>
  <si>
    <t>POD 02, VMR 01, Worker 03</t>
  </si>
  <si>
    <t>POD 02, VMR 01, Worker 04</t>
  </si>
  <si>
    <t>POD 02, VMR 01, Worker 05</t>
  </si>
  <si>
    <t>POD 02, VMR 01, Worker 06</t>
  </si>
  <si>
    <t>POD 02, VMR 02, LB 01</t>
  </si>
  <si>
    <t>POD 02, VMR 02, LB 02</t>
  </si>
  <si>
    <t>POD 02, VMR 02, Master 01</t>
  </si>
  <si>
    <t>POD 02, VMR 02, Master 02</t>
  </si>
  <si>
    <t>POD 02, VMR 02, Master 03</t>
  </si>
  <si>
    <t>POD 02, VMR 02, Worker 01</t>
  </si>
  <si>
    <t>POD 02, VMR 02, Worker 02</t>
  </si>
  <si>
    <t>POD 02, VMR 02, Worker 03</t>
  </si>
  <si>
    <t>POD 02, VMR 02, Worker 04</t>
  </si>
  <si>
    <t>POD 02, VMR 02, Worker 05</t>
  </si>
  <si>
    <t>POD 02, VMR 02, Worker 06</t>
  </si>
  <si>
    <t>POD 03, VMR 01 OS VIP</t>
  </si>
  <si>
    <t>POD 03, VMR 02 OS VIP</t>
  </si>
  <si>
    <t>cdptpabb-ci-klb-2101</t>
  </si>
  <si>
    <t>cdptpabb-ci-klb-2102</t>
  </si>
  <si>
    <t>cdptpabb-ci-kmr-2101</t>
  </si>
  <si>
    <t>cdptpabb-ci-kmr-2102</t>
  </si>
  <si>
    <t>cdptpabb-ci-kmr-2103</t>
  </si>
  <si>
    <t>cdptpabb-ci-knd-2101</t>
  </si>
  <si>
    <t>cdptpabb-ci-knd-2102</t>
  </si>
  <si>
    <t>cdptpabb-ci-knd-2103</t>
  </si>
  <si>
    <t>cdptpabb-ci-knd-2104</t>
  </si>
  <si>
    <t>cdptpabb-ci-knd-2105</t>
  </si>
  <si>
    <t>cdptpabb-ci-knd-2106</t>
  </si>
  <si>
    <t>cdptpabb-ci-klb-2201</t>
  </si>
  <si>
    <t>cdptpabb-ci-klb-2202</t>
  </si>
  <si>
    <t>cdptpabb-ci-kmr-2201</t>
  </si>
  <si>
    <t>cdptpabb-ci-kmr-2202</t>
  </si>
  <si>
    <t>cdptpabb-ci-kmr-2203</t>
  </si>
  <si>
    <t>cdptpabb-ci-knd-2201</t>
  </si>
  <si>
    <t>cdptpabb-ci-knd-2202</t>
  </si>
  <si>
    <t>cdptpabb-ci-knd-2203</t>
  </si>
  <si>
    <t>cdptpabb-ci-knd-2205</t>
  </si>
  <si>
    <t>cdptpabb-ci-knd-2204</t>
  </si>
  <si>
    <t>cdptpabb-ci-knd-2206</t>
  </si>
  <si>
    <t>POD 03, VMR 02, MemSQL 01</t>
  </si>
  <si>
    <t>POD 03, VMR 02, MemSQL 02</t>
  </si>
  <si>
    <t>POD 03, VMR 02, MemSQL 03</t>
  </si>
  <si>
    <t>POD 03, VMR 01, MemSQL 01</t>
  </si>
  <si>
    <t>POD 03, VMR 01, MemSQL 02</t>
  </si>
  <si>
    <t>POD 03, VMR 01, MemSQL 03</t>
  </si>
  <si>
    <t>cdptpabb-ci-mql-2201</t>
  </si>
  <si>
    <t>POD 02, VMR 02, MemSQL 01</t>
  </si>
  <si>
    <t>cdptpabb-ci-mql-2202</t>
  </si>
  <si>
    <t>cdptpabb-ci-mql-2203</t>
  </si>
  <si>
    <t>POD 02, VMR 02, MemSQL 02</t>
  </si>
  <si>
    <t>POD 02, VMR 02, MemSQL 03</t>
  </si>
  <si>
    <t>cdptpabb-ib-acw-2001</t>
  </si>
  <si>
    <t>cdptpabb-ib-acw-2002</t>
  </si>
  <si>
    <t>cdptpabb-ib-acw-3001</t>
  </si>
  <si>
    <t>cdptpabb-ib-acw-3002</t>
  </si>
  <si>
    <t>cdptpabb-ch-gec-2001-eth1</t>
  </si>
  <si>
    <t>cdptpabb-ch-gec-2002-eth1</t>
  </si>
  <si>
    <t>cdptpabb-ch-gec-2003-eth1</t>
  </si>
  <si>
    <t>cdptpabb-ch-gec-2004-eth1</t>
  </si>
  <si>
    <t>cdptpabb-ch-gec-3001-eth1</t>
  </si>
  <si>
    <t>cdptpabb-ch-gec-3002-eth1</t>
  </si>
  <si>
    <t>cdptpabb-ch-gec-3003-eth1</t>
  </si>
  <si>
    <t>cdptpabb-ch-gec-3004-eth1</t>
  </si>
  <si>
    <t>cdptpabb-ch-gec-2001</t>
  </si>
  <si>
    <t>cdptpabb-ch-gec-2002</t>
  </si>
  <si>
    <t>cdptpabb-ch-gec-2003</t>
  </si>
  <si>
    <t>cdptpabb-ch-gec-2004</t>
  </si>
  <si>
    <t>cdptpabb-im-jit-2001</t>
  </si>
  <si>
    <t>cdptpabb-im-jit-2002</t>
  </si>
  <si>
    <t>cdptpabb-ch-llb-2001</t>
  </si>
  <si>
    <t>cdptpabb-ch-llb-2002</t>
  </si>
  <si>
    <t>cdptpabb-ib-acr-2001</t>
  </si>
  <si>
    <t>cdptpabb-ib-acr-2002</t>
  </si>
  <si>
    <t>ipvs2001</t>
  </si>
  <si>
    <t>cdptpabb-ch-gec-3001</t>
  </si>
  <si>
    <t>cdptpabb-ch-gec-3002</t>
  </si>
  <si>
    <t>cdptpabb-ch-gec-3003</t>
  </si>
  <si>
    <t>cdptpabb-ch-gec-3004</t>
  </si>
  <si>
    <t>cdptpabb-im-jit-3001</t>
  </si>
  <si>
    <t>cdptpabb-im-jit-3002</t>
  </si>
  <si>
    <t>ipvs3001</t>
  </si>
  <si>
    <t>cdptpabb-ch-llb-3001</t>
  </si>
  <si>
    <t>cdptpabb-ch-llb-3002</t>
  </si>
  <si>
    <t>cdptpabb-ib-acr-3001</t>
  </si>
  <si>
    <t>cdptpabb-ib-acr-3002</t>
  </si>
  <si>
    <t>cdptpabb-ib-acr-2001-eth1</t>
  </si>
  <si>
    <t>cdptpabb-ib-acr-2002-eth1</t>
  </si>
  <si>
    <t>cdptpabb-ib-acw-2001-eth1</t>
  </si>
  <si>
    <t>cdptpabb-ib-acw-2002-eth1</t>
  </si>
  <si>
    <t>cdptpabb-ib-cdv-2001-eth1</t>
  </si>
  <si>
    <t>cdptpabb-ib-acr-3001-eth1</t>
  </si>
  <si>
    <t>cdptpabb-ib-acr-3002-eth1</t>
  </si>
  <si>
    <t>cdptpabb-ib-acw-3001-eth1</t>
  </si>
  <si>
    <t>cdptpabb-ib-acw-3002-eth1</t>
  </si>
  <si>
    <t>75.179.243.0</t>
  </si>
  <si>
    <t>75.179.243.1</t>
  </si>
  <si>
    <t>75.179.243.2</t>
  </si>
  <si>
    <t>75.179.243.3</t>
  </si>
  <si>
    <t>75.179.243.4</t>
  </si>
  <si>
    <t>75.179.243.5</t>
  </si>
  <si>
    <t>75.179.243.6</t>
  </si>
  <si>
    <t>75.179.243.7</t>
  </si>
  <si>
    <t>75.179.243.8</t>
  </si>
  <si>
    <t>75.179.243.9</t>
  </si>
  <si>
    <t>75.179.243.10</t>
  </si>
  <si>
    <t>75.179.243.11</t>
  </si>
  <si>
    <t>75.179.243.12</t>
  </si>
  <si>
    <t>75.179.243.13</t>
  </si>
  <si>
    <t>75.179.243.14</t>
  </si>
  <si>
    <t>75.179.243.15</t>
  </si>
  <si>
    <t>75.179.243.16</t>
  </si>
  <si>
    <t>75.179.243.17</t>
  </si>
  <si>
    <t>75.179.243.18</t>
  </si>
  <si>
    <t>75.179.243.19</t>
  </si>
  <si>
    <t>75.179.243.20</t>
  </si>
  <si>
    <t>75.179.243.21</t>
  </si>
  <si>
    <t>75.179.243.22</t>
  </si>
  <si>
    <t>75.179.243.23</t>
  </si>
  <si>
    <t>75.179.243.24</t>
  </si>
  <si>
    <t>75.179.243.25</t>
  </si>
  <si>
    <t>75.179.243.26</t>
  </si>
  <si>
    <t>75.179.243.27</t>
  </si>
  <si>
    <t>75.179.243.28</t>
  </si>
  <si>
    <t>75.179.243.29</t>
  </si>
  <si>
    <t>75.179.243.30</t>
  </si>
  <si>
    <t>75.179.243.31</t>
  </si>
  <si>
    <t>75.179.243.32</t>
  </si>
  <si>
    <t>75.179.243.33</t>
  </si>
  <si>
    <t>75.179.243.34</t>
  </si>
  <si>
    <t>75.179.243.35</t>
  </si>
  <si>
    <t>75.179.243.36</t>
  </si>
  <si>
    <t>75.179.243.37</t>
  </si>
  <si>
    <t>75.179.243.38</t>
  </si>
  <si>
    <t>75.179.243.39</t>
  </si>
  <si>
    <t>75.179.243.40</t>
  </si>
  <si>
    <t>75.179.243.41</t>
  </si>
  <si>
    <t>75.179.243.42</t>
  </si>
  <si>
    <t>75.179.243.43</t>
  </si>
  <si>
    <t>75.179.243.44</t>
  </si>
  <si>
    <t>75.179.243.45</t>
  </si>
  <si>
    <t>75.179.243.46</t>
  </si>
  <si>
    <t>75.179.243.47</t>
  </si>
  <si>
    <t>75.179.243.48</t>
  </si>
  <si>
    <t>75.179.243.49</t>
  </si>
  <si>
    <t>75.179.243.50</t>
  </si>
  <si>
    <t>75.179.243.51</t>
  </si>
  <si>
    <t>75.179.243.52</t>
  </si>
  <si>
    <t>75.179.243.53</t>
  </si>
  <si>
    <t>75.179.243.54</t>
  </si>
  <si>
    <t>75.179.243.55</t>
  </si>
  <si>
    <t>75.179.243.56</t>
  </si>
  <si>
    <t>75.179.243.57</t>
  </si>
  <si>
    <t>75.179.243.58</t>
  </si>
  <si>
    <t>75.179.243.59</t>
  </si>
  <si>
    <t>75.179.243.60</t>
  </si>
  <si>
    <t>75.179.243.61</t>
  </si>
  <si>
    <t>75.179.243.62</t>
  </si>
  <si>
    <t>75.179.243.63</t>
  </si>
  <si>
    <t>75.179.243.64</t>
  </si>
  <si>
    <t>75.179.243.65</t>
  </si>
  <si>
    <t>75.179.243.66</t>
  </si>
  <si>
    <t>75.179.243.67</t>
  </si>
  <si>
    <t>75.179.243.68</t>
  </si>
  <si>
    <t>75.179.243.69</t>
  </si>
  <si>
    <t>75.179.243.70</t>
  </si>
  <si>
    <t>75.179.243.71</t>
  </si>
  <si>
    <t>75.179.243.72</t>
  </si>
  <si>
    <t>75.179.243.73</t>
  </si>
  <si>
    <t>75.179.243.74</t>
  </si>
  <si>
    <t>75.179.243.75</t>
  </si>
  <si>
    <t>75.179.243.76</t>
  </si>
  <si>
    <t>75.179.243.77</t>
  </si>
  <si>
    <t>75.179.243.78</t>
  </si>
  <si>
    <t>75.179.243.79</t>
  </si>
  <si>
    <t>75.179.243.80</t>
  </si>
  <si>
    <t>75.179.243.81</t>
  </si>
  <si>
    <t>75.179.243.82</t>
  </si>
  <si>
    <t>75.179.243.83</t>
  </si>
  <si>
    <t>75.179.243.84</t>
  </si>
  <si>
    <t>75.179.243.85</t>
  </si>
  <si>
    <t>75.179.243.86</t>
  </si>
  <si>
    <t>75.179.243.87</t>
  </si>
  <si>
    <t>75.179.243.88</t>
  </si>
  <si>
    <t>75.179.243.89</t>
  </si>
  <si>
    <t>75.179.243.90</t>
  </si>
  <si>
    <t>75.179.243.91</t>
  </si>
  <si>
    <t>75.179.243.92</t>
  </si>
  <si>
    <t>75.179.243.93</t>
  </si>
  <si>
    <t>75.179.243.94</t>
  </si>
  <si>
    <t>75.179.243.95</t>
  </si>
  <si>
    <t>75.179.243.96</t>
  </si>
  <si>
    <t>75.179.243.97</t>
  </si>
  <si>
    <t>75.179.243.98</t>
  </si>
  <si>
    <t>75.179.243.99</t>
  </si>
  <si>
    <t>75.179.243.100</t>
  </si>
  <si>
    <t>75.179.243.101</t>
  </si>
  <si>
    <t>75.179.243.102</t>
  </si>
  <si>
    <t>75.179.243.103</t>
  </si>
  <si>
    <t>75.179.243.104</t>
  </si>
  <si>
    <t>75.179.243.105</t>
  </si>
  <si>
    <t>75.179.243.106</t>
  </si>
  <si>
    <t>75.179.243.107</t>
  </si>
  <si>
    <t>75.179.243.108</t>
  </si>
  <si>
    <t>75.179.243.109</t>
  </si>
  <si>
    <t>75.179.243.110</t>
  </si>
  <si>
    <t>75.179.243.111</t>
  </si>
  <si>
    <t>75.179.243.112</t>
  </si>
  <si>
    <t>75.179.243.113</t>
  </si>
  <si>
    <t>75.179.243.114</t>
  </si>
  <si>
    <t>75.179.243.115</t>
  </si>
  <si>
    <t>75.179.243.116</t>
  </si>
  <si>
    <t>75.179.243.117</t>
  </si>
  <si>
    <t>75.179.243.118</t>
  </si>
  <si>
    <t>75.179.243.119</t>
  </si>
  <si>
    <t>75.179.243.120</t>
  </si>
  <si>
    <t>75.179.243.121</t>
  </si>
  <si>
    <t>75.179.243.122</t>
  </si>
  <si>
    <t>75.179.243.123</t>
  </si>
  <si>
    <t>75.179.243.124</t>
  </si>
  <si>
    <t>75.179.243.125</t>
  </si>
  <si>
    <t>75.179.243.126</t>
  </si>
  <si>
    <t>75.179.243.127</t>
  </si>
  <si>
    <t>75.179.243.128</t>
  </si>
  <si>
    <t>75.179.243.129</t>
  </si>
  <si>
    <t>75.179.243.130</t>
  </si>
  <si>
    <t>75.179.243.131</t>
  </si>
  <si>
    <t>75.179.243.132</t>
  </si>
  <si>
    <t>75.179.243.133</t>
  </si>
  <si>
    <t>75.179.243.134</t>
  </si>
  <si>
    <t>75.179.243.135</t>
  </si>
  <si>
    <t>75.179.243.136</t>
  </si>
  <si>
    <t>75.179.243.137</t>
  </si>
  <si>
    <t>75.179.243.138</t>
  </si>
  <si>
    <t>75.179.243.139</t>
  </si>
  <si>
    <t>75.179.243.140</t>
  </si>
  <si>
    <t>75.179.243.141</t>
  </si>
  <si>
    <t>75.179.243.142</t>
  </si>
  <si>
    <t>75.179.243.143</t>
  </si>
  <si>
    <t>75.179.243.144</t>
  </si>
  <si>
    <t>75.179.243.145</t>
  </si>
  <si>
    <t>75.179.243.146</t>
  </si>
  <si>
    <t>75.179.243.147</t>
  </si>
  <si>
    <t>75.179.243.148</t>
  </si>
  <si>
    <t>75.179.243.149</t>
  </si>
  <si>
    <t>75.179.243.150</t>
  </si>
  <si>
    <t>75.179.243.151</t>
  </si>
  <si>
    <t>75.179.243.152</t>
  </si>
  <si>
    <t>75.179.243.153</t>
  </si>
  <si>
    <t>75.179.243.154</t>
  </si>
  <si>
    <t>75.179.243.155</t>
  </si>
  <si>
    <t>75.179.243.156</t>
  </si>
  <si>
    <t>75.179.243.157</t>
  </si>
  <si>
    <t>75.179.243.158</t>
  </si>
  <si>
    <t>75.179.243.159</t>
  </si>
  <si>
    <t>75.179.243.160</t>
  </si>
  <si>
    <t>75.179.243.161</t>
  </si>
  <si>
    <t>75.179.243.162</t>
  </si>
  <si>
    <t>75.179.243.163</t>
  </si>
  <si>
    <t>75.179.243.164</t>
  </si>
  <si>
    <t>75.179.243.165</t>
  </si>
  <si>
    <t>75.179.243.166</t>
  </si>
  <si>
    <t>75.179.243.167</t>
  </si>
  <si>
    <t>75.179.243.168</t>
  </si>
  <si>
    <t>75.179.243.169</t>
  </si>
  <si>
    <t>75.179.243.170</t>
  </si>
  <si>
    <t>75.179.243.171</t>
  </si>
  <si>
    <t>75.179.243.172</t>
  </si>
  <si>
    <t>75.179.243.173</t>
  </si>
  <si>
    <t>75.179.243.174</t>
  </si>
  <si>
    <t>75.179.243.175</t>
  </si>
  <si>
    <t>75.179.243.176</t>
  </si>
  <si>
    <t>75.179.243.177</t>
  </si>
  <si>
    <t>75.179.243.178</t>
  </si>
  <si>
    <t>75.179.243.179</t>
  </si>
  <si>
    <t>75.179.243.180</t>
  </si>
  <si>
    <t>75.179.243.181</t>
  </si>
  <si>
    <t>75.179.243.182</t>
  </si>
  <si>
    <t>75.179.243.183</t>
  </si>
  <si>
    <t>75.179.243.184</t>
  </si>
  <si>
    <t>75.179.243.185</t>
  </si>
  <si>
    <t>75.179.243.186</t>
  </si>
  <si>
    <t>75.179.243.187</t>
  </si>
  <si>
    <t>75.179.243.188</t>
  </si>
  <si>
    <t>75.179.243.189</t>
  </si>
  <si>
    <t>75.179.243.190</t>
  </si>
  <si>
    <t>75.179.243.191</t>
  </si>
  <si>
    <t>75.179.243.192</t>
  </si>
  <si>
    <t>75.179.243.193</t>
  </si>
  <si>
    <t>75.179.243.194</t>
  </si>
  <si>
    <t>75.179.243.195</t>
  </si>
  <si>
    <t>75.179.243.196</t>
  </si>
  <si>
    <t>75.179.243.197</t>
  </si>
  <si>
    <t>75.179.243.198</t>
  </si>
  <si>
    <t>75.179.243.199</t>
  </si>
  <si>
    <t>75.179.243.200</t>
  </si>
  <si>
    <t>75.179.243.201</t>
  </si>
  <si>
    <t>75.179.243.202</t>
  </si>
  <si>
    <t>75.179.243.203</t>
  </si>
  <si>
    <t>75.179.243.204</t>
  </si>
  <si>
    <t>75.179.243.205</t>
  </si>
  <si>
    <t>75.179.243.206</t>
  </si>
  <si>
    <t>75.179.243.207</t>
  </si>
  <si>
    <t>75.179.243.208</t>
  </si>
  <si>
    <t>75.179.243.209</t>
  </si>
  <si>
    <t>75.179.243.210</t>
  </si>
  <si>
    <t>75.179.243.211</t>
  </si>
  <si>
    <t>75.179.243.212</t>
  </si>
  <si>
    <t>75.179.243.213</t>
  </si>
  <si>
    <t>75.179.243.214</t>
  </si>
  <si>
    <t>75.179.243.215</t>
  </si>
  <si>
    <t>75.179.243.216</t>
  </si>
  <si>
    <t>75.179.243.217</t>
  </si>
  <si>
    <t>75.179.243.218</t>
  </si>
  <si>
    <t>75.179.243.219</t>
  </si>
  <si>
    <t>75.179.243.220</t>
  </si>
  <si>
    <t>75.179.243.221</t>
  </si>
  <si>
    <t>75.179.243.222</t>
  </si>
  <si>
    <t>75.179.243.223</t>
  </si>
  <si>
    <t>75.179.243.224</t>
  </si>
  <si>
    <t>75.179.243.225</t>
  </si>
  <si>
    <t>75.179.243.226</t>
  </si>
  <si>
    <t>75.179.243.227</t>
  </si>
  <si>
    <t>75.179.243.228</t>
  </si>
  <si>
    <t>75.179.243.229</t>
  </si>
  <si>
    <t>75.179.243.230</t>
  </si>
  <si>
    <t>75.179.243.231</t>
  </si>
  <si>
    <t>75.179.243.232</t>
  </si>
  <si>
    <t>75.179.243.233</t>
  </si>
  <si>
    <t>75.179.243.234</t>
  </si>
  <si>
    <t>75.179.243.235</t>
  </si>
  <si>
    <t>75.179.243.236</t>
  </si>
  <si>
    <t>75.179.243.237</t>
  </si>
  <si>
    <t>75.179.243.238</t>
  </si>
  <si>
    <t>75.179.243.239</t>
  </si>
  <si>
    <t>75.179.243.240</t>
  </si>
  <si>
    <t>75.179.243.241</t>
  </si>
  <si>
    <t>75.179.243.242</t>
  </si>
  <si>
    <t>75.179.243.243</t>
  </si>
  <si>
    <t>75.179.243.244</t>
  </si>
  <si>
    <t>75.179.243.245</t>
  </si>
  <si>
    <t>75.179.243.246</t>
  </si>
  <si>
    <t>75.179.243.247</t>
  </si>
  <si>
    <t>75.179.243.248</t>
  </si>
  <si>
    <t>75.179.243.249</t>
  </si>
  <si>
    <t>75.179.243.250</t>
  </si>
  <si>
    <t>75.179.243.251</t>
  </si>
  <si>
    <t>75.179.243.252</t>
  </si>
  <si>
    <t>75.179.243.253</t>
  </si>
  <si>
    <t>75.179.243.254</t>
  </si>
  <si>
    <t>75.179.243.255</t>
  </si>
  <si>
    <t>75.179.243.0/24</t>
  </si>
  <si>
    <t>Anycast IP v6</t>
  </si>
  <si>
    <t>Anycast IP v4</t>
  </si>
  <si>
    <t>jitp.cdvr.stage.charter.com</t>
  </si>
  <si>
    <t>vmrvip-2101</t>
  </si>
  <si>
    <t>vmrvip-2102</t>
  </si>
  <si>
    <t>vmrvip-2201</t>
  </si>
  <si>
    <t>vmrvip-2202</t>
  </si>
  <si>
    <t>osvip-2101</t>
  </si>
  <si>
    <t>osvip-2201</t>
  </si>
  <si>
    <t>2001:1998:0640:e::/64</t>
  </si>
  <si>
    <t>Test Packager for Ron Munoz</t>
  </si>
  <si>
    <t>cdptpabb-ci-knd-2107</t>
  </si>
  <si>
    <t>cdptpabb-ci-knd-2108</t>
  </si>
  <si>
    <t>cdptpabb-ci-knd-2109</t>
  </si>
  <si>
    <t>cdptpabb-ci-knd-2207</t>
  </si>
  <si>
    <t>cdptpabb-ci-knd-2208</t>
  </si>
  <si>
    <t>cdptpabb-ci-knd-2209</t>
  </si>
  <si>
    <t>linear-scope005.stage.charter.com</t>
  </si>
  <si>
    <t>linear-scope010.stage.charter.com</t>
  </si>
  <si>
    <t>.</t>
  </si>
  <si>
    <t>DNS</t>
  </si>
  <si>
    <t>Coudersport eCDN Anycast</t>
  </si>
  <si>
    <t>tk-sen</t>
  </si>
  <si>
    <t>Tektronix Sentry</t>
  </si>
  <si>
    <t>cdptpabb-tk-sen-2001</t>
  </si>
  <si>
    <t>cdptpabb-tk-sen-1001</t>
  </si>
  <si>
    <t>cdptpabb-tk-med-2001</t>
  </si>
  <si>
    <t>Tektronix Medius</t>
  </si>
  <si>
    <t>tk-med</t>
  </si>
  <si>
    <t>Tektronix Sentry ABR</t>
  </si>
  <si>
    <t>ch-mon</t>
  </si>
  <si>
    <t>cdptpabb-ch-mon-2001</t>
  </si>
  <si>
    <t>A</t>
  </si>
  <si>
    <t>Reddis</t>
  </si>
  <si>
    <t>cdptpabb-ch-mon-2002</t>
  </si>
  <si>
    <t>B</t>
  </si>
  <si>
    <t>RabbitMQ</t>
  </si>
  <si>
    <t>cdptpabb-ch-mon-2003</t>
  </si>
  <si>
    <t>C</t>
  </si>
  <si>
    <t>Sensu</t>
  </si>
  <si>
    <t>cdptpabb-ch-mon-2004</t>
  </si>
  <si>
    <t>D</t>
  </si>
  <si>
    <t>Uchiwa</t>
  </si>
  <si>
    <t>cdptpabb-ci-klb-2103</t>
  </si>
  <si>
    <t>cdptpabb-ci-klb-2104</t>
  </si>
  <si>
    <t>cdptpabb-ci-kmr-2104</t>
  </si>
  <si>
    <t>cdptpabb-ci-kmr-2105</t>
  </si>
  <si>
    <t>cdptpabb-ci-kmr-2106</t>
  </si>
  <si>
    <t>POD 02, Mon 01, LB</t>
  </si>
  <si>
    <t>POD 02, Mon 01, Master</t>
  </si>
  <si>
    <t>POD 02, Mon 01, Worker</t>
  </si>
  <si>
    <t>POD 02, Mon 02, LB</t>
  </si>
  <si>
    <t>POD 02, Mon 02, Master</t>
  </si>
  <si>
    <t>POD 02, Mon 02, Worker</t>
  </si>
  <si>
    <t>cdptpabb-ci-klb-2203</t>
  </si>
  <si>
    <t>cdptpabb-ci-klb-2204</t>
  </si>
  <si>
    <t>cdptpabb-ci-kmr-2204</t>
  </si>
  <si>
    <t>cdptpabb-ci-kmr-2205</t>
  </si>
  <si>
    <t>cdptpabb-ci-kmr-2206</t>
  </si>
  <si>
    <t>Telestream Inspector Live</t>
  </si>
  <si>
    <t>iq-iqp</t>
  </si>
  <si>
    <t>cdptpabb-iq-iqp-1001</t>
  </si>
  <si>
    <t>cdptpabb-iq-iqp-2001</t>
  </si>
  <si>
    <t>cdptpabb-iq-iqp-2002</t>
  </si>
  <si>
    <t>cdptpabb-iq-iqv-2001</t>
  </si>
  <si>
    <t>Telestream Surveyor ABR Passive</t>
  </si>
  <si>
    <t>Telestream Surveyor ABR Active</t>
  </si>
  <si>
    <t>Telestream Surveyor iVMS</t>
  </si>
  <si>
    <t>osvip-2102</t>
  </si>
  <si>
    <t>osvip-2202</t>
  </si>
  <si>
    <t>vmrvip-2103</t>
  </si>
  <si>
    <t>vmrvip-2203</t>
  </si>
  <si>
    <t>POD 02, Mon 01 OS VIP</t>
  </si>
  <si>
    <t>POD 02, Mon 02 OS VIP</t>
  </si>
  <si>
    <t>POD 02, Mon 01, VIP worker nodes 1-3</t>
  </si>
  <si>
    <t>POD 02, Mon 02, VIP worker nodes 1-2</t>
  </si>
  <si>
    <t>cdptpabb-ch-llb-2003</t>
  </si>
  <si>
    <t>cdptpabb-ch-llb-2004</t>
  </si>
  <si>
    <t>dovip</t>
  </si>
  <si>
    <t>POD 02 DO VIP</t>
  </si>
  <si>
    <t>POD 2 Dash Origin LB 1</t>
  </si>
  <si>
    <t>POD 2 Dash Origin LB 2</t>
  </si>
  <si>
    <t>cdptpabb-ci-dpl-2101</t>
  </si>
  <si>
    <t>cdptpabb-ci-dpl-2201</t>
  </si>
  <si>
    <t>POD 2, VMR 1, OS 3.7 Deployer</t>
  </si>
  <si>
    <t>POD 2, VMR 2, OS 3.7 Deployer</t>
  </si>
  <si>
    <t>cdptpabb-ci-dpl-3101</t>
  </si>
  <si>
    <t>cdptpabb-ci-dpl-3201</t>
  </si>
  <si>
    <t>POD 3, VMR 1, OS 3.7 Deployer</t>
  </si>
  <si>
    <t>POD 3, VMR 2, OS 3.7 Deployer</t>
  </si>
  <si>
    <t>POD 03, VMR 01 KLB</t>
  </si>
  <si>
    <t>POD 03, VMR 01, Master</t>
  </si>
  <si>
    <t>ci-klv</t>
  </si>
  <si>
    <t>ci-klb</t>
  </si>
  <si>
    <t>POD 03, VMR 01, Worker VIP</t>
  </si>
  <si>
    <t>POD 03, VMR 01, Worker</t>
  </si>
  <si>
    <t>ci-knv</t>
  </si>
  <si>
    <t>POD 03, VMR 02 KLB</t>
  </si>
  <si>
    <t>POD 03, VMR 02, Master</t>
  </si>
  <si>
    <t>POD 03, VMR 02, Worker VIP</t>
  </si>
  <si>
    <t>POD 03, VMR 02, Worker</t>
  </si>
  <si>
    <t>ci-lbv</t>
  </si>
  <si>
    <t>ci-llb</t>
  </si>
  <si>
    <t>POD 03, Dash Origin VIP</t>
  </si>
  <si>
    <t>POD 03 , Dash Origin LB</t>
  </si>
  <si>
    <t>ci-lam</t>
  </si>
  <si>
    <t>ci-lgl</t>
  </si>
  <si>
    <t>POD 03, VMR 01 LAM Gluster</t>
  </si>
  <si>
    <t>POD 03, VMR 01 LAM Worker</t>
  </si>
  <si>
    <t>POD 03, VMR 02 LAM Gluster</t>
  </si>
  <si>
    <t>POD 03, VMR 02 LAM Worker</t>
  </si>
  <si>
    <t>cdptpabb-ci-dpl-3101.cdvr.stage.charter.com</t>
  </si>
  <si>
    <t>75.179.212.121</t>
  </si>
  <si>
    <t>75.179.212.122</t>
  </si>
  <si>
    <t>cdptpabb-ci-dpl-3201.cdvr.stage.charter.com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</si>
</sst>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9"/>
      <color rgb="FF0B5394"/>
      <name val="Arial"/>
      <family val="2"/>
    </font>
    <font>
      <sz val="9"/>
      <color rgb="FF333333"/>
      <name val="Arial"/>
      <family val="2"/>
    </font>
    <font>
      <sz val="11"/>
      <color rgb="FF333333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sz val="12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1" xfId="0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0" fontId="0" fillId="4" borderId="1" xfId="0" applyFill="1" applyBorder="1"/>
    <xf numFmtId="1" fontId="0" fillId="4" borderId="1" xfId="0" applyNumberForma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/>
    <xf numFmtId="1" fontId="1" fillId="3" borderId="4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0" borderId="0" xfId="0" applyNumberFormat="1" applyFont="1" applyFill="1" applyBorder="1" applyAlignment="1">
      <alignment vertical="center"/>
    </xf>
    <xf numFmtId="0" fontId="0" fillId="0" borderId="0" xfId="0" applyBorder="1"/>
    <xf numFmtId="1" fontId="4" fillId="0" borderId="1" xfId="0" applyNumberFormat="1" applyFont="1" applyFill="1" applyBorder="1" applyAlignment="1">
      <alignment vertical="center"/>
    </xf>
    <xf numFmtId="1" fontId="0" fillId="0" borderId="1" xfId="0" applyNumberFormat="1" applyBorder="1" applyAlignment="1"/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" fontId="4" fillId="5" borderId="7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1" fontId="4" fillId="5" borderId="7" xfId="0" applyNumberFormat="1" applyFont="1" applyFill="1" applyBorder="1" applyAlignment="1">
      <alignment vertical="center"/>
    </xf>
    <xf numFmtId="0" fontId="0" fillId="5" borderId="8" xfId="0" applyFont="1" applyFill="1" applyBorder="1" applyAlignment="1">
      <alignment vertical="top" wrapText="1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/>
    <xf numFmtId="1" fontId="4" fillId="6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" fontId="4" fillId="7" borderId="2" xfId="0" applyNumberFormat="1" applyFont="1" applyFill="1" applyBorder="1" applyAlignment="1">
      <alignment horizontal="center" vertical="center"/>
    </xf>
    <xf numFmtId="1" fontId="4" fillId="7" borderId="2" xfId="0" applyNumberFormat="1" applyFont="1" applyFill="1" applyBorder="1" applyAlignment="1">
      <alignment horizontal="right" vertical="center"/>
    </xf>
    <xf numFmtId="1" fontId="4" fillId="7" borderId="2" xfId="0" applyNumberFormat="1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1" fontId="0" fillId="7" borderId="1" xfId="0" applyNumberFormat="1" applyFill="1" applyBorder="1"/>
    <xf numFmtId="1" fontId="4" fillId="5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 wrapText="1"/>
    </xf>
    <xf numFmtId="1" fontId="0" fillId="0" borderId="0" xfId="0" applyNumberFormat="1" applyBorder="1"/>
    <xf numFmtId="1" fontId="0" fillId="0" borderId="0" xfId="0" applyNumberFormat="1" applyBorder="1" applyAlignment="1"/>
    <xf numFmtId="1" fontId="4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4" fillId="7" borderId="0" xfId="0" applyNumberFormat="1" applyFont="1" applyFill="1" applyBorder="1" applyAlignment="1">
      <alignment vertical="center"/>
    </xf>
    <xf numFmtId="1" fontId="4" fillId="6" borderId="2" xfId="0" applyNumberFormat="1" applyFont="1" applyFill="1" applyBorder="1" applyAlignment="1">
      <alignment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5" fillId="0" borderId="0" xfId="0" applyFont="1" applyFill="1" applyBorder="1"/>
    <xf numFmtId="49" fontId="0" fillId="0" borderId="1" xfId="0" applyNumberFormat="1" applyBorder="1"/>
    <xf numFmtId="49" fontId="5" fillId="0" borderId="0" xfId="0" applyNumberFormat="1" applyFont="1" applyBorder="1"/>
    <xf numFmtId="49" fontId="0" fillId="0" borderId="0" xfId="0" applyNumberFormat="1"/>
    <xf numFmtId="49" fontId="5" fillId="0" borderId="0" xfId="0" applyNumberFormat="1" applyFont="1" applyFill="1" applyBorder="1"/>
    <xf numFmtId="0" fontId="0" fillId="7" borderId="2" xfId="0" applyFill="1" applyBorder="1"/>
    <xf numFmtId="1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" fontId="0" fillId="7" borderId="2" xfId="0" applyNumberFormat="1" applyFill="1" applyBorder="1"/>
    <xf numFmtId="0" fontId="0" fillId="5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center"/>
    </xf>
    <xf numFmtId="0" fontId="0" fillId="0" borderId="0" xfId="0" applyFill="1" applyAlignment="1"/>
    <xf numFmtId="0" fontId="4" fillId="0" borderId="9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center" indent="1"/>
    </xf>
    <xf numFmtId="0" fontId="4" fillId="7" borderId="2" xfId="0" applyFont="1" applyFill="1" applyBorder="1" applyAlignment="1">
      <alignment horizontal="right" vertical="center"/>
    </xf>
    <xf numFmtId="0" fontId="0" fillId="7" borderId="1" xfId="0" applyFill="1" applyBorder="1" applyAlignment="1">
      <alignment horizontal="right"/>
    </xf>
    <xf numFmtId="0" fontId="3" fillId="2" borderId="0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" fontId="4" fillId="5" borderId="11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left" vertical="center" wrapText="1"/>
    </xf>
    <xf numFmtId="1" fontId="4" fillId="5" borderId="11" xfId="0" applyNumberFormat="1" applyFont="1" applyFill="1" applyBorder="1" applyAlignment="1">
      <alignment vertical="center"/>
    </xf>
    <xf numFmtId="0" fontId="0" fillId="5" borderId="12" xfId="0" applyFont="1" applyFill="1" applyBorder="1" applyAlignment="1">
      <alignment vertical="top" wrapText="1"/>
    </xf>
    <xf numFmtId="0" fontId="0" fillId="7" borderId="13" xfId="0" applyFill="1" applyBorder="1"/>
    <xf numFmtId="0" fontId="0" fillId="7" borderId="14" xfId="0" applyFill="1" applyBorder="1"/>
    <xf numFmtId="1" fontId="4" fillId="7" borderId="14" xfId="0" applyNumberFormat="1" applyFont="1" applyFill="1" applyBorder="1" applyAlignment="1">
      <alignment vertical="center"/>
    </xf>
    <xf numFmtId="0" fontId="4" fillId="7" borderId="14" xfId="0" applyFont="1" applyFill="1" applyBorder="1" applyAlignment="1">
      <alignment horizontal="center" vertical="center"/>
    </xf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10" fillId="7" borderId="1" xfId="0" applyFont="1" applyFill="1" applyBorder="1" applyAlignment="1">
      <alignment vertical="center"/>
    </xf>
    <xf numFmtId="0" fontId="0" fillId="7" borderId="21" xfId="0" applyFill="1" applyBorder="1"/>
    <xf numFmtId="0" fontId="0" fillId="7" borderId="22" xfId="0" applyFill="1" applyBorder="1"/>
    <xf numFmtId="0" fontId="10" fillId="7" borderId="22" xfId="0" applyFont="1" applyFill="1" applyBorder="1" applyAlignment="1">
      <alignment vertical="center"/>
    </xf>
    <xf numFmtId="0" fontId="0" fillId="7" borderId="23" xfId="0" applyFill="1" applyBorder="1"/>
    <xf numFmtId="0" fontId="11" fillId="7" borderId="1" xfId="0" applyFont="1" applyFill="1" applyBorder="1" applyAlignment="1"/>
    <xf numFmtId="0" fontId="0" fillId="6" borderId="16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9" xfId="0" applyFill="1" applyBorder="1"/>
    <xf numFmtId="1" fontId="4" fillId="7" borderId="19" xfId="0" applyNumberFormat="1" applyFont="1" applyFill="1" applyBorder="1" applyAlignment="1">
      <alignment vertical="center"/>
    </xf>
    <xf numFmtId="0" fontId="4" fillId="7" borderId="19" xfId="0" applyFont="1" applyFill="1" applyBorder="1" applyAlignment="1">
      <alignment horizontal="center" vertical="center"/>
    </xf>
    <xf numFmtId="0" fontId="0" fillId="7" borderId="20" xfId="0" applyFill="1" applyBorder="1"/>
    <xf numFmtId="1" fontId="4" fillId="7" borderId="22" xfId="0" applyNumberFormat="1" applyFont="1" applyFill="1" applyBorder="1" applyAlignment="1">
      <alignment vertical="center"/>
    </xf>
    <xf numFmtId="0" fontId="4" fillId="7" borderId="2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indent="1"/>
    </xf>
    <xf numFmtId="0" fontId="2" fillId="7" borderId="22" xfId="0" applyFont="1" applyFill="1" applyBorder="1" applyAlignment="1">
      <alignment vertical="center"/>
    </xf>
    <xf numFmtId="1" fontId="4" fillId="8" borderId="1" xfId="0" applyNumberFormat="1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0" xfId="0" applyFill="1"/>
    <xf numFmtId="0" fontId="5" fillId="8" borderId="1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vertical="center"/>
    </xf>
    <xf numFmtId="0" fontId="5" fillId="7" borderId="19" xfId="0" applyFont="1" applyFill="1" applyBorder="1"/>
    <xf numFmtId="0" fontId="11" fillId="0" borderId="0" xfId="0" applyFont="1" applyBorder="1"/>
    <xf numFmtId="0" fontId="11" fillId="7" borderId="1" xfId="0" applyFont="1" applyFill="1" applyBorder="1"/>
    <xf numFmtId="0" fontId="0" fillId="8" borderId="16" xfId="0" applyFill="1" applyBorder="1"/>
    <xf numFmtId="0" fontId="0" fillId="8" borderId="1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4" xfId="0" applyFill="1" applyBorder="1"/>
    <xf numFmtId="1" fontId="4" fillId="8" borderId="14" xfId="0" applyNumberFormat="1" applyFont="1" applyFill="1" applyBorder="1" applyAlignment="1">
      <alignment vertical="center"/>
    </xf>
    <xf numFmtId="0" fontId="4" fillId="8" borderId="14" xfId="0" applyFont="1" applyFill="1" applyBorder="1" applyAlignment="1">
      <alignment horizontal="center" vertical="center"/>
    </xf>
    <xf numFmtId="0" fontId="0" fillId="8" borderId="15" xfId="0" applyFill="1" applyBorder="1"/>
    <xf numFmtId="0" fontId="5" fillId="8" borderId="14" xfId="0" applyFont="1" applyFill="1" applyBorder="1" applyAlignment="1">
      <alignment horizontal="center" vertical="center"/>
    </xf>
    <xf numFmtId="0" fontId="5" fillId="7" borderId="18" xfId="0" applyFont="1" applyFill="1" applyBorder="1"/>
    <xf numFmtId="0" fontId="5" fillId="7" borderId="20" xfId="0" applyFont="1" applyFill="1" applyBorder="1"/>
    <xf numFmtId="0" fontId="5" fillId="7" borderId="16" xfId="0" applyFont="1" applyFill="1" applyBorder="1"/>
    <xf numFmtId="0" fontId="5" fillId="7" borderId="1" xfId="0" applyFont="1" applyFill="1" applyBorder="1"/>
    <xf numFmtId="0" fontId="5" fillId="7" borderId="1" xfId="0" applyFont="1" applyFill="1" applyBorder="1" applyAlignment="1">
      <alignment horizontal="left" vertical="center"/>
    </xf>
    <xf numFmtId="0" fontId="5" fillId="7" borderId="17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0" fillId="7" borderId="0" xfId="0" applyFill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0" fillId="7" borderId="1" xfId="0" applyFill="1" applyBorder="1" applyAlignment="1">
      <alignment horizontal="left" vertical="top"/>
    </xf>
    <xf numFmtId="1" fontId="0" fillId="5" borderId="0" xfId="0" applyNumberFormat="1" applyFill="1"/>
    <xf numFmtId="0" fontId="0" fillId="5" borderId="0" xfId="0" applyFill="1"/>
    <xf numFmtId="1" fontId="0" fillId="10" borderId="0" xfId="0" applyNumberFormat="1" applyFill="1"/>
    <xf numFmtId="0" fontId="0" fillId="10" borderId="0" xfId="0" applyFill="1"/>
    <xf numFmtId="1" fontId="0" fillId="11" borderId="0" xfId="0" applyNumberFormat="1" applyFill="1"/>
    <xf numFmtId="1" fontId="0" fillId="5" borderId="1" xfId="0" applyNumberFormat="1" applyFill="1" applyBorder="1"/>
    <xf numFmtId="0" fontId="0" fillId="5" borderId="1" xfId="0" applyFill="1" applyBorder="1"/>
    <xf numFmtId="1" fontId="0" fillId="12" borderId="1" xfId="0" applyNumberFormat="1" applyFill="1" applyBorder="1"/>
    <xf numFmtId="1" fontId="4" fillId="12" borderId="1" xfId="0" applyNumberFormat="1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0" fillId="12" borderId="1" xfId="0" applyFill="1" applyBorder="1"/>
    <xf numFmtId="0" fontId="0" fillId="12" borderId="0" xfId="0" applyFont="1" applyFill="1" applyBorder="1" applyAlignment="1">
      <alignment vertical="top" wrapText="1"/>
    </xf>
    <xf numFmtId="0" fontId="0" fillId="12" borderId="0" xfId="0" applyFill="1"/>
    <xf numFmtId="0" fontId="5" fillId="12" borderId="0" xfId="0" applyFont="1" applyFill="1" applyBorder="1"/>
    <xf numFmtId="49" fontId="0" fillId="12" borderId="0" xfId="0" applyNumberFormat="1" applyFill="1"/>
    <xf numFmtId="1" fontId="0" fillId="12" borderId="0" xfId="0" applyNumberFormat="1" applyFill="1"/>
    <xf numFmtId="1" fontId="0" fillId="13" borderId="0" xfId="0" applyNumberFormat="1" applyFill="1"/>
    <xf numFmtId="0" fontId="0" fillId="13" borderId="0" xfId="0" applyFill="1"/>
    <xf numFmtId="0" fontId="4" fillId="5" borderId="0" xfId="0" applyFont="1" applyFill="1" applyBorder="1" applyAlignment="1">
      <alignment vertical="center"/>
    </xf>
    <xf numFmtId="0" fontId="5" fillId="5" borderId="0" xfId="0" applyFont="1" applyFill="1" applyBorder="1"/>
    <xf numFmtId="49" fontId="0" fillId="5" borderId="0" xfId="0" applyNumberFormat="1" applyFill="1"/>
    <xf numFmtId="0" fontId="0" fillId="5" borderId="0" xfId="0" applyFont="1" applyFill="1" applyBorder="1" applyAlignment="1">
      <alignment vertical="top" wrapText="1"/>
    </xf>
    <xf numFmtId="0" fontId="0" fillId="14" borderId="1" xfId="0" applyFill="1" applyBorder="1"/>
    <xf numFmtId="0" fontId="0" fillId="14" borderId="0" xfId="0" applyFont="1" applyFill="1" applyBorder="1" applyAlignment="1">
      <alignment vertical="top" wrapText="1"/>
    </xf>
    <xf numFmtId="0" fontId="0" fillId="14" borderId="0" xfId="0" applyFill="1"/>
    <xf numFmtId="0" fontId="5" fillId="14" borderId="0" xfId="0" applyFont="1" applyFill="1" applyBorder="1"/>
    <xf numFmtId="49" fontId="0" fillId="14" borderId="0" xfId="0" applyNumberFormat="1" applyFill="1"/>
    <xf numFmtId="1" fontId="0" fillId="14" borderId="0" xfId="0" applyNumberFormat="1" applyFill="1"/>
    <xf numFmtId="0" fontId="4" fillId="14" borderId="0" xfId="0" applyFont="1" applyFill="1" applyBorder="1" applyAlignment="1">
      <alignment vertical="center"/>
    </xf>
    <xf numFmtId="0" fontId="4" fillId="7" borderId="24" xfId="0" applyFont="1" applyFill="1" applyBorder="1" applyAlignment="1">
      <alignment horizontal="center" vertical="center"/>
    </xf>
    <xf numFmtId="0" fontId="0" fillId="14" borderId="2" xfId="0" applyFill="1" applyBorder="1"/>
    <xf numFmtId="0" fontId="4" fillId="0" borderId="11" xfId="0" applyFont="1" applyFill="1" applyBorder="1" applyAlignment="1">
      <alignment vertical="center"/>
    </xf>
    <xf numFmtId="0" fontId="0" fillId="0" borderId="11" xfId="0" applyBorder="1"/>
    <xf numFmtId="0" fontId="5" fillId="0" borderId="11" xfId="0" applyFont="1" applyFill="1" applyBorder="1"/>
    <xf numFmtId="49" fontId="0" fillId="0" borderId="11" xfId="0" applyNumberFormat="1" applyBorder="1"/>
    <xf numFmtId="49" fontId="0" fillId="0" borderId="0" xfId="0" applyNumberFormat="1" applyBorder="1"/>
    <xf numFmtId="0" fontId="4" fillId="0" borderId="26" xfId="0" applyFont="1" applyFill="1" applyBorder="1" applyAlignment="1">
      <alignment vertical="center"/>
    </xf>
    <xf numFmtId="0" fontId="0" fillId="0" borderId="26" xfId="0" applyBorder="1"/>
    <xf numFmtId="0" fontId="5" fillId="0" borderId="26" xfId="0" applyFont="1" applyFill="1" applyBorder="1"/>
    <xf numFmtId="49" fontId="0" fillId="0" borderId="26" xfId="0" applyNumberFormat="1" applyBorder="1"/>
    <xf numFmtId="1" fontId="0" fillId="13" borderId="12" xfId="0" applyNumberFormat="1" applyFill="1" applyBorder="1"/>
    <xf numFmtId="1" fontId="0" fillId="13" borderId="25" xfId="0" applyNumberFormat="1" applyFill="1" applyBorder="1"/>
    <xf numFmtId="1" fontId="0" fillId="13" borderId="27" xfId="0" applyNumberFormat="1" applyFill="1" applyBorder="1"/>
    <xf numFmtId="0" fontId="0" fillId="15" borderId="1" xfId="0" applyFill="1" applyBorder="1"/>
    <xf numFmtId="0" fontId="0" fillId="15" borderId="0" xfId="0" applyFill="1"/>
    <xf numFmtId="1" fontId="0" fillId="15" borderId="0" xfId="0" applyNumberFormat="1" applyFill="1"/>
    <xf numFmtId="1" fontId="0" fillId="16" borderId="0" xfId="0" applyNumberFormat="1" applyFill="1"/>
    <xf numFmtId="0" fontId="0" fillId="16" borderId="0" xfId="0" applyFill="1"/>
    <xf numFmtId="1" fontId="0" fillId="17" borderId="0" xfId="0" applyNumberFormat="1" applyFill="1"/>
    <xf numFmtId="0" fontId="0" fillId="17" borderId="0" xfId="0" applyFill="1"/>
    <xf numFmtId="0" fontId="7" fillId="0" borderId="0" xfId="0" applyFont="1" applyAlignment="1">
      <alignment horizontal="center"/>
    </xf>
    <xf numFmtId="0" fontId="0" fillId="0" borderId="0" xfId="0" applyAlignment="1"/>
    <xf numFmtId="0" fontId="4" fillId="12" borderId="0" xfId="0" applyFont="1" applyFill="1" applyBorder="1" applyAlignment="1">
      <alignment vertical="center"/>
    </xf>
  </cellXfs>
  <cellStyles count="1"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workbookViewId="0">
      <selection activeCell="D2" sqref="D2"/>
    </sheetView>
  </sheetViews>
  <sheetFormatPr defaultRowHeight="14.25"/>
  <cols>
    <col min="4" max="4" width="29.73046875" customWidth="1"/>
    <col min="10" max="10" width="31.59765625" customWidth="1"/>
  </cols>
  <sheetData>
    <row r="1" spans="1:10" ht="14.65" thickBot="1">
      <c r="A1" s="2" t="s">
        <v>10</v>
      </c>
      <c r="B1" s="2" t="s">
        <v>12</v>
      </c>
      <c r="C1" s="5" t="s">
        <v>13</v>
      </c>
      <c r="D1" s="2" t="s">
        <v>0</v>
      </c>
      <c r="E1" s="3" t="s">
        <v>1</v>
      </c>
      <c r="F1" s="3" t="s">
        <v>2</v>
      </c>
      <c r="G1" s="11" t="s">
        <v>3</v>
      </c>
      <c r="H1" s="3" t="s">
        <v>42</v>
      </c>
      <c r="I1" s="3" t="s">
        <v>35</v>
      </c>
      <c r="J1" s="4" t="s">
        <v>4</v>
      </c>
    </row>
    <row r="2" spans="1:10" ht="53.25" customHeight="1" thickBot="1">
      <c r="A2" s="78"/>
      <c r="B2" s="79"/>
      <c r="C2" s="80"/>
      <c r="D2" s="81" t="s">
        <v>91</v>
      </c>
      <c r="E2" s="79"/>
      <c r="F2" s="82">
        <v>30</v>
      </c>
      <c r="G2" s="82"/>
      <c r="H2" s="82"/>
      <c r="I2" s="79"/>
      <c r="J2" s="83" t="s">
        <v>88</v>
      </c>
    </row>
    <row r="3" spans="1:10">
      <c r="A3" s="84">
        <v>1</v>
      </c>
      <c r="B3" s="85"/>
      <c r="C3" s="85"/>
      <c r="D3" s="85" t="s">
        <v>77</v>
      </c>
      <c r="E3" s="85"/>
      <c r="F3" s="85">
        <v>30</v>
      </c>
      <c r="G3" s="85">
        <v>1</v>
      </c>
      <c r="H3" s="86">
        <v>1</v>
      </c>
      <c r="I3" s="87" t="str">
        <f t="shared" ref="I3:I5" si="0">DEC2HEX(H3)</f>
        <v>1</v>
      </c>
      <c r="J3" s="88"/>
    </row>
    <row r="4" spans="1:10">
      <c r="A4" s="89">
        <v>1</v>
      </c>
      <c r="B4" s="36"/>
      <c r="C4" s="36"/>
      <c r="D4" s="36" t="s">
        <v>32</v>
      </c>
      <c r="E4" s="36"/>
      <c r="F4" s="36">
        <v>30</v>
      </c>
      <c r="G4" s="36">
        <v>2</v>
      </c>
      <c r="H4" s="35">
        <v>2</v>
      </c>
      <c r="I4" s="32" t="str">
        <f t="shared" si="0"/>
        <v>2</v>
      </c>
      <c r="J4" s="90"/>
    </row>
    <row r="5" spans="1:10">
      <c r="A5" s="89">
        <v>1</v>
      </c>
      <c r="B5" s="36"/>
      <c r="C5" s="36"/>
      <c r="D5" s="36" t="s">
        <v>33</v>
      </c>
      <c r="E5" s="36"/>
      <c r="F5" s="36">
        <v>30</v>
      </c>
      <c r="G5" s="36">
        <v>3</v>
      </c>
      <c r="H5" s="35">
        <v>3</v>
      </c>
      <c r="I5" s="32" t="str">
        <f t="shared" si="0"/>
        <v>3</v>
      </c>
      <c r="J5" s="90"/>
    </row>
    <row r="6" spans="1:10">
      <c r="A6" s="89"/>
      <c r="B6" s="36"/>
      <c r="C6" s="36"/>
      <c r="D6" s="36" t="s">
        <v>87</v>
      </c>
      <c r="E6" s="36"/>
      <c r="F6" s="36">
        <v>30</v>
      </c>
      <c r="G6" s="36">
        <v>4</v>
      </c>
      <c r="H6" s="35">
        <v>4</v>
      </c>
      <c r="I6" s="32" t="str">
        <f t="shared" ref="I6:I11" si="1">DEC2HEX(H6)</f>
        <v>4</v>
      </c>
      <c r="J6" s="90"/>
    </row>
    <row r="7" spans="1:10">
      <c r="A7" s="89"/>
      <c r="B7" s="36"/>
      <c r="C7" s="36"/>
      <c r="D7" s="36" t="s">
        <v>87</v>
      </c>
      <c r="E7" s="36"/>
      <c r="F7" s="36">
        <v>30</v>
      </c>
      <c r="G7" s="36">
        <v>5</v>
      </c>
      <c r="H7" s="35">
        <v>5</v>
      </c>
      <c r="I7" s="32" t="str">
        <f t="shared" si="1"/>
        <v>5</v>
      </c>
      <c r="J7" s="90"/>
    </row>
    <row r="8" spans="1:10">
      <c r="A8" s="89"/>
      <c r="B8" s="36"/>
      <c r="C8" s="36"/>
      <c r="D8" s="36" t="s">
        <v>87</v>
      </c>
      <c r="E8" s="36"/>
      <c r="F8" s="36">
        <v>30</v>
      </c>
      <c r="G8" s="36">
        <v>6</v>
      </c>
      <c r="H8" s="35">
        <v>6</v>
      </c>
      <c r="I8" s="32" t="str">
        <f t="shared" si="1"/>
        <v>6</v>
      </c>
      <c r="J8" s="90"/>
    </row>
    <row r="9" spans="1:10">
      <c r="A9" s="89"/>
      <c r="B9" s="36"/>
      <c r="C9" s="36"/>
      <c r="D9" s="36" t="s">
        <v>87</v>
      </c>
      <c r="E9" s="36"/>
      <c r="F9" s="36">
        <v>30</v>
      </c>
      <c r="G9" s="36">
        <v>7</v>
      </c>
      <c r="H9" s="35">
        <v>7</v>
      </c>
      <c r="I9" s="32" t="str">
        <f t="shared" si="1"/>
        <v>7</v>
      </c>
      <c r="J9" s="90"/>
    </row>
    <row r="10" spans="1:10">
      <c r="A10" s="89"/>
      <c r="B10" s="36"/>
      <c r="C10" s="36"/>
      <c r="D10" s="36" t="s">
        <v>87</v>
      </c>
      <c r="E10" s="36"/>
      <c r="F10" s="36">
        <v>30</v>
      </c>
      <c r="G10" s="36">
        <v>8</v>
      </c>
      <c r="H10" s="35">
        <v>8</v>
      </c>
      <c r="I10" s="32" t="str">
        <f t="shared" si="1"/>
        <v>8</v>
      </c>
      <c r="J10" s="90"/>
    </row>
    <row r="11" spans="1:10">
      <c r="A11" s="89"/>
      <c r="B11" s="36"/>
      <c r="C11" s="36"/>
      <c r="D11" s="36" t="s">
        <v>87</v>
      </c>
      <c r="E11" s="36"/>
      <c r="F11" s="36">
        <v>30</v>
      </c>
      <c r="G11" s="36">
        <v>9</v>
      </c>
      <c r="H11" s="35">
        <v>9</v>
      </c>
      <c r="I11" s="32" t="str">
        <f t="shared" si="1"/>
        <v>9</v>
      </c>
      <c r="J11" s="90"/>
    </row>
    <row r="12" spans="1:10">
      <c r="A12" s="89">
        <v>1</v>
      </c>
      <c r="B12" s="36"/>
      <c r="C12" s="36">
        <v>1</v>
      </c>
      <c r="D12" s="91" t="str">
        <f>"cdptpabb04-cdvr"&amp;TEXT(A12,"00")&amp;"stg-hyp"&amp;TEXT(C12,"00")</f>
        <v>cdptpabb04-cdvr01stg-hyp01</v>
      </c>
      <c r="E12" s="36" t="s">
        <v>11</v>
      </c>
      <c r="F12" s="36">
        <v>30</v>
      </c>
      <c r="G12" s="36">
        <v>10</v>
      </c>
      <c r="H12" s="35">
        <v>10</v>
      </c>
      <c r="I12" s="32" t="str">
        <f t="shared" ref="I12:I36" si="2">DEC2HEX(H12)</f>
        <v>A</v>
      </c>
      <c r="J12" s="90" t="str">
        <f>"Pod "&amp;A12&amp;", HypCimc "&amp;C12</f>
        <v>Pod 1, HypCimc 1</v>
      </c>
    </row>
    <row r="13" spans="1:10">
      <c r="A13" s="89">
        <v>1</v>
      </c>
      <c r="B13" s="36"/>
      <c r="C13" s="36">
        <v>2</v>
      </c>
      <c r="D13" s="91" t="str">
        <f t="shared" ref="D13:D26" si="3">"cdptpabb04-cdvr"&amp;TEXT(A13,"00")&amp;"stg-hyp"&amp;TEXT(C13,"00")</f>
        <v>cdptpabb04-cdvr01stg-hyp02</v>
      </c>
      <c r="E13" s="36" t="s">
        <v>11</v>
      </c>
      <c r="F13" s="36">
        <v>30</v>
      </c>
      <c r="G13" s="36">
        <v>11</v>
      </c>
      <c r="H13" s="35">
        <v>11</v>
      </c>
      <c r="I13" s="32" t="str">
        <f t="shared" si="2"/>
        <v>B</v>
      </c>
      <c r="J13" s="90" t="str">
        <f t="shared" ref="J13:J26" si="4">"Pod "&amp;A13&amp;", HypCimc "&amp;C13</f>
        <v>Pod 1, HypCimc 2</v>
      </c>
    </row>
    <row r="14" spans="1:10">
      <c r="A14" s="89">
        <v>1</v>
      </c>
      <c r="B14" s="36"/>
      <c r="C14" s="36">
        <v>3</v>
      </c>
      <c r="D14" s="91" t="str">
        <f t="shared" si="3"/>
        <v>cdptpabb04-cdvr01stg-hyp03</v>
      </c>
      <c r="E14" s="36" t="s">
        <v>11</v>
      </c>
      <c r="F14" s="36">
        <v>30</v>
      </c>
      <c r="G14" s="36">
        <v>12</v>
      </c>
      <c r="H14" s="35">
        <v>12</v>
      </c>
      <c r="I14" s="32" t="str">
        <f t="shared" si="2"/>
        <v>C</v>
      </c>
      <c r="J14" s="90" t="str">
        <f t="shared" si="4"/>
        <v>Pod 1, HypCimc 3</v>
      </c>
    </row>
    <row r="15" spans="1:10">
      <c r="A15" s="89">
        <v>1</v>
      </c>
      <c r="B15" s="36"/>
      <c r="C15" s="36">
        <v>4</v>
      </c>
      <c r="D15" s="91" t="str">
        <f t="shared" si="3"/>
        <v>cdptpabb04-cdvr01stg-hyp04</v>
      </c>
      <c r="E15" s="36" t="s">
        <v>11</v>
      </c>
      <c r="F15" s="36">
        <v>30</v>
      </c>
      <c r="G15" s="36">
        <v>13</v>
      </c>
      <c r="H15" s="35">
        <v>13</v>
      </c>
      <c r="I15" s="32" t="str">
        <f t="shared" si="2"/>
        <v>D</v>
      </c>
      <c r="J15" s="90" t="str">
        <f t="shared" si="4"/>
        <v>Pod 1, HypCimc 4</v>
      </c>
    </row>
    <row r="16" spans="1:10">
      <c r="A16" s="89">
        <v>1</v>
      </c>
      <c r="B16" s="36"/>
      <c r="C16" s="36">
        <v>5</v>
      </c>
      <c r="D16" s="91" t="str">
        <f t="shared" si="3"/>
        <v>cdptpabb04-cdvr01stg-hyp05</v>
      </c>
      <c r="E16" s="36" t="s">
        <v>11</v>
      </c>
      <c r="F16" s="36">
        <v>30</v>
      </c>
      <c r="G16" s="36">
        <v>14</v>
      </c>
      <c r="H16" s="35">
        <v>14</v>
      </c>
      <c r="I16" s="32" t="str">
        <f t="shared" si="2"/>
        <v>E</v>
      </c>
      <c r="J16" s="90" t="str">
        <f t="shared" si="4"/>
        <v>Pod 1, HypCimc 5</v>
      </c>
    </row>
    <row r="17" spans="1:10">
      <c r="A17" s="92">
        <v>1</v>
      </c>
      <c r="B17" s="93"/>
      <c r="C17" s="93">
        <v>6</v>
      </c>
      <c r="D17" s="94" t="str">
        <f t="shared" si="3"/>
        <v>cdptpabb04-cdvr01stg-hyp06</v>
      </c>
      <c r="E17" s="93" t="s">
        <v>11</v>
      </c>
      <c r="F17" s="93">
        <v>30</v>
      </c>
      <c r="G17" s="36">
        <v>15</v>
      </c>
      <c r="H17" s="35">
        <v>15</v>
      </c>
      <c r="I17" s="32" t="str">
        <f t="shared" si="2"/>
        <v>F</v>
      </c>
      <c r="J17" s="95" t="str">
        <f t="shared" si="4"/>
        <v>Pod 1, HypCimc 6</v>
      </c>
    </row>
    <row r="18" spans="1:10">
      <c r="A18" s="89">
        <v>2</v>
      </c>
      <c r="B18" s="36"/>
      <c r="C18" s="36">
        <v>1</v>
      </c>
      <c r="D18" s="96" t="str">
        <f t="shared" si="3"/>
        <v>cdptpabb04-cdvr02stg-hyp01</v>
      </c>
      <c r="E18" s="36" t="s">
        <v>11</v>
      </c>
      <c r="F18" s="36">
        <v>30</v>
      </c>
      <c r="G18" s="36">
        <v>16</v>
      </c>
      <c r="H18" s="35">
        <v>16</v>
      </c>
      <c r="I18" s="32" t="str">
        <f t="shared" si="2"/>
        <v>10</v>
      </c>
      <c r="J18" s="90" t="str">
        <f t="shared" si="4"/>
        <v>Pod 2, HypCimc 1</v>
      </c>
    </row>
    <row r="19" spans="1:10">
      <c r="A19" s="89">
        <v>2</v>
      </c>
      <c r="B19" s="36"/>
      <c r="C19" s="36">
        <v>2</v>
      </c>
      <c r="D19" s="91" t="str">
        <f t="shared" si="3"/>
        <v>cdptpabb04-cdvr02stg-hyp02</v>
      </c>
      <c r="E19" s="36" t="s">
        <v>11</v>
      </c>
      <c r="F19" s="36">
        <v>30</v>
      </c>
      <c r="G19" s="36">
        <v>17</v>
      </c>
      <c r="H19" s="35">
        <v>17</v>
      </c>
      <c r="I19" s="32" t="str">
        <f t="shared" si="2"/>
        <v>11</v>
      </c>
      <c r="J19" s="90" t="str">
        <f t="shared" si="4"/>
        <v>Pod 2, HypCimc 2</v>
      </c>
    </row>
    <row r="20" spans="1:10">
      <c r="A20" s="89">
        <v>2</v>
      </c>
      <c r="B20" s="36"/>
      <c r="C20" s="36">
        <v>3</v>
      </c>
      <c r="D20" s="91" t="str">
        <f t="shared" si="3"/>
        <v>cdptpabb04-cdvr02stg-hyp03</v>
      </c>
      <c r="E20" s="36" t="s">
        <v>11</v>
      </c>
      <c r="F20" s="36">
        <v>30</v>
      </c>
      <c r="G20" s="36">
        <v>18</v>
      </c>
      <c r="H20" s="35">
        <v>18</v>
      </c>
      <c r="I20" s="32" t="str">
        <f t="shared" si="2"/>
        <v>12</v>
      </c>
      <c r="J20" s="90" t="str">
        <f t="shared" si="4"/>
        <v>Pod 2, HypCimc 3</v>
      </c>
    </row>
    <row r="21" spans="1:10">
      <c r="A21" s="89">
        <v>2</v>
      </c>
      <c r="B21" s="36"/>
      <c r="C21" s="36">
        <v>4</v>
      </c>
      <c r="D21" s="91" t="str">
        <f t="shared" si="3"/>
        <v>cdptpabb04-cdvr02stg-hyp04</v>
      </c>
      <c r="E21" s="36" t="s">
        <v>11</v>
      </c>
      <c r="F21" s="36">
        <v>30</v>
      </c>
      <c r="G21" s="36">
        <v>19</v>
      </c>
      <c r="H21" s="35">
        <v>19</v>
      </c>
      <c r="I21" s="32" t="str">
        <f t="shared" si="2"/>
        <v>13</v>
      </c>
      <c r="J21" s="90" t="str">
        <f t="shared" si="4"/>
        <v>Pod 2, HypCimc 4</v>
      </c>
    </row>
    <row r="22" spans="1:10">
      <c r="A22" s="89">
        <v>2</v>
      </c>
      <c r="B22" s="36"/>
      <c r="C22" s="36">
        <v>5</v>
      </c>
      <c r="D22" s="91" t="str">
        <f t="shared" si="3"/>
        <v>cdptpabb04-cdvr02stg-hyp05</v>
      </c>
      <c r="E22" s="36" t="s">
        <v>11</v>
      </c>
      <c r="F22" s="36">
        <v>30</v>
      </c>
      <c r="G22" s="36">
        <v>20</v>
      </c>
      <c r="H22" s="35">
        <v>20</v>
      </c>
      <c r="I22" s="32" t="str">
        <f t="shared" si="2"/>
        <v>14</v>
      </c>
      <c r="J22" s="90" t="str">
        <f t="shared" si="4"/>
        <v>Pod 2, HypCimc 5</v>
      </c>
    </row>
    <row r="23" spans="1:10">
      <c r="A23" s="89">
        <v>3</v>
      </c>
      <c r="B23" s="36"/>
      <c r="C23" s="36">
        <v>1</v>
      </c>
      <c r="D23" s="91" t="str">
        <f t="shared" si="3"/>
        <v>cdptpabb04-cdvr03stg-hyp01</v>
      </c>
      <c r="E23" s="36" t="s">
        <v>11</v>
      </c>
      <c r="F23" s="36">
        <v>30</v>
      </c>
      <c r="G23" s="36">
        <v>21</v>
      </c>
      <c r="H23" s="35">
        <v>21</v>
      </c>
      <c r="I23" s="32" t="str">
        <f t="shared" si="2"/>
        <v>15</v>
      </c>
      <c r="J23" s="90" t="str">
        <f t="shared" si="4"/>
        <v>Pod 3, HypCimc 1</v>
      </c>
    </row>
    <row r="24" spans="1:10">
      <c r="A24" s="89">
        <v>3</v>
      </c>
      <c r="B24" s="36"/>
      <c r="C24" s="36">
        <v>2</v>
      </c>
      <c r="D24" s="91" t="str">
        <f t="shared" si="3"/>
        <v>cdptpabb04-cdvr03stg-hyp02</v>
      </c>
      <c r="E24" s="36" t="s">
        <v>11</v>
      </c>
      <c r="F24" s="36">
        <v>30</v>
      </c>
      <c r="G24" s="36">
        <v>22</v>
      </c>
      <c r="H24" s="35">
        <v>22</v>
      </c>
      <c r="I24" s="32" t="str">
        <f t="shared" si="2"/>
        <v>16</v>
      </c>
      <c r="J24" s="90" t="str">
        <f t="shared" si="4"/>
        <v>Pod 3, HypCimc 2</v>
      </c>
    </row>
    <row r="25" spans="1:10">
      <c r="A25" s="89">
        <v>3</v>
      </c>
      <c r="B25" s="36"/>
      <c r="C25" s="36">
        <v>3</v>
      </c>
      <c r="D25" s="91" t="str">
        <f t="shared" si="3"/>
        <v>cdptpabb04-cdvr03stg-hyp03</v>
      </c>
      <c r="E25" s="36" t="s">
        <v>11</v>
      </c>
      <c r="F25" s="36">
        <v>30</v>
      </c>
      <c r="G25" s="36">
        <v>23</v>
      </c>
      <c r="H25" s="35">
        <v>23</v>
      </c>
      <c r="I25" s="32" t="str">
        <f t="shared" si="2"/>
        <v>17</v>
      </c>
      <c r="J25" s="90" t="str">
        <f t="shared" si="4"/>
        <v>Pod 3, HypCimc 3</v>
      </c>
    </row>
    <row r="26" spans="1:10">
      <c r="A26" s="89">
        <v>3</v>
      </c>
      <c r="B26" s="36"/>
      <c r="C26" s="36">
        <v>4</v>
      </c>
      <c r="D26" s="91" t="str">
        <f t="shared" si="3"/>
        <v>cdptpabb04-cdvr03stg-hyp04</v>
      </c>
      <c r="E26" s="36" t="s">
        <v>11</v>
      </c>
      <c r="F26" s="36">
        <v>30</v>
      </c>
      <c r="G26" s="36">
        <v>24</v>
      </c>
      <c r="H26" s="35">
        <v>24</v>
      </c>
      <c r="I26" s="32" t="str">
        <f t="shared" si="2"/>
        <v>18</v>
      </c>
      <c r="J26" s="90" t="str">
        <f t="shared" si="4"/>
        <v>Pod 3, HypCimc 4</v>
      </c>
    </row>
    <row r="27" spans="1:10">
      <c r="A27" s="97"/>
      <c r="B27" s="23"/>
      <c r="C27" s="23"/>
      <c r="D27" s="23"/>
      <c r="E27" s="23"/>
      <c r="F27" s="23"/>
      <c r="G27" s="23">
        <v>25</v>
      </c>
      <c r="H27" s="26">
        <v>25</v>
      </c>
      <c r="I27" s="27" t="str">
        <f t="shared" si="2"/>
        <v>19</v>
      </c>
      <c r="J27" s="98"/>
    </row>
    <row r="28" spans="1:10">
      <c r="A28" s="97"/>
      <c r="B28" s="23"/>
      <c r="C28" s="23"/>
      <c r="D28" s="23"/>
      <c r="E28" s="23"/>
      <c r="F28" s="23"/>
      <c r="G28" s="23">
        <v>26</v>
      </c>
      <c r="H28" s="26">
        <v>26</v>
      </c>
      <c r="I28" s="27" t="str">
        <f t="shared" si="2"/>
        <v>1A</v>
      </c>
      <c r="J28" s="98"/>
    </row>
    <row r="29" spans="1:10">
      <c r="A29" s="97"/>
      <c r="B29" s="23"/>
      <c r="C29" s="23"/>
      <c r="D29" s="23"/>
      <c r="E29" s="23"/>
      <c r="F29" s="23"/>
      <c r="G29" s="23">
        <v>27</v>
      </c>
      <c r="H29" s="26">
        <v>27</v>
      </c>
      <c r="I29" s="27" t="str">
        <f t="shared" si="2"/>
        <v>1B</v>
      </c>
      <c r="J29" s="98"/>
    </row>
    <row r="30" spans="1:10">
      <c r="A30" s="97"/>
      <c r="B30" s="23"/>
      <c r="C30" s="23"/>
      <c r="D30" s="23"/>
      <c r="E30" s="23"/>
      <c r="F30" s="23"/>
      <c r="G30" s="23">
        <v>28</v>
      </c>
      <c r="H30" s="26">
        <v>28</v>
      </c>
      <c r="I30" s="27" t="str">
        <f t="shared" si="2"/>
        <v>1C</v>
      </c>
      <c r="J30" s="98"/>
    </row>
    <row r="31" spans="1:10">
      <c r="A31" s="97"/>
      <c r="B31" s="23"/>
      <c r="C31" s="23"/>
      <c r="D31" s="23"/>
      <c r="E31" s="23"/>
      <c r="F31" s="23"/>
      <c r="G31" s="23">
        <v>29</v>
      </c>
      <c r="H31" s="26">
        <v>29</v>
      </c>
      <c r="I31" s="27" t="str">
        <f t="shared" si="2"/>
        <v>1D</v>
      </c>
      <c r="J31" s="98"/>
    </row>
    <row r="32" spans="1:10">
      <c r="A32" s="97"/>
      <c r="B32" s="23"/>
      <c r="C32" s="23"/>
      <c r="D32" s="23"/>
      <c r="E32" s="23"/>
      <c r="F32" s="23"/>
      <c r="G32" s="23">
        <v>30</v>
      </c>
      <c r="H32" s="26">
        <v>30</v>
      </c>
      <c r="I32" s="27" t="str">
        <f t="shared" si="2"/>
        <v>1E</v>
      </c>
      <c r="J32" s="98"/>
    </row>
    <row r="33" spans="1:10">
      <c r="A33" s="97"/>
      <c r="B33" s="23"/>
      <c r="C33" s="23"/>
      <c r="D33" s="23"/>
      <c r="E33" s="23"/>
      <c r="F33" s="23"/>
      <c r="G33" s="23">
        <v>31</v>
      </c>
      <c r="H33" s="26">
        <v>31</v>
      </c>
      <c r="I33" s="27" t="str">
        <f t="shared" si="2"/>
        <v>1F</v>
      </c>
      <c r="J33" s="98"/>
    </row>
    <row r="34" spans="1:10">
      <c r="A34" s="97"/>
      <c r="B34" s="23"/>
      <c r="C34" s="23"/>
      <c r="D34" s="23"/>
      <c r="E34" s="23"/>
      <c r="F34" s="23"/>
      <c r="G34" s="23">
        <v>32</v>
      </c>
      <c r="H34" s="26">
        <v>32</v>
      </c>
      <c r="I34" s="27" t="str">
        <f t="shared" si="2"/>
        <v>20</v>
      </c>
      <c r="J34" s="98"/>
    </row>
    <row r="35" spans="1:10">
      <c r="A35" s="97"/>
      <c r="B35" s="23"/>
      <c r="C35" s="23"/>
      <c r="D35" s="23"/>
      <c r="E35" s="23"/>
      <c r="F35" s="23"/>
      <c r="G35" s="23">
        <v>33</v>
      </c>
      <c r="H35" s="26">
        <v>33</v>
      </c>
      <c r="I35" s="27" t="str">
        <f t="shared" si="2"/>
        <v>21</v>
      </c>
      <c r="J35" s="98"/>
    </row>
    <row r="36" spans="1:10">
      <c r="A36" s="97"/>
      <c r="B36" s="23"/>
      <c r="C36" s="23"/>
      <c r="D36" s="23"/>
      <c r="E36" s="23"/>
      <c r="F36" s="23"/>
      <c r="G36" s="23">
        <v>34</v>
      </c>
      <c r="H36" s="26">
        <v>34</v>
      </c>
      <c r="I36" s="27" t="str">
        <f t="shared" si="2"/>
        <v>22</v>
      </c>
      <c r="J36" s="98"/>
    </row>
    <row r="37" spans="1:10">
      <c r="A37" s="97"/>
      <c r="B37" s="23"/>
      <c r="C37" s="23"/>
      <c r="D37" s="23"/>
      <c r="E37" s="23"/>
      <c r="F37" s="23"/>
      <c r="G37" s="23">
        <v>35</v>
      </c>
      <c r="H37" s="26">
        <v>35</v>
      </c>
      <c r="I37" s="27" t="str">
        <f t="shared" ref="I37:I78" si="5">DEC2HEX(H37)</f>
        <v>23</v>
      </c>
      <c r="J37" s="98"/>
    </row>
    <row r="38" spans="1:10">
      <c r="A38" s="97"/>
      <c r="B38" s="23"/>
      <c r="C38" s="23"/>
      <c r="D38" s="23"/>
      <c r="E38" s="23"/>
      <c r="F38" s="23"/>
      <c r="G38" s="23">
        <v>36</v>
      </c>
      <c r="H38" s="26">
        <v>36</v>
      </c>
      <c r="I38" s="27" t="str">
        <f t="shared" si="5"/>
        <v>24</v>
      </c>
      <c r="J38" s="98"/>
    </row>
    <row r="39" spans="1:10">
      <c r="A39" s="97"/>
      <c r="B39" s="23"/>
      <c r="C39" s="23"/>
      <c r="D39" s="23"/>
      <c r="E39" s="23"/>
      <c r="F39" s="23"/>
      <c r="G39" s="23">
        <v>37</v>
      </c>
      <c r="H39" s="26">
        <v>37</v>
      </c>
      <c r="I39" s="27" t="str">
        <f t="shared" si="5"/>
        <v>25</v>
      </c>
      <c r="J39" s="98"/>
    </row>
    <row r="40" spans="1:10">
      <c r="A40" s="97"/>
      <c r="B40" s="23"/>
      <c r="C40" s="23"/>
      <c r="D40" s="23"/>
      <c r="E40" s="23"/>
      <c r="F40" s="23"/>
      <c r="G40" s="23">
        <v>38</v>
      </c>
      <c r="H40" s="26">
        <v>38</v>
      </c>
      <c r="I40" s="27" t="str">
        <f t="shared" si="5"/>
        <v>26</v>
      </c>
      <c r="J40" s="98"/>
    </row>
    <row r="41" spans="1:10">
      <c r="A41" s="97"/>
      <c r="B41" s="23"/>
      <c r="C41" s="23"/>
      <c r="D41" s="23"/>
      <c r="E41" s="23"/>
      <c r="F41" s="23"/>
      <c r="G41" s="23">
        <v>39</v>
      </c>
      <c r="H41" s="26">
        <v>39</v>
      </c>
      <c r="I41" s="27" t="str">
        <f t="shared" si="5"/>
        <v>27</v>
      </c>
      <c r="J41" s="98"/>
    </row>
    <row r="42" spans="1:10">
      <c r="A42" s="97"/>
      <c r="B42" s="23"/>
      <c r="C42" s="23"/>
      <c r="D42" s="23"/>
      <c r="E42" s="23"/>
      <c r="F42" s="23"/>
      <c r="G42" s="23">
        <v>40</v>
      </c>
      <c r="H42" s="26">
        <v>40</v>
      </c>
      <c r="I42" s="27" t="str">
        <f t="shared" si="5"/>
        <v>28</v>
      </c>
      <c r="J42" s="98"/>
    </row>
    <row r="43" spans="1:10">
      <c r="A43" s="97"/>
      <c r="B43" s="23"/>
      <c r="C43" s="23"/>
      <c r="D43" s="23"/>
      <c r="E43" s="23"/>
      <c r="F43" s="23"/>
      <c r="G43" s="23">
        <v>41</v>
      </c>
      <c r="H43" s="26">
        <v>41</v>
      </c>
      <c r="I43" s="27" t="str">
        <f t="shared" si="5"/>
        <v>29</v>
      </c>
      <c r="J43" s="98"/>
    </row>
    <row r="44" spans="1:10">
      <c r="A44" s="97"/>
      <c r="B44" s="23"/>
      <c r="C44" s="23"/>
      <c r="D44" s="23"/>
      <c r="E44" s="23"/>
      <c r="F44" s="23"/>
      <c r="G44" s="23">
        <v>42</v>
      </c>
      <c r="H44" s="26">
        <v>42</v>
      </c>
      <c r="I44" s="27" t="str">
        <f t="shared" si="5"/>
        <v>2A</v>
      </c>
      <c r="J44" s="98"/>
    </row>
    <row r="45" spans="1:10">
      <c r="A45" s="97"/>
      <c r="B45" s="23"/>
      <c r="C45" s="23"/>
      <c r="D45" s="23"/>
      <c r="E45" s="23"/>
      <c r="F45" s="23"/>
      <c r="G45" s="23">
        <v>43</v>
      </c>
      <c r="H45" s="26">
        <v>43</v>
      </c>
      <c r="I45" s="27" t="str">
        <f t="shared" si="5"/>
        <v>2B</v>
      </c>
      <c r="J45" s="98"/>
    </row>
    <row r="46" spans="1:10">
      <c r="A46" s="97"/>
      <c r="B46" s="23"/>
      <c r="C46" s="23"/>
      <c r="D46" s="23"/>
      <c r="E46" s="23"/>
      <c r="F46" s="23"/>
      <c r="G46" s="23">
        <v>44</v>
      </c>
      <c r="H46" s="26">
        <v>44</v>
      </c>
      <c r="I46" s="27" t="str">
        <f t="shared" si="5"/>
        <v>2C</v>
      </c>
      <c r="J46" s="98"/>
    </row>
    <row r="47" spans="1:10">
      <c r="A47" s="97"/>
      <c r="B47" s="23"/>
      <c r="C47" s="23"/>
      <c r="D47" s="23"/>
      <c r="E47" s="23"/>
      <c r="F47" s="23"/>
      <c r="G47" s="23">
        <v>45</v>
      </c>
      <c r="H47" s="26">
        <v>45</v>
      </c>
      <c r="I47" s="27" t="str">
        <f t="shared" si="5"/>
        <v>2D</v>
      </c>
      <c r="J47" s="98"/>
    </row>
    <row r="48" spans="1:10">
      <c r="A48" s="97"/>
      <c r="B48" s="23"/>
      <c r="C48" s="23"/>
      <c r="D48" s="23"/>
      <c r="E48" s="23"/>
      <c r="F48" s="23"/>
      <c r="G48" s="23">
        <v>46</v>
      </c>
      <c r="H48" s="26">
        <v>46</v>
      </c>
      <c r="I48" s="27" t="str">
        <f t="shared" si="5"/>
        <v>2E</v>
      </c>
      <c r="J48" s="98"/>
    </row>
    <row r="49" spans="1:10">
      <c r="A49" s="97"/>
      <c r="B49" s="23"/>
      <c r="C49" s="23"/>
      <c r="D49" s="23"/>
      <c r="E49" s="23"/>
      <c r="F49" s="23"/>
      <c r="G49" s="23">
        <v>47</v>
      </c>
      <c r="H49" s="26">
        <v>47</v>
      </c>
      <c r="I49" s="27" t="str">
        <f t="shared" si="5"/>
        <v>2F</v>
      </c>
      <c r="J49" s="98"/>
    </row>
    <row r="50" spans="1:10">
      <c r="A50" s="97"/>
      <c r="B50" s="23"/>
      <c r="C50" s="23"/>
      <c r="D50" s="23"/>
      <c r="E50" s="23"/>
      <c r="F50" s="23"/>
      <c r="G50" s="23">
        <v>48</v>
      </c>
      <c r="H50" s="26">
        <v>48</v>
      </c>
      <c r="I50" s="27" t="str">
        <f t="shared" si="5"/>
        <v>30</v>
      </c>
      <c r="J50" s="98"/>
    </row>
    <row r="51" spans="1:10">
      <c r="A51" s="97"/>
      <c r="B51" s="23"/>
      <c r="C51" s="23"/>
      <c r="D51" s="23"/>
      <c r="E51" s="23"/>
      <c r="F51" s="23"/>
      <c r="G51" s="23">
        <v>49</v>
      </c>
      <c r="H51" s="26">
        <v>49</v>
      </c>
      <c r="I51" s="27" t="str">
        <f t="shared" si="5"/>
        <v>31</v>
      </c>
      <c r="J51" s="98"/>
    </row>
    <row r="52" spans="1:10">
      <c r="A52" s="97"/>
      <c r="B52" s="23"/>
      <c r="C52" s="23"/>
      <c r="D52" s="23"/>
      <c r="E52" s="23"/>
      <c r="F52" s="23"/>
      <c r="G52" s="23">
        <v>50</v>
      </c>
      <c r="H52" s="26">
        <v>50</v>
      </c>
      <c r="I52" s="27" t="str">
        <f t="shared" si="5"/>
        <v>32</v>
      </c>
      <c r="J52" s="98"/>
    </row>
    <row r="53" spans="1:10">
      <c r="A53" s="97"/>
      <c r="B53" s="23"/>
      <c r="C53" s="23"/>
      <c r="D53" s="23"/>
      <c r="E53" s="23"/>
      <c r="F53" s="23"/>
      <c r="G53" s="23">
        <v>51</v>
      </c>
      <c r="H53" s="26">
        <v>51</v>
      </c>
      <c r="I53" s="27" t="str">
        <f t="shared" si="5"/>
        <v>33</v>
      </c>
      <c r="J53" s="98"/>
    </row>
    <row r="54" spans="1:10">
      <c r="A54" s="97"/>
      <c r="B54" s="23"/>
      <c r="C54" s="23"/>
      <c r="D54" s="23"/>
      <c r="E54" s="23"/>
      <c r="F54" s="23"/>
      <c r="G54" s="23">
        <v>52</v>
      </c>
      <c r="H54" s="26">
        <v>52</v>
      </c>
      <c r="I54" s="27" t="str">
        <f t="shared" si="5"/>
        <v>34</v>
      </c>
      <c r="J54" s="98"/>
    </row>
    <row r="55" spans="1:10">
      <c r="A55" s="97"/>
      <c r="B55" s="23"/>
      <c r="C55" s="23"/>
      <c r="D55" s="23"/>
      <c r="E55" s="23"/>
      <c r="F55" s="23"/>
      <c r="G55" s="23">
        <v>53</v>
      </c>
      <c r="H55" s="26">
        <v>53</v>
      </c>
      <c r="I55" s="27" t="str">
        <f t="shared" si="5"/>
        <v>35</v>
      </c>
      <c r="J55" s="98"/>
    </row>
    <row r="56" spans="1:10">
      <c r="A56" s="97"/>
      <c r="B56" s="23"/>
      <c r="C56" s="23"/>
      <c r="D56" s="23"/>
      <c r="E56" s="23"/>
      <c r="F56" s="23"/>
      <c r="G56" s="23">
        <v>54</v>
      </c>
      <c r="H56" s="26">
        <v>54</v>
      </c>
      <c r="I56" s="27" t="str">
        <f t="shared" si="5"/>
        <v>36</v>
      </c>
      <c r="J56" s="98"/>
    </row>
    <row r="57" spans="1:10">
      <c r="A57" s="97"/>
      <c r="B57" s="23"/>
      <c r="C57" s="23"/>
      <c r="D57" s="23"/>
      <c r="E57" s="23"/>
      <c r="F57" s="23"/>
      <c r="G57" s="23">
        <v>55</v>
      </c>
      <c r="H57" s="26">
        <v>55</v>
      </c>
      <c r="I57" s="27" t="str">
        <f t="shared" si="5"/>
        <v>37</v>
      </c>
      <c r="J57" s="98"/>
    </row>
    <row r="58" spans="1:10">
      <c r="A58" s="97"/>
      <c r="B58" s="23"/>
      <c r="C58" s="23"/>
      <c r="D58" s="23"/>
      <c r="E58" s="23"/>
      <c r="F58" s="23"/>
      <c r="G58" s="23">
        <v>56</v>
      </c>
      <c r="H58" s="26">
        <v>56</v>
      </c>
      <c r="I58" s="27" t="str">
        <f t="shared" si="5"/>
        <v>38</v>
      </c>
      <c r="J58" s="98"/>
    </row>
    <row r="59" spans="1:10">
      <c r="A59" s="97"/>
      <c r="B59" s="23"/>
      <c r="C59" s="23"/>
      <c r="D59" s="23"/>
      <c r="E59" s="23"/>
      <c r="F59" s="23"/>
      <c r="G59" s="23">
        <v>57</v>
      </c>
      <c r="H59" s="26">
        <v>57</v>
      </c>
      <c r="I59" s="27" t="str">
        <f t="shared" si="5"/>
        <v>39</v>
      </c>
      <c r="J59" s="98"/>
    </row>
    <row r="60" spans="1:10">
      <c r="A60" s="97"/>
      <c r="B60" s="23"/>
      <c r="C60" s="23"/>
      <c r="D60" s="23"/>
      <c r="E60" s="23"/>
      <c r="F60" s="23"/>
      <c r="G60" s="23">
        <v>58</v>
      </c>
      <c r="H60" s="26">
        <v>58</v>
      </c>
      <c r="I60" s="27" t="str">
        <f t="shared" si="5"/>
        <v>3A</v>
      </c>
      <c r="J60" s="98"/>
    </row>
    <row r="61" spans="1:10">
      <c r="A61" s="97"/>
      <c r="B61" s="23"/>
      <c r="C61" s="23"/>
      <c r="D61" s="23"/>
      <c r="E61" s="23"/>
      <c r="F61" s="23"/>
      <c r="G61" s="23">
        <v>59</v>
      </c>
      <c r="H61" s="26">
        <v>59</v>
      </c>
      <c r="I61" s="27" t="str">
        <f t="shared" si="5"/>
        <v>3B</v>
      </c>
      <c r="J61" s="98"/>
    </row>
    <row r="62" spans="1:10">
      <c r="A62" s="97"/>
      <c r="B62" s="23"/>
      <c r="C62" s="23"/>
      <c r="D62" s="23"/>
      <c r="E62" s="23"/>
      <c r="F62" s="23"/>
      <c r="G62" s="23">
        <v>60</v>
      </c>
      <c r="H62" s="26">
        <v>60</v>
      </c>
      <c r="I62" s="27" t="str">
        <f t="shared" si="5"/>
        <v>3C</v>
      </c>
      <c r="J62" s="98"/>
    </row>
    <row r="63" spans="1:10">
      <c r="A63" s="97"/>
      <c r="B63" s="23"/>
      <c r="C63" s="23"/>
      <c r="D63" s="23"/>
      <c r="E63" s="23"/>
      <c r="F63" s="23"/>
      <c r="G63" s="23">
        <v>61</v>
      </c>
      <c r="H63" s="26">
        <v>61</v>
      </c>
      <c r="I63" s="27" t="str">
        <f t="shared" si="5"/>
        <v>3D</v>
      </c>
      <c r="J63" s="98"/>
    </row>
    <row r="64" spans="1:10">
      <c r="A64" s="97"/>
      <c r="B64" s="23"/>
      <c r="C64" s="23"/>
      <c r="D64" s="23"/>
      <c r="E64" s="23"/>
      <c r="F64" s="23"/>
      <c r="G64" s="23">
        <v>62</v>
      </c>
      <c r="H64" s="26">
        <v>62</v>
      </c>
      <c r="I64" s="27" t="str">
        <f t="shared" si="5"/>
        <v>3E</v>
      </c>
      <c r="J64" s="98"/>
    </row>
    <row r="65" spans="1:10">
      <c r="A65" s="97"/>
      <c r="B65" s="23"/>
      <c r="C65" s="23"/>
      <c r="D65" s="23"/>
      <c r="E65" s="23"/>
      <c r="F65" s="23"/>
      <c r="G65" s="23">
        <v>63</v>
      </c>
      <c r="H65" s="26">
        <v>63</v>
      </c>
      <c r="I65" s="27" t="str">
        <f t="shared" si="5"/>
        <v>3F</v>
      </c>
      <c r="J65" s="98"/>
    </row>
    <row r="66" spans="1:10">
      <c r="A66" s="97"/>
      <c r="B66" s="23"/>
      <c r="C66" s="23"/>
      <c r="D66" s="23"/>
      <c r="E66" s="23"/>
      <c r="F66" s="23"/>
      <c r="G66" s="23">
        <v>64</v>
      </c>
      <c r="H66" s="26">
        <v>64</v>
      </c>
      <c r="I66" s="27" t="str">
        <f t="shared" si="5"/>
        <v>40</v>
      </c>
      <c r="J66" s="98"/>
    </row>
    <row r="67" spans="1:10">
      <c r="A67" s="97"/>
      <c r="B67" s="23"/>
      <c r="C67" s="23"/>
      <c r="D67" s="23"/>
      <c r="E67" s="23"/>
      <c r="F67" s="23"/>
      <c r="G67" s="23">
        <v>65</v>
      </c>
      <c r="H67" s="26">
        <v>65</v>
      </c>
      <c r="I67" s="27" t="str">
        <f t="shared" si="5"/>
        <v>41</v>
      </c>
      <c r="J67" s="98"/>
    </row>
    <row r="68" spans="1:10">
      <c r="A68" s="97"/>
      <c r="B68" s="23"/>
      <c r="C68" s="23"/>
      <c r="D68" s="23"/>
      <c r="E68" s="23"/>
      <c r="F68" s="23"/>
      <c r="G68" s="23">
        <v>66</v>
      </c>
      <c r="H68" s="26">
        <v>66</v>
      </c>
      <c r="I68" s="27" t="str">
        <f t="shared" si="5"/>
        <v>42</v>
      </c>
      <c r="J68" s="98"/>
    </row>
    <row r="69" spans="1:10">
      <c r="A69" s="97"/>
      <c r="B69" s="23"/>
      <c r="C69" s="23"/>
      <c r="D69" s="23"/>
      <c r="E69" s="23"/>
      <c r="F69" s="23"/>
      <c r="G69" s="23">
        <v>67</v>
      </c>
      <c r="H69" s="26">
        <v>67</v>
      </c>
      <c r="I69" s="27" t="str">
        <f t="shared" si="5"/>
        <v>43</v>
      </c>
      <c r="J69" s="98"/>
    </row>
    <row r="70" spans="1:10">
      <c r="A70" s="97"/>
      <c r="B70" s="23"/>
      <c r="C70" s="23"/>
      <c r="D70" s="23"/>
      <c r="E70" s="23"/>
      <c r="F70" s="23"/>
      <c r="G70" s="23">
        <v>68</v>
      </c>
      <c r="H70" s="26">
        <v>68</v>
      </c>
      <c r="I70" s="27" t="str">
        <f t="shared" si="5"/>
        <v>44</v>
      </c>
      <c r="J70" s="98"/>
    </row>
    <row r="71" spans="1:10">
      <c r="A71" s="97"/>
      <c r="B71" s="23"/>
      <c r="C71" s="23"/>
      <c r="D71" s="23"/>
      <c r="E71" s="23"/>
      <c r="F71" s="23"/>
      <c r="G71" s="23">
        <v>69</v>
      </c>
      <c r="H71" s="26">
        <v>69</v>
      </c>
      <c r="I71" s="27" t="str">
        <f t="shared" si="5"/>
        <v>45</v>
      </c>
      <c r="J71" s="98"/>
    </row>
    <row r="72" spans="1:10">
      <c r="A72" s="97"/>
      <c r="B72" s="23"/>
      <c r="C72" s="23"/>
      <c r="D72" s="23"/>
      <c r="E72" s="23"/>
      <c r="F72" s="23"/>
      <c r="G72" s="23">
        <v>70</v>
      </c>
      <c r="H72" s="26">
        <v>70</v>
      </c>
      <c r="I72" s="27" t="str">
        <f t="shared" si="5"/>
        <v>46</v>
      </c>
      <c r="J72" s="98"/>
    </row>
    <row r="73" spans="1:10">
      <c r="A73" s="97"/>
      <c r="B73" s="23"/>
      <c r="C73" s="23"/>
      <c r="D73" s="23"/>
      <c r="E73" s="23"/>
      <c r="F73" s="23"/>
      <c r="G73" s="23">
        <v>71</v>
      </c>
      <c r="H73" s="26">
        <v>71</v>
      </c>
      <c r="I73" s="27" t="str">
        <f t="shared" si="5"/>
        <v>47</v>
      </c>
      <c r="J73" s="98"/>
    </row>
    <row r="74" spans="1:10">
      <c r="A74" s="97"/>
      <c r="B74" s="23"/>
      <c r="C74" s="23"/>
      <c r="D74" s="23"/>
      <c r="E74" s="23"/>
      <c r="F74" s="23"/>
      <c r="G74" s="23">
        <v>72</v>
      </c>
      <c r="H74" s="26">
        <v>72</v>
      </c>
      <c r="I74" s="27" t="str">
        <f t="shared" si="5"/>
        <v>48</v>
      </c>
      <c r="J74" s="98"/>
    </row>
    <row r="75" spans="1:10">
      <c r="A75" s="97"/>
      <c r="B75" s="23"/>
      <c r="C75" s="23"/>
      <c r="D75" s="23"/>
      <c r="E75" s="23"/>
      <c r="F75" s="23"/>
      <c r="G75" s="23">
        <v>73</v>
      </c>
      <c r="H75" s="26">
        <v>73</v>
      </c>
      <c r="I75" s="27" t="str">
        <f t="shared" si="5"/>
        <v>49</v>
      </c>
      <c r="J75" s="98"/>
    </row>
    <row r="76" spans="1:10">
      <c r="A76" s="97"/>
      <c r="B76" s="23"/>
      <c r="C76" s="23"/>
      <c r="D76" s="23"/>
      <c r="E76" s="23"/>
      <c r="F76" s="23"/>
      <c r="G76" s="23">
        <v>74</v>
      </c>
      <c r="H76" s="26">
        <v>74</v>
      </c>
      <c r="I76" s="27" t="str">
        <f t="shared" si="5"/>
        <v>4A</v>
      </c>
      <c r="J76" s="98"/>
    </row>
    <row r="77" spans="1:10">
      <c r="A77" s="97"/>
      <c r="B77" s="23"/>
      <c r="C77" s="23"/>
      <c r="D77" s="23"/>
      <c r="E77" s="23"/>
      <c r="F77" s="23"/>
      <c r="G77" s="23">
        <v>75</v>
      </c>
      <c r="H77" s="26">
        <v>75</v>
      </c>
      <c r="I77" s="27" t="str">
        <f t="shared" si="5"/>
        <v>4B</v>
      </c>
      <c r="J77" s="98"/>
    </row>
    <row r="78" spans="1:10">
      <c r="A78" s="97"/>
      <c r="B78" s="23"/>
      <c r="C78" s="23"/>
      <c r="D78" s="23"/>
      <c r="E78" s="23"/>
      <c r="F78" s="23"/>
      <c r="G78" s="23">
        <v>76</v>
      </c>
      <c r="H78" s="26">
        <v>76</v>
      </c>
      <c r="I78" s="27" t="str">
        <f t="shared" si="5"/>
        <v>4C</v>
      </c>
      <c r="J78" s="98"/>
    </row>
    <row r="79" spans="1:10">
      <c r="A79" s="97"/>
      <c r="B79" s="23"/>
      <c r="C79" s="23"/>
      <c r="D79" s="23"/>
      <c r="E79" s="23"/>
      <c r="F79" s="23"/>
      <c r="G79" s="23">
        <v>77</v>
      </c>
      <c r="H79" s="26">
        <v>77</v>
      </c>
      <c r="I79" s="27" t="str">
        <f t="shared" ref="I79:I142" si="6">DEC2HEX(H79)</f>
        <v>4D</v>
      </c>
      <c r="J79" s="98"/>
    </row>
    <row r="80" spans="1:10">
      <c r="A80" s="97"/>
      <c r="B80" s="23"/>
      <c r="C80" s="23"/>
      <c r="D80" s="23"/>
      <c r="E80" s="23"/>
      <c r="F80" s="23"/>
      <c r="G80" s="23">
        <v>78</v>
      </c>
      <c r="H80" s="26">
        <v>78</v>
      </c>
      <c r="I80" s="27" t="str">
        <f t="shared" si="6"/>
        <v>4E</v>
      </c>
      <c r="J80" s="98"/>
    </row>
    <row r="81" spans="1:10">
      <c r="A81" s="97"/>
      <c r="B81" s="23"/>
      <c r="C81" s="23"/>
      <c r="D81" s="23"/>
      <c r="E81" s="23"/>
      <c r="F81" s="23"/>
      <c r="G81" s="23">
        <v>79</v>
      </c>
      <c r="H81" s="26">
        <v>79</v>
      </c>
      <c r="I81" s="27" t="str">
        <f t="shared" si="6"/>
        <v>4F</v>
      </c>
      <c r="J81" s="98"/>
    </row>
    <row r="82" spans="1:10">
      <c r="A82" s="97"/>
      <c r="B82" s="23"/>
      <c r="C82" s="23"/>
      <c r="D82" s="23"/>
      <c r="E82" s="23"/>
      <c r="F82" s="23"/>
      <c r="G82" s="23">
        <v>80</v>
      </c>
      <c r="H82" s="26">
        <v>80</v>
      </c>
      <c r="I82" s="27" t="str">
        <f t="shared" si="6"/>
        <v>50</v>
      </c>
      <c r="J82" s="98"/>
    </row>
    <row r="83" spans="1:10">
      <c r="A83" s="97"/>
      <c r="B83" s="23"/>
      <c r="C83" s="23"/>
      <c r="D83" s="23"/>
      <c r="E83" s="23"/>
      <c r="F83" s="23"/>
      <c r="G83" s="23">
        <v>81</v>
      </c>
      <c r="H83" s="26">
        <v>81</v>
      </c>
      <c r="I83" s="27" t="str">
        <f t="shared" si="6"/>
        <v>51</v>
      </c>
      <c r="J83" s="98"/>
    </row>
    <row r="84" spans="1:10">
      <c r="A84" s="97"/>
      <c r="B84" s="23"/>
      <c r="C84" s="23"/>
      <c r="D84" s="23"/>
      <c r="E84" s="23"/>
      <c r="F84" s="23"/>
      <c r="G84" s="23">
        <v>82</v>
      </c>
      <c r="H84" s="26">
        <v>82</v>
      </c>
      <c r="I84" s="27" t="str">
        <f t="shared" si="6"/>
        <v>52</v>
      </c>
      <c r="J84" s="98"/>
    </row>
    <row r="85" spans="1:10">
      <c r="A85" s="97"/>
      <c r="B85" s="23"/>
      <c r="C85" s="23"/>
      <c r="D85" s="23"/>
      <c r="E85" s="23"/>
      <c r="F85" s="23"/>
      <c r="G85" s="23">
        <v>83</v>
      </c>
      <c r="H85" s="26">
        <v>83</v>
      </c>
      <c r="I85" s="27" t="str">
        <f t="shared" si="6"/>
        <v>53</v>
      </c>
      <c r="J85" s="98"/>
    </row>
    <row r="86" spans="1:10">
      <c r="A86" s="97"/>
      <c r="B86" s="23"/>
      <c r="C86" s="23"/>
      <c r="D86" s="23"/>
      <c r="E86" s="23"/>
      <c r="F86" s="23"/>
      <c r="G86" s="23">
        <v>84</v>
      </c>
      <c r="H86" s="26">
        <v>84</v>
      </c>
      <c r="I86" s="27" t="str">
        <f t="shared" si="6"/>
        <v>54</v>
      </c>
      <c r="J86" s="98"/>
    </row>
    <row r="87" spans="1:10">
      <c r="A87" s="97"/>
      <c r="B87" s="23"/>
      <c r="C87" s="23"/>
      <c r="D87" s="23"/>
      <c r="E87" s="23"/>
      <c r="F87" s="23"/>
      <c r="G87" s="23">
        <v>85</v>
      </c>
      <c r="H87" s="26">
        <v>85</v>
      </c>
      <c r="I87" s="27" t="str">
        <f t="shared" si="6"/>
        <v>55</v>
      </c>
      <c r="J87" s="98"/>
    </row>
    <row r="88" spans="1:10">
      <c r="A88" s="97"/>
      <c r="B88" s="23"/>
      <c r="C88" s="23"/>
      <c r="D88" s="23"/>
      <c r="E88" s="23"/>
      <c r="F88" s="23"/>
      <c r="G88" s="23">
        <v>86</v>
      </c>
      <c r="H88" s="26">
        <v>86</v>
      </c>
      <c r="I88" s="27" t="str">
        <f t="shared" si="6"/>
        <v>56</v>
      </c>
      <c r="J88" s="98"/>
    </row>
    <row r="89" spans="1:10">
      <c r="A89" s="97"/>
      <c r="B89" s="23"/>
      <c r="C89" s="23"/>
      <c r="D89" s="23"/>
      <c r="E89" s="23"/>
      <c r="F89" s="23"/>
      <c r="G89" s="23">
        <v>87</v>
      </c>
      <c r="H89" s="26">
        <v>87</v>
      </c>
      <c r="I89" s="27" t="str">
        <f t="shared" si="6"/>
        <v>57</v>
      </c>
      <c r="J89" s="98"/>
    </row>
    <row r="90" spans="1:10">
      <c r="A90" s="97"/>
      <c r="B90" s="23"/>
      <c r="C90" s="23"/>
      <c r="D90" s="23"/>
      <c r="E90" s="23"/>
      <c r="F90" s="23"/>
      <c r="G90" s="23">
        <v>88</v>
      </c>
      <c r="H90" s="26">
        <v>88</v>
      </c>
      <c r="I90" s="27" t="str">
        <f t="shared" si="6"/>
        <v>58</v>
      </c>
      <c r="J90" s="98"/>
    </row>
    <row r="91" spans="1:10">
      <c r="A91" s="97"/>
      <c r="B91" s="23"/>
      <c r="C91" s="23"/>
      <c r="D91" s="23"/>
      <c r="E91" s="23"/>
      <c r="F91" s="23"/>
      <c r="G91" s="23">
        <v>89</v>
      </c>
      <c r="H91" s="26">
        <v>89</v>
      </c>
      <c r="I91" s="27" t="str">
        <f t="shared" si="6"/>
        <v>59</v>
      </c>
      <c r="J91" s="98"/>
    </row>
    <row r="92" spans="1:10">
      <c r="A92" s="97"/>
      <c r="B92" s="23"/>
      <c r="C92" s="23"/>
      <c r="D92" s="23"/>
      <c r="E92" s="23"/>
      <c r="F92" s="23"/>
      <c r="G92" s="23">
        <v>90</v>
      </c>
      <c r="H92" s="26">
        <v>90</v>
      </c>
      <c r="I92" s="27" t="str">
        <f t="shared" si="6"/>
        <v>5A</v>
      </c>
      <c r="J92" s="98"/>
    </row>
    <row r="93" spans="1:10">
      <c r="A93" s="97"/>
      <c r="B93" s="23"/>
      <c r="C93" s="23"/>
      <c r="D93" s="23"/>
      <c r="E93" s="23"/>
      <c r="F93" s="23"/>
      <c r="G93" s="23">
        <v>91</v>
      </c>
      <c r="H93" s="26">
        <v>91</v>
      </c>
      <c r="I93" s="27" t="str">
        <f t="shared" si="6"/>
        <v>5B</v>
      </c>
      <c r="J93" s="98"/>
    </row>
    <row r="94" spans="1:10">
      <c r="A94" s="97"/>
      <c r="B94" s="23"/>
      <c r="C94" s="23"/>
      <c r="D94" s="23"/>
      <c r="E94" s="23"/>
      <c r="F94" s="23"/>
      <c r="G94" s="23">
        <v>92</v>
      </c>
      <c r="H94" s="26">
        <v>92</v>
      </c>
      <c r="I94" s="27" t="str">
        <f t="shared" si="6"/>
        <v>5C</v>
      </c>
      <c r="J94" s="98"/>
    </row>
    <row r="95" spans="1:10">
      <c r="A95" s="97"/>
      <c r="B95" s="23"/>
      <c r="C95" s="23"/>
      <c r="D95" s="23"/>
      <c r="E95" s="23"/>
      <c r="F95" s="23"/>
      <c r="G95" s="23">
        <v>93</v>
      </c>
      <c r="H95" s="26">
        <v>93</v>
      </c>
      <c r="I95" s="27" t="str">
        <f t="shared" si="6"/>
        <v>5D</v>
      </c>
      <c r="J95" s="98"/>
    </row>
    <row r="96" spans="1:10">
      <c r="A96" s="97"/>
      <c r="B96" s="23"/>
      <c r="C96" s="23"/>
      <c r="D96" s="23"/>
      <c r="E96" s="23"/>
      <c r="F96" s="23"/>
      <c r="G96" s="23">
        <v>94</v>
      </c>
      <c r="H96" s="26">
        <v>94</v>
      </c>
      <c r="I96" s="27" t="str">
        <f t="shared" si="6"/>
        <v>5E</v>
      </c>
      <c r="J96" s="98"/>
    </row>
    <row r="97" spans="1:10">
      <c r="A97" s="97"/>
      <c r="B97" s="23"/>
      <c r="C97" s="23"/>
      <c r="D97" s="23"/>
      <c r="E97" s="23"/>
      <c r="F97" s="23"/>
      <c r="G97" s="23">
        <v>95</v>
      </c>
      <c r="H97" s="26">
        <v>95</v>
      </c>
      <c r="I97" s="27" t="str">
        <f t="shared" si="6"/>
        <v>5F</v>
      </c>
      <c r="J97" s="98"/>
    </row>
    <row r="98" spans="1:10">
      <c r="A98" s="97"/>
      <c r="B98" s="23"/>
      <c r="C98" s="23"/>
      <c r="D98" s="23"/>
      <c r="E98" s="23"/>
      <c r="F98" s="23"/>
      <c r="G98" s="23">
        <v>96</v>
      </c>
      <c r="H98" s="26">
        <v>96</v>
      </c>
      <c r="I98" s="27" t="str">
        <f t="shared" si="6"/>
        <v>60</v>
      </c>
      <c r="J98" s="98"/>
    </row>
    <row r="99" spans="1:10">
      <c r="A99" s="97"/>
      <c r="B99" s="23"/>
      <c r="C99" s="23"/>
      <c r="D99" s="23"/>
      <c r="E99" s="23"/>
      <c r="F99" s="23"/>
      <c r="G99" s="23">
        <v>97</v>
      </c>
      <c r="H99" s="26">
        <v>97</v>
      </c>
      <c r="I99" s="27" t="str">
        <f t="shared" si="6"/>
        <v>61</v>
      </c>
      <c r="J99" s="98"/>
    </row>
    <row r="100" spans="1:10">
      <c r="A100" s="97"/>
      <c r="B100" s="23"/>
      <c r="C100" s="23"/>
      <c r="D100" s="23"/>
      <c r="E100" s="23"/>
      <c r="F100" s="23"/>
      <c r="G100" s="23">
        <v>98</v>
      </c>
      <c r="H100" s="26">
        <v>98</v>
      </c>
      <c r="I100" s="27" t="str">
        <f t="shared" si="6"/>
        <v>62</v>
      </c>
      <c r="J100" s="98"/>
    </row>
    <row r="101" spans="1:10">
      <c r="A101" s="97"/>
      <c r="B101" s="23"/>
      <c r="C101" s="23"/>
      <c r="D101" s="23"/>
      <c r="E101" s="23"/>
      <c r="F101" s="23"/>
      <c r="G101" s="23">
        <v>99</v>
      </c>
      <c r="H101" s="26">
        <v>99</v>
      </c>
      <c r="I101" s="27" t="str">
        <f t="shared" si="6"/>
        <v>63</v>
      </c>
      <c r="J101" s="98"/>
    </row>
    <row r="102" spans="1:10">
      <c r="A102" s="97"/>
      <c r="B102" s="23"/>
      <c r="C102" s="23"/>
      <c r="D102" s="23"/>
      <c r="E102" s="23"/>
      <c r="F102" s="23"/>
      <c r="G102" s="23">
        <v>100</v>
      </c>
      <c r="H102" s="26">
        <v>100</v>
      </c>
      <c r="I102" s="27" t="str">
        <f t="shared" si="6"/>
        <v>64</v>
      </c>
      <c r="J102" s="98"/>
    </row>
    <row r="103" spans="1:10">
      <c r="A103" s="97"/>
      <c r="B103" s="23"/>
      <c r="C103" s="23"/>
      <c r="D103" s="23"/>
      <c r="E103" s="23"/>
      <c r="F103" s="23"/>
      <c r="G103" s="23">
        <v>101</v>
      </c>
      <c r="H103" s="26">
        <v>101</v>
      </c>
      <c r="I103" s="27" t="str">
        <f t="shared" si="6"/>
        <v>65</v>
      </c>
      <c r="J103" s="98"/>
    </row>
    <row r="104" spans="1:10">
      <c r="A104" s="97"/>
      <c r="B104" s="23"/>
      <c r="C104" s="23"/>
      <c r="D104" s="23"/>
      <c r="E104" s="23"/>
      <c r="F104" s="23"/>
      <c r="G104" s="23">
        <v>102</v>
      </c>
      <c r="H104" s="26">
        <v>102</v>
      </c>
      <c r="I104" s="27" t="str">
        <f t="shared" si="6"/>
        <v>66</v>
      </c>
      <c r="J104" s="98"/>
    </row>
    <row r="105" spans="1:10">
      <c r="A105" s="97"/>
      <c r="B105" s="23"/>
      <c r="C105" s="23"/>
      <c r="D105" s="23"/>
      <c r="E105" s="23"/>
      <c r="F105" s="23"/>
      <c r="G105" s="23">
        <v>103</v>
      </c>
      <c r="H105" s="26">
        <v>103</v>
      </c>
      <c r="I105" s="27" t="str">
        <f t="shared" si="6"/>
        <v>67</v>
      </c>
      <c r="J105" s="98"/>
    </row>
    <row r="106" spans="1:10">
      <c r="A106" s="97"/>
      <c r="B106" s="23"/>
      <c r="C106" s="23"/>
      <c r="D106" s="23"/>
      <c r="E106" s="23"/>
      <c r="F106" s="23"/>
      <c r="G106" s="23">
        <v>104</v>
      </c>
      <c r="H106" s="26">
        <v>104</v>
      </c>
      <c r="I106" s="27" t="str">
        <f t="shared" si="6"/>
        <v>68</v>
      </c>
      <c r="J106" s="98"/>
    </row>
    <row r="107" spans="1:10">
      <c r="A107" s="97"/>
      <c r="B107" s="23"/>
      <c r="C107" s="23"/>
      <c r="D107" s="23"/>
      <c r="E107" s="23"/>
      <c r="F107" s="23"/>
      <c r="G107" s="23">
        <v>105</v>
      </c>
      <c r="H107" s="26">
        <v>105</v>
      </c>
      <c r="I107" s="27" t="str">
        <f t="shared" si="6"/>
        <v>69</v>
      </c>
      <c r="J107" s="98"/>
    </row>
    <row r="108" spans="1:10">
      <c r="A108" s="97"/>
      <c r="B108" s="23"/>
      <c r="C108" s="23"/>
      <c r="D108" s="23"/>
      <c r="E108" s="23"/>
      <c r="F108" s="23"/>
      <c r="G108" s="23">
        <v>106</v>
      </c>
      <c r="H108" s="26">
        <v>106</v>
      </c>
      <c r="I108" s="27" t="str">
        <f t="shared" si="6"/>
        <v>6A</v>
      </c>
      <c r="J108" s="98"/>
    </row>
    <row r="109" spans="1:10">
      <c r="A109" s="97"/>
      <c r="B109" s="23"/>
      <c r="C109" s="23"/>
      <c r="D109" s="23"/>
      <c r="E109" s="23"/>
      <c r="F109" s="23"/>
      <c r="G109" s="23">
        <v>107</v>
      </c>
      <c r="H109" s="26">
        <v>107</v>
      </c>
      <c r="I109" s="27" t="str">
        <f t="shared" si="6"/>
        <v>6B</v>
      </c>
      <c r="J109" s="98"/>
    </row>
    <row r="110" spans="1:10">
      <c r="A110" s="97"/>
      <c r="B110" s="23"/>
      <c r="C110" s="23"/>
      <c r="D110" s="23"/>
      <c r="E110" s="23"/>
      <c r="F110" s="23"/>
      <c r="G110" s="23">
        <v>108</v>
      </c>
      <c r="H110" s="26">
        <v>108</v>
      </c>
      <c r="I110" s="27" t="str">
        <f t="shared" si="6"/>
        <v>6C</v>
      </c>
      <c r="J110" s="98"/>
    </row>
    <row r="111" spans="1:10">
      <c r="A111" s="97"/>
      <c r="B111" s="23"/>
      <c r="C111" s="23"/>
      <c r="D111" s="23"/>
      <c r="E111" s="23"/>
      <c r="F111" s="23"/>
      <c r="G111" s="23">
        <v>109</v>
      </c>
      <c r="H111" s="26">
        <v>109</v>
      </c>
      <c r="I111" s="27" t="str">
        <f t="shared" si="6"/>
        <v>6D</v>
      </c>
      <c r="J111" s="98"/>
    </row>
    <row r="112" spans="1:10">
      <c r="A112" s="97"/>
      <c r="B112" s="23"/>
      <c r="C112" s="23"/>
      <c r="D112" s="23"/>
      <c r="E112" s="23"/>
      <c r="F112" s="23"/>
      <c r="G112" s="23">
        <v>110</v>
      </c>
      <c r="H112" s="26">
        <v>110</v>
      </c>
      <c r="I112" s="27" t="str">
        <f t="shared" si="6"/>
        <v>6E</v>
      </c>
      <c r="J112" s="98"/>
    </row>
    <row r="113" spans="1:10">
      <c r="A113" s="97"/>
      <c r="B113" s="23"/>
      <c r="C113" s="23"/>
      <c r="D113" s="23"/>
      <c r="E113" s="23"/>
      <c r="F113" s="23"/>
      <c r="G113" s="23">
        <v>111</v>
      </c>
      <c r="H113" s="26">
        <v>111</v>
      </c>
      <c r="I113" s="27" t="str">
        <f t="shared" si="6"/>
        <v>6F</v>
      </c>
      <c r="J113" s="98"/>
    </row>
    <row r="114" spans="1:10">
      <c r="A114" s="97"/>
      <c r="B114" s="23"/>
      <c r="C114" s="23"/>
      <c r="D114" s="23"/>
      <c r="E114" s="23"/>
      <c r="F114" s="23"/>
      <c r="G114" s="23">
        <v>112</v>
      </c>
      <c r="H114" s="26">
        <v>112</v>
      </c>
      <c r="I114" s="27" t="str">
        <f t="shared" si="6"/>
        <v>70</v>
      </c>
      <c r="J114" s="98"/>
    </row>
    <row r="115" spans="1:10">
      <c r="A115" s="97"/>
      <c r="B115" s="23"/>
      <c r="C115" s="23"/>
      <c r="D115" s="23"/>
      <c r="E115" s="23"/>
      <c r="F115" s="23"/>
      <c r="G115" s="23">
        <v>113</v>
      </c>
      <c r="H115" s="26">
        <v>113</v>
      </c>
      <c r="I115" s="27" t="str">
        <f t="shared" si="6"/>
        <v>71</v>
      </c>
      <c r="J115" s="98"/>
    </row>
    <row r="116" spans="1:10">
      <c r="A116" s="97"/>
      <c r="B116" s="23"/>
      <c r="C116" s="23"/>
      <c r="D116" s="23"/>
      <c r="E116" s="23"/>
      <c r="F116" s="23"/>
      <c r="G116" s="23">
        <v>114</v>
      </c>
      <c r="H116" s="26">
        <v>114</v>
      </c>
      <c r="I116" s="27" t="str">
        <f t="shared" si="6"/>
        <v>72</v>
      </c>
      <c r="J116" s="98"/>
    </row>
    <row r="117" spans="1:10">
      <c r="A117" s="97"/>
      <c r="B117" s="23"/>
      <c r="C117" s="23"/>
      <c r="D117" s="23"/>
      <c r="E117" s="23"/>
      <c r="F117" s="23"/>
      <c r="G117" s="23">
        <v>115</v>
      </c>
      <c r="H117" s="26">
        <v>115</v>
      </c>
      <c r="I117" s="27" t="str">
        <f t="shared" si="6"/>
        <v>73</v>
      </c>
      <c r="J117" s="98"/>
    </row>
    <row r="118" spans="1:10">
      <c r="A118" s="97"/>
      <c r="B118" s="23"/>
      <c r="C118" s="23"/>
      <c r="D118" s="23"/>
      <c r="E118" s="23"/>
      <c r="F118" s="23"/>
      <c r="G118" s="23">
        <v>116</v>
      </c>
      <c r="H118" s="26">
        <v>116</v>
      </c>
      <c r="I118" s="27" t="str">
        <f t="shared" si="6"/>
        <v>74</v>
      </c>
      <c r="J118" s="98"/>
    </row>
    <row r="119" spans="1:10">
      <c r="A119" s="97"/>
      <c r="B119" s="23"/>
      <c r="C119" s="23"/>
      <c r="D119" s="23"/>
      <c r="E119" s="23"/>
      <c r="F119" s="23"/>
      <c r="G119" s="23">
        <v>117</v>
      </c>
      <c r="H119" s="26">
        <v>117</v>
      </c>
      <c r="I119" s="27" t="str">
        <f t="shared" si="6"/>
        <v>75</v>
      </c>
      <c r="J119" s="98"/>
    </row>
    <row r="120" spans="1:10">
      <c r="A120" s="97"/>
      <c r="B120" s="23"/>
      <c r="C120" s="23"/>
      <c r="D120" s="23"/>
      <c r="E120" s="23"/>
      <c r="F120" s="23"/>
      <c r="G120" s="23">
        <v>118</v>
      </c>
      <c r="H120" s="26">
        <v>118</v>
      </c>
      <c r="I120" s="27" t="str">
        <f t="shared" si="6"/>
        <v>76</v>
      </c>
      <c r="J120" s="98"/>
    </row>
    <row r="121" spans="1:10">
      <c r="A121" s="97"/>
      <c r="B121" s="23"/>
      <c r="C121" s="23"/>
      <c r="D121" s="23"/>
      <c r="E121" s="23"/>
      <c r="F121" s="23"/>
      <c r="G121" s="23">
        <v>119</v>
      </c>
      <c r="H121" s="26">
        <v>119</v>
      </c>
      <c r="I121" s="27" t="str">
        <f t="shared" si="6"/>
        <v>77</v>
      </c>
      <c r="J121" s="98"/>
    </row>
    <row r="122" spans="1:10">
      <c r="A122" s="97"/>
      <c r="B122" s="23"/>
      <c r="C122" s="23"/>
      <c r="D122" s="23"/>
      <c r="E122" s="23"/>
      <c r="F122" s="23"/>
      <c r="G122" s="23">
        <v>120</v>
      </c>
      <c r="H122" s="26">
        <v>120</v>
      </c>
      <c r="I122" s="27" t="str">
        <f t="shared" si="6"/>
        <v>78</v>
      </c>
      <c r="J122" s="98"/>
    </row>
    <row r="123" spans="1:10">
      <c r="A123" s="97"/>
      <c r="B123" s="23"/>
      <c r="C123" s="23"/>
      <c r="D123" s="23"/>
      <c r="E123" s="23"/>
      <c r="F123" s="23"/>
      <c r="G123" s="23">
        <v>121</v>
      </c>
      <c r="H123" s="26">
        <v>121</v>
      </c>
      <c r="I123" s="27" t="str">
        <f t="shared" si="6"/>
        <v>79</v>
      </c>
      <c r="J123" s="98"/>
    </row>
    <row r="124" spans="1:10">
      <c r="A124" s="97"/>
      <c r="B124" s="23"/>
      <c r="C124" s="23"/>
      <c r="D124" s="23"/>
      <c r="E124" s="23"/>
      <c r="F124" s="23"/>
      <c r="G124" s="23">
        <v>122</v>
      </c>
      <c r="H124" s="26">
        <v>122</v>
      </c>
      <c r="I124" s="27" t="str">
        <f t="shared" si="6"/>
        <v>7A</v>
      </c>
      <c r="J124" s="98"/>
    </row>
    <row r="125" spans="1:10">
      <c r="A125" s="97"/>
      <c r="B125" s="23"/>
      <c r="C125" s="23"/>
      <c r="D125" s="23"/>
      <c r="E125" s="23"/>
      <c r="F125" s="23"/>
      <c r="G125" s="23">
        <v>123</v>
      </c>
      <c r="H125" s="26">
        <v>123</v>
      </c>
      <c r="I125" s="27" t="str">
        <f t="shared" si="6"/>
        <v>7B</v>
      </c>
      <c r="J125" s="98"/>
    </row>
    <row r="126" spans="1:10">
      <c r="A126" s="97"/>
      <c r="B126" s="23"/>
      <c r="C126" s="23"/>
      <c r="D126" s="23"/>
      <c r="E126" s="23"/>
      <c r="F126" s="23"/>
      <c r="G126" s="23">
        <v>124</v>
      </c>
      <c r="H126" s="26">
        <v>124</v>
      </c>
      <c r="I126" s="27" t="str">
        <f t="shared" si="6"/>
        <v>7C</v>
      </c>
      <c r="J126" s="98"/>
    </row>
    <row r="127" spans="1:10">
      <c r="A127" s="97"/>
      <c r="B127" s="23"/>
      <c r="C127" s="23"/>
      <c r="D127" s="23"/>
      <c r="E127" s="23"/>
      <c r="F127" s="23"/>
      <c r="G127" s="23">
        <v>125</v>
      </c>
      <c r="H127" s="26">
        <v>125</v>
      </c>
      <c r="I127" s="27" t="str">
        <f t="shared" si="6"/>
        <v>7D</v>
      </c>
      <c r="J127" s="98"/>
    </row>
    <row r="128" spans="1:10">
      <c r="A128" s="97"/>
      <c r="B128" s="23"/>
      <c r="C128" s="23"/>
      <c r="D128" s="23"/>
      <c r="E128" s="23"/>
      <c r="F128" s="23"/>
      <c r="G128" s="23">
        <v>126</v>
      </c>
      <c r="H128" s="26">
        <v>126</v>
      </c>
      <c r="I128" s="27" t="str">
        <f t="shared" si="6"/>
        <v>7E</v>
      </c>
      <c r="J128" s="98"/>
    </row>
    <row r="129" spans="1:10">
      <c r="A129" s="97"/>
      <c r="B129" s="23"/>
      <c r="C129" s="23"/>
      <c r="D129" s="23"/>
      <c r="E129" s="23"/>
      <c r="F129" s="23"/>
      <c r="G129" s="23">
        <v>127</v>
      </c>
      <c r="H129" s="26">
        <v>127</v>
      </c>
      <c r="I129" s="27" t="str">
        <f t="shared" si="6"/>
        <v>7F</v>
      </c>
      <c r="J129" s="98"/>
    </row>
    <row r="130" spans="1:10">
      <c r="A130" s="97"/>
      <c r="B130" s="23"/>
      <c r="C130" s="23"/>
      <c r="D130" s="23"/>
      <c r="E130" s="23"/>
      <c r="F130" s="23"/>
      <c r="G130" s="23">
        <v>128</v>
      </c>
      <c r="H130" s="26">
        <v>128</v>
      </c>
      <c r="I130" s="27" t="str">
        <f t="shared" si="6"/>
        <v>80</v>
      </c>
      <c r="J130" s="98"/>
    </row>
    <row r="131" spans="1:10">
      <c r="A131" s="97"/>
      <c r="B131" s="23"/>
      <c r="C131" s="23"/>
      <c r="D131" s="23"/>
      <c r="E131" s="23"/>
      <c r="F131" s="23"/>
      <c r="G131" s="23">
        <v>129</v>
      </c>
      <c r="H131" s="26">
        <v>129</v>
      </c>
      <c r="I131" s="27" t="str">
        <f t="shared" si="6"/>
        <v>81</v>
      </c>
      <c r="J131" s="98"/>
    </row>
    <row r="132" spans="1:10">
      <c r="A132" s="97"/>
      <c r="B132" s="23"/>
      <c r="C132" s="23"/>
      <c r="D132" s="23"/>
      <c r="E132" s="23"/>
      <c r="F132" s="23"/>
      <c r="G132" s="23">
        <v>130</v>
      </c>
      <c r="H132" s="26">
        <v>130</v>
      </c>
      <c r="I132" s="27" t="str">
        <f t="shared" si="6"/>
        <v>82</v>
      </c>
      <c r="J132" s="98"/>
    </row>
    <row r="133" spans="1:10">
      <c r="A133" s="97"/>
      <c r="B133" s="23"/>
      <c r="C133" s="23"/>
      <c r="D133" s="23"/>
      <c r="E133" s="23"/>
      <c r="F133" s="23"/>
      <c r="G133" s="23">
        <v>131</v>
      </c>
      <c r="H133" s="26">
        <v>131</v>
      </c>
      <c r="I133" s="27" t="str">
        <f t="shared" si="6"/>
        <v>83</v>
      </c>
      <c r="J133" s="98"/>
    </row>
    <row r="134" spans="1:10">
      <c r="A134" s="97"/>
      <c r="B134" s="23"/>
      <c r="C134" s="23"/>
      <c r="D134" s="23"/>
      <c r="E134" s="23"/>
      <c r="F134" s="23"/>
      <c r="G134" s="23">
        <v>132</v>
      </c>
      <c r="H134" s="26">
        <v>132</v>
      </c>
      <c r="I134" s="27" t="str">
        <f t="shared" si="6"/>
        <v>84</v>
      </c>
      <c r="J134" s="98"/>
    </row>
    <row r="135" spans="1:10">
      <c r="A135" s="97"/>
      <c r="B135" s="23"/>
      <c r="C135" s="23"/>
      <c r="D135" s="23"/>
      <c r="E135" s="23"/>
      <c r="F135" s="23"/>
      <c r="G135" s="23">
        <v>133</v>
      </c>
      <c r="H135" s="26">
        <v>133</v>
      </c>
      <c r="I135" s="27" t="str">
        <f t="shared" si="6"/>
        <v>85</v>
      </c>
      <c r="J135" s="98"/>
    </row>
    <row r="136" spans="1:10">
      <c r="A136" s="97"/>
      <c r="B136" s="23"/>
      <c r="C136" s="23"/>
      <c r="D136" s="23"/>
      <c r="E136" s="23"/>
      <c r="F136" s="23"/>
      <c r="G136" s="23">
        <v>134</v>
      </c>
      <c r="H136" s="26">
        <v>134</v>
      </c>
      <c r="I136" s="27" t="str">
        <f t="shared" si="6"/>
        <v>86</v>
      </c>
      <c r="J136" s="98"/>
    </row>
    <row r="137" spans="1:10">
      <c r="A137" s="97"/>
      <c r="B137" s="23"/>
      <c r="C137" s="23"/>
      <c r="D137" s="23"/>
      <c r="E137" s="23"/>
      <c r="F137" s="23"/>
      <c r="G137" s="23">
        <v>135</v>
      </c>
      <c r="H137" s="26">
        <v>135</v>
      </c>
      <c r="I137" s="27" t="str">
        <f t="shared" si="6"/>
        <v>87</v>
      </c>
      <c r="J137" s="98"/>
    </row>
    <row r="138" spans="1:10">
      <c r="A138" s="97"/>
      <c r="B138" s="23"/>
      <c r="C138" s="23"/>
      <c r="D138" s="23"/>
      <c r="E138" s="23"/>
      <c r="F138" s="23"/>
      <c r="G138" s="23">
        <v>136</v>
      </c>
      <c r="H138" s="26">
        <v>136</v>
      </c>
      <c r="I138" s="27" t="str">
        <f t="shared" si="6"/>
        <v>88</v>
      </c>
      <c r="J138" s="98"/>
    </row>
    <row r="139" spans="1:10">
      <c r="A139" s="97"/>
      <c r="B139" s="23"/>
      <c r="C139" s="23"/>
      <c r="D139" s="23"/>
      <c r="E139" s="23"/>
      <c r="F139" s="23"/>
      <c r="G139" s="23">
        <v>137</v>
      </c>
      <c r="H139" s="26">
        <v>137</v>
      </c>
      <c r="I139" s="27" t="str">
        <f t="shared" si="6"/>
        <v>89</v>
      </c>
      <c r="J139" s="98"/>
    </row>
    <row r="140" spans="1:10">
      <c r="A140" s="97"/>
      <c r="B140" s="23"/>
      <c r="C140" s="23"/>
      <c r="D140" s="23"/>
      <c r="E140" s="23"/>
      <c r="F140" s="23"/>
      <c r="G140" s="23">
        <v>138</v>
      </c>
      <c r="H140" s="26">
        <v>138</v>
      </c>
      <c r="I140" s="27" t="str">
        <f t="shared" si="6"/>
        <v>8A</v>
      </c>
      <c r="J140" s="98"/>
    </row>
    <row r="141" spans="1:10">
      <c r="A141" s="97"/>
      <c r="B141" s="23"/>
      <c r="C141" s="23"/>
      <c r="D141" s="23"/>
      <c r="E141" s="23"/>
      <c r="F141" s="23"/>
      <c r="G141" s="23">
        <v>139</v>
      </c>
      <c r="H141" s="26">
        <v>139</v>
      </c>
      <c r="I141" s="27" t="str">
        <f t="shared" si="6"/>
        <v>8B</v>
      </c>
      <c r="J141" s="98"/>
    </row>
    <row r="142" spans="1:10">
      <c r="A142" s="97"/>
      <c r="B142" s="23"/>
      <c r="C142" s="23"/>
      <c r="D142" s="23"/>
      <c r="E142" s="23"/>
      <c r="F142" s="23"/>
      <c r="G142" s="23">
        <v>140</v>
      </c>
      <c r="H142" s="26">
        <v>140</v>
      </c>
      <c r="I142" s="27" t="str">
        <f t="shared" si="6"/>
        <v>8C</v>
      </c>
      <c r="J142" s="98"/>
    </row>
    <row r="143" spans="1:10">
      <c r="A143" s="97"/>
      <c r="B143" s="23"/>
      <c r="C143" s="23"/>
      <c r="D143" s="23"/>
      <c r="E143" s="23"/>
      <c r="F143" s="23"/>
      <c r="G143" s="23">
        <v>141</v>
      </c>
      <c r="H143" s="26">
        <v>141</v>
      </c>
      <c r="I143" s="27" t="str">
        <f t="shared" ref="I143:I206" si="7">DEC2HEX(H143)</f>
        <v>8D</v>
      </c>
      <c r="J143" s="98"/>
    </row>
    <row r="144" spans="1:10">
      <c r="A144" s="97"/>
      <c r="B144" s="23"/>
      <c r="C144" s="23"/>
      <c r="D144" s="23"/>
      <c r="E144" s="23"/>
      <c r="F144" s="23"/>
      <c r="G144" s="23">
        <v>142</v>
      </c>
      <c r="H144" s="26">
        <v>142</v>
      </c>
      <c r="I144" s="27" t="str">
        <f t="shared" si="7"/>
        <v>8E</v>
      </c>
      <c r="J144" s="98"/>
    </row>
    <row r="145" spans="1:10">
      <c r="A145" s="97"/>
      <c r="B145" s="23"/>
      <c r="C145" s="23"/>
      <c r="D145" s="23"/>
      <c r="E145" s="23"/>
      <c r="F145" s="23"/>
      <c r="G145" s="23">
        <v>143</v>
      </c>
      <c r="H145" s="26">
        <v>143</v>
      </c>
      <c r="I145" s="27" t="str">
        <f t="shared" si="7"/>
        <v>8F</v>
      </c>
      <c r="J145" s="98"/>
    </row>
    <row r="146" spans="1:10">
      <c r="A146" s="97"/>
      <c r="B146" s="23"/>
      <c r="C146" s="23"/>
      <c r="D146" s="23"/>
      <c r="E146" s="23"/>
      <c r="F146" s="23"/>
      <c r="G146" s="23">
        <v>144</v>
      </c>
      <c r="H146" s="26">
        <v>144</v>
      </c>
      <c r="I146" s="27" t="str">
        <f t="shared" si="7"/>
        <v>90</v>
      </c>
      <c r="J146" s="98"/>
    </row>
    <row r="147" spans="1:10">
      <c r="A147" s="97"/>
      <c r="B147" s="23"/>
      <c r="C147" s="23"/>
      <c r="D147" s="23"/>
      <c r="E147" s="23"/>
      <c r="F147" s="23"/>
      <c r="G147" s="23">
        <v>145</v>
      </c>
      <c r="H147" s="26">
        <v>145</v>
      </c>
      <c r="I147" s="27" t="str">
        <f t="shared" si="7"/>
        <v>91</v>
      </c>
      <c r="J147" s="98"/>
    </row>
    <row r="148" spans="1:10">
      <c r="A148" s="97"/>
      <c r="B148" s="23"/>
      <c r="C148" s="23"/>
      <c r="D148" s="23"/>
      <c r="E148" s="23"/>
      <c r="F148" s="23"/>
      <c r="G148" s="23">
        <v>146</v>
      </c>
      <c r="H148" s="26">
        <v>146</v>
      </c>
      <c r="I148" s="27" t="str">
        <f t="shared" si="7"/>
        <v>92</v>
      </c>
      <c r="J148" s="98"/>
    </row>
    <row r="149" spans="1:10">
      <c r="A149" s="97"/>
      <c r="B149" s="23"/>
      <c r="C149" s="23"/>
      <c r="D149" s="23"/>
      <c r="E149" s="23"/>
      <c r="F149" s="23"/>
      <c r="G149" s="23">
        <v>147</v>
      </c>
      <c r="H149" s="26">
        <v>147</v>
      </c>
      <c r="I149" s="27" t="str">
        <f t="shared" si="7"/>
        <v>93</v>
      </c>
      <c r="J149" s="98"/>
    </row>
    <row r="150" spans="1:10">
      <c r="A150" s="97"/>
      <c r="B150" s="23"/>
      <c r="C150" s="23"/>
      <c r="D150" s="23"/>
      <c r="E150" s="23"/>
      <c r="F150" s="23"/>
      <c r="G150" s="23">
        <v>148</v>
      </c>
      <c r="H150" s="26">
        <v>148</v>
      </c>
      <c r="I150" s="27" t="str">
        <f t="shared" si="7"/>
        <v>94</v>
      </c>
      <c r="J150" s="98"/>
    </row>
    <row r="151" spans="1:10">
      <c r="A151" s="97"/>
      <c r="B151" s="23"/>
      <c r="C151" s="23"/>
      <c r="D151" s="23"/>
      <c r="E151" s="23"/>
      <c r="F151" s="23"/>
      <c r="G151" s="23">
        <v>149</v>
      </c>
      <c r="H151" s="26">
        <v>149</v>
      </c>
      <c r="I151" s="27" t="str">
        <f t="shared" si="7"/>
        <v>95</v>
      </c>
      <c r="J151" s="98"/>
    </row>
    <row r="152" spans="1:10">
      <c r="A152" s="97"/>
      <c r="B152" s="23"/>
      <c r="C152" s="23"/>
      <c r="D152" s="23"/>
      <c r="E152" s="23"/>
      <c r="F152" s="23"/>
      <c r="G152" s="23">
        <v>150</v>
      </c>
      <c r="H152" s="26">
        <v>150</v>
      </c>
      <c r="I152" s="27" t="str">
        <f t="shared" si="7"/>
        <v>96</v>
      </c>
      <c r="J152" s="98"/>
    </row>
    <row r="153" spans="1:10">
      <c r="A153" s="97"/>
      <c r="B153" s="23"/>
      <c r="C153" s="23"/>
      <c r="D153" s="23"/>
      <c r="E153" s="23"/>
      <c r="F153" s="23"/>
      <c r="G153" s="23">
        <v>151</v>
      </c>
      <c r="H153" s="26">
        <v>151</v>
      </c>
      <c r="I153" s="27" t="str">
        <f t="shared" si="7"/>
        <v>97</v>
      </c>
      <c r="J153" s="98"/>
    </row>
    <row r="154" spans="1:10">
      <c r="A154" s="97"/>
      <c r="B154" s="23"/>
      <c r="C154" s="23"/>
      <c r="D154" s="23"/>
      <c r="E154" s="23"/>
      <c r="F154" s="23"/>
      <c r="G154" s="23">
        <v>152</v>
      </c>
      <c r="H154" s="26">
        <v>152</v>
      </c>
      <c r="I154" s="27" t="str">
        <f t="shared" si="7"/>
        <v>98</v>
      </c>
      <c r="J154" s="98"/>
    </row>
    <row r="155" spans="1:10">
      <c r="A155" s="97"/>
      <c r="B155" s="23"/>
      <c r="C155" s="23"/>
      <c r="D155" s="23"/>
      <c r="E155" s="23"/>
      <c r="F155" s="23"/>
      <c r="G155" s="23">
        <v>153</v>
      </c>
      <c r="H155" s="26">
        <v>153</v>
      </c>
      <c r="I155" s="27" t="str">
        <f t="shared" si="7"/>
        <v>99</v>
      </c>
      <c r="J155" s="98"/>
    </row>
    <row r="156" spans="1:10">
      <c r="A156" s="97"/>
      <c r="B156" s="23"/>
      <c r="C156" s="23"/>
      <c r="D156" s="23"/>
      <c r="E156" s="23"/>
      <c r="F156" s="23"/>
      <c r="G156" s="23">
        <v>154</v>
      </c>
      <c r="H156" s="26">
        <v>154</v>
      </c>
      <c r="I156" s="27" t="str">
        <f t="shared" si="7"/>
        <v>9A</v>
      </c>
      <c r="J156" s="98"/>
    </row>
    <row r="157" spans="1:10">
      <c r="A157" s="97"/>
      <c r="B157" s="23"/>
      <c r="C157" s="23"/>
      <c r="D157" s="23"/>
      <c r="E157" s="23"/>
      <c r="F157" s="23"/>
      <c r="G157" s="23">
        <v>155</v>
      </c>
      <c r="H157" s="26">
        <v>155</v>
      </c>
      <c r="I157" s="27" t="str">
        <f t="shared" si="7"/>
        <v>9B</v>
      </c>
      <c r="J157" s="98"/>
    </row>
    <row r="158" spans="1:10">
      <c r="A158" s="97"/>
      <c r="B158" s="23"/>
      <c r="C158" s="23"/>
      <c r="D158" s="23"/>
      <c r="E158" s="23"/>
      <c r="F158" s="23"/>
      <c r="G158" s="23">
        <v>156</v>
      </c>
      <c r="H158" s="26">
        <v>156</v>
      </c>
      <c r="I158" s="27" t="str">
        <f t="shared" si="7"/>
        <v>9C</v>
      </c>
      <c r="J158" s="98"/>
    </row>
    <row r="159" spans="1:10">
      <c r="A159" s="97"/>
      <c r="B159" s="23"/>
      <c r="C159" s="23"/>
      <c r="D159" s="23"/>
      <c r="E159" s="23"/>
      <c r="F159" s="23"/>
      <c r="G159" s="23">
        <v>157</v>
      </c>
      <c r="H159" s="26">
        <v>157</v>
      </c>
      <c r="I159" s="27" t="str">
        <f t="shared" si="7"/>
        <v>9D</v>
      </c>
      <c r="J159" s="98"/>
    </row>
    <row r="160" spans="1:10">
      <c r="A160" s="97"/>
      <c r="B160" s="23"/>
      <c r="C160" s="23"/>
      <c r="D160" s="23"/>
      <c r="E160" s="23"/>
      <c r="F160" s="23"/>
      <c r="G160" s="23">
        <v>158</v>
      </c>
      <c r="H160" s="26">
        <v>158</v>
      </c>
      <c r="I160" s="27" t="str">
        <f t="shared" si="7"/>
        <v>9E</v>
      </c>
      <c r="J160" s="98"/>
    </row>
    <row r="161" spans="1:10">
      <c r="A161" s="97"/>
      <c r="B161" s="23"/>
      <c r="C161" s="23"/>
      <c r="D161" s="23"/>
      <c r="E161" s="23"/>
      <c r="F161" s="23"/>
      <c r="G161" s="23">
        <v>159</v>
      </c>
      <c r="H161" s="26">
        <v>159</v>
      </c>
      <c r="I161" s="27" t="str">
        <f t="shared" si="7"/>
        <v>9F</v>
      </c>
      <c r="J161" s="98"/>
    </row>
    <row r="162" spans="1:10">
      <c r="A162" s="97"/>
      <c r="B162" s="23"/>
      <c r="C162" s="23"/>
      <c r="D162" s="23"/>
      <c r="E162" s="23"/>
      <c r="F162" s="23"/>
      <c r="G162" s="23">
        <v>160</v>
      </c>
      <c r="H162" s="26">
        <v>160</v>
      </c>
      <c r="I162" s="27" t="str">
        <f t="shared" si="7"/>
        <v>A0</v>
      </c>
      <c r="J162" s="98"/>
    </row>
    <row r="163" spans="1:10">
      <c r="A163" s="97"/>
      <c r="B163" s="23"/>
      <c r="C163" s="23"/>
      <c r="D163" s="23"/>
      <c r="E163" s="23"/>
      <c r="F163" s="23"/>
      <c r="G163" s="23">
        <v>161</v>
      </c>
      <c r="H163" s="26">
        <v>161</v>
      </c>
      <c r="I163" s="27" t="str">
        <f t="shared" si="7"/>
        <v>A1</v>
      </c>
      <c r="J163" s="98"/>
    </row>
    <row r="164" spans="1:10">
      <c r="A164" s="97"/>
      <c r="B164" s="23"/>
      <c r="C164" s="23"/>
      <c r="D164" s="23"/>
      <c r="E164" s="23"/>
      <c r="F164" s="23"/>
      <c r="G164" s="23">
        <v>162</v>
      </c>
      <c r="H164" s="26">
        <v>162</v>
      </c>
      <c r="I164" s="27" t="str">
        <f t="shared" si="7"/>
        <v>A2</v>
      </c>
      <c r="J164" s="98"/>
    </row>
    <row r="165" spans="1:10">
      <c r="A165" s="97"/>
      <c r="B165" s="23"/>
      <c r="C165" s="23"/>
      <c r="D165" s="23"/>
      <c r="E165" s="23"/>
      <c r="F165" s="23"/>
      <c r="G165" s="23">
        <v>163</v>
      </c>
      <c r="H165" s="26">
        <v>163</v>
      </c>
      <c r="I165" s="27" t="str">
        <f t="shared" si="7"/>
        <v>A3</v>
      </c>
      <c r="J165" s="98"/>
    </row>
    <row r="166" spans="1:10">
      <c r="A166" s="97"/>
      <c r="B166" s="23"/>
      <c r="C166" s="23"/>
      <c r="D166" s="23"/>
      <c r="E166" s="23"/>
      <c r="F166" s="23"/>
      <c r="G166" s="23">
        <v>164</v>
      </c>
      <c r="H166" s="26">
        <v>164</v>
      </c>
      <c r="I166" s="27" t="str">
        <f t="shared" si="7"/>
        <v>A4</v>
      </c>
      <c r="J166" s="98"/>
    </row>
    <row r="167" spans="1:10">
      <c r="A167" s="97"/>
      <c r="B167" s="23"/>
      <c r="C167" s="23"/>
      <c r="D167" s="23"/>
      <c r="E167" s="23"/>
      <c r="F167" s="23"/>
      <c r="G167" s="23">
        <v>165</v>
      </c>
      <c r="H167" s="26">
        <v>165</v>
      </c>
      <c r="I167" s="27" t="str">
        <f t="shared" si="7"/>
        <v>A5</v>
      </c>
      <c r="J167" s="98"/>
    </row>
    <row r="168" spans="1:10">
      <c r="A168" s="97"/>
      <c r="B168" s="23"/>
      <c r="C168" s="23"/>
      <c r="D168" s="23"/>
      <c r="E168" s="23"/>
      <c r="F168" s="23"/>
      <c r="G168" s="23">
        <v>166</v>
      </c>
      <c r="H168" s="26">
        <v>166</v>
      </c>
      <c r="I168" s="27" t="str">
        <f t="shared" si="7"/>
        <v>A6</v>
      </c>
      <c r="J168" s="98"/>
    </row>
    <row r="169" spans="1:10">
      <c r="A169" s="97"/>
      <c r="B169" s="23"/>
      <c r="C169" s="23"/>
      <c r="D169" s="23"/>
      <c r="E169" s="23"/>
      <c r="F169" s="23"/>
      <c r="G169" s="23">
        <v>167</v>
      </c>
      <c r="H169" s="26">
        <v>167</v>
      </c>
      <c r="I169" s="27" t="str">
        <f t="shared" si="7"/>
        <v>A7</v>
      </c>
      <c r="J169" s="98"/>
    </row>
    <row r="170" spans="1:10">
      <c r="A170" s="97"/>
      <c r="B170" s="23"/>
      <c r="C170" s="23"/>
      <c r="D170" s="23"/>
      <c r="E170" s="23"/>
      <c r="F170" s="23"/>
      <c r="G170" s="23">
        <v>168</v>
      </c>
      <c r="H170" s="26">
        <v>168</v>
      </c>
      <c r="I170" s="27" t="str">
        <f t="shared" si="7"/>
        <v>A8</v>
      </c>
      <c r="J170" s="98"/>
    </row>
    <row r="171" spans="1:10">
      <c r="A171" s="97"/>
      <c r="B171" s="23"/>
      <c r="C171" s="23"/>
      <c r="D171" s="23"/>
      <c r="E171" s="23"/>
      <c r="F171" s="23"/>
      <c r="G171" s="23">
        <v>169</v>
      </c>
      <c r="H171" s="26">
        <v>169</v>
      </c>
      <c r="I171" s="27" t="str">
        <f t="shared" si="7"/>
        <v>A9</v>
      </c>
      <c r="J171" s="98"/>
    </row>
    <row r="172" spans="1:10">
      <c r="A172" s="97"/>
      <c r="B172" s="23"/>
      <c r="C172" s="23"/>
      <c r="D172" s="23"/>
      <c r="E172" s="23"/>
      <c r="F172" s="23"/>
      <c r="G172" s="23">
        <v>170</v>
      </c>
      <c r="H172" s="26">
        <v>170</v>
      </c>
      <c r="I172" s="27" t="str">
        <f t="shared" si="7"/>
        <v>AA</v>
      </c>
      <c r="J172" s="98"/>
    </row>
    <row r="173" spans="1:10">
      <c r="A173" s="97"/>
      <c r="B173" s="23"/>
      <c r="C173" s="23"/>
      <c r="D173" s="23"/>
      <c r="E173" s="23"/>
      <c r="F173" s="23"/>
      <c r="G173" s="23">
        <v>171</v>
      </c>
      <c r="H173" s="26">
        <v>171</v>
      </c>
      <c r="I173" s="27" t="str">
        <f t="shared" si="7"/>
        <v>AB</v>
      </c>
      <c r="J173" s="98"/>
    </row>
    <row r="174" spans="1:10">
      <c r="A174" s="97"/>
      <c r="B174" s="23"/>
      <c r="C174" s="23"/>
      <c r="D174" s="23"/>
      <c r="E174" s="23"/>
      <c r="F174" s="23"/>
      <c r="G174" s="23">
        <v>172</v>
      </c>
      <c r="H174" s="26">
        <v>172</v>
      </c>
      <c r="I174" s="27" t="str">
        <f t="shared" si="7"/>
        <v>AC</v>
      </c>
      <c r="J174" s="98"/>
    </row>
    <row r="175" spans="1:10">
      <c r="A175" s="97"/>
      <c r="B175" s="23"/>
      <c r="C175" s="23"/>
      <c r="D175" s="23"/>
      <c r="E175" s="23"/>
      <c r="F175" s="23"/>
      <c r="G175" s="23">
        <v>173</v>
      </c>
      <c r="H175" s="26">
        <v>173</v>
      </c>
      <c r="I175" s="27" t="str">
        <f t="shared" si="7"/>
        <v>AD</v>
      </c>
      <c r="J175" s="98"/>
    </row>
    <row r="176" spans="1:10">
      <c r="A176" s="97"/>
      <c r="B176" s="23"/>
      <c r="C176" s="23"/>
      <c r="D176" s="23"/>
      <c r="E176" s="23"/>
      <c r="F176" s="23"/>
      <c r="G176" s="23">
        <v>174</v>
      </c>
      <c r="H176" s="26">
        <v>174</v>
      </c>
      <c r="I176" s="27" t="str">
        <f t="shared" si="7"/>
        <v>AE</v>
      </c>
      <c r="J176" s="98"/>
    </row>
    <row r="177" spans="1:10">
      <c r="A177" s="97"/>
      <c r="B177" s="23"/>
      <c r="C177" s="23"/>
      <c r="D177" s="23"/>
      <c r="E177" s="23"/>
      <c r="F177" s="23"/>
      <c r="G177" s="23">
        <v>175</v>
      </c>
      <c r="H177" s="26">
        <v>175</v>
      </c>
      <c r="I177" s="27" t="str">
        <f t="shared" si="7"/>
        <v>AF</v>
      </c>
      <c r="J177" s="98"/>
    </row>
    <row r="178" spans="1:10">
      <c r="A178" s="97"/>
      <c r="B178" s="23"/>
      <c r="C178" s="23"/>
      <c r="D178" s="23"/>
      <c r="E178" s="23"/>
      <c r="F178" s="23"/>
      <c r="G178" s="23">
        <v>176</v>
      </c>
      <c r="H178" s="26">
        <v>176</v>
      </c>
      <c r="I178" s="27" t="str">
        <f t="shared" si="7"/>
        <v>B0</v>
      </c>
      <c r="J178" s="98"/>
    </row>
    <row r="179" spans="1:10">
      <c r="A179" s="97"/>
      <c r="B179" s="23"/>
      <c r="C179" s="23"/>
      <c r="D179" s="23"/>
      <c r="E179" s="23"/>
      <c r="F179" s="23"/>
      <c r="G179" s="23">
        <v>177</v>
      </c>
      <c r="H179" s="26">
        <v>177</v>
      </c>
      <c r="I179" s="27" t="str">
        <f t="shared" si="7"/>
        <v>B1</v>
      </c>
      <c r="J179" s="98"/>
    </row>
    <row r="180" spans="1:10">
      <c r="A180" s="97"/>
      <c r="B180" s="23"/>
      <c r="C180" s="23"/>
      <c r="D180" s="23"/>
      <c r="E180" s="23"/>
      <c r="F180" s="23"/>
      <c r="G180" s="23">
        <v>178</v>
      </c>
      <c r="H180" s="26">
        <v>178</v>
      </c>
      <c r="I180" s="27" t="str">
        <f t="shared" si="7"/>
        <v>B2</v>
      </c>
      <c r="J180" s="98"/>
    </row>
    <row r="181" spans="1:10">
      <c r="A181" s="97"/>
      <c r="B181" s="23"/>
      <c r="C181" s="23"/>
      <c r="D181" s="23"/>
      <c r="E181" s="23"/>
      <c r="F181" s="23"/>
      <c r="G181" s="23">
        <v>179</v>
      </c>
      <c r="H181" s="26">
        <v>179</v>
      </c>
      <c r="I181" s="27" t="str">
        <f t="shared" si="7"/>
        <v>B3</v>
      </c>
      <c r="J181" s="98"/>
    </row>
    <row r="182" spans="1:10">
      <c r="A182" s="97"/>
      <c r="B182" s="23"/>
      <c r="C182" s="23"/>
      <c r="D182" s="23"/>
      <c r="E182" s="23"/>
      <c r="F182" s="23"/>
      <c r="G182" s="23">
        <v>180</v>
      </c>
      <c r="H182" s="26">
        <v>180</v>
      </c>
      <c r="I182" s="27" t="str">
        <f t="shared" si="7"/>
        <v>B4</v>
      </c>
      <c r="J182" s="98"/>
    </row>
    <row r="183" spans="1:10">
      <c r="A183" s="97"/>
      <c r="B183" s="23"/>
      <c r="C183" s="23"/>
      <c r="D183" s="23"/>
      <c r="E183" s="23"/>
      <c r="F183" s="23"/>
      <c r="G183" s="23">
        <v>181</v>
      </c>
      <c r="H183" s="26">
        <v>181</v>
      </c>
      <c r="I183" s="27" t="str">
        <f t="shared" si="7"/>
        <v>B5</v>
      </c>
      <c r="J183" s="98"/>
    </row>
    <row r="184" spans="1:10">
      <c r="A184" s="97"/>
      <c r="B184" s="23"/>
      <c r="C184" s="23"/>
      <c r="D184" s="23"/>
      <c r="E184" s="23"/>
      <c r="F184" s="23"/>
      <c r="G184" s="23">
        <v>182</v>
      </c>
      <c r="H184" s="26">
        <v>182</v>
      </c>
      <c r="I184" s="27" t="str">
        <f t="shared" si="7"/>
        <v>B6</v>
      </c>
      <c r="J184" s="98"/>
    </row>
    <row r="185" spans="1:10">
      <c r="A185" s="97"/>
      <c r="B185" s="23"/>
      <c r="C185" s="23"/>
      <c r="D185" s="23"/>
      <c r="E185" s="23"/>
      <c r="F185" s="23"/>
      <c r="G185" s="23">
        <v>183</v>
      </c>
      <c r="H185" s="26">
        <v>183</v>
      </c>
      <c r="I185" s="27" t="str">
        <f t="shared" si="7"/>
        <v>B7</v>
      </c>
      <c r="J185" s="98"/>
    </row>
    <row r="186" spans="1:10">
      <c r="A186" s="97"/>
      <c r="B186" s="23"/>
      <c r="C186" s="23"/>
      <c r="D186" s="23"/>
      <c r="E186" s="23"/>
      <c r="F186" s="23"/>
      <c r="G186" s="23">
        <v>184</v>
      </c>
      <c r="H186" s="26">
        <v>184</v>
      </c>
      <c r="I186" s="27" t="str">
        <f t="shared" si="7"/>
        <v>B8</v>
      </c>
      <c r="J186" s="98"/>
    </row>
    <row r="187" spans="1:10">
      <c r="A187" s="97"/>
      <c r="B187" s="23"/>
      <c r="C187" s="23"/>
      <c r="D187" s="23"/>
      <c r="E187" s="23"/>
      <c r="F187" s="23"/>
      <c r="G187" s="23">
        <v>185</v>
      </c>
      <c r="H187" s="26">
        <v>185</v>
      </c>
      <c r="I187" s="27" t="str">
        <f t="shared" si="7"/>
        <v>B9</v>
      </c>
      <c r="J187" s="98"/>
    </row>
    <row r="188" spans="1:10">
      <c r="A188" s="97"/>
      <c r="B188" s="23"/>
      <c r="C188" s="23"/>
      <c r="D188" s="23"/>
      <c r="E188" s="23"/>
      <c r="F188" s="23"/>
      <c r="G188" s="23">
        <v>186</v>
      </c>
      <c r="H188" s="26">
        <v>186</v>
      </c>
      <c r="I188" s="27" t="str">
        <f t="shared" si="7"/>
        <v>BA</v>
      </c>
      <c r="J188" s="98"/>
    </row>
    <row r="189" spans="1:10">
      <c r="A189" s="97"/>
      <c r="B189" s="23"/>
      <c r="C189" s="23"/>
      <c r="D189" s="23"/>
      <c r="E189" s="23"/>
      <c r="F189" s="23"/>
      <c r="G189" s="23">
        <v>187</v>
      </c>
      <c r="H189" s="26">
        <v>187</v>
      </c>
      <c r="I189" s="27" t="str">
        <f t="shared" si="7"/>
        <v>BB</v>
      </c>
      <c r="J189" s="98"/>
    </row>
    <row r="190" spans="1:10">
      <c r="A190" s="97"/>
      <c r="B190" s="23"/>
      <c r="C190" s="23"/>
      <c r="D190" s="23"/>
      <c r="E190" s="23"/>
      <c r="F190" s="23"/>
      <c r="G190" s="23">
        <v>188</v>
      </c>
      <c r="H190" s="26">
        <v>188</v>
      </c>
      <c r="I190" s="27" t="str">
        <f t="shared" si="7"/>
        <v>BC</v>
      </c>
      <c r="J190" s="98"/>
    </row>
    <row r="191" spans="1:10">
      <c r="A191" s="97"/>
      <c r="B191" s="23"/>
      <c r="C191" s="23"/>
      <c r="D191" s="23"/>
      <c r="E191" s="23"/>
      <c r="F191" s="23"/>
      <c r="G191" s="23">
        <v>189</v>
      </c>
      <c r="H191" s="26">
        <v>189</v>
      </c>
      <c r="I191" s="27" t="str">
        <f t="shared" si="7"/>
        <v>BD</v>
      </c>
      <c r="J191" s="98"/>
    </row>
    <row r="192" spans="1:10">
      <c r="A192" s="97"/>
      <c r="B192" s="23"/>
      <c r="C192" s="23"/>
      <c r="D192" s="23"/>
      <c r="E192" s="23"/>
      <c r="F192" s="23"/>
      <c r="G192" s="23">
        <v>190</v>
      </c>
      <c r="H192" s="26">
        <v>190</v>
      </c>
      <c r="I192" s="27" t="str">
        <f t="shared" si="7"/>
        <v>BE</v>
      </c>
      <c r="J192" s="98"/>
    </row>
    <row r="193" spans="1:10">
      <c r="A193" s="97"/>
      <c r="B193" s="23"/>
      <c r="C193" s="23"/>
      <c r="D193" s="23"/>
      <c r="E193" s="23"/>
      <c r="F193" s="23"/>
      <c r="G193" s="23">
        <v>191</v>
      </c>
      <c r="H193" s="26">
        <v>191</v>
      </c>
      <c r="I193" s="27" t="str">
        <f t="shared" si="7"/>
        <v>BF</v>
      </c>
      <c r="J193" s="98"/>
    </row>
    <row r="194" spans="1:10">
      <c r="A194" s="97"/>
      <c r="B194" s="23"/>
      <c r="C194" s="23"/>
      <c r="D194" s="23"/>
      <c r="E194" s="23"/>
      <c r="F194" s="23"/>
      <c r="G194" s="23">
        <v>192</v>
      </c>
      <c r="H194" s="26">
        <v>192</v>
      </c>
      <c r="I194" s="27" t="str">
        <f t="shared" si="7"/>
        <v>C0</v>
      </c>
      <c r="J194" s="98"/>
    </row>
    <row r="195" spans="1:10">
      <c r="A195" s="97"/>
      <c r="B195" s="23"/>
      <c r="C195" s="23"/>
      <c r="D195" s="23"/>
      <c r="E195" s="23"/>
      <c r="F195" s="23"/>
      <c r="G195" s="23">
        <v>193</v>
      </c>
      <c r="H195" s="26">
        <v>193</v>
      </c>
      <c r="I195" s="27" t="str">
        <f t="shared" si="7"/>
        <v>C1</v>
      </c>
      <c r="J195" s="98"/>
    </row>
    <row r="196" spans="1:10">
      <c r="A196" s="97"/>
      <c r="B196" s="23"/>
      <c r="C196" s="23"/>
      <c r="D196" s="23"/>
      <c r="E196" s="23"/>
      <c r="F196" s="23"/>
      <c r="G196" s="23">
        <v>194</v>
      </c>
      <c r="H196" s="26">
        <v>194</v>
      </c>
      <c r="I196" s="27" t="str">
        <f t="shared" si="7"/>
        <v>C2</v>
      </c>
      <c r="J196" s="98"/>
    </row>
    <row r="197" spans="1:10">
      <c r="A197" s="97"/>
      <c r="B197" s="23"/>
      <c r="C197" s="23"/>
      <c r="D197" s="23"/>
      <c r="E197" s="23"/>
      <c r="F197" s="23"/>
      <c r="G197" s="23">
        <v>195</v>
      </c>
      <c r="H197" s="26">
        <v>195</v>
      </c>
      <c r="I197" s="27" t="str">
        <f t="shared" si="7"/>
        <v>C3</v>
      </c>
      <c r="J197" s="98"/>
    </row>
    <row r="198" spans="1:10">
      <c r="A198" s="97"/>
      <c r="B198" s="23"/>
      <c r="C198" s="23"/>
      <c r="D198" s="23"/>
      <c r="E198" s="23"/>
      <c r="F198" s="23"/>
      <c r="G198" s="23">
        <v>196</v>
      </c>
      <c r="H198" s="26">
        <v>196</v>
      </c>
      <c r="I198" s="27" t="str">
        <f t="shared" si="7"/>
        <v>C4</v>
      </c>
      <c r="J198" s="98"/>
    </row>
    <row r="199" spans="1:10">
      <c r="A199" s="97"/>
      <c r="B199" s="23"/>
      <c r="C199" s="23"/>
      <c r="D199" s="23"/>
      <c r="E199" s="23"/>
      <c r="F199" s="23"/>
      <c r="G199" s="23">
        <v>197</v>
      </c>
      <c r="H199" s="26">
        <v>197</v>
      </c>
      <c r="I199" s="27" t="str">
        <f t="shared" si="7"/>
        <v>C5</v>
      </c>
      <c r="J199" s="98"/>
    </row>
    <row r="200" spans="1:10">
      <c r="A200" s="97"/>
      <c r="B200" s="23"/>
      <c r="C200" s="23"/>
      <c r="D200" s="23"/>
      <c r="E200" s="23"/>
      <c r="F200" s="23"/>
      <c r="G200" s="23">
        <v>198</v>
      </c>
      <c r="H200" s="26">
        <v>198</v>
      </c>
      <c r="I200" s="27" t="str">
        <f t="shared" si="7"/>
        <v>C6</v>
      </c>
      <c r="J200" s="98"/>
    </row>
    <row r="201" spans="1:10">
      <c r="A201" s="97"/>
      <c r="B201" s="23"/>
      <c r="C201" s="23"/>
      <c r="D201" s="23"/>
      <c r="E201" s="23"/>
      <c r="F201" s="23"/>
      <c r="G201" s="23">
        <v>199</v>
      </c>
      <c r="H201" s="26">
        <v>199</v>
      </c>
      <c r="I201" s="27" t="str">
        <f t="shared" si="7"/>
        <v>C7</v>
      </c>
      <c r="J201" s="98"/>
    </row>
    <row r="202" spans="1:10">
      <c r="A202" s="97"/>
      <c r="B202" s="23"/>
      <c r="C202" s="23"/>
      <c r="D202" s="23"/>
      <c r="E202" s="23"/>
      <c r="F202" s="23"/>
      <c r="G202" s="23">
        <v>200</v>
      </c>
      <c r="H202" s="26">
        <v>200</v>
      </c>
      <c r="I202" s="27" t="str">
        <f t="shared" si="7"/>
        <v>C8</v>
      </c>
      <c r="J202" s="98"/>
    </row>
    <row r="203" spans="1:10">
      <c r="A203" s="97"/>
      <c r="B203" s="23"/>
      <c r="C203" s="23"/>
      <c r="D203" s="23"/>
      <c r="E203" s="23"/>
      <c r="F203" s="23"/>
      <c r="G203" s="23">
        <v>201</v>
      </c>
      <c r="H203" s="26">
        <v>201</v>
      </c>
      <c r="I203" s="27" t="str">
        <f t="shared" si="7"/>
        <v>C9</v>
      </c>
      <c r="J203" s="98"/>
    </row>
    <row r="204" spans="1:10">
      <c r="A204" s="97"/>
      <c r="B204" s="23"/>
      <c r="C204" s="23"/>
      <c r="D204" s="23"/>
      <c r="E204" s="23"/>
      <c r="F204" s="23"/>
      <c r="G204" s="23">
        <v>202</v>
      </c>
      <c r="H204" s="26">
        <v>202</v>
      </c>
      <c r="I204" s="27" t="str">
        <f t="shared" si="7"/>
        <v>CA</v>
      </c>
      <c r="J204" s="98"/>
    </row>
    <row r="205" spans="1:10">
      <c r="A205" s="97"/>
      <c r="B205" s="23"/>
      <c r="C205" s="23"/>
      <c r="D205" s="23"/>
      <c r="E205" s="23"/>
      <c r="F205" s="23"/>
      <c r="G205" s="23">
        <v>203</v>
      </c>
      <c r="H205" s="26">
        <v>203</v>
      </c>
      <c r="I205" s="27" t="str">
        <f t="shared" si="7"/>
        <v>CB</v>
      </c>
      <c r="J205" s="98"/>
    </row>
    <row r="206" spans="1:10">
      <c r="A206" s="97"/>
      <c r="B206" s="23"/>
      <c r="C206" s="23"/>
      <c r="D206" s="23"/>
      <c r="E206" s="23"/>
      <c r="F206" s="23"/>
      <c r="G206" s="23">
        <v>204</v>
      </c>
      <c r="H206" s="26">
        <v>204</v>
      </c>
      <c r="I206" s="27" t="str">
        <f t="shared" si="7"/>
        <v>CC</v>
      </c>
      <c r="J206" s="98"/>
    </row>
    <row r="207" spans="1:10">
      <c r="A207" s="97"/>
      <c r="B207" s="23"/>
      <c r="C207" s="23"/>
      <c r="D207" s="23"/>
      <c r="E207" s="23"/>
      <c r="F207" s="23"/>
      <c r="G207" s="23">
        <v>205</v>
      </c>
      <c r="H207" s="26">
        <v>205</v>
      </c>
      <c r="I207" s="27" t="str">
        <f t="shared" ref="I207:I256" si="8">DEC2HEX(H207)</f>
        <v>CD</v>
      </c>
      <c r="J207" s="98"/>
    </row>
    <row r="208" spans="1:10">
      <c r="A208" s="97"/>
      <c r="B208" s="23"/>
      <c r="C208" s="23"/>
      <c r="D208" s="23"/>
      <c r="E208" s="23"/>
      <c r="F208" s="23"/>
      <c r="G208" s="23">
        <v>206</v>
      </c>
      <c r="H208" s="26">
        <v>206</v>
      </c>
      <c r="I208" s="27" t="str">
        <f t="shared" si="8"/>
        <v>CE</v>
      </c>
      <c r="J208" s="98"/>
    </row>
    <row r="209" spans="1:10">
      <c r="A209" s="97"/>
      <c r="B209" s="23"/>
      <c r="C209" s="23"/>
      <c r="D209" s="23"/>
      <c r="E209" s="23"/>
      <c r="F209" s="23"/>
      <c r="G209" s="23">
        <v>207</v>
      </c>
      <c r="H209" s="26">
        <v>207</v>
      </c>
      <c r="I209" s="27" t="str">
        <f t="shared" si="8"/>
        <v>CF</v>
      </c>
      <c r="J209" s="98"/>
    </row>
    <row r="210" spans="1:10">
      <c r="A210" s="97"/>
      <c r="B210" s="23"/>
      <c r="C210" s="23"/>
      <c r="D210" s="23"/>
      <c r="E210" s="23"/>
      <c r="F210" s="23"/>
      <c r="G210" s="23">
        <v>208</v>
      </c>
      <c r="H210" s="26">
        <v>208</v>
      </c>
      <c r="I210" s="27" t="str">
        <f t="shared" si="8"/>
        <v>D0</v>
      </c>
      <c r="J210" s="98"/>
    </row>
    <row r="211" spans="1:10">
      <c r="A211" s="97"/>
      <c r="B211" s="23"/>
      <c r="C211" s="23"/>
      <c r="D211" s="23"/>
      <c r="E211" s="23"/>
      <c r="F211" s="23"/>
      <c r="G211" s="23">
        <v>209</v>
      </c>
      <c r="H211" s="26">
        <v>209</v>
      </c>
      <c r="I211" s="27" t="str">
        <f t="shared" si="8"/>
        <v>D1</v>
      </c>
      <c r="J211" s="98"/>
    </row>
    <row r="212" spans="1:10">
      <c r="A212" s="97"/>
      <c r="B212" s="23"/>
      <c r="C212" s="23"/>
      <c r="D212" s="23"/>
      <c r="E212" s="23"/>
      <c r="F212" s="23"/>
      <c r="G212" s="23">
        <v>210</v>
      </c>
      <c r="H212" s="26">
        <v>210</v>
      </c>
      <c r="I212" s="27" t="str">
        <f t="shared" si="8"/>
        <v>D2</v>
      </c>
      <c r="J212" s="98"/>
    </row>
    <row r="213" spans="1:10">
      <c r="A213" s="97"/>
      <c r="B213" s="23"/>
      <c r="C213" s="23"/>
      <c r="D213" s="23"/>
      <c r="E213" s="23"/>
      <c r="F213" s="23"/>
      <c r="G213" s="23">
        <v>211</v>
      </c>
      <c r="H213" s="26">
        <v>211</v>
      </c>
      <c r="I213" s="27" t="str">
        <f t="shared" si="8"/>
        <v>D3</v>
      </c>
      <c r="J213" s="98"/>
    </row>
    <row r="214" spans="1:10">
      <c r="A214" s="97"/>
      <c r="B214" s="23"/>
      <c r="C214" s="23"/>
      <c r="D214" s="23"/>
      <c r="E214" s="23"/>
      <c r="F214" s="23"/>
      <c r="G214" s="23">
        <v>212</v>
      </c>
      <c r="H214" s="26">
        <v>212</v>
      </c>
      <c r="I214" s="27" t="str">
        <f t="shared" si="8"/>
        <v>D4</v>
      </c>
      <c r="J214" s="98"/>
    </row>
    <row r="215" spans="1:10">
      <c r="A215" s="97"/>
      <c r="B215" s="23"/>
      <c r="C215" s="23"/>
      <c r="D215" s="23"/>
      <c r="E215" s="23"/>
      <c r="F215" s="23"/>
      <c r="G215" s="23">
        <v>213</v>
      </c>
      <c r="H215" s="26">
        <v>213</v>
      </c>
      <c r="I215" s="27" t="str">
        <f t="shared" si="8"/>
        <v>D5</v>
      </c>
      <c r="J215" s="98"/>
    </row>
    <row r="216" spans="1:10">
      <c r="A216" s="97"/>
      <c r="B216" s="23"/>
      <c r="C216" s="23"/>
      <c r="D216" s="23"/>
      <c r="E216" s="23"/>
      <c r="F216" s="23"/>
      <c r="G216" s="23">
        <v>214</v>
      </c>
      <c r="H216" s="26">
        <v>214</v>
      </c>
      <c r="I216" s="27" t="str">
        <f t="shared" si="8"/>
        <v>D6</v>
      </c>
      <c r="J216" s="98"/>
    </row>
    <row r="217" spans="1:10">
      <c r="A217" s="97"/>
      <c r="B217" s="23"/>
      <c r="C217" s="23"/>
      <c r="D217" s="23"/>
      <c r="E217" s="23"/>
      <c r="F217" s="23"/>
      <c r="G217" s="23">
        <v>215</v>
      </c>
      <c r="H217" s="26">
        <v>215</v>
      </c>
      <c r="I217" s="27" t="str">
        <f t="shared" si="8"/>
        <v>D7</v>
      </c>
      <c r="J217" s="98"/>
    </row>
    <row r="218" spans="1:10">
      <c r="A218" s="97"/>
      <c r="B218" s="23"/>
      <c r="C218" s="23"/>
      <c r="D218" s="23"/>
      <c r="E218" s="23"/>
      <c r="F218" s="23"/>
      <c r="G218" s="23">
        <v>216</v>
      </c>
      <c r="H218" s="26">
        <v>216</v>
      </c>
      <c r="I218" s="27" t="str">
        <f t="shared" si="8"/>
        <v>D8</v>
      </c>
      <c r="J218" s="98"/>
    </row>
    <row r="219" spans="1:10">
      <c r="A219" s="97"/>
      <c r="B219" s="23"/>
      <c r="C219" s="23"/>
      <c r="D219" s="23"/>
      <c r="E219" s="23"/>
      <c r="F219" s="23"/>
      <c r="G219" s="23">
        <v>217</v>
      </c>
      <c r="H219" s="26">
        <v>217</v>
      </c>
      <c r="I219" s="27" t="str">
        <f t="shared" si="8"/>
        <v>D9</v>
      </c>
      <c r="J219" s="98"/>
    </row>
    <row r="220" spans="1:10">
      <c r="A220" s="97"/>
      <c r="B220" s="23"/>
      <c r="C220" s="23"/>
      <c r="D220" s="23"/>
      <c r="E220" s="23"/>
      <c r="F220" s="23"/>
      <c r="G220" s="23">
        <v>218</v>
      </c>
      <c r="H220" s="26">
        <v>218</v>
      </c>
      <c r="I220" s="27" t="str">
        <f t="shared" si="8"/>
        <v>DA</v>
      </c>
      <c r="J220" s="98"/>
    </row>
    <row r="221" spans="1:10">
      <c r="A221" s="97"/>
      <c r="B221" s="23"/>
      <c r="C221" s="23"/>
      <c r="D221" s="23"/>
      <c r="E221" s="23"/>
      <c r="F221" s="23"/>
      <c r="G221" s="23">
        <v>219</v>
      </c>
      <c r="H221" s="26">
        <v>219</v>
      </c>
      <c r="I221" s="27" t="str">
        <f t="shared" si="8"/>
        <v>DB</v>
      </c>
      <c r="J221" s="98"/>
    </row>
    <row r="222" spans="1:10">
      <c r="A222" s="97"/>
      <c r="B222" s="23"/>
      <c r="C222" s="23"/>
      <c r="D222" s="23"/>
      <c r="E222" s="23"/>
      <c r="F222" s="23"/>
      <c r="G222" s="23">
        <v>220</v>
      </c>
      <c r="H222" s="26">
        <v>220</v>
      </c>
      <c r="I222" s="27" t="str">
        <f t="shared" si="8"/>
        <v>DC</v>
      </c>
      <c r="J222" s="98"/>
    </row>
    <row r="223" spans="1:10">
      <c r="A223" s="97"/>
      <c r="B223" s="23"/>
      <c r="C223" s="23"/>
      <c r="D223" s="23"/>
      <c r="E223" s="23"/>
      <c r="F223" s="23"/>
      <c r="G223" s="23">
        <v>221</v>
      </c>
      <c r="H223" s="26">
        <v>221</v>
      </c>
      <c r="I223" s="27" t="str">
        <f t="shared" si="8"/>
        <v>DD</v>
      </c>
      <c r="J223" s="98"/>
    </row>
    <row r="224" spans="1:10">
      <c r="A224" s="97"/>
      <c r="B224" s="23"/>
      <c r="C224" s="23"/>
      <c r="D224" s="23"/>
      <c r="E224" s="23"/>
      <c r="F224" s="23"/>
      <c r="G224" s="23">
        <v>222</v>
      </c>
      <c r="H224" s="26">
        <v>222</v>
      </c>
      <c r="I224" s="27" t="str">
        <f t="shared" si="8"/>
        <v>DE</v>
      </c>
      <c r="J224" s="98"/>
    </row>
    <row r="225" spans="1:10">
      <c r="A225" s="97"/>
      <c r="B225" s="23"/>
      <c r="C225" s="23"/>
      <c r="D225" s="23"/>
      <c r="E225" s="23"/>
      <c r="F225" s="23"/>
      <c r="G225" s="23">
        <v>223</v>
      </c>
      <c r="H225" s="26">
        <v>223</v>
      </c>
      <c r="I225" s="27" t="str">
        <f t="shared" si="8"/>
        <v>DF</v>
      </c>
      <c r="J225" s="98"/>
    </row>
    <row r="226" spans="1:10">
      <c r="A226" s="97"/>
      <c r="B226" s="23"/>
      <c r="C226" s="23"/>
      <c r="D226" s="23"/>
      <c r="E226" s="23"/>
      <c r="F226" s="23"/>
      <c r="G226" s="23">
        <v>224</v>
      </c>
      <c r="H226" s="26">
        <v>224</v>
      </c>
      <c r="I226" s="27" t="str">
        <f t="shared" si="8"/>
        <v>E0</v>
      </c>
      <c r="J226" s="98"/>
    </row>
    <row r="227" spans="1:10">
      <c r="A227" s="97"/>
      <c r="B227" s="23"/>
      <c r="C227" s="23"/>
      <c r="D227" s="23"/>
      <c r="E227" s="23"/>
      <c r="F227" s="23"/>
      <c r="G227" s="23">
        <v>225</v>
      </c>
      <c r="H227" s="26">
        <v>225</v>
      </c>
      <c r="I227" s="27" t="str">
        <f t="shared" si="8"/>
        <v>E1</v>
      </c>
      <c r="J227" s="98"/>
    </row>
    <row r="228" spans="1:10">
      <c r="A228" s="97"/>
      <c r="B228" s="23"/>
      <c r="C228" s="23"/>
      <c r="D228" s="23"/>
      <c r="E228" s="23"/>
      <c r="F228" s="23"/>
      <c r="G228" s="23">
        <v>226</v>
      </c>
      <c r="H228" s="26">
        <v>226</v>
      </c>
      <c r="I228" s="27" t="str">
        <f t="shared" si="8"/>
        <v>E2</v>
      </c>
      <c r="J228" s="98"/>
    </row>
    <row r="229" spans="1:10">
      <c r="A229" s="97"/>
      <c r="B229" s="23"/>
      <c r="C229" s="23"/>
      <c r="D229" s="23"/>
      <c r="E229" s="23"/>
      <c r="F229" s="23"/>
      <c r="G229" s="23">
        <v>227</v>
      </c>
      <c r="H229" s="26">
        <v>227</v>
      </c>
      <c r="I229" s="27" t="str">
        <f t="shared" si="8"/>
        <v>E3</v>
      </c>
      <c r="J229" s="98"/>
    </row>
    <row r="230" spans="1:10">
      <c r="A230" s="97"/>
      <c r="B230" s="23"/>
      <c r="C230" s="23"/>
      <c r="D230" s="23"/>
      <c r="E230" s="23"/>
      <c r="F230" s="23"/>
      <c r="G230" s="23">
        <v>228</v>
      </c>
      <c r="H230" s="26">
        <v>228</v>
      </c>
      <c r="I230" s="27" t="str">
        <f t="shared" si="8"/>
        <v>E4</v>
      </c>
      <c r="J230" s="98"/>
    </row>
    <row r="231" spans="1:10">
      <c r="A231" s="97"/>
      <c r="B231" s="23"/>
      <c r="C231" s="23"/>
      <c r="D231" s="23"/>
      <c r="E231" s="23"/>
      <c r="F231" s="23"/>
      <c r="G231" s="23">
        <v>229</v>
      </c>
      <c r="H231" s="26">
        <v>229</v>
      </c>
      <c r="I231" s="27" t="str">
        <f t="shared" si="8"/>
        <v>E5</v>
      </c>
      <c r="J231" s="98"/>
    </row>
    <row r="232" spans="1:10">
      <c r="A232" s="97"/>
      <c r="B232" s="23"/>
      <c r="C232" s="23"/>
      <c r="D232" s="23"/>
      <c r="E232" s="23"/>
      <c r="F232" s="23"/>
      <c r="G232" s="23">
        <v>230</v>
      </c>
      <c r="H232" s="26">
        <v>230</v>
      </c>
      <c r="I232" s="27" t="str">
        <f t="shared" si="8"/>
        <v>E6</v>
      </c>
      <c r="J232" s="98"/>
    </row>
    <row r="233" spans="1:10">
      <c r="A233" s="97"/>
      <c r="B233" s="23"/>
      <c r="C233" s="23"/>
      <c r="D233" s="23"/>
      <c r="E233" s="23"/>
      <c r="F233" s="23"/>
      <c r="G233" s="23">
        <v>231</v>
      </c>
      <c r="H233" s="26">
        <v>231</v>
      </c>
      <c r="I233" s="27" t="str">
        <f t="shared" si="8"/>
        <v>E7</v>
      </c>
      <c r="J233" s="98"/>
    </row>
    <row r="234" spans="1:10">
      <c r="A234" s="97"/>
      <c r="B234" s="23"/>
      <c r="C234" s="23"/>
      <c r="D234" s="23"/>
      <c r="E234" s="23"/>
      <c r="F234" s="23"/>
      <c r="G234" s="23">
        <v>232</v>
      </c>
      <c r="H234" s="26">
        <v>232</v>
      </c>
      <c r="I234" s="27" t="str">
        <f t="shared" si="8"/>
        <v>E8</v>
      </c>
      <c r="J234" s="98"/>
    </row>
    <row r="235" spans="1:10">
      <c r="A235" s="97"/>
      <c r="B235" s="23"/>
      <c r="C235" s="23"/>
      <c r="D235" s="23"/>
      <c r="E235" s="23"/>
      <c r="F235" s="23"/>
      <c r="G235" s="23">
        <v>233</v>
      </c>
      <c r="H235" s="26">
        <v>233</v>
      </c>
      <c r="I235" s="27" t="str">
        <f t="shared" si="8"/>
        <v>E9</v>
      </c>
      <c r="J235" s="98"/>
    </row>
    <row r="236" spans="1:10">
      <c r="A236" s="97"/>
      <c r="B236" s="23"/>
      <c r="C236" s="23"/>
      <c r="D236" s="23"/>
      <c r="E236" s="23"/>
      <c r="F236" s="23"/>
      <c r="G236" s="23">
        <v>234</v>
      </c>
      <c r="H236" s="26">
        <v>234</v>
      </c>
      <c r="I236" s="27" t="str">
        <f t="shared" si="8"/>
        <v>EA</v>
      </c>
      <c r="J236" s="98"/>
    </row>
    <row r="237" spans="1:10">
      <c r="A237" s="97"/>
      <c r="B237" s="23"/>
      <c r="C237" s="23"/>
      <c r="D237" s="23"/>
      <c r="E237" s="23"/>
      <c r="F237" s="23"/>
      <c r="G237" s="23">
        <v>235</v>
      </c>
      <c r="H237" s="26">
        <v>235</v>
      </c>
      <c r="I237" s="27" t="str">
        <f t="shared" si="8"/>
        <v>EB</v>
      </c>
      <c r="J237" s="98"/>
    </row>
    <row r="238" spans="1:10">
      <c r="A238" s="97"/>
      <c r="B238" s="23"/>
      <c r="C238" s="23"/>
      <c r="D238" s="23"/>
      <c r="E238" s="23"/>
      <c r="F238" s="23"/>
      <c r="G238" s="23">
        <v>236</v>
      </c>
      <c r="H238" s="26">
        <v>236</v>
      </c>
      <c r="I238" s="27" t="str">
        <f t="shared" si="8"/>
        <v>EC</v>
      </c>
      <c r="J238" s="98"/>
    </row>
    <row r="239" spans="1:10">
      <c r="A239" s="97"/>
      <c r="B239" s="23"/>
      <c r="C239" s="23"/>
      <c r="D239" s="23"/>
      <c r="E239" s="23"/>
      <c r="F239" s="23"/>
      <c r="G239" s="23">
        <v>237</v>
      </c>
      <c r="H239" s="26">
        <v>237</v>
      </c>
      <c r="I239" s="27" t="str">
        <f t="shared" si="8"/>
        <v>ED</v>
      </c>
      <c r="J239" s="98"/>
    </row>
    <row r="240" spans="1:10">
      <c r="A240" s="97"/>
      <c r="B240" s="23"/>
      <c r="C240" s="23"/>
      <c r="D240" s="23"/>
      <c r="E240" s="23"/>
      <c r="F240" s="23"/>
      <c r="G240" s="23">
        <v>238</v>
      </c>
      <c r="H240" s="26">
        <v>238</v>
      </c>
      <c r="I240" s="27" t="str">
        <f t="shared" si="8"/>
        <v>EE</v>
      </c>
      <c r="J240" s="98"/>
    </row>
    <row r="241" spans="1:10">
      <c r="A241" s="97"/>
      <c r="B241" s="23"/>
      <c r="C241" s="23"/>
      <c r="D241" s="23"/>
      <c r="E241" s="23"/>
      <c r="F241" s="23"/>
      <c r="G241" s="23">
        <v>239</v>
      </c>
      <c r="H241" s="26">
        <v>239</v>
      </c>
      <c r="I241" s="27" t="str">
        <f t="shared" si="8"/>
        <v>EF</v>
      </c>
      <c r="J241" s="98"/>
    </row>
    <row r="242" spans="1:10">
      <c r="A242" s="97"/>
      <c r="B242" s="23"/>
      <c r="C242" s="23"/>
      <c r="D242" s="23"/>
      <c r="E242" s="23"/>
      <c r="F242" s="23"/>
      <c r="G242" s="23">
        <v>240</v>
      </c>
      <c r="H242" s="26">
        <v>240</v>
      </c>
      <c r="I242" s="27" t="str">
        <f t="shared" si="8"/>
        <v>F0</v>
      </c>
      <c r="J242" s="98"/>
    </row>
    <row r="243" spans="1:10">
      <c r="A243" s="97"/>
      <c r="B243" s="23"/>
      <c r="C243" s="23"/>
      <c r="D243" s="23"/>
      <c r="E243" s="23"/>
      <c r="F243" s="23"/>
      <c r="G243" s="23">
        <v>241</v>
      </c>
      <c r="H243" s="26">
        <v>241</v>
      </c>
      <c r="I243" s="27" t="str">
        <f t="shared" si="8"/>
        <v>F1</v>
      </c>
      <c r="J243" s="98"/>
    </row>
    <row r="244" spans="1:10">
      <c r="A244" s="97"/>
      <c r="B244" s="23"/>
      <c r="C244" s="23"/>
      <c r="D244" s="23"/>
      <c r="E244" s="23"/>
      <c r="F244" s="23"/>
      <c r="G244" s="23">
        <v>242</v>
      </c>
      <c r="H244" s="26">
        <v>242</v>
      </c>
      <c r="I244" s="27" t="str">
        <f t="shared" si="8"/>
        <v>F2</v>
      </c>
      <c r="J244" s="98"/>
    </row>
    <row r="245" spans="1:10">
      <c r="A245" s="97"/>
      <c r="B245" s="23"/>
      <c r="C245" s="23"/>
      <c r="D245" s="23"/>
      <c r="E245" s="23"/>
      <c r="F245" s="23"/>
      <c r="G245" s="23">
        <v>243</v>
      </c>
      <c r="H245" s="26">
        <v>243</v>
      </c>
      <c r="I245" s="27" t="str">
        <f t="shared" si="8"/>
        <v>F3</v>
      </c>
      <c r="J245" s="98"/>
    </row>
    <row r="246" spans="1:10">
      <c r="A246" s="97"/>
      <c r="B246" s="23"/>
      <c r="C246" s="23"/>
      <c r="D246" s="23"/>
      <c r="E246" s="23"/>
      <c r="F246" s="23"/>
      <c r="G246" s="23">
        <v>244</v>
      </c>
      <c r="H246" s="26">
        <v>244</v>
      </c>
      <c r="I246" s="27" t="str">
        <f t="shared" si="8"/>
        <v>F4</v>
      </c>
      <c r="J246" s="98"/>
    </row>
    <row r="247" spans="1:10">
      <c r="A247" s="97"/>
      <c r="B247" s="23"/>
      <c r="C247" s="23"/>
      <c r="D247" s="23"/>
      <c r="E247" s="23"/>
      <c r="F247" s="23"/>
      <c r="G247" s="23">
        <v>245</v>
      </c>
      <c r="H247" s="26">
        <v>245</v>
      </c>
      <c r="I247" s="27" t="str">
        <f t="shared" si="8"/>
        <v>F5</v>
      </c>
      <c r="J247" s="98"/>
    </row>
    <row r="248" spans="1:10">
      <c r="A248" s="97"/>
      <c r="B248" s="23"/>
      <c r="C248" s="23"/>
      <c r="D248" s="23"/>
      <c r="E248" s="23"/>
      <c r="F248" s="23"/>
      <c r="G248" s="23">
        <v>246</v>
      </c>
      <c r="H248" s="26">
        <v>246</v>
      </c>
      <c r="I248" s="27" t="str">
        <f t="shared" si="8"/>
        <v>F6</v>
      </c>
      <c r="J248" s="98"/>
    </row>
    <row r="249" spans="1:10">
      <c r="A249" s="97"/>
      <c r="B249" s="23"/>
      <c r="C249" s="23"/>
      <c r="D249" s="23"/>
      <c r="E249" s="23"/>
      <c r="F249" s="23"/>
      <c r="G249" s="23">
        <v>247</v>
      </c>
      <c r="H249" s="26">
        <v>247</v>
      </c>
      <c r="I249" s="27" t="str">
        <f t="shared" si="8"/>
        <v>F7</v>
      </c>
      <c r="J249" s="98"/>
    </row>
    <row r="250" spans="1:10">
      <c r="A250" s="97"/>
      <c r="B250" s="23"/>
      <c r="C250" s="23"/>
      <c r="D250" s="23"/>
      <c r="E250" s="23"/>
      <c r="F250" s="23"/>
      <c r="G250" s="23">
        <v>248</v>
      </c>
      <c r="H250" s="26">
        <v>248</v>
      </c>
      <c r="I250" s="27" t="str">
        <f t="shared" si="8"/>
        <v>F8</v>
      </c>
      <c r="J250" s="98"/>
    </row>
    <row r="251" spans="1:10">
      <c r="A251" s="97"/>
      <c r="B251" s="23"/>
      <c r="C251" s="23"/>
      <c r="D251" s="23"/>
      <c r="E251" s="23"/>
      <c r="F251" s="23"/>
      <c r="G251" s="23">
        <v>249</v>
      </c>
      <c r="H251" s="26">
        <v>249</v>
      </c>
      <c r="I251" s="27" t="str">
        <f t="shared" si="8"/>
        <v>F9</v>
      </c>
      <c r="J251" s="98"/>
    </row>
    <row r="252" spans="1:10">
      <c r="A252" s="97"/>
      <c r="B252" s="23"/>
      <c r="C252" s="23"/>
      <c r="D252" s="23"/>
      <c r="E252" s="23"/>
      <c r="F252" s="23"/>
      <c r="G252" s="23">
        <v>250</v>
      </c>
      <c r="H252" s="26">
        <v>250</v>
      </c>
      <c r="I252" s="27" t="str">
        <f t="shared" si="8"/>
        <v>FA</v>
      </c>
      <c r="J252" s="98"/>
    </row>
    <row r="253" spans="1:10">
      <c r="A253" s="97"/>
      <c r="B253" s="23"/>
      <c r="C253" s="23"/>
      <c r="D253" s="23"/>
      <c r="E253" s="23"/>
      <c r="F253" s="23"/>
      <c r="G253" s="23">
        <v>251</v>
      </c>
      <c r="H253" s="26">
        <v>251</v>
      </c>
      <c r="I253" s="27" t="str">
        <f t="shared" si="8"/>
        <v>FB</v>
      </c>
      <c r="J253" s="98"/>
    </row>
    <row r="254" spans="1:10">
      <c r="A254" s="97"/>
      <c r="B254" s="23"/>
      <c r="C254" s="23"/>
      <c r="D254" s="23"/>
      <c r="E254" s="23"/>
      <c r="F254" s="23"/>
      <c r="G254" s="23">
        <v>252</v>
      </c>
      <c r="H254" s="26">
        <v>252</v>
      </c>
      <c r="I254" s="27" t="str">
        <f t="shared" si="8"/>
        <v>FC</v>
      </c>
      <c r="J254" s="98"/>
    </row>
    <row r="255" spans="1:10">
      <c r="A255" s="97"/>
      <c r="B255" s="23"/>
      <c r="C255" s="23"/>
      <c r="D255" s="23"/>
      <c r="E255" s="23"/>
      <c r="F255" s="23"/>
      <c r="G255" s="23">
        <v>253</v>
      </c>
      <c r="H255" s="26">
        <v>253</v>
      </c>
      <c r="I255" s="27" t="str">
        <f t="shared" si="8"/>
        <v>FD</v>
      </c>
      <c r="J255" s="98"/>
    </row>
    <row r="256" spans="1:10">
      <c r="A256" s="97"/>
      <c r="B256" s="23"/>
      <c r="C256" s="23"/>
      <c r="D256" s="23"/>
      <c r="E256" s="23"/>
      <c r="F256" s="23"/>
      <c r="G256" s="23">
        <v>254</v>
      </c>
      <c r="H256" s="26">
        <v>254</v>
      </c>
      <c r="I256" s="27" t="str">
        <f t="shared" si="8"/>
        <v>FE</v>
      </c>
      <c r="J256" s="9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="90" zoomScaleNormal="90" workbookViewId="0">
      <pane ySplit="1" topLeftCell="A2" activePane="bottomLeft" state="frozen"/>
      <selection pane="bottomLeft" activeCell="K43" sqref="K43"/>
    </sheetView>
  </sheetViews>
  <sheetFormatPr defaultRowHeight="14.25"/>
  <cols>
    <col min="4" max="4" width="33.86328125" customWidth="1"/>
    <col min="5" max="5" width="12.265625" customWidth="1"/>
    <col min="10" max="10" width="34" customWidth="1"/>
  </cols>
  <sheetData>
    <row r="1" spans="1:13" ht="14.65" thickBot="1">
      <c r="A1" s="2" t="s">
        <v>10</v>
      </c>
      <c r="B1" s="2" t="s">
        <v>12</v>
      </c>
      <c r="C1" s="5" t="s">
        <v>13</v>
      </c>
      <c r="D1" s="2" t="s">
        <v>0</v>
      </c>
      <c r="E1" s="3" t="s">
        <v>1</v>
      </c>
      <c r="F1" s="3" t="s">
        <v>2</v>
      </c>
      <c r="G1" s="11" t="s">
        <v>3</v>
      </c>
      <c r="H1" s="3" t="s">
        <v>42</v>
      </c>
      <c r="I1" s="3" t="s">
        <v>35</v>
      </c>
      <c r="J1" s="4" t="s">
        <v>4</v>
      </c>
    </row>
    <row r="2" spans="1:13" ht="45.75" customHeight="1" thickBot="1">
      <c r="A2" s="78"/>
      <c r="B2" s="79"/>
      <c r="C2" s="80"/>
      <c r="D2" s="81" t="s">
        <v>119</v>
      </c>
      <c r="E2" s="79"/>
      <c r="F2" s="82">
        <v>107</v>
      </c>
      <c r="G2" s="82"/>
      <c r="H2" s="82"/>
      <c r="I2" s="79"/>
      <c r="J2" s="83" t="s">
        <v>78</v>
      </c>
    </row>
    <row r="3" spans="1:13">
      <c r="A3" s="84">
        <v>1</v>
      </c>
      <c r="B3" s="85"/>
      <c r="C3" s="85"/>
      <c r="D3" s="85" t="s">
        <v>77</v>
      </c>
      <c r="E3" s="85"/>
      <c r="F3" s="85">
        <v>107</v>
      </c>
      <c r="G3" s="85">
        <v>1</v>
      </c>
      <c r="H3" s="86">
        <v>1</v>
      </c>
      <c r="I3" s="87" t="str">
        <f t="shared" ref="I3:I5" si="0">DEC2HEX(H3)</f>
        <v>1</v>
      </c>
      <c r="J3" s="88"/>
    </row>
    <row r="4" spans="1:13">
      <c r="A4" s="89">
        <v>1</v>
      </c>
      <c r="B4" s="36"/>
      <c r="C4" s="36"/>
      <c r="D4" s="36" t="s">
        <v>32</v>
      </c>
      <c r="E4" s="36"/>
      <c r="F4" s="36">
        <v>107</v>
      </c>
      <c r="G4" s="36">
        <v>2</v>
      </c>
      <c r="H4" s="35">
        <v>2</v>
      </c>
      <c r="I4" s="32" t="str">
        <f t="shared" si="0"/>
        <v>2</v>
      </c>
      <c r="J4" s="90"/>
    </row>
    <row r="5" spans="1:13">
      <c r="A5" s="89">
        <v>1</v>
      </c>
      <c r="B5" s="36"/>
      <c r="C5" s="36"/>
      <c r="D5" s="36" t="s">
        <v>33</v>
      </c>
      <c r="E5" s="36"/>
      <c r="F5" s="36">
        <v>107</v>
      </c>
      <c r="G5" s="36">
        <v>3</v>
      </c>
      <c r="H5" s="35">
        <v>3</v>
      </c>
      <c r="I5" s="32" t="str">
        <f t="shared" si="0"/>
        <v>3</v>
      </c>
      <c r="J5" s="90"/>
    </row>
    <row r="6" spans="1:13">
      <c r="A6" s="89">
        <v>1</v>
      </c>
      <c r="B6" s="36"/>
      <c r="C6" s="36">
        <v>1</v>
      </c>
      <c r="D6" s="91" t="str">
        <f t="shared" ref="D6:D11" si="1">"cdptpabb04-cdvr"&amp;TEXT(A6,"00")&amp;"stg-cimcbm"&amp;TEXT(C6,"00")</f>
        <v>cdptpabb04-cdvr01stg-cimcbm01</v>
      </c>
      <c r="E6" s="36" t="s">
        <v>11</v>
      </c>
      <c r="F6" s="36">
        <v>107</v>
      </c>
      <c r="G6" s="36">
        <v>4</v>
      </c>
      <c r="H6" s="35">
        <v>4</v>
      </c>
      <c r="I6" s="32" t="str">
        <f t="shared" ref="I6:I13" si="2">DEC2HEX(H6)</f>
        <v>4</v>
      </c>
      <c r="J6" s="90" t="str">
        <f t="shared" ref="J6:J11" si="3">"Pod "&amp;A6&amp;", Cimc "&amp;C6</f>
        <v>Pod 1, Cimc 1</v>
      </c>
    </row>
    <row r="7" spans="1:13">
      <c r="A7" s="89">
        <v>1</v>
      </c>
      <c r="B7" s="36"/>
      <c r="C7" s="36">
        <v>2</v>
      </c>
      <c r="D7" s="91" t="str">
        <f t="shared" si="1"/>
        <v>cdptpabb04-cdvr01stg-cimcbm02</v>
      </c>
      <c r="E7" s="36" t="s">
        <v>11</v>
      </c>
      <c r="F7" s="36">
        <v>107</v>
      </c>
      <c r="G7" s="36">
        <v>5</v>
      </c>
      <c r="H7" s="35">
        <v>5</v>
      </c>
      <c r="I7" s="32" t="str">
        <f t="shared" si="2"/>
        <v>5</v>
      </c>
      <c r="J7" s="90" t="str">
        <f t="shared" si="3"/>
        <v>Pod 1, Cimc 2</v>
      </c>
    </row>
    <row r="8" spans="1:13">
      <c r="A8" s="89">
        <v>1</v>
      </c>
      <c r="B8" s="36"/>
      <c r="C8" s="36">
        <v>3</v>
      </c>
      <c r="D8" s="91" t="str">
        <f t="shared" si="1"/>
        <v>cdptpabb04-cdvr01stg-cimcbm03</v>
      </c>
      <c r="E8" s="36" t="s">
        <v>11</v>
      </c>
      <c r="F8" s="36">
        <v>107</v>
      </c>
      <c r="G8" s="36">
        <v>6</v>
      </c>
      <c r="H8" s="35">
        <v>6</v>
      </c>
      <c r="I8" s="32" t="str">
        <f t="shared" si="2"/>
        <v>6</v>
      </c>
      <c r="J8" s="90" t="str">
        <f t="shared" si="3"/>
        <v>Pod 1, Cimc 3</v>
      </c>
    </row>
    <row r="9" spans="1:13">
      <c r="A9" s="89">
        <v>1</v>
      </c>
      <c r="B9" s="36"/>
      <c r="C9" s="36">
        <v>4</v>
      </c>
      <c r="D9" s="91" t="str">
        <f t="shared" si="1"/>
        <v>cdptpabb04-cdvr01stg-cimcbm04</v>
      </c>
      <c r="E9" s="36" t="s">
        <v>11</v>
      </c>
      <c r="F9" s="36">
        <v>107</v>
      </c>
      <c r="G9" s="36">
        <v>7</v>
      </c>
      <c r="H9" s="35">
        <v>7</v>
      </c>
      <c r="I9" s="32" t="str">
        <f t="shared" si="2"/>
        <v>7</v>
      </c>
      <c r="J9" s="90" t="str">
        <f t="shared" si="3"/>
        <v>Pod 1, Cimc 4</v>
      </c>
      <c r="M9" s="110"/>
    </row>
    <row r="10" spans="1:13">
      <c r="A10" s="89">
        <v>1</v>
      </c>
      <c r="B10" s="36"/>
      <c r="C10" s="36">
        <v>5</v>
      </c>
      <c r="D10" s="91" t="str">
        <f t="shared" si="1"/>
        <v>cdptpabb04-cdvr01stg-cimcbm05</v>
      </c>
      <c r="E10" s="36" t="s">
        <v>11</v>
      </c>
      <c r="F10" s="36">
        <v>107</v>
      </c>
      <c r="G10" s="36">
        <v>8</v>
      </c>
      <c r="H10" s="35">
        <v>8</v>
      </c>
      <c r="I10" s="32" t="str">
        <f t="shared" si="2"/>
        <v>8</v>
      </c>
      <c r="J10" s="90" t="str">
        <f t="shared" si="3"/>
        <v>Pod 1, Cimc 5</v>
      </c>
    </row>
    <row r="11" spans="1:13">
      <c r="A11" s="92">
        <v>1</v>
      </c>
      <c r="B11" s="93"/>
      <c r="C11" s="93">
        <v>6</v>
      </c>
      <c r="D11" s="94" t="str">
        <f t="shared" si="1"/>
        <v>cdptpabb04-cdvr01stg-cimcbm06</v>
      </c>
      <c r="E11" s="93" t="s">
        <v>11</v>
      </c>
      <c r="F11" s="93">
        <v>107</v>
      </c>
      <c r="G11" s="93">
        <v>9</v>
      </c>
      <c r="H11" s="104">
        <v>9</v>
      </c>
      <c r="I11" s="105" t="str">
        <f t="shared" ref="I11" si="4">DEC2HEX(H11)</f>
        <v>9</v>
      </c>
      <c r="J11" s="95" t="str">
        <f t="shared" si="3"/>
        <v>Pod 1, Cimc 6</v>
      </c>
    </row>
    <row r="12" spans="1:13">
      <c r="A12" s="92">
        <v>1</v>
      </c>
      <c r="B12" s="93"/>
      <c r="C12" s="93">
        <v>7</v>
      </c>
      <c r="D12" s="107" t="s">
        <v>5</v>
      </c>
      <c r="E12" s="93" t="s">
        <v>89</v>
      </c>
      <c r="F12" s="93">
        <v>107</v>
      </c>
      <c r="G12" s="93">
        <v>10</v>
      </c>
      <c r="H12" s="104">
        <v>10</v>
      </c>
      <c r="I12" s="105" t="str">
        <f t="shared" si="2"/>
        <v>A</v>
      </c>
      <c r="J12" s="95" t="s">
        <v>90</v>
      </c>
    </row>
    <row r="13" spans="1:13">
      <c r="A13" s="127">
        <v>1</v>
      </c>
      <c r="B13" s="128"/>
      <c r="C13" s="128">
        <v>8</v>
      </c>
      <c r="D13" s="129" t="s">
        <v>115</v>
      </c>
      <c r="E13" s="128" t="s">
        <v>89</v>
      </c>
      <c r="F13" s="128">
        <v>107</v>
      </c>
      <c r="G13" s="128">
        <v>11</v>
      </c>
      <c r="H13" s="35">
        <v>11</v>
      </c>
      <c r="I13" s="32" t="str">
        <f t="shared" si="2"/>
        <v>B</v>
      </c>
      <c r="J13" s="130" t="s">
        <v>116</v>
      </c>
    </row>
    <row r="14" spans="1:13">
      <c r="A14" s="127">
        <v>1</v>
      </c>
      <c r="B14" s="128"/>
      <c r="C14" s="128">
        <v>9</v>
      </c>
      <c r="D14" s="129" t="s">
        <v>112</v>
      </c>
      <c r="E14" s="128" t="s">
        <v>89</v>
      </c>
      <c r="F14" s="128">
        <v>107</v>
      </c>
      <c r="G14" s="128">
        <v>12</v>
      </c>
      <c r="H14" s="35">
        <v>12</v>
      </c>
      <c r="I14" s="32" t="str">
        <f t="shared" ref="I14:I17" si="5">DEC2HEX(H14)</f>
        <v>C</v>
      </c>
      <c r="J14" s="130" t="s">
        <v>116</v>
      </c>
    </row>
    <row r="15" spans="1:13">
      <c r="A15" s="127">
        <v>1</v>
      </c>
      <c r="B15" s="128"/>
      <c r="C15" s="128">
        <v>10</v>
      </c>
      <c r="D15" s="129" t="s">
        <v>114</v>
      </c>
      <c r="E15" s="128" t="s">
        <v>89</v>
      </c>
      <c r="F15" s="128">
        <v>107</v>
      </c>
      <c r="G15" s="128">
        <v>13</v>
      </c>
      <c r="H15" s="35">
        <v>13</v>
      </c>
      <c r="I15" s="32" t="str">
        <f t="shared" si="5"/>
        <v>D</v>
      </c>
      <c r="J15" s="130" t="s">
        <v>116</v>
      </c>
    </row>
    <row r="16" spans="1:13">
      <c r="A16" s="127">
        <v>1</v>
      </c>
      <c r="B16" s="128"/>
      <c r="C16" s="128">
        <v>11</v>
      </c>
      <c r="D16" s="129" t="s">
        <v>113</v>
      </c>
      <c r="E16" s="128" t="s">
        <v>89</v>
      </c>
      <c r="F16" s="128">
        <v>107</v>
      </c>
      <c r="G16" s="128">
        <v>14</v>
      </c>
      <c r="H16" s="35">
        <v>14</v>
      </c>
      <c r="I16" s="32" t="str">
        <f t="shared" si="5"/>
        <v>E</v>
      </c>
      <c r="J16" s="130" t="s">
        <v>116</v>
      </c>
    </row>
    <row r="17" spans="1:10" ht="14.65" thickBot="1">
      <c r="A17" s="125"/>
      <c r="B17" s="113"/>
      <c r="C17" s="113"/>
      <c r="D17" s="112" t="s">
        <v>38</v>
      </c>
      <c r="E17" s="113"/>
      <c r="F17" s="113"/>
      <c r="G17" s="113">
        <v>15</v>
      </c>
      <c r="H17" s="101">
        <v>15</v>
      </c>
      <c r="I17" s="102" t="str">
        <f t="shared" si="5"/>
        <v>F</v>
      </c>
      <c r="J17" s="126"/>
    </row>
    <row r="18" spans="1:10" ht="14.65" thickBot="1">
      <c r="A18" s="65"/>
      <c r="B18" s="65"/>
      <c r="C18" s="65"/>
      <c r="D18" s="106"/>
      <c r="E18" s="65"/>
      <c r="F18" s="65"/>
      <c r="G18" s="65"/>
      <c r="H18" s="13"/>
      <c r="I18" s="9"/>
      <c r="J18" s="65"/>
    </row>
    <row r="19" spans="1:10" ht="35.25" thickBot="1">
      <c r="A19" s="78"/>
      <c r="B19" s="79"/>
      <c r="C19" s="80"/>
      <c r="D19" s="81" t="s">
        <v>111</v>
      </c>
      <c r="E19" s="79"/>
      <c r="F19" s="82">
        <v>101</v>
      </c>
      <c r="G19" s="82"/>
      <c r="H19" s="82"/>
      <c r="I19" s="79"/>
      <c r="J19" s="83" t="s">
        <v>79</v>
      </c>
    </row>
    <row r="20" spans="1:10">
      <c r="A20" s="84">
        <v>2</v>
      </c>
      <c r="B20" s="85"/>
      <c r="C20" s="85"/>
      <c r="D20" s="85" t="s">
        <v>77</v>
      </c>
      <c r="E20" s="85"/>
      <c r="F20" s="85"/>
      <c r="G20" s="85">
        <v>17</v>
      </c>
      <c r="H20" s="86">
        <v>1</v>
      </c>
      <c r="I20" s="87" t="str">
        <f t="shared" ref="I20:I21" si="6">DEC2HEX(H20)</f>
        <v>1</v>
      </c>
      <c r="J20" s="88"/>
    </row>
    <row r="21" spans="1:10">
      <c r="A21" s="89">
        <v>2</v>
      </c>
      <c r="B21" s="36"/>
      <c r="C21" s="36"/>
      <c r="D21" s="36" t="s">
        <v>32</v>
      </c>
      <c r="E21" s="36"/>
      <c r="F21" s="36"/>
      <c r="G21" s="36">
        <v>18</v>
      </c>
      <c r="H21" s="35">
        <v>2</v>
      </c>
      <c r="I21" s="32" t="str">
        <f t="shared" si="6"/>
        <v>2</v>
      </c>
      <c r="J21" s="90"/>
    </row>
    <row r="22" spans="1:10">
      <c r="A22" s="89">
        <v>2</v>
      </c>
      <c r="B22" s="36"/>
      <c r="C22" s="36"/>
      <c r="D22" s="36" t="s">
        <v>33</v>
      </c>
      <c r="E22" s="36"/>
      <c r="F22" s="36"/>
      <c r="G22" s="36">
        <v>19</v>
      </c>
      <c r="H22" s="35">
        <v>3</v>
      </c>
      <c r="I22" s="32" t="str">
        <f t="shared" ref="I22:I34" si="7">DEC2HEX(H22)</f>
        <v>3</v>
      </c>
      <c r="J22" s="90"/>
    </row>
    <row r="23" spans="1:10">
      <c r="A23" s="89">
        <v>2</v>
      </c>
      <c r="B23" s="36"/>
      <c r="C23" s="36">
        <v>1</v>
      </c>
      <c r="D23" s="91" t="str">
        <f>"cdptpabb04-cdvr"&amp;TEXT(A23,"00")&amp;"stg-cimcbm"&amp;TEXT(C23,"00")</f>
        <v>cdptpabb04-cdvr02stg-cimcbm01</v>
      </c>
      <c r="E23" s="36" t="s">
        <v>11</v>
      </c>
      <c r="F23" s="36">
        <v>101</v>
      </c>
      <c r="G23" s="36">
        <v>20</v>
      </c>
      <c r="H23" s="35">
        <v>4</v>
      </c>
      <c r="I23" s="32" t="str">
        <f t="shared" si="7"/>
        <v>4</v>
      </c>
      <c r="J23" s="90" t="str">
        <f>"Pod "&amp;A23&amp;", Cimc "&amp;C23</f>
        <v>Pod 2, Cimc 1</v>
      </c>
    </row>
    <row r="24" spans="1:10">
      <c r="A24" s="89">
        <v>2</v>
      </c>
      <c r="B24" s="36"/>
      <c r="C24" s="36">
        <v>2</v>
      </c>
      <c r="D24" s="115" t="str">
        <f>"cdptpabb04-cdvr"&amp;TEXT(A24,"00")&amp;"stg-cimcbm"&amp;TEXT(C24,"00")</f>
        <v>cdptpabb04-cdvr02stg-cimcbm02</v>
      </c>
      <c r="E24" s="36" t="s">
        <v>11</v>
      </c>
      <c r="F24" s="36">
        <v>101</v>
      </c>
      <c r="G24" s="36">
        <v>21</v>
      </c>
      <c r="H24" s="35">
        <v>5</v>
      </c>
      <c r="I24" s="32" t="str">
        <f t="shared" si="7"/>
        <v>5</v>
      </c>
      <c r="J24" s="90" t="str">
        <f>"Pod "&amp;A24&amp;", Cimc "&amp;C24</f>
        <v>Pod 2, Cimc 2</v>
      </c>
    </row>
    <row r="25" spans="1:10">
      <c r="A25" s="89">
        <v>2</v>
      </c>
      <c r="B25" s="36"/>
      <c r="C25" s="36">
        <v>3</v>
      </c>
      <c r="D25" s="115" t="str">
        <f>"cdptpabb04-cdvr"&amp;TEXT(A25,"00")&amp;"stg-cimcbm"&amp;TEXT(C25,"00")</f>
        <v>cdptpabb04-cdvr02stg-cimcbm03</v>
      </c>
      <c r="E25" s="36" t="s">
        <v>11</v>
      </c>
      <c r="F25" s="36">
        <v>101</v>
      </c>
      <c r="G25" s="36">
        <v>22</v>
      </c>
      <c r="H25" s="35">
        <v>6</v>
      </c>
      <c r="I25" s="32" t="str">
        <f t="shared" si="7"/>
        <v>6</v>
      </c>
      <c r="J25" s="90" t="str">
        <f>"Pod "&amp;A25&amp;", Cimc "&amp;C25</f>
        <v>Pod 2, Cimc 3</v>
      </c>
    </row>
    <row r="26" spans="1:10">
      <c r="A26" s="89">
        <v>2</v>
      </c>
      <c r="B26" s="36"/>
      <c r="C26" s="36">
        <v>4</v>
      </c>
      <c r="D26" s="115" t="str">
        <f>"cdptpabb04-cdvr"&amp;TEXT(A26,"00")&amp;"stg-cimcbm"&amp;TEXT(C26,"00")</f>
        <v>cdptpabb04-cdvr02stg-cimcbm04</v>
      </c>
      <c r="E26" s="36" t="s">
        <v>11</v>
      </c>
      <c r="F26" s="36">
        <v>101</v>
      </c>
      <c r="G26" s="36">
        <v>23</v>
      </c>
      <c r="H26" s="35">
        <v>7</v>
      </c>
      <c r="I26" s="32" t="str">
        <f t="shared" si="7"/>
        <v>7</v>
      </c>
      <c r="J26" s="90" t="str">
        <f>"Pod "&amp;A26&amp;", Cimc "&amp;C26</f>
        <v>Pod 2, Cimc 4</v>
      </c>
    </row>
    <row r="27" spans="1:10">
      <c r="A27" s="89">
        <v>2</v>
      </c>
      <c r="B27" s="36"/>
      <c r="C27" s="36">
        <v>5</v>
      </c>
      <c r="D27" s="115" t="str">
        <f>"cdptpabb04-cdvr"&amp;TEXT(A27,"00")&amp;"stg-cimcbm"&amp;TEXT(C27,"00")</f>
        <v>cdptpabb04-cdvr02stg-cimcbm05</v>
      </c>
      <c r="E27" s="36" t="s">
        <v>11</v>
      </c>
      <c r="F27" s="36">
        <v>101</v>
      </c>
      <c r="G27" s="36">
        <v>24</v>
      </c>
      <c r="H27" s="35">
        <v>8</v>
      </c>
      <c r="I27" s="32" t="str">
        <f t="shared" si="7"/>
        <v>8</v>
      </c>
      <c r="J27" s="90" t="str">
        <f>"Pod "&amp;A27&amp;", Cimc "&amp;C27</f>
        <v>Pod 2, Cimc 5</v>
      </c>
    </row>
    <row r="28" spans="1:10">
      <c r="A28" s="116"/>
      <c r="B28" s="117"/>
      <c r="C28" s="117"/>
      <c r="D28" s="111" t="s">
        <v>34</v>
      </c>
      <c r="E28" s="117"/>
      <c r="F28" s="117"/>
      <c r="G28" s="117">
        <v>25</v>
      </c>
      <c r="H28" s="108">
        <v>9</v>
      </c>
      <c r="I28" s="109" t="str">
        <f t="shared" si="7"/>
        <v>9</v>
      </c>
      <c r="J28" s="118"/>
    </row>
    <row r="29" spans="1:10">
      <c r="A29" s="116"/>
      <c r="B29" s="117"/>
      <c r="C29" s="117"/>
      <c r="D29" s="111" t="s">
        <v>34</v>
      </c>
      <c r="E29" s="117"/>
      <c r="F29" s="117"/>
      <c r="G29" s="117">
        <v>26</v>
      </c>
      <c r="H29" s="108">
        <v>10</v>
      </c>
      <c r="I29" s="109" t="str">
        <f t="shared" si="7"/>
        <v>A</v>
      </c>
      <c r="J29" s="118"/>
    </row>
    <row r="30" spans="1:10">
      <c r="A30" s="116"/>
      <c r="B30" s="117"/>
      <c r="C30" s="117"/>
      <c r="D30" s="111" t="s">
        <v>34</v>
      </c>
      <c r="E30" s="117"/>
      <c r="F30" s="117"/>
      <c r="G30" s="117">
        <v>27</v>
      </c>
      <c r="H30" s="108">
        <v>11</v>
      </c>
      <c r="I30" s="109" t="str">
        <f t="shared" si="7"/>
        <v>B</v>
      </c>
      <c r="J30" s="118"/>
    </row>
    <row r="31" spans="1:10">
      <c r="A31" s="116"/>
      <c r="B31" s="117"/>
      <c r="C31" s="117"/>
      <c r="D31" s="111" t="s">
        <v>34</v>
      </c>
      <c r="E31" s="117"/>
      <c r="F31" s="117"/>
      <c r="G31" s="117">
        <v>28</v>
      </c>
      <c r="H31" s="108">
        <v>12</v>
      </c>
      <c r="I31" s="109" t="str">
        <f t="shared" si="7"/>
        <v>C</v>
      </c>
      <c r="J31" s="118"/>
    </row>
    <row r="32" spans="1:10">
      <c r="A32" s="116"/>
      <c r="B32" s="117"/>
      <c r="C32" s="117"/>
      <c r="D32" s="111" t="s">
        <v>34</v>
      </c>
      <c r="E32" s="117"/>
      <c r="F32" s="117"/>
      <c r="G32" s="117">
        <v>29</v>
      </c>
      <c r="H32" s="108">
        <v>13</v>
      </c>
      <c r="I32" s="109" t="str">
        <f t="shared" si="7"/>
        <v>D</v>
      </c>
      <c r="J32" s="118"/>
    </row>
    <row r="33" spans="1:10">
      <c r="A33" s="116"/>
      <c r="B33" s="117"/>
      <c r="C33" s="117"/>
      <c r="D33" s="111" t="s">
        <v>34</v>
      </c>
      <c r="E33" s="117"/>
      <c r="F33" s="117"/>
      <c r="G33" s="117">
        <v>30</v>
      </c>
      <c r="H33" s="108">
        <v>14</v>
      </c>
      <c r="I33" s="109" t="str">
        <f t="shared" si="7"/>
        <v>E</v>
      </c>
      <c r="J33" s="118"/>
    </row>
    <row r="34" spans="1:10" ht="14.65" thickBot="1">
      <c r="A34" s="99"/>
      <c r="B34" s="100"/>
      <c r="C34" s="100"/>
      <c r="D34" s="112" t="s">
        <v>38</v>
      </c>
      <c r="E34" s="100"/>
      <c r="F34" s="100"/>
      <c r="G34" s="100">
        <v>31</v>
      </c>
      <c r="H34" s="101">
        <v>15</v>
      </c>
      <c r="I34" s="102" t="str">
        <f t="shared" si="7"/>
        <v>F</v>
      </c>
      <c r="J34" s="103"/>
    </row>
    <row r="35" spans="1:10" ht="14.65" thickBot="1">
      <c r="A35" s="14"/>
      <c r="B35" s="14"/>
      <c r="C35" s="14"/>
      <c r="D35" s="114"/>
      <c r="E35" s="14"/>
      <c r="F35" s="14"/>
      <c r="G35" s="14"/>
      <c r="H35" s="13"/>
      <c r="I35" s="9"/>
      <c r="J35" s="14"/>
    </row>
    <row r="36" spans="1:10" ht="35.25" thickBot="1">
      <c r="A36" s="17"/>
      <c r="B36" s="18"/>
      <c r="C36" s="19"/>
      <c r="D36" s="81" t="s">
        <v>118</v>
      </c>
      <c r="E36" s="18"/>
      <c r="F36" s="21">
        <v>105</v>
      </c>
      <c r="G36" s="21"/>
      <c r="H36" s="21"/>
      <c r="I36" s="18"/>
      <c r="J36" s="22" t="s">
        <v>80</v>
      </c>
    </row>
    <row r="37" spans="1:10">
      <c r="A37" s="84">
        <v>3</v>
      </c>
      <c r="B37" s="85"/>
      <c r="C37" s="85"/>
      <c r="D37" s="85" t="s">
        <v>77</v>
      </c>
      <c r="E37" s="85"/>
      <c r="F37" s="85"/>
      <c r="G37" s="85">
        <v>33</v>
      </c>
      <c r="H37" s="86">
        <v>1</v>
      </c>
      <c r="I37" s="87" t="str">
        <f t="shared" ref="I37:I39" si="8">DEC2HEX(H37)</f>
        <v>1</v>
      </c>
      <c r="J37" s="88"/>
    </row>
    <row r="38" spans="1:10">
      <c r="A38" s="89">
        <v>3</v>
      </c>
      <c r="B38" s="36"/>
      <c r="C38" s="36"/>
      <c r="D38" s="36" t="s">
        <v>32</v>
      </c>
      <c r="E38" s="36"/>
      <c r="F38" s="36"/>
      <c r="G38" s="36">
        <v>34</v>
      </c>
      <c r="H38" s="35">
        <v>2</v>
      </c>
      <c r="I38" s="32" t="str">
        <f t="shared" si="8"/>
        <v>2</v>
      </c>
      <c r="J38" s="90"/>
    </row>
    <row r="39" spans="1:10">
      <c r="A39" s="89">
        <v>3</v>
      </c>
      <c r="B39" s="36"/>
      <c r="C39" s="36"/>
      <c r="D39" s="36" t="s">
        <v>33</v>
      </c>
      <c r="E39" s="36"/>
      <c r="F39" s="36"/>
      <c r="G39" s="36">
        <v>35</v>
      </c>
      <c r="H39" s="35">
        <v>3</v>
      </c>
      <c r="I39" s="32" t="str">
        <f t="shared" si="8"/>
        <v>3</v>
      </c>
      <c r="J39" s="90"/>
    </row>
    <row r="40" spans="1:10">
      <c r="A40" s="89">
        <v>3</v>
      </c>
      <c r="B40" s="36"/>
      <c r="C40" s="36">
        <v>11</v>
      </c>
      <c r="D40" s="91" t="str">
        <f t="shared" ref="D40:D48" si="9">"cdptpabb04-cdvr"&amp;TEXT(A40,"00")&amp;"stg-cimcbm"&amp;TEXT(C40,"00")</f>
        <v>cdptpabb04-cdvr03stg-cimcbm11</v>
      </c>
      <c r="E40" s="36" t="s">
        <v>11</v>
      </c>
      <c r="F40" s="36">
        <v>105</v>
      </c>
      <c r="G40" s="36">
        <v>36</v>
      </c>
      <c r="H40" s="35">
        <v>4</v>
      </c>
      <c r="I40" s="32" t="str">
        <f t="shared" ref="I40:I51" si="10">DEC2HEX(H40)</f>
        <v>4</v>
      </c>
      <c r="J40" s="90" t="str">
        <f>"Pod "&amp;A40&amp;", Cimc "&amp;C40</f>
        <v>Pod 3, Cimc 11</v>
      </c>
    </row>
    <row r="41" spans="1:10">
      <c r="A41" s="89">
        <v>3</v>
      </c>
      <c r="B41" s="36"/>
      <c r="C41" s="36">
        <v>12</v>
      </c>
      <c r="D41" s="91" t="str">
        <f t="shared" si="9"/>
        <v>cdptpabb04-cdvr03stg-cimcbm12</v>
      </c>
      <c r="E41" s="36" t="s">
        <v>11</v>
      </c>
      <c r="F41" s="36">
        <v>105</v>
      </c>
      <c r="G41" s="36">
        <v>37</v>
      </c>
      <c r="H41" s="35">
        <v>5</v>
      </c>
      <c r="I41" s="32" t="str">
        <f t="shared" si="10"/>
        <v>5</v>
      </c>
      <c r="J41" s="90" t="str">
        <f>"Pod "&amp;A41&amp;", Cimc "&amp;C41</f>
        <v>Pod 3, Cimc 12</v>
      </c>
    </row>
    <row r="42" spans="1:10">
      <c r="A42" s="89">
        <v>3</v>
      </c>
      <c r="B42" s="36"/>
      <c r="C42" s="36">
        <v>13</v>
      </c>
      <c r="D42" s="91" t="str">
        <f t="shared" si="9"/>
        <v>cdptpabb04-cdvr03stg-cimcbm13</v>
      </c>
      <c r="E42" s="36" t="s">
        <v>11</v>
      </c>
      <c r="F42" s="36">
        <v>105</v>
      </c>
      <c r="G42" s="36">
        <v>38</v>
      </c>
      <c r="H42" s="35">
        <v>6</v>
      </c>
      <c r="I42" s="32" t="str">
        <f t="shared" si="10"/>
        <v>6</v>
      </c>
      <c r="J42" s="90" t="str">
        <f>"Pod "&amp;A42&amp;", Cimc "&amp;C42</f>
        <v>Pod 3, Cimc 13</v>
      </c>
    </row>
    <row r="43" spans="1:10">
      <c r="A43" s="89">
        <v>3</v>
      </c>
      <c r="B43" s="36"/>
      <c r="C43" s="36">
        <v>14</v>
      </c>
      <c r="D43" s="91" t="str">
        <f t="shared" si="9"/>
        <v>cdptpabb04-cdvr03stg-cimcbm14</v>
      </c>
      <c r="E43" s="36" t="s">
        <v>11</v>
      </c>
      <c r="F43" s="36">
        <v>105</v>
      </c>
      <c r="G43" s="36">
        <v>39</v>
      </c>
      <c r="H43" s="35">
        <v>7</v>
      </c>
      <c r="I43" s="32" t="str">
        <f t="shared" si="10"/>
        <v>7</v>
      </c>
      <c r="J43" s="90" t="str">
        <f>"Pod "&amp;A43&amp;", Cimc "&amp;C43</f>
        <v>Pod 3, Cimc 14</v>
      </c>
    </row>
    <row r="44" spans="1:10">
      <c r="A44" s="89">
        <v>3</v>
      </c>
      <c r="B44" s="36"/>
      <c r="C44" s="36">
        <v>1</v>
      </c>
      <c r="D44" s="91" t="str">
        <f t="shared" si="9"/>
        <v>cdptpabb04-cdvr03stg-cimcbm01</v>
      </c>
      <c r="E44" s="36" t="s">
        <v>11</v>
      </c>
      <c r="F44" s="36">
        <v>105</v>
      </c>
      <c r="G44" s="36">
        <v>40</v>
      </c>
      <c r="H44" s="35">
        <v>8</v>
      </c>
      <c r="I44" s="32" t="str">
        <f t="shared" si="10"/>
        <v>8</v>
      </c>
      <c r="J44" s="90" t="str">
        <f>"Pod "&amp;A44&amp;", MemSQLCimc "&amp;C44</f>
        <v>Pod 3, MemSQLCimc 1</v>
      </c>
    </row>
    <row r="45" spans="1:10">
      <c r="A45" s="89">
        <v>3</v>
      </c>
      <c r="B45" s="36"/>
      <c r="C45" s="36">
        <v>2</v>
      </c>
      <c r="D45" s="91" t="str">
        <f t="shared" si="9"/>
        <v>cdptpabb04-cdvr03stg-cimcbm02</v>
      </c>
      <c r="E45" s="36" t="s">
        <v>11</v>
      </c>
      <c r="F45" s="36">
        <v>105</v>
      </c>
      <c r="G45" s="36">
        <v>41</v>
      </c>
      <c r="H45" s="35">
        <v>9</v>
      </c>
      <c r="I45" s="32" t="str">
        <f t="shared" si="10"/>
        <v>9</v>
      </c>
      <c r="J45" s="90" t="str">
        <f t="shared" ref="J45:J47" si="11">"Pod "&amp;A45&amp;", MemSQLCimc "&amp;C45</f>
        <v>Pod 3, MemSQLCimc 2</v>
      </c>
    </row>
    <row r="46" spans="1:10">
      <c r="A46" s="89">
        <v>3</v>
      </c>
      <c r="B46" s="36"/>
      <c r="C46" s="36">
        <v>3</v>
      </c>
      <c r="D46" s="91" t="str">
        <f t="shared" si="9"/>
        <v>cdptpabb04-cdvr03stg-cimcbm03</v>
      </c>
      <c r="E46" s="36" t="s">
        <v>11</v>
      </c>
      <c r="F46" s="36">
        <v>105</v>
      </c>
      <c r="G46" s="36">
        <v>42</v>
      </c>
      <c r="H46" s="35">
        <v>10</v>
      </c>
      <c r="I46" s="32" t="str">
        <f t="shared" si="10"/>
        <v>A</v>
      </c>
      <c r="J46" s="90" t="str">
        <f t="shared" si="11"/>
        <v>Pod 3, MemSQLCimc 3</v>
      </c>
    </row>
    <row r="47" spans="1:10">
      <c r="A47" s="89">
        <v>3</v>
      </c>
      <c r="B47" s="36"/>
      <c r="C47" s="36">
        <v>4</v>
      </c>
      <c r="D47" s="91" t="str">
        <f t="shared" si="9"/>
        <v>cdptpabb04-cdvr03stg-cimcbm04</v>
      </c>
      <c r="E47" s="36" t="s">
        <v>11</v>
      </c>
      <c r="F47" s="36">
        <v>105</v>
      </c>
      <c r="G47" s="36">
        <v>43</v>
      </c>
      <c r="H47" s="35">
        <v>11</v>
      </c>
      <c r="I47" s="32" t="str">
        <f t="shared" si="10"/>
        <v>B</v>
      </c>
      <c r="J47" s="90" t="str">
        <f t="shared" si="11"/>
        <v>Pod 3, MemSQLCimc 4</v>
      </c>
    </row>
    <row r="48" spans="1:10">
      <c r="A48" s="89">
        <v>3</v>
      </c>
      <c r="B48" s="36"/>
      <c r="C48" s="36">
        <v>5</v>
      </c>
      <c r="D48" s="91" t="str">
        <f t="shared" si="9"/>
        <v>cdptpabb04-cdvr03stg-cimcbm05</v>
      </c>
      <c r="E48" s="36" t="s">
        <v>11</v>
      </c>
      <c r="F48" s="36">
        <v>105</v>
      </c>
      <c r="G48" s="36">
        <v>43</v>
      </c>
      <c r="H48" s="35">
        <v>11</v>
      </c>
      <c r="I48" s="32" t="str">
        <f t="shared" ref="I48" si="12">DEC2HEX(H48)</f>
        <v>B</v>
      </c>
      <c r="J48" s="90" t="str">
        <f t="shared" ref="J48" si="13">"Pod "&amp;A48&amp;", MemSQLCimc "&amp;C48</f>
        <v>Pod 3, MemSQLCimc 5</v>
      </c>
    </row>
    <row r="49" spans="1:10">
      <c r="A49" s="116"/>
      <c r="B49" s="117"/>
      <c r="C49" s="117"/>
      <c r="D49" s="111" t="s">
        <v>34</v>
      </c>
      <c r="E49" s="117"/>
      <c r="F49" s="117"/>
      <c r="G49" s="117">
        <v>45</v>
      </c>
      <c r="H49" s="108">
        <v>13</v>
      </c>
      <c r="I49" s="109" t="str">
        <f t="shared" si="10"/>
        <v>D</v>
      </c>
      <c r="J49" s="118"/>
    </row>
    <row r="50" spans="1:10">
      <c r="A50" s="116"/>
      <c r="B50" s="117"/>
      <c r="C50" s="117"/>
      <c r="D50" s="111" t="s">
        <v>34</v>
      </c>
      <c r="E50" s="117"/>
      <c r="F50" s="117"/>
      <c r="G50" s="117">
        <v>46</v>
      </c>
      <c r="H50" s="108">
        <v>14</v>
      </c>
      <c r="I50" s="109" t="str">
        <f t="shared" si="10"/>
        <v>E</v>
      </c>
      <c r="J50" s="118"/>
    </row>
    <row r="51" spans="1:10" ht="14.65" thickBot="1">
      <c r="A51" s="99"/>
      <c r="B51" s="100"/>
      <c r="C51" s="100"/>
      <c r="D51" s="112" t="s">
        <v>38</v>
      </c>
      <c r="E51" s="100"/>
      <c r="F51" s="100"/>
      <c r="G51" s="100">
        <v>47</v>
      </c>
      <c r="H51" s="101">
        <v>15</v>
      </c>
      <c r="I51" s="102" t="str">
        <f t="shared" si="10"/>
        <v>F</v>
      </c>
      <c r="J51" s="103"/>
    </row>
    <row r="52" spans="1:10" ht="14.65" thickBot="1">
      <c r="A52" s="65"/>
      <c r="B52" s="65"/>
      <c r="C52" s="65"/>
      <c r="D52" s="67"/>
      <c r="E52" s="65"/>
      <c r="F52" s="65"/>
      <c r="G52" s="65"/>
      <c r="H52" s="13"/>
      <c r="I52" s="9"/>
      <c r="J52" s="65"/>
    </row>
    <row r="53" spans="1:10" ht="35.25" thickBot="1">
      <c r="A53" s="78"/>
      <c r="B53" s="79"/>
      <c r="C53" s="80"/>
      <c r="D53" s="81" t="s">
        <v>120</v>
      </c>
      <c r="E53" s="79"/>
      <c r="F53" s="82"/>
      <c r="G53" s="82"/>
      <c r="H53" s="82"/>
      <c r="I53" s="79"/>
      <c r="J53" s="83"/>
    </row>
    <row r="54" spans="1:10">
      <c r="A54" s="119"/>
      <c r="B54" s="120"/>
      <c r="C54" s="120"/>
      <c r="D54" s="124" t="s">
        <v>34</v>
      </c>
      <c r="E54" s="120"/>
      <c r="F54" s="120"/>
      <c r="G54" s="120">
        <v>49</v>
      </c>
      <c r="H54" s="121">
        <v>1</v>
      </c>
      <c r="I54" s="122" t="str">
        <f t="shared" ref="I54:I56" si="14">DEC2HEX(H54)</f>
        <v>1</v>
      </c>
      <c r="J54" s="123"/>
    </row>
    <row r="55" spans="1:10">
      <c r="A55" s="116"/>
      <c r="B55" s="117"/>
      <c r="C55" s="117"/>
      <c r="D55" s="111" t="s">
        <v>34</v>
      </c>
      <c r="E55" s="117"/>
      <c r="F55" s="117"/>
      <c r="G55" s="117">
        <v>50</v>
      </c>
      <c r="H55" s="108">
        <v>2</v>
      </c>
      <c r="I55" s="109" t="str">
        <f t="shared" si="14"/>
        <v>2</v>
      </c>
      <c r="J55" s="118"/>
    </row>
    <row r="56" spans="1:10">
      <c r="A56" s="116"/>
      <c r="B56" s="117"/>
      <c r="C56" s="117"/>
      <c r="D56" s="111" t="s">
        <v>34</v>
      </c>
      <c r="E56" s="117"/>
      <c r="F56" s="117"/>
      <c r="G56" s="117">
        <v>51</v>
      </c>
      <c r="H56" s="108">
        <v>3</v>
      </c>
      <c r="I56" s="109" t="str">
        <f t="shared" si="14"/>
        <v>3</v>
      </c>
      <c r="J56" s="118"/>
    </row>
    <row r="57" spans="1:10">
      <c r="A57" s="116"/>
      <c r="B57" s="117"/>
      <c r="C57" s="117"/>
      <c r="D57" s="111" t="s">
        <v>34</v>
      </c>
      <c r="E57" s="117"/>
      <c r="F57" s="117"/>
      <c r="G57" s="117">
        <v>52</v>
      </c>
      <c r="H57" s="108">
        <v>4</v>
      </c>
      <c r="I57" s="109" t="str">
        <f t="shared" ref="I57:I68" si="15">DEC2HEX(H57)</f>
        <v>4</v>
      </c>
      <c r="J57" s="118"/>
    </row>
    <row r="58" spans="1:10">
      <c r="A58" s="116"/>
      <c r="B58" s="117"/>
      <c r="C58" s="117"/>
      <c r="D58" s="111" t="s">
        <v>34</v>
      </c>
      <c r="E58" s="117"/>
      <c r="F58" s="117"/>
      <c r="G58" s="117">
        <v>53</v>
      </c>
      <c r="H58" s="108">
        <v>5</v>
      </c>
      <c r="I58" s="109" t="str">
        <f t="shared" si="15"/>
        <v>5</v>
      </c>
      <c r="J58" s="118"/>
    </row>
    <row r="59" spans="1:10">
      <c r="A59" s="116"/>
      <c r="B59" s="117"/>
      <c r="C59" s="117"/>
      <c r="D59" s="111" t="s">
        <v>34</v>
      </c>
      <c r="E59" s="117"/>
      <c r="F59" s="117"/>
      <c r="G59" s="117">
        <v>54</v>
      </c>
      <c r="H59" s="108">
        <v>6</v>
      </c>
      <c r="I59" s="109" t="str">
        <f t="shared" si="15"/>
        <v>6</v>
      </c>
      <c r="J59" s="118"/>
    </row>
    <row r="60" spans="1:10">
      <c r="A60" s="116"/>
      <c r="B60" s="117"/>
      <c r="C60" s="117"/>
      <c r="D60" s="111" t="s">
        <v>34</v>
      </c>
      <c r="E60" s="117"/>
      <c r="F60" s="117"/>
      <c r="G60" s="117">
        <v>55</v>
      </c>
      <c r="H60" s="108">
        <v>7</v>
      </c>
      <c r="I60" s="109" t="str">
        <f t="shared" si="15"/>
        <v>7</v>
      </c>
      <c r="J60" s="118"/>
    </row>
    <row r="61" spans="1:10">
      <c r="A61" s="116"/>
      <c r="B61" s="117"/>
      <c r="C61" s="117"/>
      <c r="D61" s="111" t="s">
        <v>34</v>
      </c>
      <c r="E61" s="117"/>
      <c r="F61" s="117"/>
      <c r="G61" s="117">
        <v>56</v>
      </c>
      <c r="H61" s="108">
        <v>8</v>
      </c>
      <c r="I61" s="109" t="str">
        <f t="shared" si="15"/>
        <v>8</v>
      </c>
      <c r="J61" s="118"/>
    </row>
    <row r="62" spans="1:10">
      <c r="A62" s="116"/>
      <c r="B62" s="117"/>
      <c r="C62" s="117"/>
      <c r="D62" s="111" t="s">
        <v>34</v>
      </c>
      <c r="E62" s="117"/>
      <c r="F62" s="117"/>
      <c r="G62" s="117">
        <v>57</v>
      </c>
      <c r="H62" s="108">
        <v>9</v>
      </c>
      <c r="I62" s="109" t="str">
        <f t="shared" si="15"/>
        <v>9</v>
      </c>
      <c r="J62" s="118"/>
    </row>
    <row r="63" spans="1:10">
      <c r="A63" s="116"/>
      <c r="B63" s="117"/>
      <c r="C63" s="117"/>
      <c r="D63" s="111" t="s">
        <v>34</v>
      </c>
      <c r="E63" s="117"/>
      <c r="F63" s="117"/>
      <c r="G63" s="117">
        <v>58</v>
      </c>
      <c r="H63" s="108">
        <v>10</v>
      </c>
      <c r="I63" s="109" t="str">
        <f t="shared" si="15"/>
        <v>A</v>
      </c>
      <c r="J63" s="118"/>
    </row>
    <row r="64" spans="1:10">
      <c r="A64" s="116"/>
      <c r="B64" s="117"/>
      <c r="C64" s="117"/>
      <c r="D64" s="111" t="s">
        <v>34</v>
      </c>
      <c r="E64" s="117"/>
      <c r="F64" s="117"/>
      <c r="G64" s="117">
        <v>59</v>
      </c>
      <c r="H64" s="108">
        <v>11</v>
      </c>
      <c r="I64" s="109" t="str">
        <f t="shared" si="15"/>
        <v>B</v>
      </c>
      <c r="J64" s="118"/>
    </row>
    <row r="65" spans="1:10">
      <c r="A65" s="116"/>
      <c r="B65" s="117"/>
      <c r="C65" s="117"/>
      <c r="D65" s="111" t="s">
        <v>34</v>
      </c>
      <c r="E65" s="117"/>
      <c r="F65" s="117"/>
      <c r="G65" s="117">
        <v>60</v>
      </c>
      <c r="H65" s="108">
        <v>12</v>
      </c>
      <c r="I65" s="109" t="str">
        <f t="shared" si="15"/>
        <v>C</v>
      </c>
      <c r="J65" s="118"/>
    </row>
    <row r="66" spans="1:10">
      <c r="A66" s="116"/>
      <c r="B66" s="117"/>
      <c r="C66" s="117"/>
      <c r="D66" s="111" t="s">
        <v>34</v>
      </c>
      <c r="E66" s="117"/>
      <c r="F66" s="117"/>
      <c r="G66" s="117">
        <v>61</v>
      </c>
      <c r="H66" s="108">
        <v>13</v>
      </c>
      <c r="I66" s="109" t="str">
        <f t="shared" si="15"/>
        <v>D</v>
      </c>
      <c r="J66" s="118"/>
    </row>
    <row r="67" spans="1:10">
      <c r="A67" s="116"/>
      <c r="B67" s="117"/>
      <c r="C67" s="117"/>
      <c r="D67" s="111" t="s">
        <v>34</v>
      </c>
      <c r="E67" s="117"/>
      <c r="F67" s="117"/>
      <c r="G67" s="117">
        <v>62</v>
      </c>
      <c r="H67" s="108">
        <v>14</v>
      </c>
      <c r="I67" s="109" t="str">
        <f t="shared" si="15"/>
        <v>E</v>
      </c>
      <c r="J67" s="118"/>
    </row>
    <row r="68" spans="1:10" ht="14.65" thickBot="1">
      <c r="A68" s="99"/>
      <c r="B68" s="100"/>
      <c r="C68" s="100"/>
      <c r="D68" s="112" t="s">
        <v>38</v>
      </c>
      <c r="E68" s="100"/>
      <c r="F68" s="100"/>
      <c r="G68" s="100">
        <v>63</v>
      </c>
      <c r="H68" s="101">
        <v>15</v>
      </c>
      <c r="I68" s="102" t="str">
        <f t="shared" si="15"/>
        <v>F</v>
      </c>
      <c r="J68" s="103"/>
    </row>
    <row r="69" spans="1:10" ht="14.65" thickBot="1"/>
    <row r="70" spans="1:10" ht="34.9">
      <c r="A70" s="78"/>
      <c r="B70" s="79"/>
      <c r="C70" s="80"/>
      <c r="D70" s="81" t="s">
        <v>117</v>
      </c>
      <c r="E70" s="79"/>
      <c r="F70" s="82">
        <v>103</v>
      </c>
      <c r="G70" s="82"/>
      <c r="H70" s="82"/>
      <c r="I70" s="79"/>
      <c r="J70" s="83" t="s">
        <v>86</v>
      </c>
    </row>
    <row r="71" spans="1:10">
      <c r="A71" s="36">
        <v>4</v>
      </c>
      <c r="B71" s="36"/>
      <c r="C71" s="36"/>
      <c r="D71" s="36" t="s">
        <v>77</v>
      </c>
      <c r="E71" s="36"/>
      <c r="F71" s="36"/>
      <c r="G71" s="36">
        <v>65</v>
      </c>
      <c r="H71" s="35">
        <v>1</v>
      </c>
      <c r="I71" s="32" t="str">
        <f t="shared" ref="I71:I73" si="16">DEC2HEX(H71)</f>
        <v>1</v>
      </c>
      <c r="J71" s="36"/>
    </row>
    <row r="72" spans="1:10">
      <c r="A72" s="36">
        <v>4</v>
      </c>
      <c r="B72" s="36"/>
      <c r="C72" s="36"/>
      <c r="D72" s="36" t="s">
        <v>32</v>
      </c>
      <c r="E72" s="36"/>
      <c r="F72" s="36"/>
      <c r="G72" s="36">
        <v>66</v>
      </c>
      <c r="H72" s="35">
        <v>2</v>
      </c>
      <c r="I72" s="32" t="str">
        <f t="shared" si="16"/>
        <v>2</v>
      </c>
      <c r="J72" s="36"/>
    </row>
    <row r="73" spans="1:10">
      <c r="A73" s="36">
        <v>4</v>
      </c>
      <c r="B73" s="36"/>
      <c r="C73" s="36"/>
      <c r="D73" s="36" t="s">
        <v>33</v>
      </c>
      <c r="E73" s="36"/>
      <c r="F73" s="36"/>
      <c r="G73" s="36">
        <v>67</v>
      </c>
      <c r="H73" s="35">
        <v>3</v>
      </c>
      <c r="I73" s="32" t="str">
        <f t="shared" si="16"/>
        <v>3</v>
      </c>
      <c r="J73" s="36"/>
    </row>
    <row r="74" spans="1:10">
      <c r="A74" s="36">
        <v>4</v>
      </c>
      <c r="B74" s="36"/>
      <c r="C74" s="36">
        <v>1</v>
      </c>
      <c r="D74" s="91" t="str">
        <f>"cdptpabb04-cdvr"&amp;TEXT(A74,"00")&amp;"stg-vipbm"&amp;TEXT(C74,"00")</f>
        <v>cdptpabb04-cdvr04stg-vipbm01</v>
      </c>
      <c r="E74" s="36" t="s">
        <v>81</v>
      </c>
      <c r="F74" s="36">
        <v>103</v>
      </c>
      <c r="G74" s="36">
        <v>68</v>
      </c>
      <c r="H74" s="35">
        <v>4</v>
      </c>
      <c r="I74" s="32" t="str">
        <f t="shared" ref="I74:I133" si="17">DEC2HEX(H74)</f>
        <v>4</v>
      </c>
      <c r="J74" s="36" t="str">
        <f>"Pod "&amp;A74&amp;", Storage Chassis "&amp;C74&amp;", CIMC VIP"</f>
        <v>Pod 4, Storage Chassis 1, CIMC VIP</v>
      </c>
    </row>
    <row r="75" spans="1:10">
      <c r="A75" s="36">
        <v>4</v>
      </c>
      <c r="B75" s="36"/>
      <c r="C75" s="36">
        <v>1</v>
      </c>
      <c r="D75" s="91" t="str">
        <f>"cdptpabb04-cdvr"&amp;TEXT(A75,"00")&amp;"stg-cimcbm"&amp;TEXT(C75,"00")&amp;"a"</f>
        <v>cdptpabb04-cdvr04stg-cimcbm01a</v>
      </c>
      <c r="E75" s="36" t="s">
        <v>82</v>
      </c>
      <c r="F75" s="36">
        <v>103</v>
      </c>
      <c r="G75" s="36">
        <v>69</v>
      </c>
      <c r="H75" s="35">
        <v>5</v>
      </c>
      <c r="I75" s="32" t="str">
        <f t="shared" si="17"/>
        <v>5</v>
      </c>
      <c r="J75" s="36" t="str">
        <f>"Pod "&amp;A75&amp;", Storage Chassis "&amp;C75&amp;", CIMC SIOC 1"</f>
        <v>Pod 4, Storage Chassis 1, CIMC SIOC 1</v>
      </c>
    </row>
    <row r="76" spans="1:10">
      <c r="A76" s="36">
        <v>4</v>
      </c>
      <c r="B76" s="36"/>
      <c r="C76" s="36">
        <v>1</v>
      </c>
      <c r="D76" s="91" t="str">
        <f>"cdptpabb04-cdvr"&amp;TEXT(A76,"00")&amp;"stg-kvmbm"&amp;TEXT(C76,"00")&amp;"a"</f>
        <v>cdptpabb04-cdvr04stg-kvmbm01a</v>
      </c>
      <c r="E76" s="36" t="s">
        <v>84</v>
      </c>
      <c r="F76" s="36">
        <v>103</v>
      </c>
      <c r="G76" s="36">
        <v>70</v>
      </c>
      <c r="H76" s="35">
        <v>6</v>
      </c>
      <c r="I76" s="32" t="str">
        <f t="shared" si="17"/>
        <v>6</v>
      </c>
      <c r="J76" s="36" t="str">
        <f>"Pod "&amp;A76&amp;", Storage Chassis "&amp;C76&amp;", KVM SIOC 1"</f>
        <v>Pod 4, Storage Chassis 1, KVM SIOC 1</v>
      </c>
    </row>
    <row r="77" spans="1:10">
      <c r="A77" s="36">
        <v>4</v>
      </c>
      <c r="B77" s="36"/>
      <c r="C77" s="36">
        <v>1</v>
      </c>
      <c r="D77" s="91" t="str">
        <f>"cdptpabb04-cdvr"&amp;TEXT(A77,"00")&amp;"stg-cimcbm"&amp;TEXT(C77,"00")&amp;"b"</f>
        <v>cdptpabb04-cdvr04stg-cimcbm01b</v>
      </c>
      <c r="E77" s="36" t="s">
        <v>83</v>
      </c>
      <c r="F77" s="36">
        <v>103</v>
      </c>
      <c r="G77" s="36">
        <v>71</v>
      </c>
      <c r="H77" s="35">
        <v>7</v>
      </c>
      <c r="I77" s="32" t="str">
        <f t="shared" si="17"/>
        <v>7</v>
      </c>
      <c r="J77" s="36" t="str">
        <f>"Pod "&amp;A77&amp;", Storage Chassis "&amp;C77&amp;", CIMC SIOC 2"</f>
        <v>Pod 4, Storage Chassis 1, CIMC SIOC 2</v>
      </c>
    </row>
    <row r="78" spans="1:10">
      <c r="A78" s="36">
        <v>4</v>
      </c>
      <c r="B78" s="36"/>
      <c r="C78" s="36">
        <v>1</v>
      </c>
      <c r="D78" s="91" t="str">
        <f>"cdptpabb04-cdvr"&amp;TEXT(A78,"00")&amp;"stg-kvmbm"&amp;TEXT(C78,"00")&amp;"b"</f>
        <v>cdptpabb04-cdvr04stg-kvmbm01b</v>
      </c>
      <c r="E78" s="36" t="s">
        <v>85</v>
      </c>
      <c r="F78" s="36">
        <v>103</v>
      </c>
      <c r="G78" s="36">
        <v>72</v>
      </c>
      <c r="H78" s="35">
        <v>8</v>
      </c>
      <c r="I78" s="32" t="str">
        <f t="shared" si="17"/>
        <v>8</v>
      </c>
      <c r="J78" s="36" t="str">
        <f>"Pod "&amp;A78&amp;", Storage Chassis "&amp;C78&amp;", KVM SIOC 2"</f>
        <v>Pod 4, Storage Chassis 1, KVM SIOC 2</v>
      </c>
    </row>
    <row r="79" spans="1:10">
      <c r="A79" s="36">
        <v>4</v>
      </c>
      <c r="B79" s="36"/>
      <c r="C79" s="36">
        <v>2</v>
      </c>
      <c r="D79" s="91" t="str">
        <f>"cdptpabb04-cdvr"&amp;TEXT(A79,"00")&amp;"stg-vipbm"&amp;TEXT(C79,"00")</f>
        <v>cdptpabb04-cdvr04stg-vipbm02</v>
      </c>
      <c r="E79" s="36" t="s">
        <v>81</v>
      </c>
      <c r="F79" s="36">
        <v>103</v>
      </c>
      <c r="G79" s="36">
        <v>73</v>
      </c>
      <c r="H79" s="35">
        <v>9</v>
      </c>
      <c r="I79" s="32" t="str">
        <f t="shared" si="17"/>
        <v>9</v>
      </c>
      <c r="J79" s="36" t="str">
        <f>"Pod "&amp;A79&amp;", Storage Chassis "&amp;C79&amp;", CIMC VIP"</f>
        <v>Pod 4, Storage Chassis 2, CIMC VIP</v>
      </c>
    </row>
    <row r="80" spans="1:10">
      <c r="A80" s="36">
        <v>4</v>
      </c>
      <c r="B80" s="36"/>
      <c r="C80" s="36">
        <v>2</v>
      </c>
      <c r="D80" s="91" t="str">
        <f>"cdptpabb04-cdvr"&amp;TEXT(A80,"00")&amp;"stg-cimcbm"&amp;TEXT(C80,"00")&amp;"a"</f>
        <v>cdptpabb04-cdvr04stg-cimcbm02a</v>
      </c>
      <c r="E80" s="36" t="s">
        <v>82</v>
      </c>
      <c r="F80" s="36">
        <v>103</v>
      </c>
      <c r="G80" s="36">
        <v>74</v>
      </c>
      <c r="H80" s="35">
        <v>10</v>
      </c>
      <c r="I80" s="32" t="str">
        <f t="shared" si="17"/>
        <v>A</v>
      </c>
      <c r="J80" s="36" t="str">
        <f>"Pod "&amp;A80&amp;", Storage Chassis "&amp;C80&amp;", CIMC SIOC 1"</f>
        <v>Pod 4, Storage Chassis 2, CIMC SIOC 1</v>
      </c>
    </row>
    <row r="81" spans="1:10">
      <c r="A81" s="36">
        <v>4</v>
      </c>
      <c r="B81" s="36"/>
      <c r="C81" s="36">
        <v>2</v>
      </c>
      <c r="D81" s="91" t="str">
        <f>"cdptpabb04-cdvr"&amp;TEXT(A81,"00")&amp;"stg-kvmbm"&amp;TEXT(C81,"00")&amp;"a"</f>
        <v>cdptpabb04-cdvr04stg-kvmbm02a</v>
      </c>
      <c r="E81" s="36" t="s">
        <v>84</v>
      </c>
      <c r="F81" s="36">
        <v>103</v>
      </c>
      <c r="G81" s="36">
        <v>75</v>
      </c>
      <c r="H81" s="35">
        <v>11</v>
      </c>
      <c r="I81" s="32" t="str">
        <f t="shared" si="17"/>
        <v>B</v>
      </c>
      <c r="J81" s="36" t="str">
        <f>"Pod "&amp;A81&amp;", Storage Chassis "&amp;C81&amp;", KVM SIOC 1"</f>
        <v>Pod 4, Storage Chassis 2, KVM SIOC 1</v>
      </c>
    </row>
    <row r="82" spans="1:10">
      <c r="A82" s="36">
        <v>4</v>
      </c>
      <c r="B82" s="36"/>
      <c r="C82" s="36">
        <v>2</v>
      </c>
      <c r="D82" s="91" t="str">
        <f>"cdptpabb04-cdvr"&amp;TEXT(A82,"00")&amp;"stg-cimcbm"&amp;TEXT(C82,"00")&amp;"b"</f>
        <v>cdptpabb04-cdvr04stg-cimcbm02b</v>
      </c>
      <c r="E82" s="36" t="s">
        <v>83</v>
      </c>
      <c r="F82" s="36">
        <v>103</v>
      </c>
      <c r="G82" s="36">
        <v>76</v>
      </c>
      <c r="H82" s="35">
        <v>12</v>
      </c>
      <c r="I82" s="32" t="str">
        <f t="shared" si="17"/>
        <v>C</v>
      </c>
      <c r="J82" s="36" t="str">
        <f>"Pod "&amp;A82&amp;", Storage Chassis "&amp;C82&amp;", CIMC SIOC 2"</f>
        <v>Pod 4, Storage Chassis 2, CIMC SIOC 2</v>
      </c>
    </row>
    <row r="83" spans="1:10">
      <c r="A83" s="36">
        <v>4</v>
      </c>
      <c r="B83" s="36"/>
      <c r="C83" s="36">
        <v>2</v>
      </c>
      <c r="D83" s="91" t="str">
        <f>"cdptpabb04-cdvr"&amp;TEXT(A83,"00")&amp;"stg-kvmbm"&amp;TEXT(C83,"00")&amp;"b"</f>
        <v>cdptpabb04-cdvr04stg-kvmbm02b</v>
      </c>
      <c r="E83" s="36" t="s">
        <v>85</v>
      </c>
      <c r="F83" s="36">
        <v>103</v>
      </c>
      <c r="G83" s="36">
        <v>77</v>
      </c>
      <c r="H83" s="35">
        <v>13</v>
      </c>
      <c r="I83" s="32" t="str">
        <f t="shared" si="17"/>
        <v>D</v>
      </c>
      <c r="J83" s="36" t="str">
        <f>"Pod "&amp;A83&amp;", Storage Chassis "&amp;C83&amp;", KVM SIOC 2"</f>
        <v>Pod 4, Storage Chassis 2, KVM SIOC 2</v>
      </c>
    </row>
    <row r="84" spans="1:10">
      <c r="A84" s="36">
        <v>4</v>
      </c>
      <c r="B84" s="36"/>
      <c r="C84" s="36">
        <v>3</v>
      </c>
      <c r="D84" s="91" t="str">
        <f>"cdptpabb04-cdvr"&amp;TEXT(A84,"00")&amp;"stg-vipbm"&amp;TEXT(C84,"00")</f>
        <v>cdptpabb04-cdvr04stg-vipbm03</v>
      </c>
      <c r="E84" s="36" t="s">
        <v>81</v>
      </c>
      <c r="F84" s="36">
        <v>103</v>
      </c>
      <c r="G84" s="36">
        <v>78</v>
      </c>
      <c r="H84" s="35">
        <v>14</v>
      </c>
      <c r="I84" s="32" t="str">
        <f t="shared" si="17"/>
        <v>E</v>
      </c>
      <c r="J84" s="36" t="str">
        <f>"Pod "&amp;A84&amp;", Storage Chassis "&amp;C84&amp;", CIMC VIP"</f>
        <v>Pod 4, Storage Chassis 3, CIMC VIP</v>
      </c>
    </row>
    <row r="85" spans="1:10">
      <c r="A85" s="36">
        <v>4</v>
      </c>
      <c r="B85" s="36"/>
      <c r="C85" s="36">
        <v>3</v>
      </c>
      <c r="D85" s="91" t="str">
        <f>"cdptpabb04-cdvr"&amp;TEXT(A85,"00")&amp;"stg-cimcbm"&amp;TEXT(C85,"00")&amp;"a"</f>
        <v>cdptpabb04-cdvr04stg-cimcbm03a</v>
      </c>
      <c r="E85" s="36" t="s">
        <v>82</v>
      </c>
      <c r="F85" s="36">
        <v>103</v>
      </c>
      <c r="G85" s="36">
        <v>79</v>
      </c>
      <c r="H85" s="35">
        <v>15</v>
      </c>
      <c r="I85" s="32" t="str">
        <f t="shared" si="17"/>
        <v>F</v>
      </c>
      <c r="J85" s="36" t="str">
        <f>"Pod "&amp;A85&amp;", Storage Chassis "&amp;C85&amp;", CIMC SIOC 1"</f>
        <v>Pod 4, Storage Chassis 3, CIMC SIOC 1</v>
      </c>
    </row>
    <row r="86" spans="1:10">
      <c r="A86" s="36">
        <v>4</v>
      </c>
      <c r="B86" s="36"/>
      <c r="C86" s="36">
        <v>3</v>
      </c>
      <c r="D86" s="91" t="str">
        <f>"cdptpabb04-cdvr"&amp;TEXT(A86,"00")&amp;"stg-kvmbm"&amp;TEXT(C86,"00")&amp;"a"</f>
        <v>cdptpabb04-cdvr04stg-kvmbm03a</v>
      </c>
      <c r="E86" s="36" t="s">
        <v>84</v>
      </c>
      <c r="F86" s="36">
        <v>103</v>
      </c>
      <c r="G86" s="36">
        <v>80</v>
      </c>
      <c r="H86" s="35">
        <v>16</v>
      </c>
      <c r="I86" s="32" t="str">
        <f t="shared" si="17"/>
        <v>10</v>
      </c>
      <c r="J86" s="36" t="str">
        <f>"Pod "&amp;A86&amp;", Storage Chassis "&amp;C86&amp;", KVM SIOC 1"</f>
        <v>Pod 4, Storage Chassis 3, KVM SIOC 1</v>
      </c>
    </row>
    <row r="87" spans="1:10">
      <c r="A87" s="36">
        <v>4</v>
      </c>
      <c r="B87" s="36"/>
      <c r="C87" s="36">
        <v>3</v>
      </c>
      <c r="D87" s="91" t="str">
        <f>"cdptpabb04-cdvr"&amp;TEXT(A87,"00")&amp;"stg-cimcbm"&amp;TEXT(C87,"00")&amp;"b"</f>
        <v>cdptpabb04-cdvr04stg-cimcbm03b</v>
      </c>
      <c r="E87" s="36" t="s">
        <v>83</v>
      </c>
      <c r="F87" s="36">
        <v>103</v>
      </c>
      <c r="G87" s="36">
        <v>81</v>
      </c>
      <c r="H87" s="35">
        <v>17</v>
      </c>
      <c r="I87" s="32" t="str">
        <f t="shared" si="17"/>
        <v>11</v>
      </c>
      <c r="J87" s="36" t="str">
        <f>"Pod "&amp;A87&amp;", Storage Chassis "&amp;C87&amp;", CIMC SIOC 2"</f>
        <v>Pod 4, Storage Chassis 3, CIMC SIOC 2</v>
      </c>
    </row>
    <row r="88" spans="1:10">
      <c r="A88" s="36">
        <v>4</v>
      </c>
      <c r="B88" s="36"/>
      <c r="C88" s="36">
        <v>3</v>
      </c>
      <c r="D88" s="91" t="str">
        <f>"cdptpabb04-cdvr"&amp;TEXT(A88,"00")&amp;"stg-kvmbm"&amp;TEXT(C88,"00")&amp;"b"</f>
        <v>cdptpabb04-cdvr04stg-kvmbm03b</v>
      </c>
      <c r="E88" s="36" t="s">
        <v>85</v>
      </c>
      <c r="F88" s="36">
        <v>103</v>
      </c>
      <c r="G88" s="36">
        <v>82</v>
      </c>
      <c r="H88" s="35">
        <v>18</v>
      </c>
      <c r="I88" s="32" t="str">
        <f t="shared" si="17"/>
        <v>12</v>
      </c>
      <c r="J88" s="36" t="str">
        <f>"Pod "&amp;A88&amp;", Storage Chassis "&amp;C88&amp;", KVM SIOC 2"</f>
        <v>Pod 4, Storage Chassis 3, KVM SIOC 2</v>
      </c>
    </row>
    <row r="89" spans="1:10">
      <c r="A89" s="36">
        <v>4</v>
      </c>
      <c r="B89" s="36"/>
      <c r="C89" s="36">
        <v>4</v>
      </c>
      <c r="D89" s="91" t="str">
        <f>"cdptpabb04-cdvr"&amp;TEXT(A89,"00")&amp;"stg-vipbm"&amp;TEXT(C89,"00")</f>
        <v>cdptpabb04-cdvr04stg-vipbm04</v>
      </c>
      <c r="E89" s="36" t="s">
        <v>81</v>
      </c>
      <c r="F89" s="36">
        <v>103</v>
      </c>
      <c r="G89" s="36">
        <v>83</v>
      </c>
      <c r="H89" s="35">
        <v>19</v>
      </c>
      <c r="I89" s="32" t="str">
        <f t="shared" si="17"/>
        <v>13</v>
      </c>
      <c r="J89" s="36" t="str">
        <f>"Pod "&amp;A89&amp;", Storage Chassis "&amp;C89&amp;", CIMC VIP"</f>
        <v>Pod 4, Storage Chassis 4, CIMC VIP</v>
      </c>
    </row>
    <row r="90" spans="1:10">
      <c r="A90" s="36">
        <v>4</v>
      </c>
      <c r="B90" s="36"/>
      <c r="C90" s="36">
        <v>4</v>
      </c>
      <c r="D90" s="91" t="str">
        <f>"cdptpabb04-cdvr"&amp;TEXT(A90,"00")&amp;"stg-cimcbm"&amp;TEXT(C90,"00")&amp;"a"</f>
        <v>cdptpabb04-cdvr04stg-cimcbm04a</v>
      </c>
      <c r="E90" s="36" t="s">
        <v>82</v>
      </c>
      <c r="F90" s="36">
        <v>103</v>
      </c>
      <c r="G90" s="36">
        <v>84</v>
      </c>
      <c r="H90" s="35">
        <v>20</v>
      </c>
      <c r="I90" s="32" t="str">
        <f t="shared" si="17"/>
        <v>14</v>
      </c>
      <c r="J90" s="36" t="str">
        <f>"Pod "&amp;A90&amp;", Storage Chassis "&amp;C90&amp;", CIMC SIOC 1"</f>
        <v>Pod 4, Storage Chassis 4, CIMC SIOC 1</v>
      </c>
    </row>
    <row r="91" spans="1:10">
      <c r="A91" s="36">
        <v>4</v>
      </c>
      <c r="B91" s="36"/>
      <c r="C91" s="36">
        <v>4</v>
      </c>
      <c r="D91" s="91" t="str">
        <f>"cdptpabb04-cdvr"&amp;TEXT(A91,"00")&amp;"stg-kvmbm"&amp;TEXT(C91,"00")&amp;"a"</f>
        <v>cdptpabb04-cdvr04stg-kvmbm04a</v>
      </c>
      <c r="E91" s="36" t="s">
        <v>84</v>
      </c>
      <c r="F91" s="36">
        <v>103</v>
      </c>
      <c r="G91" s="36">
        <v>85</v>
      </c>
      <c r="H91" s="35">
        <v>21</v>
      </c>
      <c r="I91" s="32" t="str">
        <f t="shared" si="17"/>
        <v>15</v>
      </c>
      <c r="J91" s="36" t="str">
        <f>"Pod "&amp;A91&amp;", Storage Chassis "&amp;C91&amp;", KVM SIOC 1"</f>
        <v>Pod 4, Storage Chassis 4, KVM SIOC 1</v>
      </c>
    </row>
    <row r="92" spans="1:10">
      <c r="A92" s="36">
        <v>4</v>
      </c>
      <c r="B92" s="36"/>
      <c r="C92" s="36">
        <v>4</v>
      </c>
      <c r="D92" s="91" t="str">
        <f>"cdptpabb04-cdvr"&amp;TEXT(A92,"00")&amp;"stg-cimcbm"&amp;TEXT(C92,"00")&amp;"b"</f>
        <v>cdptpabb04-cdvr04stg-cimcbm04b</v>
      </c>
      <c r="E92" s="36" t="s">
        <v>83</v>
      </c>
      <c r="F92" s="36">
        <v>103</v>
      </c>
      <c r="G92" s="36">
        <v>86</v>
      </c>
      <c r="H92" s="35">
        <v>22</v>
      </c>
      <c r="I92" s="32" t="str">
        <f t="shared" si="17"/>
        <v>16</v>
      </c>
      <c r="J92" s="36" t="str">
        <f>"Pod "&amp;A92&amp;", Storage Chassis "&amp;C92&amp;", CIMC SIOC 2"</f>
        <v>Pod 4, Storage Chassis 4, CIMC SIOC 2</v>
      </c>
    </row>
    <row r="93" spans="1:10">
      <c r="A93" s="36">
        <v>4</v>
      </c>
      <c r="B93" s="36"/>
      <c r="C93" s="36">
        <v>4</v>
      </c>
      <c r="D93" s="91" t="str">
        <f>"cdptpabb04-cdvr"&amp;TEXT(A93,"00")&amp;"stg-kvmbm"&amp;TEXT(C93,"00")&amp;"b"</f>
        <v>cdptpabb04-cdvr04stg-kvmbm04b</v>
      </c>
      <c r="E93" s="36" t="s">
        <v>85</v>
      </c>
      <c r="F93" s="36">
        <v>103</v>
      </c>
      <c r="G93" s="36">
        <v>87</v>
      </c>
      <c r="H93" s="35">
        <v>23</v>
      </c>
      <c r="I93" s="32" t="str">
        <f t="shared" si="17"/>
        <v>17</v>
      </c>
      <c r="J93" s="36" t="str">
        <f>"Pod "&amp;A93&amp;", Storage Chassis "&amp;C93&amp;", KVM SIOC 2"</f>
        <v>Pod 4, Storage Chassis 4, KVM SIOC 2</v>
      </c>
    </row>
    <row r="94" spans="1:10">
      <c r="A94" s="36">
        <v>4</v>
      </c>
      <c r="B94" s="36"/>
      <c r="C94" s="36">
        <v>5</v>
      </c>
      <c r="D94" s="91" t="str">
        <f>"cdptpabb04-cdvr"&amp;TEXT(A94,"00")&amp;"stg-vipbm"&amp;TEXT(C94,"00")</f>
        <v>cdptpabb04-cdvr04stg-vipbm05</v>
      </c>
      <c r="E94" s="36" t="s">
        <v>81</v>
      </c>
      <c r="F94" s="36">
        <v>103</v>
      </c>
      <c r="G94" s="36">
        <v>88</v>
      </c>
      <c r="H94" s="35">
        <v>24</v>
      </c>
      <c r="I94" s="32" t="str">
        <f t="shared" si="17"/>
        <v>18</v>
      </c>
      <c r="J94" s="36" t="str">
        <f>"Pod "&amp;A94&amp;", Storage Chassis "&amp;C94&amp;", CIMC VIP"</f>
        <v>Pod 4, Storage Chassis 5, CIMC VIP</v>
      </c>
    </row>
    <row r="95" spans="1:10">
      <c r="A95" s="36">
        <v>4</v>
      </c>
      <c r="B95" s="36"/>
      <c r="C95" s="36">
        <v>5</v>
      </c>
      <c r="D95" s="91" t="str">
        <f>"cdptpabb04-cdvr"&amp;TEXT(A95,"00")&amp;"stg-cimcbm"&amp;TEXT(C95,"00")&amp;"a"</f>
        <v>cdptpabb04-cdvr04stg-cimcbm05a</v>
      </c>
      <c r="E95" s="36" t="s">
        <v>82</v>
      </c>
      <c r="F95" s="36">
        <v>103</v>
      </c>
      <c r="G95" s="36">
        <v>89</v>
      </c>
      <c r="H95" s="35">
        <v>25</v>
      </c>
      <c r="I95" s="32" t="str">
        <f t="shared" si="17"/>
        <v>19</v>
      </c>
      <c r="J95" s="36" t="str">
        <f>"Pod "&amp;A95&amp;", Storage Chassis "&amp;C95&amp;", CIMC SIOC 1"</f>
        <v>Pod 4, Storage Chassis 5, CIMC SIOC 1</v>
      </c>
    </row>
    <row r="96" spans="1:10">
      <c r="A96" s="36">
        <v>4</v>
      </c>
      <c r="B96" s="36"/>
      <c r="C96" s="36">
        <v>5</v>
      </c>
      <c r="D96" s="91" t="str">
        <f>"cdptpabb04-cdvr"&amp;TEXT(A96,"00")&amp;"stg-kvmbm"&amp;TEXT(C96,"00")&amp;"a"</f>
        <v>cdptpabb04-cdvr04stg-kvmbm05a</v>
      </c>
      <c r="E96" s="36" t="s">
        <v>84</v>
      </c>
      <c r="F96" s="36">
        <v>103</v>
      </c>
      <c r="G96" s="36">
        <v>90</v>
      </c>
      <c r="H96" s="35">
        <v>26</v>
      </c>
      <c r="I96" s="32" t="str">
        <f t="shared" si="17"/>
        <v>1A</v>
      </c>
      <c r="J96" s="36" t="str">
        <f>"Pod "&amp;A96&amp;", Storage Chassis "&amp;C96&amp;", KVM SIOC 1"</f>
        <v>Pod 4, Storage Chassis 5, KVM SIOC 1</v>
      </c>
    </row>
    <row r="97" spans="1:10">
      <c r="A97" s="36">
        <v>4</v>
      </c>
      <c r="B97" s="36"/>
      <c r="C97" s="36">
        <v>5</v>
      </c>
      <c r="D97" s="91" t="str">
        <f>"cdptpabb04-cdvr"&amp;TEXT(A97,"00")&amp;"stg-cimcbm"&amp;TEXT(C97,"00")&amp;"b"</f>
        <v>cdptpabb04-cdvr04stg-cimcbm05b</v>
      </c>
      <c r="E97" s="36" t="s">
        <v>83</v>
      </c>
      <c r="F97" s="36">
        <v>103</v>
      </c>
      <c r="G97" s="36">
        <v>91</v>
      </c>
      <c r="H97" s="35">
        <v>27</v>
      </c>
      <c r="I97" s="32" t="str">
        <f t="shared" si="17"/>
        <v>1B</v>
      </c>
      <c r="J97" s="36" t="str">
        <f>"Pod "&amp;A97&amp;", Storage Chassis "&amp;C97&amp;", CIMC SIOC 2"</f>
        <v>Pod 4, Storage Chassis 5, CIMC SIOC 2</v>
      </c>
    </row>
    <row r="98" spans="1:10">
      <c r="A98" s="36">
        <v>4</v>
      </c>
      <c r="B98" s="36"/>
      <c r="C98" s="36">
        <v>5</v>
      </c>
      <c r="D98" s="91" t="str">
        <f>"cdptpabb04-cdvr"&amp;TEXT(A98,"00")&amp;"stg-kvmbm"&amp;TEXT(C98,"00")&amp;"b"</f>
        <v>cdptpabb04-cdvr04stg-kvmbm05b</v>
      </c>
      <c r="E98" s="36" t="s">
        <v>85</v>
      </c>
      <c r="F98" s="36">
        <v>103</v>
      </c>
      <c r="G98" s="36">
        <v>92</v>
      </c>
      <c r="H98" s="35">
        <v>28</v>
      </c>
      <c r="I98" s="32" t="str">
        <f t="shared" si="17"/>
        <v>1C</v>
      </c>
      <c r="J98" s="36" t="str">
        <f>"Pod "&amp;A98&amp;", Storage Chassis "&amp;C98&amp;", KVM SIOC 2"</f>
        <v>Pod 4, Storage Chassis 5, KVM SIOC 2</v>
      </c>
    </row>
    <row r="99" spans="1:10">
      <c r="A99" s="36">
        <v>4</v>
      </c>
      <c r="B99" s="36"/>
      <c r="C99" s="36">
        <v>6</v>
      </c>
      <c r="D99" s="91" t="str">
        <f>"cdptpabb04-cdvr"&amp;TEXT(A99,"00")&amp;"stg-vipbm"&amp;TEXT(C99,"00")</f>
        <v>cdptpabb04-cdvr04stg-vipbm06</v>
      </c>
      <c r="E99" s="36" t="s">
        <v>81</v>
      </c>
      <c r="F99" s="36">
        <v>103</v>
      </c>
      <c r="G99" s="36">
        <v>93</v>
      </c>
      <c r="H99" s="35">
        <v>29</v>
      </c>
      <c r="I99" s="32" t="str">
        <f t="shared" si="17"/>
        <v>1D</v>
      </c>
      <c r="J99" s="36" t="str">
        <f>"Pod "&amp;A99&amp;", Storage Chassis "&amp;C99&amp;", CIMC VIP"</f>
        <v>Pod 4, Storage Chassis 6, CIMC VIP</v>
      </c>
    </row>
    <row r="100" spans="1:10">
      <c r="A100" s="36">
        <v>4</v>
      </c>
      <c r="B100" s="36"/>
      <c r="C100" s="36">
        <v>6</v>
      </c>
      <c r="D100" s="91" t="str">
        <f>"cdptpabb04-cdvr"&amp;TEXT(A100,"00")&amp;"stg-cimcbm"&amp;TEXT(C100,"00")&amp;"a"</f>
        <v>cdptpabb04-cdvr04stg-cimcbm06a</v>
      </c>
      <c r="E100" s="36" t="s">
        <v>82</v>
      </c>
      <c r="F100" s="36">
        <v>103</v>
      </c>
      <c r="G100" s="36">
        <v>94</v>
      </c>
      <c r="H100" s="35">
        <v>30</v>
      </c>
      <c r="I100" s="32" t="str">
        <f t="shared" si="17"/>
        <v>1E</v>
      </c>
      <c r="J100" s="36" t="str">
        <f>"Pod "&amp;A100&amp;", Storage Chassis "&amp;C100&amp;", CIMC SIOC 1"</f>
        <v>Pod 4, Storage Chassis 6, CIMC SIOC 1</v>
      </c>
    </row>
    <row r="101" spans="1:10">
      <c r="A101" s="36">
        <v>4</v>
      </c>
      <c r="B101" s="36"/>
      <c r="C101" s="36">
        <v>6</v>
      </c>
      <c r="D101" s="91" t="str">
        <f>"cdptpabb04-cdvr"&amp;TEXT(A101,"00")&amp;"stg-kvmbm"&amp;TEXT(C101,"00")&amp;"a"</f>
        <v>cdptpabb04-cdvr04stg-kvmbm06a</v>
      </c>
      <c r="E101" s="36" t="s">
        <v>84</v>
      </c>
      <c r="F101" s="36">
        <v>103</v>
      </c>
      <c r="G101" s="36">
        <v>95</v>
      </c>
      <c r="H101" s="35">
        <v>31</v>
      </c>
      <c r="I101" s="32" t="str">
        <f t="shared" si="17"/>
        <v>1F</v>
      </c>
      <c r="J101" s="36" t="str">
        <f>"Pod "&amp;A101&amp;", Storage Chassis "&amp;C101&amp;", KVM SIOC 1"</f>
        <v>Pod 4, Storage Chassis 6, KVM SIOC 1</v>
      </c>
    </row>
    <row r="102" spans="1:10">
      <c r="A102" s="36">
        <v>4</v>
      </c>
      <c r="B102" s="36"/>
      <c r="C102" s="36">
        <v>6</v>
      </c>
      <c r="D102" s="91" t="str">
        <f>"cdptpabb04-cdvr"&amp;TEXT(A102,"00")&amp;"stg-cimcbm"&amp;TEXT(C102,"00")&amp;"b"</f>
        <v>cdptpabb04-cdvr04stg-cimcbm06b</v>
      </c>
      <c r="E102" s="36" t="s">
        <v>83</v>
      </c>
      <c r="F102" s="36">
        <v>103</v>
      </c>
      <c r="G102" s="36">
        <v>96</v>
      </c>
      <c r="H102" s="35">
        <v>32</v>
      </c>
      <c r="I102" s="32" t="str">
        <f t="shared" si="17"/>
        <v>20</v>
      </c>
      <c r="J102" s="36" t="str">
        <f>"Pod "&amp;A102&amp;", Storage Chassis "&amp;C102&amp;", CIMC SIOC 2"</f>
        <v>Pod 4, Storage Chassis 6, CIMC SIOC 2</v>
      </c>
    </row>
    <row r="103" spans="1:10">
      <c r="A103" s="36">
        <v>4</v>
      </c>
      <c r="B103" s="36"/>
      <c r="C103" s="36">
        <v>6</v>
      </c>
      <c r="D103" s="91" t="str">
        <f>"cdptpabb04-cdvr"&amp;TEXT(A103,"00")&amp;"stg-kvmbm"&amp;TEXT(C103,"00")&amp;"b"</f>
        <v>cdptpabb04-cdvr04stg-kvmbm06b</v>
      </c>
      <c r="E103" s="36" t="s">
        <v>85</v>
      </c>
      <c r="F103" s="36">
        <v>103</v>
      </c>
      <c r="G103" s="36">
        <v>97</v>
      </c>
      <c r="H103" s="35">
        <v>33</v>
      </c>
      <c r="I103" s="32" t="str">
        <f t="shared" si="17"/>
        <v>21</v>
      </c>
      <c r="J103" s="36" t="str">
        <f>"Pod "&amp;A103&amp;", Storage Chassis "&amp;C103&amp;", KVM SIOC 2"</f>
        <v>Pod 4, Storage Chassis 6, KVM SIOC 2</v>
      </c>
    </row>
    <row r="104" spans="1:10">
      <c r="A104" s="36">
        <v>4</v>
      </c>
      <c r="B104" s="36"/>
      <c r="C104" s="36">
        <v>7</v>
      </c>
      <c r="D104" s="91" t="str">
        <f>"cdptpabb04-cdvr"&amp;TEXT(A104,"00")&amp;"stg-vipbm"&amp;TEXT(C104,"00")</f>
        <v>cdptpabb04-cdvr04stg-vipbm07</v>
      </c>
      <c r="E104" s="36" t="s">
        <v>81</v>
      </c>
      <c r="F104" s="36">
        <v>103</v>
      </c>
      <c r="G104" s="36">
        <v>98</v>
      </c>
      <c r="H104" s="35">
        <v>34</v>
      </c>
      <c r="I104" s="32" t="str">
        <f t="shared" si="17"/>
        <v>22</v>
      </c>
      <c r="J104" s="36" t="str">
        <f>"Pod "&amp;A104&amp;", Storage Chassis "&amp;C104&amp;", CIMC VIP"</f>
        <v>Pod 4, Storage Chassis 7, CIMC VIP</v>
      </c>
    </row>
    <row r="105" spans="1:10">
      <c r="A105" s="36">
        <v>4</v>
      </c>
      <c r="B105" s="36"/>
      <c r="C105" s="36">
        <v>7</v>
      </c>
      <c r="D105" s="91" t="str">
        <f>"cdptpabb04-cdvr"&amp;TEXT(A105,"00")&amp;"stg-cimcbm"&amp;TEXT(C105,"00")&amp;"a"</f>
        <v>cdptpabb04-cdvr04stg-cimcbm07a</v>
      </c>
      <c r="E105" s="36" t="s">
        <v>82</v>
      </c>
      <c r="F105" s="36">
        <v>103</v>
      </c>
      <c r="G105" s="36">
        <v>99</v>
      </c>
      <c r="H105" s="35">
        <v>35</v>
      </c>
      <c r="I105" s="32" t="str">
        <f t="shared" si="17"/>
        <v>23</v>
      </c>
      <c r="J105" s="36" t="str">
        <f>"Pod "&amp;A105&amp;", Storage Chassis "&amp;C105&amp;", CIMC SIOC 1"</f>
        <v>Pod 4, Storage Chassis 7, CIMC SIOC 1</v>
      </c>
    </row>
    <row r="106" spans="1:10">
      <c r="A106" s="36">
        <v>4</v>
      </c>
      <c r="B106" s="36"/>
      <c r="C106" s="36">
        <v>7</v>
      </c>
      <c r="D106" s="91" t="str">
        <f>"cdptpabb04-cdvr"&amp;TEXT(A106,"00")&amp;"stg-kvmbm"&amp;TEXT(C106,"00")&amp;"a"</f>
        <v>cdptpabb04-cdvr04stg-kvmbm07a</v>
      </c>
      <c r="E106" s="36" t="s">
        <v>84</v>
      </c>
      <c r="F106" s="36">
        <v>103</v>
      </c>
      <c r="G106" s="36">
        <v>100</v>
      </c>
      <c r="H106" s="35">
        <v>36</v>
      </c>
      <c r="I106" s="32" t="str">
        <f t="shared" si="17"/>
        <v>24</v>
      </c>
      <c r="J106" s="36" t="str">
        <f>"Pod "&amp;A106&amp;", Storage Chassis "&amp;C106&amp;", KVM SIOC 1"</f>
        <v>Pod 4, Storage Chassis 7, KVM SIOC 1</v>
      </c>
    </row>
    <row r="107" spans="1:10">
      <c r="A107" s="36">
        <v>4</v>
      </c>
      <c r="B107" s="36"/>
      <c r="C107" s="36">
        <v>7</v>
      </c>
      <c r="D107" s="91" t="str">
        <f>"cdptpabb04-cdvr"&amp;TEXT(A107,"00")&amp;"stg-cimcbm"&amp;TEXT(C107,"00")&amp;"b"</f>
        <v>cdptpabb04-cdvr04stg-cimcbm07b</v>
      </c>
      <c r="E107" s="36" t="s">
        <v>83</v>
      </c>
      <c r="F107" s="36">
        <v>103</v>
      </c>
      <c r="G107" s="36">
        <v>101</v>
      </c>
      <c r="H107" s="35">
        <v>37</v>
      </c>
      <c r="I107" s="32" t="str">
        <f t="shared" si="17"/>
        <v>25</v>
      </c>
      <c r="J107" s="36" t="str">
        <f>"Pod "&amp;A107&amp;", Storage Chassis "&amp;C107&amp;", CIMC SIOC 2"</f>
        <v>Pod 4, Storage Chassis 7, CIMC SIOC 2</v>
      </c>
    </row>
    <row r="108" spans="1:10">
      <c r="A108" s="36">
        <v>4</v>
      </c>
      <c r="B108" s="36"/>
      <c r="C108" s="36">
        <v>7</v>
      </c>
      <c r="D108" s="91" t="str">
        <f>"cdptpabb04-cdvr"&amp;TEXT(A108,"00")&amp;"stg-kvmbm"&amp;TEXT(C108,"00")&amp;"b"</f>
        <v>cdptpabb04-cdvr04stg-kvmbm07b</v>
      </c>
      <c r="E108" s="36" t="s">
        <v>85</v>
      </c>
      <c r="F108" s="36">
        <v>103</v>
      </c>
      <c r="G108" s="36">
        <v>102</v>
      </c>
      <c r="H108" s="35">
        <v>38</v>
      </c>
      <c r="I108" s="32" t="str">
        <f t="shared" si="17"/>
        <v>26</v>
      </c>
      <c r="J108" s="36" t="str">
        <f>"Pod "&amp;A108&amp;", Storage Chassis "&amp;C108&amp;", KVM SIOC 2"</f>
        <v>Pod 4, Storage Chassis 7, KVM SIOC 2</v>
      </c>
    </row>
    <row r="109" spans="1:10">
      <c r="A109" s="117"/>
      <c r="B109" s="117"/>
      <c r="C109" s="117"/>
      <c r="D109" s="111" t="s">
        <v>34</v>
      </c>
      <c r="E109" s="117"/>
      <c r="F109" s="117"/>
      <c r="G109" s="117">
        <v>103</v>
      </c>
      <c r="H109" s="108">
        <v>39</v>
      </c>
      <c r="I109" s="109" t="str">
        <f t="shared" si="17"/>
        <v>27</v>
      </c>
      <c r="J109" s="117"/>
    </row>
    <row r="110" spans="1:10">
      <c r="A110" s="117"/>
      <c r="B110" s="117"/>
      <c r="C110" s="117"/>
      <c r="D110" s="111" t="s">
        <v>34</v>
      </c>
      <c r="E110" s="117"/>
      <c r="F110" s="117"/>
      <c r="G110" s="117">
        <v>104</v>
      </c>
      <c r="H110" s="108">
        <v>40</v>
      </c>
      <c r="I110" s="109" t="str">
        <f t="shared" si="17"/>
        <v>28</v>
      </c>
      <c r="J110" s="117"/>
    </row>
    <row r="111" spans="1:10">
      <c r="A111" s="117"/>
      <c r="B111" s="117"/>
      <c r="C111" s="117"/>
      <c r="D111" s="111" t="s">
        <v>34</v>
      </c>
      <c r="E111" s="117"/>
      <c r="F111" s="117"/>
      <c r="G111" s="117">
        <v>105</v>
      </c>
      <c r="H111" s="108">
        <v>41</v>
      </c>
      <c r="I111" s="109" t="str">
        <f t="shared" si="17"/>
        <v>29</v>
      </c>
      <c r="J111" s="117"/>
    </row>
    <row r="112" spans="1:10">
      <c r="A112" s="117"/>
      <c r="B112" s="117"/>
      <c r="C112" s="117"/>
      <c r="D112" s="111" t="s">
        <v>34</v>
      </c>
      <c r="E112" s="117"/>
      <c r="F112" s="117"/>
      <c r="G112" s="117">
        <v>106</v>
      </c>
      <c r="H112" s="108">
        <v>42</v>
      </c>
      <c r="I112" s="109" t="str">
        <f t="shared" si="17"/>
        <v>2A</v>
      </c>
      <c r="J112" s="117"/>
    </row>
    <row r="113" spans="1:10">
      <c r="A113" s="117"/>
      <c r="B113" s="117"/>
      <c r="C113" s="117"/>
      <c r="D113" s="111" t="s">
        <v>34</v>
      </c>
      <c r="E113" s="117"/>
      <c r="F113" s="117"/>
      <c r="G113" s="117">
        <v>107</v>
      </c>
      <c r="H113" s="108">
        <v>43</v>
      </c>
      <c r="I113" s="109" t="str">
        <f t="shared" si="17"/>
        <v>2B</v>
      </c>
      <c r="J113" s="117"/>
    </row>
    <row r="114" spans="1:10">
      <c r="A114" s="117"/>
      <c r="B114" s="117"/>
      <c r="C114" s="117"/>
      <c r="D114" s="111" t="s">
        <v>34</v>
      </c>
      <c r="E114" s="117"/>
      <c r="F114" s="117"/>
      <c r="G114" s="117">
        <v>108</v>
      </c>
      <c r="H114" s="108">
        <v>44</v>
      </c>
      <c r="I114" s="109" t="str">
        <f t="shared" si="17"/>
        <v>2C</v>
      </c>
      <c r="J114" s="117"/>
    </row>
    <row r="115" spans="1:10">
      <c r="A115" s="117"/>
      <c r="B115" s="117"/>
      <c r="C115" s="117"/>
      <c r="D115" s="111" t="s">
        <v>34</v>
      </c>
      <c r="E115" s="117"/>
      <c r="F115" s="117"/>
      <c r="G115" s="117">
        <v>109</v>
      </c>
      <c r="H115" s="108">
        <v>45</v>
      </c>
      <c r="I115" s="109" t="str">
        <f t="shared" si="17"/>
        <v>2D</v>
      </c>
      <c r="J115" s="117"/>
    </row>
    <row r="116" spans="1:10">
      <c r="A116" s="117"/>
      <c r="B116" s="117"/>
      <c r="C116" s="117"/>
      <c r="D116" s="111" t="s">
        <v>34</v>
      </c>
      <c r="E116" s="117"/>
      <c r="F116" s="117"/>
      <c r="G116" s="117">
        <v>110</v>
      </c>
      <c r="H116" s="108">
        <v>46</v>
      </c>
      <c r="I116" s="109" t="str">
        <f t="shared" si="17"/>
        <v>2E</v>
      </c>
      <c r="J116" s="117"/>
    </row>
    <row r="117" spans="1:10">
      <c r="A117" s="117"/>
      <c r="B117" s="117"/>
      <c r="C117" s="117"/>
      <c r="D117" s="111" t="s">
        <v>34</v>
      </c>
      <c r="E117" s="117"/>
      <c r="F117" s="117"/>
      <c r="G117" s="117">
        <v>111</v>
      </c>
      <c r="H117" s="108">
        <v>47</v>
      </c>
      <c r="I117" s="109" t="str">
        <f t="shared" si="17"/>
        <v>2F</v>
      </c>
      <c r="J117" s="117"/>
    </row>
    <row r="118" spans="1:10">
      <c r="A118" s="117"/>
      <c r="B118" s="117"/>
      <c r="C118" s="117"/>
      <c r="D118" s="111" t="s">
        <v>34</v>
      </c>
      <c r="E118" s="117"/>
      <c r="F118" s="117"/>
      <c r="G118" s="117">
        <v>112</v>
      </c>
      <c r="H118" s="108">
        <v>48</v>
      </c>
      <c r="I118" s="109" t="str">
        <f t="shared" si="17"/>
        <v>30</v>
      </c>
      <c r="J118" s="117"/>
    </row>
    <row r="119" spans="1:10">
      <c r="A119" s="117"/>
      <c r="B119" s="117"/>
      <c r="C119" s="117"/>
      <c r="D119" s="111" t="s">
        <v>34</v>
      </c>
      <c r="E119" s="117"/>
      <c r="F119" s="117"/>
      <c r="G119" s="117">
        <v>113</v>
      </c>
      <c r="H119" s="108">
        <v>49</v>
      </c>
      <c r="I119" s="109" t="str">
        <f t="shared" si="17"/>
        <v>31</v>
      </c>
      <c r="J119" s="117"/>
    </row>
    <row r="120" spans="1:10">
      <c r="A120" s="117"/>
      <c r="B120" s="117"/>
      <c r="C120" s="117"/>
      <c r="D120" s="111" t="s">
        <v>34</v>
      </c>
      <c r="E120" s="117"/>
      <c r="F120" s="117"/>
      <c r="G120" s="117">
        <v>114</v>
      </c>
      <c r="H120" s="108">
        <v>50</v>
      </c>
      <c r="I120" s="109" t="str">
        <f t="shared" si="17"/>
        <v>32</v>
      </c>
      <c r="J120" s="117"/>
    </row>
    <row r="121" spans="1:10">
      <c r="A121" s="117"/>
      <c r="B121" s="117"/>
      <c r="C121" s="117"/>
      <c r="D121" s="111" t="s">
        <v>34</v>
      </c>
      <c r="E121" s="117"/>
      <c r="F121" s="117"/>
      <c r="G121" s="117">
        <v>115</v>
      </c>
      <c r="H121" s="108">
        <v>51</v>
      </c>
      <c r="I121" s="109" t="str">
        <f t="shared" si="17"/>
        <v>33</v>
      </c>
      <c r="J121" s="117"/>
    </row>
    <row r="122" spans="1:10">
      <c r="A122" s="117"/>
      <c r="B122" s="117"/>
      <c r="C122" s="117"/>
      <c r="D122" s="111" t="s">
        <v>34</v>
      </c>
      <c r="E122" s="117"/>
      <c r="F122" s="117"/>
      <c r="G122" s="117">
        <v>116</v>
      </c>
      <c r="H122" s="108">
        <v>52</v>
      </c>
      <c r="I122" s="109" t="str">
        <f t="shared" si="17"/>
        <v>34</v>
      </c>
      <c r="J122" s="117"/>
    </row>
    <row r="123" spans="1:10">
      <c r="A123" s="117"/>
      <c r="B123" s="117"/>
      <c r="C123" s="117"/>
      <c r="D123" s="111" t="s">
        <v>34</v>
      </c>
      <c r="E123" s="117"/>
      <c r="F123" s="117"/>
      <c r="G123" s="117">
        <v>117</v>
      </c>
      <c r="H123" s="108">
        <v>53</v>
      </c>
      <c r="I123" s="109" t="str">
        <f t="shared" si="17"/>
        <v>35</v>
      </c>
      <c r="J123" s="117"/>
    </row>
    <row r="124" spans="1:10">
      <c r="A124" s="117"/>
      <c r="B124" s="117"/>
      <c r="C124" s="117"/>
      <c r="D124" s="111" t="s">
        <v>34</v>
      </c>
      <c r="E124" s="117"/>
      <c r="F124" s="117"/>
      <c r="G124" s="117">
        <v>118</v>
      </c>
      <c r="H124" s="108">
        <v>54</v>
      </c>
      <c r="I124" s="109" t="str">
        <f t="shared" si="17"/>
        <v>36</v>
      </c>
      <c r="J124" s="117"/>
    </row>
    <row r="125" spans="1:10">
      <c r="A125" s="36">
        <v>4</v>
      </c>
      <c r="B125" s="36"/>
      <c r="C125" s="36"/>
      <c r="D125" s="131" t="s">
        <v>128</v>
      </c>
      <c r="E125" s="36"/>
      <c r="F125" s="36"/>
      <c r="G125" s="36">
        <v>119</v>
      </c>
      <c r="H125" s="35">
        <v>55</v>
      </c>
      <c r="I125" s="32" t="str">
        <f t="shared" si="17"/>
        <v>37</v>
      </c>
      <c r="J125" s="36"/>
    </row>
    <row r="126" spans="1:10">
      <c r="A126" s="36">
        <v>4</v>
      </c>
      <c r="B126" s="36"/>
      <c r="C126" s="36"/>
      <c r="D126" s="131" t="s">
        <v>127</v>
      </c>
      <c r="E126" s="36"/>
      <c r="F126" s="36"/>
      <c r="G126" s="36">
        <v>120</v>
      </c>
      <c r="H126" s="35">
        <v>56</v>
      </c>
      <c r="I126" s="32" t="str">
        <f t="shared" si="17"/>
        <v>38</v>
      </c>
      <c r="J126" s="36"/>
    </row>
    <row r="127" spans="1:10">
      <c r="A127" s="36">
        <v>4</v>
      </c>
      <c r="B127" s="36"/>
      <c r="C127" s="36"/>
      <c r="D127" s="131" t="s">
        <v>126</v>
      </c>
      <c r="E127" s="36"/>
      <c r="F127" s="36"/>
      <c r="G127" s="36">
        <v>121</v>
      </c>
      <c r="H127" s="35">
        <v>57</v>
      </c>
      <c r="I127" s="32" t="str">
        <f t="shared" si="17"/>
        <v>39</v>
      </c>
      <c r="J127" s="36"/>
    </row>
    <row r="128" spans="1:10">
      <c r="A128" s="36">
        <v>4</v>
      </c>
      <c r="B128" s="36"/>
      <c r="C128" s="36"/>
      <c r="D128" s="131" t="s">
        <v>125</v>
      </c>
      <c r="E128" s="36"/>
      <c r="F128" s="36"/>
      <c r="G128" s="36">
        <v>122</v>
      </c>
      <c r="H128" s="35">
        <v>58</v>
      </c>
      <c r="I128" s="32" t="str">
        <f t="shared" si="17"/>
        <v>3A</v>
      </c>
      <c r="J128" s="36"/>
    </row>
    <row r="129" spans="1:10">
      <c r="A129" s="36">
        <v>4</v>
      </c>
      <c r="B129" s="36"/>
      <c r="C129" s="36"/>
      <c r="D129" s="131" t="s">
        <v>124</v>
      </c>
      <c r="E129" s="36"/>
      <c r="F129" s="36"/>
      <c r="G129" s="36">
        <v>123</v>
      </c>
      <c r="H129" s="35">
        <v>59</v>
      </c>
      <c r="I129" s="32" t="str">
        <f t="shared" si="17"/>
        <v>3B</v>
      </c>
      <c r="J129" s="36"/>
    </row>
    <row r="130" spans="1:10">
      <c r="A130" s="36">
        <v>4</v>
      </c>
      <c r="B130" s="36"/>
      <c r="C130" s="36"/>
      <c r="D130" s="131" t="s">
        <v>123</v>
      </c>
      <c r="E130" s="36"/>
      <c r="F130" s="36"/>
      <c r="G130" s="36">
        <v>124</v>
      </c>
      <c r="H130" s="35">
        <v>60</v>
      </c>
      <c r="I130" s="32" t="str">
        <f t="shared" si="17"/>
        <v>3C</v>
      </c>
      <c r="J130" s="36"/>
    </row>
    <row r="131" spans="1:10">
      <c r="A131" s="36">
        <v>4</v>
      </c>
      <c r="B131" s="36"/>
      <c r="C131" s="36"/>
      <c r="D131" s="131" t="s">
        <v>122</v>
      </c>
      <c r="E131" s="36"/>
      <c r="F131" s="36"/>
      <c r="G131" s="36">
        <v>125</v>
      </c>
      <c r="H131" s="35">
        <v>61</v>
      </c>
      <c r="I131" s="32" t="str">
        <f t="shared" si="17"/>
        <v>3D</v>
      </c>
      <c r="J131" s="36"/>
    </row>
    <row r="132" spans="1:10">
      <c r="A132" s="36">
        <v>4</v>
      </c>
      <c r="B132" s="36"/>
      <c r="C132" s="36"/>
      <c r="D132" s="131" t="s">
        <v>121</v>
      </c>
      <c r="E132" s="36"/>
      <c r="F132" s="36"/>
      <c r="G132" s="36">
        <v>126</v>
      </c>
      <c r="H132" s="35">
        <v>62</v>
      </c>
      <c r="I132" s="32" t="str">
        <f t="shared" si="17"/>
        <v>3E</v>
      </c>
      <c r="J132" s="36"/>
    </row>
    <row r="133" spans="1:10" ht="14.65" thickBot="1">
      <c r="A133" s="99"/>
      <c r="B133" s="100"/>
      <c r="C133" s="100"/>
      <c r="D133" s="112" t="s">
        <v>38</v>
      </c>
      <c r="E133" s="100"/>
      <c r="F133" s="100"/>
      <c r="G133" s="100">
        <v>63</v>
      </c>
      <c r="H133" s="101">
        <v>15</v>
      </c>
      <c r="I133" s="102" t="str">
        <f t="shared" si="17"/>
        <v>F</v>
      </c>
      <c r="J133" s="10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4"/>
  <sheetViews>
    <sheetView tabSelected="1" topLeftCell="C1" zoomScale="75" zoomScaleNormal="75" workbookViewId="0">
      <pane ySplit="1" topLeftCell="A211" activePane="bottomLeft" state="frozen"/>
      <selection pane="bottomLeft" activeCell="W241" sqref="W240:W241"/>
    </sheetView>
  </sheetViews>
  <sheetFormatPr defaultRowHeight="14.25"/>
  <cols>
    <col min="1" max="1" width="4.59765625" bestFit="1" customWidth="1"/>
    <col min="2" max="2" width="6.86328125" customWidth="1"/>
    <col min="3" max="3" width="5.86328125" customWidth="1"/>
    <col min="4" max="4" width="34.59765625" customWidth="1"/>
    <col min="5" max="5" width="8.73046875" bestFit="1" customWidth="1"/>
    <col min="6" max="6" width="5.86328125" bestFit="1" customWidth="1"/>
    <col min="7" max="7" width="12.86328125" customWidth="1"/>
    <col min="8" max="8" width="7.73046875" style="12" customWidth="1"/>
    <col min="9" max="10" width="8.59765625" customWidth="1"/>
    <col min="11" max="11" width="9" customWidth="1"/>
    <col min="12" max="12" width="35.3984375" customWidth="1"/>
    <col min="13" max="13" width="10.1328125" style="68" hidden="1" customWidth="1"/>
    <col min="14" max="14" width="5.265625" hidden="1" customWidth="1"/>
    <col min="15" max="15" width="4.265625" hidden="1" customWidth="1"/>
    <col min="16" max="16" width="4.86328125" hidden="1" customWidth="1"/>
    <col min="17" max="17" width="4.265625" hidden="1" customWidth="1"/>
    <col min="18" max="18" width="19.1328125" hidden="1" customWidth="1"/>
    <col min="19" max="19" width="9.1328125" style="54" hidden="1" customWidth="1"/>
    <col min="20" max="20" width="4.3984375" customWidth="1"/>
    <col min="21" max="21" width="14.86328125" customWidth="1"/>
    <col min="22" max="22" width="45" customWidth="1"/>
    <col min="23" max="23" width="23.59765625" customWidth="1"/>
    <col min="24" max="24" width="64.1328125" customWidth="1"/>
  </cols>
  <sheetData>
    <row r="1" spans="1:24" s="1" customFormat="1" ht="14.65" thickBot="1">
      <c r="A1" s="2" t="s">
        <v>10</v>
      </c>
      <c r="B1" s="2" t="s">
        <v>12</v>
      </c>
      <c r="C1" s="5" t="s">
        <v>13</v>
      </c>
      <c r="D1" s="2" t="s">
        <v>0</v>
      </c>
      <c r="E1" s="3" t="s">
        <v>1</v>
      </c>
      <c r="F1" s="3" t="s">
        <v>2</v>
      </c>
      <c r="G1" s="3"/>
      <c r="H1" s="11" t="s">
        <v>3</v>
      </c>
      <c r="I1" s="3" t="s">
        <v>42</v>
      </c>
      <c r="J1" s="3"/>
      <c r="K1" s="3" t="s">
        <v>35</v>
      </c>
      <c r="L1" s="4" t="s">
        <v>4</v>
      </c>
      <c r="M1" s="69" t="s">
        <v>72</v>
      </c>
      <c r="N1" s="1" t="s">
        <v>53</v>
      </c>
      <c r="O1" s="1" t="s">
        <v>54</v>
      </c>
      <c r="P1" s="1" t="s">
        <v>55</v>
      </c>
      <c r="Q1" s="1" t="s">
        <v>56</v>
      </c>
      <c r="S1" s="52" t="s">
        <v>57</v>
      </c>
      <c r="U1" s="132" t="s">
        <v>144</v>
      </c>
      <c r="V1" s="132" t="s">
        <v>129</v>
      </c>
      <c r="W1" s="132" t="s">
        <v>35</v>
      </c>
      <c r="X1" s="132" t="s">
        <v>130</v>
      </c>
    </row>
    <row r="2" spans="1:24" s="10" customFormat="1" ht="35.25" thickBot="1">
      <c r="A2" s="17"/>
      <c r="B2" s="18"/>
      <c r="C2" s="19"/>
      <c r="D2" s="41" t="s">
        <v>40</v>
      </c>
      <c r="E2" s="18"/>
      <c r="F2" s="21">
        <v>920</v>
      </c>
      <c r="G2" s="21"/>
      <c r="H2" s="21">
        <v>208</v>
      </c>
      <c r="I2" s="21"/>
      <c r="J2" s="21"/>
      <c r="K2" s="18"/>
      <c r="L2" s="22" t="s">
        <v>96</v>
      </c>
      <c r="M2" s="66">
        <v>2</v>
      </c>
      <c r="N2" s="10">
        <v>75</v>
      </c>
      <c r="O2" s="10">
        <v>179</v>
      </c>
      <c r="P2" s="10">
        <v>249</v>
      </c>
      <c r="Q2" s="10">
        <v>208</v>
      </c>
      <c r="R2" s="51" t="str">
        <f t="shared" ref="R2:R33" si="0">N2&amp;"."&amp;O2&amp;"."&amp;P2&amp;"."&amp;H2</f>
        <v>75.179.249.208</v>
      </c>
      <c r="S2" s="53" t="s">
        <v>58</v>
      </c>
    </row>
    <row r="3" spans="1:24" s="10" customFormat="1">
      <c r="A3" s="28"/>
      <c r="B3" s="28"/>
      <c r="C3" s="29"/>
      <c r="D3" s="28" t="s">
        <v>36</v>
      </c>
      <c r="E3" s="28"/>
      <c r="F3" s="30">
        <v>920</v>
      </c>
      <c r="G3" s="30" t="s">
        <v>145</v>
      </c>
      <c r="H3" s="31">
        <v>209</v>
      </c>
      <c r="I3" s="31">
        <v>1</v>
      </c>
      <c r="J3" s="31" t="s">
        <v>146</v>
      </c>
      <c r="K3" s="28" t="str">
        <f t="shared" ref="K3:K16" si="1">DEC2HEX(I3)</f>
        <v>1</v>
      </c>
      <c r="L3" s="28" t="s">
        <v>41</v>
      </c>
      <c r="M3" s="67">
        <v>3</v>
      </c>
      <c r="N3" s="10">
        <v>75</v>
      </c>
      <c r="O3" s="10">
        <v>179</v>
      </c>
      <c r="P3" s="10">
        <v>249</v>
      </c>
      <c r="Q3" s="10">
        <v>208</v>
      </c>
      <c r="R3" s="51" t="str">
        <f t="shared" si="0"/>
        <v>75.179.249.209</v>
      </c>
      <c r="S3" s="53" t="s">
        <v>58</v>
      </c>
    </row>
    <row r="4" spans="1:24" s="10" customFormat="1">
      <c r="A4" s="32"/>
      <c r="B4" s="32"/>
      <c r="C4" s="33"/>
      <c r="D4" s="32" t="s">
        <v>32</v>
      </c>
      <c r="E4" s="32"/>
      <c r="F4" s="34">
        <v>920</v>
      </c>
      <c r="G4" s="34" t="s">
        <v>145</v>
      </c>
      <c r="H4" s="35">
        <v>210</v>
      </c>
      <c r="I4" s="35">
        <v>2</v>
      </c>
      <c r="J4" s="35" t="s">
        <v>146</v>
      </c>
      <c r="K4" s="32" t="str">
        <f t="shared" si="1"/>
        <v>2</v>
      </c>
      <c r="L4" s="32"/>
      <c r="M4" s="66">
        <v>4</v>
      </c>
      <c r="N4" s="10">
        <v>75</v>
      </c>
      <c r="O4" s="10">
        <v>179</v>
      </c>
      <c r="P4" s="10">
        <v>249</v>
      </c>
      <c r="Q4" s="10">
        <v>208</v>
      </c>
      <c r="R4" s="51" t="str">
        <f t="shared" si="0"/>
        <v>75.179.249.210</v>
      </c>
      <c r="S4" s="53" t="s">
        <v>58</v>
      </c>
    </row>
    <row r="5" spans="1:24" s="10" customFormat="1">
      <c r="A5" s="32"/>
      <c r="B5" s="32"/>
      <c r="C5" s="33"/>
      <c r="D5" s="32" t="s">
        <v>33</v>
      </c>
      <c r="E5" s="32"/>
      <c r="F5" s="34">
        <v>920</v>
      </c>
      <c r="G5" s="34" t="s">
        <v>145</v>
      </c>
      <c r="H5" s="35">
        <v>211</v>
      </c>
      <c r="I5" s="35">
        <v>3</v>
      </c>
      <c r="J5" s="35" t="s">
        <v>146</v>
      </c>
      <c r="K5" s="32" t="str">
        <f t="shared" si="1"/>
        <v>3</v>
      </c>
      <c r="L5" s="32"/>
      <c r="M5" s="67">
        <v>5</v>
      </c>
      <c r="N5" s="10">
        <v>75</v>
      </c>
      <c r="O5" s="10">
        <v>179</v>
      </c>
      <c r="P5" s="10">
        <v>249</v>
      </c>
      <c r="Q5" s="10">
        <v>208</v>
      </c>
      <c r="R5" s="51" t="str">
        <f t="shared" si="0"/>
        <v>75.179.249.211</v>
      </c>
      <c r="S5" s="53" t="s">
        <v>58</v>
      </c>
    </row>
    <row r="6" spans="1:24">
      <c r="A6" s="36">
        <v>1</v>
      </c>
      <c r="B6" s="36" t="s">
        <v>14</v>
      </c>
      <c r="C6" s="36">
        <v>1</v>
      </c>
      <c r="D6" s="36" t="str">
        <f t="shared" ref="D6:D11" si="2">"cdptpabb-"&amp;B6&amp;"-"&amp;TEXT(C6,"0000")</f>
        <v>cdptpabb-im-pkg-0001</v>
      </c>
      <c r="E6" s="36" t="s">
        <v>15</v>
      </c>
      <c r="F6" s="38">
        <v>920</v>
      </c>
      <c r="G6" s="38" t="s">
        <v>145</v>
      </c>
      <c r="H6" s="35">
        <v>212</v>
      </c>
      <c r="I6" s="35">
        <v>4</v>
      </c>
      <c r="J6" s="35" t="s">
        <v>146</v>
      </c>
      <c r="K6" s="32" t="str">
        <f t="shared" si="1"/>
        <v>4</v>
      </c>
      <c r="L6" s="36" t="str">
        <f>"DASH-TS Packager "&amp;C6</f>
        <v>DASH-TS Packager 1</v>
      </c>
      <c r="M6" s="66">
        <v>6</v>
      </c>
      <c r="N6" s="10">
        <v>75</v>
      </c>
      <c r="O6" s="10">
        <v>179</v>
      </c>
      <c r="P6" s="10">
        <v>249</v>
      </c>
      <c r="Q6" s="10">
        <v>208</v>
      </c>
      <c r="R6" s="51" t="str">
        <f t="shared" si="0"/>
        <v>75.179.249.212</v>
      </c>
      <c r="S6" s="53" t="s">
        <v>58</v>
      </c>
      <c r="U6" s="12" t="str">
        <f>G6&amp;H6</f>
        <v>75.179.249.212</v>
      </c>
      <c r="V6" t="str">
        <f>D6&amp;".cdvr.stage.charter.com"</f>
        <v>cdptpabb-im-pkg-0001.cdvr.stage.charter.com</v>
      </c>
      <c r="W6" t="str">
        <f>J6&amp;K6</f>
        <v>2001:1998:064f:010d::4</v>
      </c>
      <c r="X6" t="str">
        <f>D6&amp;".cdvr.stage.charter.com"</f>
        <v>cdptpabb-im-pkg-0001.cdvr.stage.charter.com</v>
      </c>
    </row>
    <row r="7" spans="1:24">
      <c r="A7" s="36">
        <v>1</v>
      </c>
      <c r="B7" s="36" t="s">
        <v>14</v>
      </c>
      <c r="C7" s="36">
        <v>2</v>
      </c>
      <c r="D7" s="36" t="str">
        <f t="shared" si="2"/>
        <v>cdptpabb-im-pkg-0002</v>
      </c>
      <c r="E7" s="36" t="s">
        <v>15</v>
      </c>
      <c r="F7" s="38">
        <v>920</v>
      </c>
      <c r="G7" s="38" t="s">
        <v>145</v>
      </c>
      <c r="H7" s="35">
        <v>213</v>
      </c>
      <c r="I7" s="35">
        <v>5</v>
      </c>
      <c r="J7" s="35" t="s">
        <v>146</v>
      </c>
      <c r="K7" s="32" t="str">
        <f t="shared" si="1"/>
        <v>5</v>
      </c>
      <c r="L7" s="36" t="str">
        <f>"DASH-TS Packager "&amp;C7</f>
        <v>DASH-TS Packager 2</v>
      </c>
      <c r="M7" s="67">
        <v>7</v>
      </c>
      <c r="N7" s="10">
        <v>75</v>
      </c>
      <c r="O7" s="10">
        <v>179</v>
      </c>
      <c r="P7" s="10">
        <v>249</v>
      </c>
      <c r="Q7" s="10">
        <v>208</v>
      </c>
      <c r="R7" s="51" t="str">
        <f t="shared" si="0"/>
        <v>75.179.249.213</v>
      </c>
      <c r="S7" s="53" t="s">
        <v>58</v>
      </c>
      <c r="U7" s="12" t="str">
        <f t="shared" ref="U7:U10" si="3">G7&amp;H7</f>
        <v>75.179.249.213</v>
      </c>
      <c r="V7" t="str">
        <f t="shared" ref="V7:V10" si="4">D7&amp;".cdvr.stage.charter.com"</f>
        <v>cdptpabb-im-pkg-0002.cdvr.stage.charter.com</v>
      </c>
      <c r="W7" t="str">
        <f t="shared" ref="W7:W10" si="5">J7&amp;K7</f>
        <v>2001:1998:064f:010d::5</v>
      </c>
      <c r="X7" t="str">
        <f t="shared" ref="X7:X10" si="6">D7&amp;".cdvr.stage.charter.com"</f>
        <v>cdptpabb-im-pkg-0002.cdvr.stage.charter.com</v>
      </c>
    </row>
    <row r="8" spans="1:24">
      <c r="A8" s="36">
        <v>1</v>
      </c>
      <c r="B8" s="36" t="s">
        <v>14</v>
      </c>
      <c r="C8" s="36">
        <v>3</v>
      </c>
      <c r="D8" s="36" t="str">
        <f t="shared" si="2"/>
        <v>cdptpabb-im-pkg-0003</v>
      </c>
      <c r="E8" s="36" t="s">
        <v>15</v>
      </c>
      <c r="F8" s="38">
        <v>920</v>
      </c>
      <c r="G8" s="38" t="s">
        <v>145</v>
      </c>
      <c r="H8" s="35">
        <v>214</v>
      </c>
      <c r="I8" s="35">
        <v>6</v>
      </c>
      <c r="J8" s="35" t="s">
        <v>146</v>
      </c>
      <c r="K8" s="32" t="str">
        <f t="shared" si="1"/>
        <v>6</v>
      </c>
      <c r="L8" s="36" t="str">
        <f>"DASH-TS Packager "&amp;C8</f>
        <v>DASH-TS Packager 3</v>
      </c>
      <c r="M8" s="66">
        <v>8</v>
      </c>
      <c r="N8" s="10">
        <v>75</v>
      </c>
      <c r="O8" s="10">
        <v>179</v>
      </c>
      <c r="P8" s="10">
        <v>249</v>
      </c>
      <c r="Q8" s="10">
        <v>208</v>
      </c>
      <c r="R8" s="51" t="str">
        <f t="shared" si="0"/>
        <v>75.179.249.214</v>
      </c>
      <c r="S8" s="53" t="s">
        <v>58</v>
      </c>
      <c r="U8" s="12" t="str">
        <f t="shared" si="3"/>
        <v>75.179.249.214</v>
      </c>
      <c r="V8" t="str">
        <f t="shared" si="4"/>
        <v>cdptpabb-im-pkg-0003.cdvr.stage.charter.com</v>
      </c>
      <c r="W8" t="str">
        <f t="shared" si="5"/>
        <v>2001:1998:064f:010d::6</v>
      </c>
      <c r="X8" t="str">
        <f t="shared" si="6"/>
        <v>cdptpabb-im-pkg-0003.cdvr.stage.charter.com</v>
      </c>
    </row>
    <row r="9" spans="1:24">
      <c r="A9" s="36">
        <v>1</v>
      </c>
      <c r="B9" s="36" t="s">
        <v>14</v>
      </c>
      <c r="C9" s="36">
        <v>4</v>
      </c>
      <c r="D9" s="36" t="str">
        <f t="shared" si="2"/>
        <v>cdptpabb-im-pkg-0004</v>
      </c>
      <c r="E9" s="36" t="s">
        <v>15</v>
      </c>
      <c r="F9" s="38">
        <v>920</v>
      </c>
      <c r="G9" s="38" t="s">
        <v>145</v>
      </c>
      <c r="H9" s="35">
        <v>215</v>
      </c>
      <c r="I9" s="35">
        <v>7</v>
      </c>
      <c r="J9" s="35" t="s">
        <v>146</v>
      </c>
      <c r="K9" s="32" t="str">
        <f t="shared" si="1"/>
        <v>7</v>
      </c>
      <c r="L9" s="36" t="str">
        <f>"DASH-TS Packager "&amp;C9</f>
        <v>DASH-TS Packager 4</v>
      </c>
      <c r="M9" s="67">
        <v>9</v>
      </c>
      <c r="N9" s="10">
        <v>75</v>
      </c>
      <c r="O9" s="10">
        <v>179</v>
      </c>
      <c r="P9" s="10">
        <v>249</v>
      </c>
      <c r="Q9" s="10">
        <v>208</v>
      </c>
      <c r="R9" s="51" t="str">
        <f t="shared" si="0"/>
        <v>75.179.249.215</v>
      </c>
      <c r="S9" s="53" t="s">
        <v>58</v>
      </c>
      <c r="U9" s="12" t="str">
        <f t="shared" si="3"/>
        <v>75.179.249.215</v>
      </c>
      <c r="V9" t="str">
        <f t="shared" si="4"/>
        <v>cdptpabb-im-pkg-0004.cdvr.stage.charter.com</v>
      </c>
      <c r="W9" t="str">
        <f t="shared" si="5"/>
        <v>2001:1998:064f:010d::7</v>
      </c>
      <c r="X9" t="str">
        <f t="shared" si="6"/>
        <v>cdptpabb-im-pkg-0004.cdvr.stage.charter.com</v>
      </c>
    </row>
    <row r="10" spans="1:24">
      <c r="A10" s="36">
        <v>1</v>
      </c>
      <c r="B10" s="36" t="s">
        <v>14</v>
      </c>
      <c r="C10" s="36">
        <v>5</v>
      </c>
      <c r="D10" s="36" t="str">
        <f t="shared" si="2"/>
        <v>cdptpabb-im-pkg-0005</v>
      </c>
      <c r="E10" s="36" t="s">
        <v>15</v>
      </c>
      <c r="F10" s="38">
        <v>920</v>
      </c>
      <c r="G10" s="38" t="s">
        <v>145</v>
      </c>
      <c r="H10" s="35">
        <v>216</v>
      </c>
      <c r="I10" s="35">
        <v>8</v>
      </c>
      <c r="J10" s="35" t="s">
        <v>146</v>
      </c>
      <c r="K10" s="32" t="str">
        <f t="shared" si="1"/>
        <v>8</v>
      </c>
      <c r="L10" s="36" t="str">
        <f>"DASH-TS Packager "&amp;C10</f>
        <v>DASH-TS Packager 5</v>
      </c>
      <c r="M10" s="66">
        <v>10</v>
      </c>
      <c r="N10" s="10">
        <v>75</v>
      </c>
      <c r="O10" s="10">
        <v>179</v>
      </c>
      <c r="P10" s="10">
        <v>249</v>
      </c>
      <c r="Q10" s="10">
        <v>208</v>
      </c>
      <c r="R10" s="51" t="str">
        <f t="shared" si="0"/>
        <v>75.179.249.216</v>
      </c>
      <c r="S10" s="53" t="s">
        <v>58</v>
      </c>
      <c r="U10" s="12" t="str">
        <f t="shared" si="3"/>
        <v>75.179.249.216</v>
      </c>
      <c r="V10" t="str">
        <f t="shared" si="4"/>
        <v>cdptpabb-im-pkg-0005.cdvr.stage.charter.com</v>
      </c>
      <c r="W10" t="str">
        <f t="shared" si="5"/>
        <v>2001:1998:064f:010d::8</v>
      </c>
      <c r="X10" t="str">
        <f t="shared" si="6"/>
        <v>cdptpabb-im-pkg-0005.cdvr.stage.charter.com</v>
      </c>
    </row>
    <row r="11" spans="1:24">
      <c r="A11" s="36">
        <v>1</v>
      </c>
      <c r="B11" s="36" t="s">
        <v>14</v>
      </c>
      <c r="C11" s="36">
        <v>6</v>
      </c>
      <c r="D11" s="36" t="str">
        <f t="shared" si="2"/>
        <v>cdptpabb-im-pkg-0006</v>
      </c>
      <c r="E11" s="36" t="s">
        <v>15</v>
      </c>
      <c r="F11" s="38">
        <v>920</v>
      </c>
      <c r="G11" s="38" t="s">
        <v>145</v>
      </c>
      <c r="H11" s="35">
        <v>217</v>
      </c>
      <c r="I11" s="35">
        <v>9</v>
      </c>
      <c r="J11" s="35" t="s">
        <v>146</v>
      </c>
      <c r="K11" s="32" t="str">
        <f t="shared" si="1"/>
        <v>9</v>
      </c>
      <c r="L11" s="36" t="s">
        <v>547</v>
      </c>
      <c r="M11" s="67">
        <v>11</v>
      </c>
      <c r="N11" s="10">
        <v>75</v>
      </c>
      <c r="O11" s="10">
        <v>179</v>
      </c>
      <c r="P11" s="10">
        <v>249</v>
      </c>
      <c r="Q11" s="10">
        <v>208</v>
      </c>
      <c r="R11" s="51" t="str">
        <f t="shared" si="0"/>
        <v>75.179.249.217</v>
      </c>
      <c r="S11" s="53" t="s">
        <v>58</v>
      </c>
    </row>
    <row r="12" spans="1:24">
      <c r="A12" s="36">
        <v>1</v>
      </c>
      <c r="B12" s="36" t="s">
        <v>140</v>
      </c>
      <c r="C12" s="36">
        <v>1</v>
      </c>
      <c r="D12" s="133" t="s">
        <v>141</v>
      </c>
      <c r="E12" s="36" t="s">
        <v>15</v>
      </c>
      <c r="F12" s="38">
        <v>920</v>
      </c>
      <c r="G12" s="38" t="s">
        <v>145</v>
      </c>
      <c r="H12" s="35">
        <v>218</v>
      </c>
      <c r="I12" s="35">
        <v>10</v>
      </c>
      <c r="J12" s="35" t="s">
        <v>146</v>
      </c>
      <c r="K12" s="32" t="str">
        <f t="shared" si="1"/>
        <v>A</v>
      </c>
      <c r="L12" s="36" t="s">
        <v>139</v>
      </c>
      <c r="M12" s="66">
        <v>12</v>
      </c>
      <c r="N12" s="10">
        <v>75</v>
      </c>
      <c r="O12" s="10">
        <v>179</v>
      </c>
      <c r="P12" s="10">
        <v>249</v>
      </c>
      <c r="Q12" s="10">
        <v>208</v>
      </c>
      <c r="R12" s="51" t="str">
        <f t="shared" si="0"/>
        <v>75.179.249.218</v>
      </c>
      <c r="S12" s="53" t="s">
        <v>58</v>
      </c>
      <c r="U12" s="12" t="str">
        <f t="shared" ref="U12:U13" si="7">G12&amp;H12</f>
        <v>75.179.249.218</v>
      </c>
      <c r="V12" t="str">
        <f t="shared" ref="V12:V13" si="8">D12&amp;".cdvr.stage.charter.com"</f>
        <v>cdptpabb-im-lic-0001.cdvr.stage.charter.com</v>
      </c>
      <c r="W12" t="str">
        <f t="shared" ref="W12:W13" si="9">J12&amp;K12</f>
        <v>2001:1998:064f:010d::A</v>
      </c>
      <c r="X12" t="str">
        <f t="shared" ref="X12:X13" si="10">D12&amp;".cdvr.stage.charter.com"</f>
        <v>cdptpabb-im-lic-0001.cdvr.stage.charter.com</v>
      </c>
    </row>
    <row r="13" spans="1:24">
      <c r="A13" s="36">
        <v>1</v>
      </c>
      <c r="B13" s="36" t="s">
        <v>140</v>
      </c>
      <c r="C13" s="36">
        <v>1</v>
      </c>
      <c r="D13" s="133" t="s">
        <v>142</v>
      </c>
      <c r="E13" s="36" t="s">
        <v>15</v>
      </c>
      <c r="F13" s="38">
        <v>920</v>
      </c>
      <c r="G13" s="38" t="s">
        <v>145</v>
      </c>
      <c r="H13" s="35">
        <v>219</v>
      </c>
      <c r="I13" s="35">
        <v>11</v>
      </c>
      <c r="J13" s="35" t="s">
        <v>146</v>
      </c>
      <c r="K13" s="32" t="str">
        <f t="shared" si="1"/>
        <v>B</v>
      </c>
      <c r="L13" s="36" t="s">
        <v>143</v>
      </c>
      <c r="M13" s="67">
        <v>13</v>
      </c>
      <c r="N13" s="10">
        <v>75</v>
      </c>
      <c r="O13" s="10">
        <v>179</v>
      </c>
      <c r="P13" s="10">
        <v>249</v>
      </c>
      <c r="Q13" s="10">
        <v>208</v>
      </c>
      <c r="R13" s="51" t="str">
        <f t="shared" si="0"/>
        <v>75.179.249.219</v>
      </c>
      <c r="S13" s="53" t="s">
        <v>58</v>
      </c>
      <c r="U13" s="12" t="str">
        <f t="shared" si="7"/>
        <v>75.179.249.219</v>
      </c>
      <c r="V13" t="str">
        <f t="shared" si="8"/>
        <v>cdptpabb-im-lic-0002.cdvr.stage.charter.com</v>
      </c>
      <c r="W13" t="str">
        <f t="shared" si="9"/>
        <v>2001:1998:064f:010d::B</v>
      </c>
      <c r="X13" t="str">
        <f t="shared" si="10"/>
        <v>cdptpabb-im-lic-0002.cdvr.stage.charter.com</v>
      </c>
    </row>
    <row r="14" spans="1:24">
      <c r="A14" s="36">
        <v>1</v>
      </c>
      <c r="B14" s="36" t="s">
        <v>559</v>
      </c>
      <c r="C14" s="36">
        <v>1</v>
      </c>
      <c r="D14" s="138" t="s">
        <v>562</v>
      </c>
      <c r="E14" s="36" t="s">
        <v>15</v>
      </c>
      <c r="F14" s="38">
        <v>920</v>
      </c>
      <c r="G14" s="38" t="s">
        <v>145</v>
      </c>
      <c r="H14" s="35">
        <v>220</v>
      </c>
      <c r="I14" s="35">
        <v>12</v>
      </c>
      <c r="J14" s="35" t="s">
        <v>146</v>
      </c>
      <c r="K14" s="32" t="str">
        <f t="shared" si="1"/>
        <v>C</v>
      </c>
      <c r="L14" s="36" t="s">
        <v>560</v>
      </c>
      <c r="M14" s="66">
        <v>14</v>
      </c>
      <c r="N14" s="10">
        <v>75</v>
      </c>
      <c r="O14" s="10">
        <v>179</v>
      </c>
      <c r="P14" s="10">
        <v>249</v>
      </c>
      <c r="Q14" s="10">
        <v>208</v>
      </c>
      <c r="R14" s="51" t="str">
        <f t="shared" si="0"/>
        <v>75.179.249.220</v>
      </c>
      <c r="S14" s="53" t="s">
        <v>58</v>
      </c>
    </row>
    <row r="15" spans="1:24">
      <c r="A15" s="36">
        <v>1</v>
      </c>
      <c r="B15" s="36" t="s">
        <v>597</v>
      </c>
      <c r="C15" s="36">
        <v>1</v>
      </c>
      <c r="D15" s="133" t="s">
        <v>598</v>
      </c>
      <c r="E15" s="36" t="s">
        <v>15</v>
      </c>
      <c r="F15" s="38">
        <v>920</v>
      </c>
      <c r="G15" s="38" t="s">
        <v>145</v>
      </c>
      <c r="H15" s="35">
        <v>221</v>
      </c>
      <c r="I15" s="35">
        <v>13</v>
      </c>
      <c r="J15" s="35" t="s">
        <v>146</v>
      </c>
      <c r="K15" s="32" t="str">
        <f t="shared" si="1"/>
        <v>D</v>
      </c>
      <c r="L15" s="36" t="s">
        <v>596</v>
      </c>
      <c r="M15" s="67">
        <v>15</v>
      </c>
      <c r="N15" s="10">
        <v>75</v>
      </c>
      <c r="O15" s="10">
        <v>179</v>
      </c>
      <c r="P15" s="10">
        <v>249</v>
      </c>
      <c r="Q15" s="10">
        <v>208</v>
      </c>
      <c r="R15" s="51" t="str">
        <f t="shared" si="0"/>
        <v>75.179.249.221</v>
      </c>
      <c r="S15" s="53" t="s">
        <v>58</v>
      </c>
    </row>
    <row r="16" spans="1:24">
      <c r="A16" s="36">
        <v>1</v>
      </c>
      <c r="B16" s="36" t="s">
        <v>132</v>
      </c>
      <c r="C16" s="36">
        <v>1</v>
      </c>
      <c r="D16" s="36" t="str">
        <f>"cdptpabb-"&amp;B16&amp;"-"&amp;TEXT(C16,"0000")</f>
        <v>cdptpabb-ch-utl-0001</v>
      </c>
      <c r="E16" s="36" t="s">
        <v>15</v>
      </c>
      <c r="F16" s="38">
        <v>920</v>
      </c>
      <c r="G16" s="38" t="s">
        <v>145</v>
      </c>
      <c r="H16" s="35">
        <v>222</v>
      </c>
      <c r="I16" s="35">
        <v>14</v>
      </c>
      <c r="J16" s="35" t="s">
        <v>146</v>
      </c>
      <c r="K16" s="32" t="str">
        <f t="shared" si="1"/>
        <v>E</v>
      </c>
      <c r="L16" s="36" t="s">
        <v>133</v>
      </c>
      <c r="M16" s="66">
        <v>16</v>
      </c>
      <c r="N16" s="10">
        <v>75</v>
      </c>
      <c r="O16" s="10">
        <v>179</v>
      </c>
      <c r="P16" s="10">
        <v>249</v>
      </c>
      <c r="Q16" s="10">
        <v>208</v>
      </c>
      <c r="R16" s="51" t="str">
        <f t="shared" si="0"/>
        <v>75.179.249.222</v>
      </c>
      <c r="S16" s="53" t="s">
        <v>58</v>
      </c>
      <c r="U16" s="12" t="str">
        <f>G16&amp;H16</f>
        <v>75.179.249.222</v>
      </c>
      <c r="V16" t="str">
        <f>D16&amp;".cdvr.stage.charter.com"</f>
        <v>cdptpabb-ch-utl-0001.cdvr.stage.charter.com</v>
      </c>
      <c r="W16" t="str">
        <f>J16&amp;K16</f>
        <v>2001:1998:064f:010d::E</v>
      </c>
      <c r="X16" t="str">
        <f>D16&amp;".cdvr.stage.charter.com"</f>
        <v>cdptpabb-ch-utl-0001.cdvr.stage.charter.com</v>
      </c>
    </row>
    <row r="17" spans="1:24">
      <c r="A17" s="36"/>
      <c r="B17" s="36"/>
      <c r="C17" s="36"/>
      <c r="D17" s="37" t="s">
        <v>38</v>
      </c>
      <c r="E17" s="36"/>
      <c r="F17" s="38">
        <v>920</v>
      </c>
      <c r="G17" s="38" t="s">
        <v>145</v>
      </c>
      <c r="H17" s="35">
        <v>223</v>
      </c>
      <c r="I17" s="35"/>
      <c r="J17" s="35"/>
      <c r="K17" s="32" t="s">
        <v>39</v>
      </c>
      <c r="L17" s="36"/>
      <c r="M17" s="67">
        <v>17</v>
      </c>
      <c r="N17" s="10">
        <v>75</v>
      </c>
      <c r="O17" s="10">
        <v>179</v>
      </c>
      <c r="P17" s="10">
        <v>249</v>
      </c>
      <c r="Q17" s="10">
        <v>208</v>
      </c>
      <c r="R17" s="51" t="str">
        <f t="shared" si="0"/>
        <v>75.179.249.223</v>
      </c>
      <c r="S17" s="53" t="s">
        <v>58</v>
      </c>
    </row>
    <row r="18" spans="1:24">
      <c r="A18" s="14"/>
      <c r="B18" s="14"/>
      <c r="C18" s="14"/>
      <c r="D18" s="14"/>
      <c r="E18" s="14"/>
      <c r="F18" s="42"/>
      <c r="G18" s="42"/>
      <c r="H18" s="13"/>
      <c r="I18" s="43"/>
      <c r="J18" s="43"/>
      <c r="K18" s="14"/>
      <c r="L18" s="14"/>
      <c r="M18" s="66">
        <v>18</v>
      </c>
      <c r="R18" s="51" t="str">
        <f t="shared" si="0"/>
        <v>...</v>
      </c>
    </row>
    <row r="19" spans="1:24" ht="34.9">
      <c r="A19" s="40"/>
      <c r="B19" s="40"/>
      <c r="C19" s="57"/>
      <c r="D19" s="58" t="s">
        <v>43</v>
      </c>
      <c r="E19" s="40"/>
      <c r="F19" s="39">
        <v>910</v>
      </c>
      <c r="G19" s="39"/>
      <c r="H19" s="39">
        <v>160</v>
      </c>
      <c r="I19" s="39"/>
      <c r="J19" s="39"/>
      <c r="K19" s="40"/>
      <c r="L19" s="62" t="s">
        <v>97</v>
      </c>
      <c r="M19" s="67">
        <v>19</v>
      </c>
      <c r="N19" s="51">
        <v>75</v>
      </c>
      <c r="O19" s="51">
        <v>179</v>
      </c>
      <c r="P19" s="51">
        <v>249</v>
      </c>
      <c r="Q19" s="51">
        <v>160</v>
      </c>
      <c r="R19" s="51" t="str">
        <f t="shared" si="0"/>
        <v>75.179.249.160</v>
      </c>
      <c r="S19" s="55" t="s">
        <v>59</v>
      </c>
    </row>
    <row r="20" spans="1:24">
      <c r="A20" s="32"/>
      <c r="B20" s="32"/>
      <c r="C20" s="33"/>
      <c r="D20" s="60" t="s">
        <v>37</v>
      </c>
      <c r="E20" s="32"/>
      <c r="F20" s="35">
        <v>910</v>
      </c>
      <c r="G20" s="35" t="s">
        <v>145</v>
      </c>
      <c r="H20" s="35">
        <v>161</v>
      </c>
      <c r="I20" s="35">
        <v>1</v>
      </c>
      <c r="J20" s="35" t="s">
        <v>147</v>
      </c>
      <c r="K20" s="32" t="str">
        <f t="shared" ref="K20:K49" si="11">DEC2HEX(I20)</f>
        <v>1</v>
      </c>
      <c r="L20" s="63"/>
      <c r="M20" s="66">
        <v>20</v>
      </c>
      <c r="N20" s="51">
        <v>75</v>
      </c>
      <c r="O20" s="51">
        <v>179</v>
      </c>
      <c r="P20" s="51">
        <v>249</v>
      </c>
      <c r="Q20" s="51">
        <v>160</v>
      </c>
      <c r="R20" s="51" t="str">
        <f t="shared" si="0"/>
        <v>75.179.249.161</v>
      </c>
      <c r="S20" s="55" t="s">
        <v>59</v>
      </c>
    </row>
    <row r="21" spans="1:24">
      <c r="A21" s="36"/>
      <c r="B21" s="36"/>
      <c r="C21" s="36"/>
      <c r="D21" s="37" t="s">
        <v>32</v>
      </c>
      <c r="E21" s="36"/>
      <c r="F21" s="38">
        <v>910</v>
      </c>
      <c r="G21" s="38" t="s">
        <v>145</v>
      </c>
      <c r="H21" s="35">
        <v>162</v>
      </c>
      <c r="I21" s="35">
        <v>2</v>
      </c>
      <c r="J21" s="35" t="s">
        <v>147</v>
      </c>
      <c r="K21" s="32" t="str">
        <f t="shared" si="11"/>
        <v>2</v>
      </c>
      <c r="L21" s="36"/>
      <c r="M21" s="67">
        <v>21</v>
      </c>
      <c r="N21" s="51">
        <v>75</v>
      </c>
      <c r="O21" s="51">
        <v>179</v>
      </c>
      <c r="P21" s="51">
        <v>249</v>
      </c>
      <c r="Q21" s="51">
        <v>160</v>
      </c>
      <c r="R21" s="51" t="str">
        <f t="shared" si="0"/>
        <v>75.179.249.162</v>
      </c>
      <c r="S21" s="55" t="s">
        <v>59</v>
      </c>
    </row>
    <row r="22" spans="1:24">
      <c r="A22" s="36"/>
      <c r="B22" s="36"/>
      <c r="C22" s="36"/>
      <c r="D22" s="37" t="s">
        <v>33</v>
      </c>
      <c r="E22" s="36"/>
      <c r="F22" s="38">
        <v>910</v>
      </c>
      <c r="G22" s="38" t="s">
        <v>145</v>
      </c>
      <c r="H22" s="35">
        <v>163</v>
      </c>
      <c r="I22" s="35">
        <v>3</v>
      </c>
      <c r="J22" s="35" t="s">
        <v>147</v>
      </c>
      <c r="K22" s="32" t="str">
        <f t="shared" si="11"/>
        <v>3</v>
      </c>
      <c r="L22" s="36"/>
      <c r="M22" s="66">
        <v>22</v>
      </c>
      <c r="N22" s="51">
        <v>75</v>
      </c>
      <c r="O22" s="51">
        <v>179</v>
      </c>
      <c r="P22" s="51">
        <v>249</v>
      </c>
      <c r="Q22" s="51">
        <v>160</v>
      </c>
      <c r="R22" s="51" t="str">
        <f t="shared" si="0"/>
        <v>75.179.249.163</v>
      </c>
      <c r="S22" s="55" t="s">
        <v>59</v>
      </c>
    </row>
    <row r="23" spans="1:24">
      <c r="A23" s="36">
        <v>1</v>
      </c>
      <c r="B23" s="36" t="s">
        <v>20</v>
      </c>
      <c r="C23" s="36" t="s">
        <v>20</v>
      </c>
      <c r="D23" s="36" t="s">
        <v>95</v>
      </c>
      <c r="E23" s="36" t="s">
        <v>20</v>
      </c>
      <c r="F23" s="38">
        <v>910</v>
      </c>
      <c r="G23" s="38" t="s">
        <v>145</v>
      </c>
      <c r="H23" s="35">
        <v>164</v>
      </c>
      <c r="I23" s="35">
        <v>4</v>
      </c>
      <c r="J23" s="35" t="s">
        <v>147</v>
      </c>
      <c r="K23" s="32" t="str">
        <f t="shared" si="11"/>
        <v>4</v>
      </c>
      <c r="L23" s="36" t="s">
        <v>19</v>
      </c>
      <c r="M23" s="67">
        <v>23</v>
      </c>
      <c r="N23" s="51">
        <v>75</v>
      </c>
      <c r="O23" s="51">
        <v>179</v>
      </c>
      <c r="P23" s="51">
        <v>249</v>
      </c>
      <c r="Q23" s="51">
        <v>160</v>
      </c>
      <c r="R23" s="51" t="str">
        <f t="shared" si="0"/>
        <v>75.179.249.164</v>
      </c>
      <c r="S23" s="55" t="s">
        <v>59</v>
      </c>
      <c r="U23" s="12" t="str">
        <f t="shared" ref="U23:U40" si="12">G23&amp;H23</f>
        <v>75.179.249.164</v>
      </c>
      <c r="V23" t="str">
        <f t="shared" ref="V23:V40" si="13">D23&amp;".cdvr.stage.charter.com"</f>
        <v>rr-vip.cdvr.stage.charter.com</v>
      </c>
      <c r="W23" t="str">
        <f t="shared" ref="W23:W40" si="14">J23&amp;K23</f>
        <v>2001:1998:064f:010c::4</v>
      </c>
      <c r="X23" t="str">
        <f t="shared" ref="X23:X40" si="15">D23&amp;".cdvr.stage.charter.com"</f>
        <v>rr-vip.cdvr.stage.charter.com</v>
      </c>
    </row>
    <row r="24" spans="1:24">
      <c r="A24" s="36">
        <v>1</v>
      </c>
      <c r="B24" s="36" t="s">
        <v>18</v>
      </c>
      <c r="C24" s="36">
        <v>1</v>
      </c>
      <c r="D24" s="36" t="str">
        <f t="shared" ref="D24:D40" si="16">"cdptpabb-"&amp;B24&amp;"-"&amp;TEXT(C24,"0000")</f>
        <v>cdptpabb-ch-llb-0001</v>
      </c>
      <c r="E24" s="36" t="s">
        <v>15</v>
      </c>
      <c r="F24" s="38">
        <v>910</v>
      </c>
      <c r="G24" s="38" t="s">
        <v>145</v>
      </c>
      <c r="H24" s="35">
        <v>165</v>
      </c>
      <c r="I24" s="35">
        <v>5</v>
      </c>
      <c r="J24" s="35" t="s">
        <v>147</v>
      </c>
      <c r="K24" s="32" t="str">
        <f t="shared" si="11"/>
        <v>5</v>
      </c>
      <c r="L24" s="36" t="str">
        <f>"IPVS LB "&amp;C24</f>
        <v>IPVS LB 1</v>
      </c>
      <c r="M24" s="66">
        <v>24</v>
      </c>
      <c r="N24" s="51">
        <v>75</v>
      </c>
      <c r="O24" s="51">
        <v>179</v>
      </c>
      <c r="P24" s="51">
        <v>249</v>
      </c>
      <c r="Q24" s="51">
        <v>160</v>
      </c>
      <c r="R24" s="51" t="str">
        <f t="shared" si="0"/>
        <v>75.179.249.165</v>
      </c>
      <c r="S24" s="55" t="s">
        <v>59</v>
      </c>
      <c r="U24" s="12" t="str">
        <f t="shared" si="12"/>
        <v>75.179.249.165</v>
      </c>
      <c r="V24" t="str">
        <f t="shared" si="13"/>
        <v>cdptpabb-ch-llb-0001.cdvr.stage.charter.com</v>
      </c>
      <c r="W24" t="str">
        <f t="shared" si="14"/>
        <v>2001:1998:064f:010c::5</v>
      </c>
      <c r="X24" t="str">
        <f t="shared" si="15"/>
        <v>cdptpabb-ch-llb-0001.cdvr.stage.charter.com</v>
      </c>
    </row>
    <row r="25" spans="1:24">
      <c r="A25" s="36">
        <v>1</v>
      </c>
      <c r="B25" s="36" t="s">
        <v>18</v>
      </c>
      <c r="C25" s="36">
        <v>2</v>
      </c>
      <c r="D25" s="36" t="str">
        <f t="shared" si="16"/>
        <v>cdptpabb-ch-llb-0002</v>
      </c>
      <c r="E25" s="36" t="s">
        <v>15</v>
      </c>
      <c r="F25" s="38">
        <v>910</v>
      </c>
      <c r="G25" s="38" t="s">
        <v>145</v>
      </c>
      <c r="H25" s="35">
        <v>166</v>
      </c>
      <c r="I25" s="35">
        <v>6</v>
      </c>
      <c r="J25" s="35" t="s">
        <v>147</v>
      </c>
      <c r="K25" s="32" t="str">
        <f t="shared" si="11"/>
        <v>6</v>
      </c>
      <c r="L25" s="36" t="str">
        <f>"IPVS LB "&amp;C25</f>
        <v>IPVS LB 2</v>
      </c>
      <c r="M25" s="67">
        <v>25</v>
      </c>
      <c r="N25" s="51">
        <v>75</v>
      </c>
      <c r="O25" s="51">
        <v>179</v>
      </c>
      <c r="P25" s="51">
        <v>249</v>
      </c>
      <c r="Q25" s="51">
        <v>160</v>
      </c>
      <c r="R25" s="51" t="str">
        <f t="shared" si="0"/>
        <v>75.179.249.166</v>
      </c>
      <c r="S25" s="55" t="s">
        <v>59</v>
      </c>
      <c r="U25" s="12" t="str">
        <f t="shared" si="12"/>
        <v>75.179.249.166</v>
      </c>
      <c r="V25" t="str">
        <f t="shared" si="13"/>
        <v>cdptpabb-ch-llb-0002.cdvr.stage.charter.com</v>
      </c>
      <c r="W25" t="str">
        <f t="shared" si="14"/>
        <v>2001:1998:064f:010c::6</v>
      </c>
      <c r="X25" t="str">
        <f t="shared" si="15"/>
        <v>cdptpabb-ch-llb-0002.cdvr.stage.charter.com</v>
      </c>
    </row>
    <row r="26" spans="1:24">
      <c r="A26" s="36">
        <v>1</v>
      </c>
      <c r="B26" s="36" t="s">
        <v>16</v>
      </c>
      <c r="C26" s="36">
        <v>1</v>
      </c>
      <c r="D26" s="36" t="str">
        <f t="shared" si="16"/>
        <v>cdptpabb-ci-vrr-0001</v>
      </c>
      <c r="E26" s="36" t="s">
        <v>15</v>
      </c>
      <c r="F26" s="38">
        <v>910</v>
      </c>
      <c r="G26" s="38" t="s">
        <v>145</v>
      </c>
      <c r="H26" s="35">
        <v>167</v>
      </c>
      <c r="I26" s="35">
        <v>7</v>
      </c>
      <c r="J26" s="35" t="s">
        <v>147</v>
      </c>
      <c r="K26" s="32" t="str">
        <f t="shared" si="11"/>
        <v>7</v>
      </c>
      <c r="L26" s="36" t="str">
        <f>"Record Router "&amp;C26</f>
        <v>Record Router 1</v>
      </c>
      <c r="M26" s="66">
        <v>26</v>
      </c>
      <c r="N26" s="51">
        <v>75</v>
      </c>
      <c r="O26" s="51">
        <v>179</v>
      </c>
      <c r="P26" s="51">
        <v>249</v>
      </c>
      <c r="Q26" s="51">
        <v>160</v>
      </c>
      <c r="R26" s="51" t="str">
        <f t="shared" si="0"/>
        <v>75.179.249.167</v>
      </c>
      <c r="S26" s="55" t="s">
        <v>59</v>
      </c>
      <c r="U26" s="12" t="str">
        <f t="shared" si="12"/>
        <v>75.179.249.167</v>
      </c>
      <c r="V26" t="str">
        <f t="shared" si="13"/>
        <v>cdptpabb-ci-vrr-0001.cdvr.stage.charter.com</v>
      </c>
      <c r="W26" t="str">
        <f t="shared" si="14"/>
        <v>2001:1998:064f:010c::7</v>
      </c>
      <c r="X26" t="str">
        <f t="shared" si="15"/>
        <v>cdptpabb-ci-vrr-0001.cdvr.stage.charter.com</v>
      </c>
    </row>
    <row r="27" spans="1:24">
      <c r="A27" s="36">
        <v>1</v>
      </c>
      <c r="B27" s="36" t="s">
        <v>16</v>
      </c>
      <c r="C27" s="36">
        <v>2</v>
      </c>
      <c r="D27" s="36" t="str">
        <f t="shared" si="16"/>
        <v>cdptpabb-ci-vrr-0002</v>
      </c>
      <c r="E27" s="36" t="s">
        <v>15</v>
      </c>
      <c r="F27" s="38">
        <v>910</v>
      </c>
      <c r="G27" s="38" t="s">
        <v>145</v>
      </c>
      <c r="H27" s="35">
        <v>168</v>
      </c>
      <c r="I27" s="35">
        <v>8</v>
      </c>
      <c r="J27" s="35" t="s">
        <v>147</v>
      </c>
      <c r="K27" s="32" t="str">
        <f t="shared" si="11"/>
        <v>8</v>
      </c>
      <c r="L27" s="36" t="str">
        <f>"Record Router "&amp;C27</f>
        <v>Record Router 2</v>
      </c>
      <c r="M27" s="67">
        <v>27</v>
      </c>
      <c r="N27" s="51">
        <v>75</v>
      </c>
      <c r="O27" s="51">
        <v>179</v>
      </c>
      <c r="P27" s="51">
        <v>249</v>
      </c>
      <c r="Q27" s="51">
        <v>160</v>
      </c>
      <c r="R27" s="51" t="str">
        <f t="shared" si="0"/>
        <v>75.179.249.168</v>
      </c>
      <c r="S27" s="55" t="s">
        <v>59</v>
      </c>
      <c r="U27" s="12" t="str">
        <f t="shared" si="12"/>
        <v>75.179.249.168</v>
      </c>
      <c r="V27" t="str">
        <f t="shared" si="13"/>
        <v>cdptpabb-ci-vrr-0002.cdvr.stage.charter.com</v>
      </c>
      <c r="W27" t="str">
        <f t="shared" si="14"/>
        <v>2001:1998:064f:010c::8</v>
      </c>
      <c r="X27" t="str">
        <f t="shared" si="15"/>
        <v>cdptpabb-ci-vrr-0002.cdvr.stage.charter.com</v>
      </c>
    </row>
    <row r="28" spans="1:24">
      <c r="A28" s="36">
        <v>1</v>
      </c>
      <c r="B28" s="36" t="s">
        <v>16</v>
      </c>
      <c r="C28" s="36">
        <v>3</v>
      </c>
      <c r="D28" s="36" t="str">
        <f t="shared" si="16"/>
        <v>cdptpabb-ci-vrr-0003</v>
      </c>
      <c r="E28" s="36" t="s">
        <v>15</v>
      </c>
      <c r="F28" s="38">
        <v>910</v>
      </c>
      <c r="G28" s="38" t="s">
        <v>145</v>
      </c>
      <c r="H28" s="35">
        <v>169</v>
      </c>
      <c r="I28" s="35">
        <v>9</v>
      </c>
      <c r="J28" s="35" t="s">
        <v>147</v>
      </c>
      <c r="K28" s="32" t="str">
        <f t="shared" si="11"/>
        <v>9</v>
      </c>
      <c r="L28" s="36" t="str">
        <f>"Record Router "&amp;C28</f>
        <v>Record Router 3</v>
      </c>
      <c r="M28" s="66">
        <v>28</v>
      </c>
      <c r="N28" s="51">
        <v>75</v>
      </c>
      <c r="O28" s="51">
        <v>179</v>
      </c>
      <c r="P28" s="51">
        <v>249</v>
      </c>
      <c r="Q28" s="51">
        <v>160</v>
      </c>
      <c r="R28" s="51" t="str">
        <f t="shared" si="0"/>
        <v>75.179.249.169</v>
      </c>
      <c r="S28" s="55" t="s">
        <v>59</v>
      </c>
      <c r="U28" s="12" t="str">
        <f t="shared" si="12"/>
        <v>75.179.249.169</v>
      </c>
      <c r="V28" t="str">
        <f t="shared" si="13"/>
        <v>cdptpabb-ci-vrr-0003.cdvr.stage.charter.com</v>
      </c>
      <c r="W28" t="str">
        <f t="shared" si="14"/>
        <v>2001:1998:064f:010c::9</v>
      </c>
      <c r="X28" t="str">
        <f t="shared" si="15"/>
        <v>cdptpabb-ci-vrr-0003.cdvr.stage.charter.com</v>
      </c>
    </row>
    <row r="29" spans="1:24">
      <c r="A29" s="36">
        <v>1</v>
      </c>
      <c r="B29" s="36" t="s">
        <v>17</v>
      </c>
      <c r="C29" s="36">
        <v>1</v>
      </c>
      <c r="D29" s="36" t="str">
        <f t="shared" si="16"/>
        <v>cdptpabb-ci-cbb-0001</v>
      </c>
      <c r="E29" s="36" t="s">
        <v>15</v>
      </c>
      <c r="F29" s="38">
        <v>910</v>
      </c>
      <c r="G29" s="38" t="s">
        <v>145</v>
      </c>
      <c r="H29" s="35">
        <v>170</v>
      </c>
      <c r="I29" s="35">
        <v>10</v>
      </c>
      <c r="J29" s="35" t="s">
        <v>147</v>
      </c>
      <c r="K29" s="32" t="str">
        <f t="shared" si="11"/>
        <v>A</v>
      </c>
      <c r="L29" s="36" t="str">
        <f t="shared" ref="L29:L40" si="17">"Couchbase "&amp;C29</f>
        <v>Couchbase 1</v>
      </c>
      <c r="M29" s="67">
        <v>29</v>
      </c>
      <c r="N29" s="51">
        <v>75</v>
      </c>
      <c r="O29" s="51">
        <v>179</v>
      </c>
      <c r="P29" s="51">
        <v>249</v>
      </c>
      <c r="Q29" s="51">
        <v>160</v>
      </c>
      <c r="R29" s="51" t="str">
        <f t="shared" si="0"/>
        <v>75.179.249.170</v>
      </c>
      <c r="S29" s="55" t="s">
        <v>59</v>
      </c>
      <c r="U29" s="12" t="str">
        <f t="shared" si="12"/>
        <v>75.179.249.170</v>
      </c>
      <c r="V29" t="str">
        <f t="shared" si="13"/>
        <v>cdptpabb-ci-cbb-0001.cdvr.stage.charter.com</v>
      </c>
      <c r="W29" t="str">
        <f t="shared" si="14"/>
        <v>2001:1998:064f:010c::A</v>
      </c>
      <c r="X29" t="str">
        <f t="shared" si="15"/>
        <v>cdptpabb-ci-cbb-0001.cdvr.stage.charter.com</v>
      </c>
    </row>
    <row r="30" spans="1:24">
      <c r="A30" s="36">
        <v>1</v>
      </c>
      <c r="B30" s="36" t="s">
        <v>17</v>
      </c>
      <c r="C30" s="36">
        <v>2</v>
      </c>
      <c r="D30" s="36" t="str">
        <f t="shared" si="16"/>
        <v>cdptpabb-ci-cbb-0002</v>
      </c>
      <c r="E30" s="36" t="s">
        <v>15</v>
      </c>
      <c r="F30" s="38">
        <v>910</v>
      </c>
      <c r="G30" s="38" t="s">
        <v>145</v>
      </c>
      <c r="H30" s="35">
        <v>171</v>
      </c>
      <c r="I30" s="35">
        <v>11</v>
      </c>
      <c r="J30" s="35" t="s">
        <v>147</v>
      </c>
      <c r="K30" s="32" t="str">
        <f t="shared" si="11"/>
        <v>B</v>
      </c>
      <c r="L30" s="36" t="str">
        <f t="shared" si="17"/>
        <v>Couchbase 2</v>
      </c>
      <c r="M30" s="66">
        <v>30</v>
      </c>
      <c r="N30" s="51">
        <v>75</v>
      </c>
      <c r="O30" s="51">
        <v>179</v>
      </c>
      <c r="P30" s="51">
        <v>249</v>
      </c>
      <c r="Q30" s="51">
        <v>160</v>
      </c>
      <c r="R30" s="51" t="str">
        <f t="shared" si="0"/>
        <v>75.179.249.171</v>
      </c>
      <c r="S30" s="55" t="s">
        <v>59</v>
      </c>
      <c r="U30" s="12" t="str">
        <f t="shared" si="12"/>
        <v>75.179.249.171</v>
      </c>
      <c r="V30" t="str">
        <f t="shared" si="13"/>
        <v>cdptpabb-ci-cbb-0002.cdvr.stage.charter.com</v>
      </c>
      <c r="W30" t="str">
        <f t="shared" si="14"/>
        <v>2001:1998:064f:010c::B</v>
      </c>
      <c r="X30" t="str">
        <f t="shared" si="15"/>
        <v>cdptpabb-ci-cbb-0002.cdvr.stage.charter.com</v>
      </c>
    </row>
    <row r="31" spans="1:24">
      <c r="A31" s="36">
        <v>1</v>
      </c>
      <c r="B31" s="36" t="s">
        <v>17</v>
      </c>
      <c r="C31" s="36">
        <v>3</v>
      </c>
      <c r="D31" s="36" t="str">
        <f t="shared" si="16"/>
        <v>cdptpabb-ci-cbb-0003</v>
      </c>
      <c r="E31" s="36" t="s">
        <v>15</v>
      </c>
      <c r="F31" s="38">
        <v>910</v>
      </c>
      <c r="G31" s="38" t="s">
        <v>145</v>
      </c>
      <c r="H31" s="35">
        <v>172</v>
      </c>
      <c r="I31" s="35">
        <v>12</v>
      </c>
      <c r="J31" s="35" t="s">
        <v>147</v>
      </c>
      <c r="K31" s="32" t="str">
        <f t="shared" si="11"/>
        <v>C</v>
      </c>
      <c r="L31" s="36" t="str">
        <f t="shared" si="17"/>
        <v>Couchbase 3</v>
      </c>
      <c r="M31" s="67">
        <v>31</v>
      </c>
      <c r="N31" s="51">
        <v>75</v>
      </c>
      <c r="O31" s="51">
        <v>179</v>
      </c>
      <c r="P31" s="51">
        <v>249</v>
      </c>
      <c r="Q31" s="51">
        <v>160</v>
      </c>
      <c r="R31" s="51" t="str">
        <f t="shared" si="0"/>
        <v>75.179.249.172</v>
      </c>
      <c r="S31" s="55" t="s">
        <v>59</v>
      </c>
      <c r="U31" s="12" t="str">
        <f t="shared" si="12"/>
        <v>75.179.249.172</v>
      </c>
      <c r="V31" t="str">
        <f t="shared" si="13"/>
        <v>cdptpabb-ci-cbb-0003.cdvr.stage.charter.com</v>
      </c>
      <c r="W31" t="str">
        <f t="shared" si="14"/>
        <v>2001:1998:064f:010c::C</v>
      </c>
      <c r="X31" t="str">
        <f t="shared" si="15"/>
        <v>cdptpabb-ci-cbb-0003.cdvr.stage.charter.com</v>
      </c>
    </row>
    <row r="32" spans="1:24">
      <c r="A32" s="36">
        <v>1</v>
      </c>
      <c r="B32" s="36" t="s">
        <v>17</v>
      </c>
      <c r="C32" s="36">
        <v>4</v>
      </c>
      <c r="D32" s="36" t="str">
        <f t="shared" si="16"/>
        <v>cdptpabb-ci-cbb-0004</v>
      </c>
      <c r="E32" s="36" t="s">
        <v>15</v>
      </c>
      <c r="F32" s="38">
        <v>910</v>
      </c>
      <c r="G32" s="38" t="s">
        <v>145</v>
      </c>
      <c r="H32" s="35">
        <v>173</v>
      </c>
      <c r="I32" s="35">
        <v>13</v>
      </c>
      <c r="J32" s="35" t="s">
        <v>147</v>
      </c>
      <c r="K32" s="32" t="str">
        <f t="shared" si="11"/>
        <v>D</v>
      </c>
      <c r="L32" s="36" t="str">
        <f t="shared" si="17"/>
        <v>Couchbase 4</v>
      </c>
      <c r="M32" s="66">
        <v>32</v>
      </c>
      <c r="N32" s="51">
        <v>75</v>
      </c>
      <c r="O32" s="51">
        <v>179</v>
      </c>
      <c r="P32" s="51">
        <v>249</v>
      </c>
      <c r="Q32" s="51">
        <v>160</v>
      </c>
      <c r="R32" s="51" t="str">
        <f t="shared" si="0"/>
        <v>75.179.249.173</v>
      </c>
      <c r="S32" s="55" t="s">
        <v>59</v>
      </c>
      <c r="U32" s="12" t="str">
        <f t="shared" si="12"/>
        <v>75.179.249.173</v>
      </c>
      <c r="V32" t="str">
        <f t="shared" si="13"/>
        <v>cdptpabb-ci-cbb-0004.cdvr.stage.charter.com</v>
      </c>
      <c r="W32" t="str">
        <f t="shared" si="14"/>
        <v>2001:1998:064f:010c::D</v>
      </c>
      <c r="X32" t="str">
        <f t="shared" si="15"/>
        <v>cdptpabb-ci-cbb-0004.cdvr.stage.charter.com</v>
      </c>
    </row>
    <row r="33" spans="1:24">
      <c r="A33" s="36">
        <v>1</v>
      </c>
      <c r="B33" s="36" t="s">
        <v>17</v>
      </c>
      <c r="C33" s="36">
        <v>5</v>
      </c>
      <c r="D33" s="36" t="str">
        <f t="shared" si="16"/>
        <v>cdptpabb-ci-cbb-0005</v>
      </c>
      <c r="E33" s="36" t="s">
        <v>15</v>
      </c>
      <c r="F33" s="38">
        <v>910</v>
      </c>
      <c r="G33" s="38" t="s">
        <v>145</v>
      </c>
      <c r="H33" s="35">
        <v>174</v>
      </c>
      <c r="I33" s="35">
        <v>14</v>
      </c>
      <c r="J33" s="35" t="s">
        <v>147</v>
      </c>
      <c r="K33" s="32" t="str">
        <f t="shared" si="11"/>
        <v>E</v>
      </c>
      <c r="L33" s="36" t="str">
        <f t="shared" si="17"/>
        <v>Couchbase 5</v>
      </c>
      <c r="M33" s="67">
        <v>33</v>
      </c>
      <c r="N33" s="51">
        <v>75</v>
      </c>
      <c r="O33" s="51">
        <v>179</v>
      </c>
      <c r="P33" s="51">
        <v>249</v>
      </c>
      <c r="Q33" s="51">
        <v>160</v>
      </c>
      <c r="R33" s="51" t="str">
        <f t="shared" si="0"/>
        <v>75.179.249.174</v>
      </c>
      <c r="S33" s="55" t="s">
        <v>59</v>
      </c>
      <c r="U33" s="12" t="str">
        <f t="shared" si="12"/>
        <v>75.179.249.174</v>
      </c>
      <c r="V33" t="str">
        <f t="shared" si="13"/>
        <v>cdptpabb-ci-cbb-0005.cdvr.stage.charter.com</v>
      </c>
      <c r="W33" t="str">
        <f t="shared" si="14"/>
        <v>2001:1998:064f:010c::E</v>
      </c>
      <c r="X33" t="str">
        <f t="shared" si="15"/>
        <v>cdptpabb-ci-cbb-0005.cdvr.stage.charter.com</v>
      </c>
    </row>
    <row r="34" spans="1:24">
      <c r="A34" s="36">
        <v>1</v>
      </c>
      <c r="B34" s="36" t="s">
        <v>17</v>
      </c>
      <c r="C34" s="36">
        <v>6</v>
      </c>
      <c r="D34" s="36" t="str">
        <f t="shared" si="16"/>
        <v>cdptpabb-ci-cbb-0006</v>
      </c>
      <c r="E34" s="36" t="s">
        <v>15</v>
      </c>
      <c r="F34" s="38">
        <v>910</v>
      </c>
      <c r="G34" s="38" t="s">
        <v>145</v>
      </c>
      <c r="H34" s="35">
        <v>175</v>
      </c>
      <c r="I34" s="35">
        <v>15</v>
      </c>
      <c r="J34" s="35" t="s">
        <v>147</v>
      </c>
      <c r="K34" s="32" t="str">
        <f t="shared" si="11"/>
        <v>F</v>
      </c>
      <c r="L34" s="36" t="str">
        <f t="shared" si="17"/>
        <v>Couchbase 6</v>
      </c>
      <c r="M34" s="66">
        <v>34</v>
      </c>
      <c r="N34" s="51">
        <v>75</v>
      </c>
      <c r="O34" s="51">
        <v>179</v>
      </c>
      <c r="P34" s="51">
        <v>249</v>
      </c>
      <c r="Q34" s="51">
        <v>160</v>
      </c>
      <c r="R34" s="51" t="str">
        <f t="shared" ref="R34:R50" si="18">N34&amp;"."&amp;O34&amp;"."&amp;P34&amp;"."&amp;H34</f>
        <v>75.179.249.175</v>
      </c>
      <c r="S34" s="55" t="s">
        <v>59</v>
      </c>
      <c r="U34" s="12" t="str">
        <f t="shared" si="12"/>
        <v>75.179.249.175</v>
      </c>
      <c r="V34" t="str">
        <f t="shared" si="13"/>
        <v>cdptpabb-ci-cbb-0006.cdvr.stage.charter.com</v>
      </c>
      <c r="W34" t="str">
        <f t="shared" si="14"/>
        <v>2001:1998:064f:010c::F</v>
      </c>
      <c r="X34" t="str">
        <f t="shared" si="15"/>
        <v>cdptpabb-ci-cbb-0006.cdvr.stage.charter.com</v>
      </c>
    </row>
    <row r="35" spans="1:24">
      <c r="A35" s="36">
        <v>1</v>
      </c>
      <c r="B35" s="36" t="s">
        <v>17</v>
      </c>
      <c r="C35" s="36">
        <v>7</v>
      </c>
      <c r="D35" s="36" t="str">
        <f t="shared" si="16"/>
        <v>cdptpabb-ci-cbb-0007</v>
      </c>
      <c r="E35" s="36" t="s">
        <v>15</v>
      </c>
      <c r="F35" s="38">
        <v>910</v>
      </c>
      <c r="G35" s="38" t="s">
        <v>145</v>
      </c>
      <c r="H35" s="35">
        <v>176</v>
      </c>
      <c r="I35" s="35">
        <v>16</v>
      </c>
      <c r="J35" s="35" t="s">
        <v>147</v>
      </c>
      <c r="K35" s="32" t="str">
        <f t="shared" si="11"/>
        <v>10</v>
      </c>
      <c r="L35" s="36" t="str">
        <f t="shared" si="17"/>
        <v>Couchbase 7</v>
      </c>
      <c r="M35" s="67">
        <v>35</v>
      </c>
      <c r="N35" s="51">
        <v>75</v>
      </c>
      <c r="O35" s="51">
        <v>179</v>
      </c>
      <c r="P35" s="51">
        <v>249</v>
      </c>
      <c r="Q35" s="51">
        <v>160</v>
      </c>
      <c r="R35" s="51" t="str">
        <f t="shared" si="18"/>
        <v>75.179.249.176</v>
      </c>
      <c r="S35" s="55" t="s">
        <v>59</v>
      </c>
      <c r="U35" s="12" t="str">
        <f t="shared" si="12"/>
        <v>75.179.249.176</v>
      </c>
      <c r="V35" t="str">
        <f t="shared" si="13"/>
        <v>cdptpabb-ci-cbb-0007.cdvr.stage.charter.com</v>
      </c>
      <c r="W35" t="str">
        <f t="shared" si="14"/>
        <v>2001:1998:064f:010c::10</v>
      </c>
      <c r="X35" t="str">
        <f t="shared" si="15"/>
        <v>cdptpabb-ci-cbb-0007.cdvr.stage.charter.com</v>
      </c>
    </row>
    <row r="36" spans="1:24">
      <c r="A36" s="36">
        <v>1</v>
      </c>
      <c r="B36" s="36" t="s">
        <v>17</v>
      </c>
      <c r="C36" s="36">
        <v>8</v>
      </c>
      <c r="D36" s="36" t="str">
        <f t="shared" si="16"/>
        <v>cdptpabb-ci-cbb-0008</v>
      </c>
      <c r="E36" s="36" t="s">
        <v>15</v>
      </c>
      <c r="F36" s="38">
        <v>910</v>
      </c>
      <c r="G36" s="38" t="s">
        <v>145</v>
      </c>
      <c r="H36" s="35">
        <v>177</v>
      </c>
      <c r="I36" s="35">
        <v>17</v>
      </c>
      <c r="J36" s="35" t="s">
        <v>147</v>
      </c>
      <c r="K36" s="32" t="str">
        <f t="shared" si="11"/>
        <v>11</v>
      </c>
      <c r="L36" s="36" t="str">
        <f t="shared" si="17"/>
        <v>Couchbase 8</v>
      </c>
      <c r="M36" s="66">
        <v>36</v>
      </c>
      <c r="N36" s="51">
        <v>75</v>
      </c>
      <c r="O36" s="51">
        <v>179</v>
      </c>
      <c r="P36" s="51">
        <v>249</v>
      </c>
      <c r="Q36" s="51">
        <v>160</v>
      </c>
      <c r="R36" s="51" t="str">
        <f t="shared" si="18"/>
        <v>75.179.249.177</v>
      </c>
      <c r="S36" s="55" t="s">
        <v>59</v>
      </c>
      <c r="U36" s="12" t="str">
        <f t="shared" si="12"/>
        <v>75.179.249.177</v>
      </c>
      <c r="V36" t="str">
        <f t="shared" si="13"/>
        <v>cdptpabb-ci-cbb-0008.cdvr.stage.charter.com</v>
      </c>
      <c r="W36" t="str">
        <f t="shared" si="14"/>
        <v>2001:1998:064f:010c::11</v>
      </c>
      <c r="X36" t="str">
        <f t="shared" si="15"/>
        <v>cdptpabb-ci-cbb-0008.cdvr.stage.charter.com</v>
      </c>
    </row>
    <row r="37" spans="1:24">
      <c r="A37" s="36">
        <v>1</v>
      </c>
      <c r="B37" s="36" t="s">
        <v>17</v>
      </c>
      <c r="C37" s="36">
        <v>9</v>
      </c>
      <c r="D37" s="36" t="str">
        <f t="shared" si="16"/>
        <v>cdptpabb-ci-cbb-0009</v>
      </c>
      <c r="E37" s="36" t="s">
        <v>15</v>
      </c>
      <c r="F37" s="38">
        <v>910</v>
      </c>
      <c r="G37" s="38" t="s">
        <v>145</v>
      </c>
      <c r="H37" s="35">
        <v>178</v>
      </c>
      <c r="I37" s="35">
        <v>18</v>
      </c>
      <c r="J37" s="35" t="s">
        <v>147</v>
      </c>
      <c r="K37" s="32" t="str">
        <f t="shared" si="11"/>
        <v>12</v>
      </c>
      <c r="L37" s="36" t="str">
        <f t="shared" si="17"/>
        <v>Couchbase 9</v>
      </c>
      <c r="M37" s="67">
        <v>37</v>
      </c>
      <c r="N37" s="51">
        <v>75</v>
      </c>
      <c r="O37" s="51">
        <v>179</v>
      </c>
      <c r="P37" s="51">
        <v>249</v>
      </c>
      <c r="Q37" s="51">
        <v>160</v>
      </c>
      <c r="R37" s="51" t="str">
        <f t="shared" si="18"/>
        <v>75.179.249.178</v>
      </c>
      <c r="S37" s="55" t="s">
        <v>59</v>
      </c>
      <c r="U37" s="12" t="str">
        <f t="shared" si="12"/>
        <v>75.179.249.178</v>
      </c>
      <c r="V37" t="str">
        <f t="shared" si="13"/>
        <v>cdptpabb-ci-cbb-0009.cdvr.stage.charter.com</v>
      </c>
      <c r="W37" t="str">
        <f t="shared" si="14"/>
        <v>2001:1998:064f:010c::12</v>
      </c>
      <c r="X37" t="str">
        <f t="shared" si="15"/>
        <v>cdptpabb-ci-cbb-0009.cdvr.stage.charter.com</v>
      </c>
    </row>
    <row r="38" spans="1:24">
      <c r="A38" s="36">
        <v>1</v>
      </c>
      <c r="B38" s="36" t="s">
        <v>17</v>
      </c>
      <c r="C38" s="36">
        <v>10</v>
      </c>
      <c r="D38" s="36" t="str">
        <f t="shared" si="16"/>
        <v>cdptpabb-ci-cbb-0010</v>
      </c>
      <c r="E38" s="36" t="s">
        <v>15</v>
      </c>
      <c r="F38" s="38">
        <v>910</v>
      </c>
      <c r="G38" s="38" t="s">
        <v>145</v>
      </c>
      <c r="H38" s="35">
        <v>179</v>
      </c>
      <c r="I38" s="35">
        <v>19</v>
      </c>
      <c r="J38" s="35" t="s">
        <v>147</v>
      </c>
      <c r="K38" s="32" t="str">
        <f t="shared" si="11"/>
        <v>13</v>
      </c>
      <c r="L38" s="36" t="str">
        <f t="shared" si="17"/>
        <v>Couchbase 10</v>
      </c>
      <c r="M38" s="66">
        <v>38</v>
      </c>
      <c r="N38" s="51">
        <v>75</v>
      </c>
      <c r="O38" s="51">
        <v>179</v>
      </c>
      <c r="P38" s="51">
        <v>249</v>
      </c>
      <c r="Q38" s="51">
        <v>160</v>
      </c>
      <c r="R38" s="51" t="str">
        <f t="shared" si="18"/>
        <v>75.179.249.179</v>
      </c>
      <c r="S38" s="55" t="s">
        <v>59</v>
      </c>
      <c r="U38" s="12" t="str">
        <f t="shared" si="12"/>
        <v>75.179.249.179</v>
      </c>
      <c r="V38" t="str">
        <f t="shared" si="13"/>
        <v>cdptpabb-ci-cbb-0010.cdvr.stage.charter.com</v>
      </c>
      <c r="W38" t="str">
        <f t="shared" si="14"/>
        <v>2001:1998:064f:010c::13</v>
      </c>
      <c r="X38" t="str">
        <f t="shared" si="15"/>
        <v>cdptpabb-ci-cbb-0010.cdvr.stage.charter.com</v>
      </c>
    </row>
    <row r="39" spans="1:24">
      <c r="A39" s="36">
        <v>1</v>
      </c>
      <c r="B39" s="36" t="s">
        <v>17</v>
      </c>
      <c r="C39" s="36">
        <v>11</v>
      </c>
      <c r="D39" s="36" t="str">
        <f t="shared" si="16"/>
        <v>cdptpabb-ci-cbb-0011</v>
      </c>
      <c r="E39" s="36" t="s">
        <v>15</v>
      </c>
      <c r="F39" s="38">
        <v>910</v>
      </c>
      <c r="G39" s="38" t="s">
        <v>145</v>
      </c>
      <c r="H39" s="35">
        <v>180</v>
      </c>
      <c r="I39" s="35">
        <v>20</v>
      </c>
      <c r="J39" s="35" t="s">
        <v>147</v>
      </c>
      <c r="K39" s="32" t="str">
        <f t="shared" si="11"/>
        <v>14</v>
      </c>
      <c r="L39" s="36" t="str">
        <f t="shared" si="17"/>
        <v>Couchbase 11</v>
      </c>
      <c r="M39" s="67">
        <v>39</v>
      </c>
      <c r="N39" s="51">
        <v>75</v>
      </c>
      <c r="O39" s="51">
        <v>179</v>
      </c>
      <c r="P39" s="51">
        <v>249</v>
      </c>
      <c r="Q39" s="51">
        <v>160</v>
      </c>
      <c r="R39" s="51" t="str">
        <f t="shared" si="18"/>
        <v>75.179.249.180</v>
      </c>
      <c r="S39" s="55" t="s">
        <v>59</v>
      </c>
      <c r="U39" s="12" t="str">
        <f t="shared" si="12"/>
        <v>75.179.249.180</v>
      </c>
      <c r="V39" t="str">
        <f t="shared" si="13"/>
        <v>cdptpabb-ci-cbb-0011.cdvr.stage.charter.com</v>
      </c>
      <c r="W39" t="str">
        <f t="shared" si="14"/>
        <v>2001:1998:064f:010c::14</v>
      </c>
      <c r="X39" t="str">
        <f t="shared" si="15"/>
        <v>cdptpabb-ci-cbb-0011.cdvr.stage.charter.com</v>
      </c>
    </row>
    <row r="40" spans="1:24">
      <c r="A40" s="36">
        <v>1</v>
      </c>
      <c r="B40" s="36" t="s">
        <v>17</v>
      </c>
      <c r="C40" s="36">
        <v>12</v>
      </c>
      <c r="D40" s="36" t="str">
        <f t="shared" si="16"/>
        <v>cdptpabb-ci-cbb-0012</v>
      </c>
      <c r="E40" s="36" t="s">
        <v>15</v>
      </c>
      <c r="F40" s="38">
        <v>910</v>
      </c>
      <c r="G40" s="38" t="s">
        <v>145</v>
      </c>
      <c r="H40" s="35">
        <v>181</v>
      </c>
      <c r="I40" s="35">
        <v>21</v>
      </c>
      <c r="J40" s="35" t="s">
        <v>147</v>
      </c>
      <c r="K40" s="32" t="str">
        <f t="shared" si="11"/>
        <v>15</v>
      </c>
      <c r="L40" s="36" t="str">
        <f t="shared" si="17"/>
        <v>Couchbase 12</v>
      </c>
      <c r="M40" s="66">
        <v>40</v>
      </c>
      <c r="N40" s="51">
        <v>75</v>
      </c>
      <c r="O40" s="51">
        <v>179</v>
      </c>
      <c r="P40" s="51">
        <v>249</v>
      </c>
      <c r="Q40" s="51">
        <v>160</v>
      </c>
      <c r="R40" s="51" t="str">
        <f t="shared" si="18"/>
        <v>75.179.249.181</v>
      </c>
      <c r="S40" s="55" t="s">
        <v>59</v>
      </c>
      <c r="U40" s="12" t="str">
        <f t="shared" si="12"/>
        <v>75.179.249.181</v>
      </c>
      <c r="V40" t="str">
        <f t="shared" si="13"/>
        <v>cdptpabb-ci-cbb-0012.cdvr.stage.charter.com</v>
      </c>
      <c r="W40" t="str">
        <f t="shared" si="14"/>
        <v>2001:1998:064f:010c::15</v>
      </c>
      <c r="X40" t="str">
        <f t="shared" si="15"/>
        <v>cdptpabb-ci-cbb-0012.cdvr.stage.charter.com</v>
      </c>
    </row>
    <row r="41" spans="1:24">
      <c r="A41" s="23"/>
      <c r="B41" s="23"/>
      <c r="C41" s="23"/>
      <c r="D41" s="24" t="s">
        <v>34</v>
      </c>
      <c r="E41" s="23"/>
      <c r="F41" s="25">
        <v>910</v>
      </c>
      <c r="G41" s="25" t="s">
        <v>145</v>
      </c>
      <c r="H41" s="26">
        <v>182</v>
      </c>
      <c r="I41" s="26">
        <v>22</v>
      </c>
      <c r="J41" s="26" t="s">
        <v>147</v>
      </c>
      <c r="K41" s="27" t="str">
        <f t="shared" si="11"/>
        <v>16</v>
      </c>
      <c r="L41" s="23"/>
      <c r="M41" s="67">
        <v>41</v>
      </c>
      <c r="N41" s="51">
        <v>75</v>
      </c>
      <c r="O41" s="51">
        <v>179</v>
      </c>
      <c r="P41" s="51">
        <v>249</v>
      </c>
      <c r="Q41" s="51">
        <v>160</v>
      </c>
      <c r="R41" s="51" t="str">
        <f t="shared" si="18"/>
        <v>75.179.249.182</v>
      </c>
      <c r="S41" s="55" t="s">
        <v>59</v>
      </c>
    </row>
    <row r="42" spans="1:24">
      <c r="A42" s="23"/>
      <c r="B42" s="23"/>
      <c r="C42" s="23"/>
      <c r="D42" s="24" t="s">
        <v>34</v>
      </c>
      <c r="E42" s="23"/>
      <c r="F42" s="25">
        <v>910</v>
      </c>
      <c r="G42" s="25" t="s">
        <v>145</v>
      </c>
      <c r="H42" s="26">
        <v>183</v>
      </c>
      <c r="I42" s="26">
        <v>23</v>
      </c>
      <c r="J42" s="26" t="s">
        <v>147</v>
      </c>
      <c r="K42" s="27" t="str">
        <f t="shared" si="11"/>
        <v>17</v>
      </c>
      <c r="L42" s="23"/>
      <c r="M42" s="66">
        <v>42</v>
      </c>
      <c r="N42" s="51">
        <v>75</v>
      </c>
      <c r="O42" s="51">
        <v>179</v>
      </c>
      <c r="P42" s="51">
        <v>249</v>
      </c>
      <c r="Q42" s="51">
        <v>160</v>
      </c>
      <c r="R42" s="51" t="str">
        <f t="shared" si="18"/>
        <v>75.179.249.183</v>
      </c>
      <c r="S42" s="55" t="s">
        <v>59</v>
      </c>
    </row>
    <row r="43" spans="1:24">
      <c r="A43" s="23"/>
      <c r="B43" s="23"/>
      <c r="C43" s="23"/>
      <c r="D43" s="24" t="s">
        <v>34</v>
      </c>
      <c r="E43" s="23"/>
      <c r="F43" s="25">
        <v>910</v>
      </c>
      <c r="G43" s="25" t="s">
        <v>145</v>
      </c>
      <c r="H43" s="26">
        <v>184</v>
      </c>
      <c r="I43" s="26">
        <v>24</v>
      </c>
      <c r="J43" s="26" t="s">
        <v>147</v>
      </c>
      <c r="K43" s="27" t="str">
        <f t="shared" si="11"/>
        <v>18</v>
      </c>
      <c r="L43" s="23"/>
      <c r="M43" s="67">
        <v>43</v>
      </c>
      <c r="N43" s="51">
        <v>75</v>
      </c>
      <c r="O43" s="51">
        <v>179</v>
      </c>
      <c r="P43" s="51">
        <v>249</v>
      </c>
      <c r="Q43" s="51">
        <v>160</v>
      </c>
      <c r="R43" s="51" t="str">
        <f t="shared" si="18"/>
        <v>75.179.249.184</v>
      </c>
      <c r="S43" s="55" t="s">
        <v>59</v>
      </c>
    </row>
    <row r="44" spans="1:24">
      <c r="A44" s="23"/>
      <c r="B44" s="23"/>
      <c r="C44" s="23"/>
      <c r="D44" s="24" t="s">
        <v>34</v>
      </c>
      <c r="E44" s="23"/>
      <c r="F44" s="25">
        <v>910</v>
      </c>
      <c r="G44" s="25" t="s">
        <v>145</v>
      </c>
      <c r="H44" s="26">
        <v>185</v>
      </c>
      <c r="I44" s="26">
        <v>25</v>
      </c>
      <c r="J44" s="26" t="s">
        <v>147</v>
      </c>
      <c r="K44" s="27" t="str">
        <f t="shared" si="11"/>
        <v>19</v>
      </c>
      <c r="L44" s="23"/>
      <c r="M44" s="66">
        <v>44</v>
      </c>
      <c r="N44" s="51">
        <v>75</v>
      </c>
      <c r="O44" s="51">
        <v>179</v>
      </c>
      <c r="P44" s="51">
        <v>249</v>
      </c>
      <c r="Q44" s="51">
        <v>160</v>
      </c>
      <c r="R44" s="51" t="str">
        <f t="shared" si="18"/>
        <v>75.179.249.185</v>
      </c>
      <c r="S44" s="55" t="s">
        <v>59</v>
      </c>
    </row>
    <row r="45" spans="1:24">
      <c r="A45" s="23"/>
      <c r="B45" s="23"/>
      <c r="C45" s="23"/>
      <c r="D45" s="24" t="s">
        <v>34</v>
      </c>
      <c r="E45" s="23"/>
      <c r="F45" s="25">
        <v>910</v>
      </c>
      <c r="G45" s="25" t="s">
        <v>145</v>
      </c>
      <c r="H45" s="26">
        <v>186</v>
      </c>
      <c r="I45" s="26">
        <v>26</v>
      </c>
      <c r="J45" s="26" t="s">
        <v>147</v>
      </c>
      <c r="K45" s="27" t="str">
        <f t="shared" si="11"/>
        <v>1A</v>
      </c>
      <c r="L45" s="23"/>
      <c r="M45" s="67">
        <v>45</v>
      </c>
      <c r="N45" s="51">
        <v>75</v>
      </c>
      <c r="O45" s="51">
        <v>179</v>
      </c>
      <c r="P45" s="51">
        <v>249</v>
      </c>
      <c r="Q45" s="51">
        <v>160</v>
      </c>
      <c r="R45" s="51" t="str">
        <f t="shared" si="18"/>
        <v>75.179.249.186</v>
      </c>
      <c r="S45" s="55" t="s">
        <v>59</v>
      </c>
    </row>
    <row r="46" spans="1:24">
      <c r="A46" s="23"/>
      <c r="B46" s="23"/>
      <c r="C46" s="23"/>
      <c r="D46" s="24" t="s">
        <v>34</v>
      </c>
      <c r="E46" s="23"/>
      <c r="F46" s="25">
        <v>910</v>
      </c>
      <c r="G46" s="25" t="s">
        <v>145</v>
      </c>
      <c r="H46" s="26">
        <v>187</v>
      </c>
      <c r="I46" s="26">
        <v>27</v>
      </c>
      <c r="J46" s="26" t="s">
        <v>147</v>
      </c>
      <c r="K46" s="27" t="str">
        <f t="shared" si="11"/>
        <v>1B</v>
      </c>
      <c r="L46" s="23"/>
      <c r="M46" s="66">
        <v>46</v>
      </c>
      <c r="N46" s="51">
        <v>75</v>
      </c>
      <c r="O46" s="51">
        <v>179</v>
      </c>
      <c r="P46" s="51">
        <v>249</v>
      </c>
      <c r="Q46" s="51">
        <v>160</v>
      </c>
      <c r="R46" s="51" t="str">
        <f t="shared" si="18"/>
        <v>75.179.249.187</v>
      </c>
      <c r="S46" s="55" t="s">
        <v>59</v>
      </c>
    </row>
    <row r="47" spans="1:24">
      <c r="A47" s="23"/>
      <c r="B47" s="23"/>
      <c r="C47" s="23"/>
      <c r="D47" s="24" t="s">
        <v>34</v>
      </c>
      <c r="E47" s="23"/>
      <c r="F47" s="25">
        <v>910</v>
      </c>
      <c r="G47" s="25" t="s">
        <v>145</v>
      </c>
      <c r="H47" s="26">
        <v>188</v>
      </c>
      <c r="I47" s="26">
        <v>28</v>
      </c>
      <c r="J47" s="26" t="s">
        <v>147</v>
      </c>
      <c r="K47" s="27" t="str">
        <f t="shared" si="11"/>
        <v>1C</v>
      </c>
      <c r="L47" s="23"/>
      <c r="M47" s="67">
        <v>47</v>
      </c>
      <c r="N47" s="51">
        <v>75</v>
      </c>
      <c r="O47" s="51">
        <v>179</v>
      </c>
      <c r="P47" s="51">
        <v>249</v>
      </c>
      <c r="Q47" s="51">
        <v>160</v>
      </c>
      <c r="R47" s="51" t="str">
        <f t="shared" si="18"/>
        <v>75.179.249.188</v>
      </c>
      <c r="S47" s="55" t="s">
        <v>59</v>
      </c>
    </row>
    <row r="48" spans="1:24">
      <c r="A48" s="23"/>
      <c r="B48" s="23"/>
      <c r="C48" s="23"/>
      <c r="D48" s="24" t="s">
        <v>34</v>
      </c>
      <c r="E48" s="23"/>
      <c r="F48" s="25">
        <v>910</v>
      </c>
      <c r="G48" s="25" t="s">
        <v>145</v>
      </c>
      <c r="H48" s="26">
        <v>189</v>
      </c>
      <c r="I48" s="26">
        <v>29</v>
      </c>
      <c r="J48" s="26" t="s">
        <v>147</v>
      </c>
      <c r="K48" s="27" t="str">
        <f t="shared" si="11"/>
        <v>1D</v>
      </c>
      <c r="L48" s="23"/>
      <c r="M48" s="66">
        <v>48</v>
      </c>
      <c r="N48" s="51">
        <v>75</v>
      </c>
      <c r="O48" s="51">
        <v>179</v>
      </c>
      <c r="P48" s="51">
        <v>249</v>
      </c>
      <c r="Q48" s="51">
        <v>160</v>
      </c>
      <c r="R48" s="51" t="str">
        <f t="shared" si="18"/>
        <v>75.179.249.189</v>
      </c>
      <c r="S48" s="55" t="s">
        <v>59</v>
      </c>
    </row>
    <row r="49" spans="1:19">
      <c r="A49" s="23"/>
      <c r="B49" s="23"/>
      <c r="C49" s="23"/>
      <c r="D49" s="24" t="s">
        <v>34</v>
      </c>
      <c r="E49" s="23"/>
      <c r="F49" s="25">
        <v>910</v>
      </c>
      <c r="G49" s="25" t="s">
        <v>145</v>
      </c>
      <c r="H49" s="26">
        <v>190</v>
      </c>
      <c r="I49" s="26">
        <v>30</v>
      </c>
      <c r="J49" s="26" t="s">
        <v>147</v>
      </c>
      <c r="K49" s="27" t="str">
        <f t="shared" si="11"/>
        <v>1E</v>
      </c>
      <c r="L49" s="23"/>
      <c r="M49" s="67">
        <v>49</v>
      </c>
      <c r="N49" s="51">
        <v>75</v>
      </c>
      <c r="O49" s="51">
        <v>179</v>
      </c>
      <c r="P49" s="51">
        <v>249</v>
      </c>
      <c r="Q49" s="51">
        <v>160</v>
      </c>
      <c r="R49" s="51" t="str">
        <f t="shared" si="18"/>
        <v>75.179.249.190</v>
      </c>
      <c r="S49" s="55" t="s">
        <v>59</v>
      </c>
    </row>
    <row r="50" spans="1:19">
      <c r="A50" s="36"/>
      <c r="B50" s="36"/>
      <c r="C50" s="36"/>
      <c r="D50" s="37" t="s">
        <v>38</v>
      </c>
      <c r="E50" s="36"/>
      <c r="F50" s="38">
        <v>910</v>
      </c>
      <c r="G50" s="38" t="s">
        <v>145</v>
      </c>
      <c r="H50" s="35">
        <v>191</v>
      </c>
      <c r="I50" s="35"/>
      <c r="J50" s="35"/>
      <c r="K50" s="32" t="s">
        <v>39</v>
      </c>
      <c r="L50" s="36"/>
      <c r="M50" s="66">
        <v>50</v>
      </c>
      <c r="N50" s="51">
        <v>75</v>
      </c>
      <c r="O50" s="51">
        <v>179</v>
      </c>
      <c r="P50" s="51">
        <v>249</v>
      </c>
      <c r="Q50" s="51">
        <v>160</v>
      </c>
      <c r="R50" s="51" t="str">
        <f t="shared" si="18"/>
        <v>75.179.249.191</v>
      </c>
      <c r="S50" s="55" t="s">
        <v>59</v>
      </c>
    </row>
    <row r="51" spans="1:19">
      <c r="A51" s="1"/>
      <c r="B51" s="1"/>
      <c r="C51" s="1"/>
      <c r="D51" s="1"/>
      <c r="E51" s="1"/>
      <c r="F51" s="6"/>
      <c r="G51" s="6"/>
      <c r="H51" s="15"/>
      <c r="I51" s="16"/>
      <c r="J51" s="16"/>
      <c r="K51" s="1"/>
      <c r="L51" s="1"/>
      <c r="M51" s="67">
        <v>51</v>
      </c>
      <c r="N51" s="51"/>
      <c r="O51" s="51"/>
      <c r="P51" s="51"/>
      <c r="Q51" s="51"/>
      <c r="R51" s="51"/>
    </row>
    <row r="52" spans="1:19" ht="34.9">
      <c r="A52" s="40"/>
      <c r="B52" s="40"/>
      <c r="C52" s="57"/>
      <c r="D52" s="58" t="s">
        <v>44</v>
      </c>
      <c r="E52" s="40"/>
      <c r="F52" s="39">
        <v>110</v>
      </c>
      <c r="G52" s="39"/>
      <c r="H52" s="39">
        <v>0</v>
      </c>
      <c r="I52" s="39"/>
      <c r="J52" s="39"/>
      <c r="K52" s="40"/>
      <c r="L52" s="62" t="s">
        <v>98</v>
      </c>
      <c r="M52" s="66">
        <v>52</v>
      </c>
      <c r="N52" s="51">
        <v>75</v>
      </c>
      <c r="O52" s="51">
        <v>179</v>
      </c>
      <c r="P52" s="51">
        <v>249</v>
      </c>
      <c r="Q52" s="51">
        <v>0</v>
      </c>
      <c r="R52" s="51" t="str">
        <f t="shared" ref="R52:R67" si="19">N52&amp;"."&amp;O52&amp;"."&amp;P52&amp;"."&amp;H52</f>
        <v>75.179.249.0</v>
      </c>
      <c r="S52" s="55" t="s">
        <v>61</v>
      </c>
    </row>
    <row r="53" spans="1:19">
      <c r="A53" s="56"/>
      <c r="B53" s="56"/>
      <c r="C53" s="56"/>
      <c r="D53" s="59" t="s">
        <v>37</v>
      </c>
      <c r="E53" s="56"/>
      <c r="F53" s="61">
        <v>110</v>
      </c>
      <c r="G53" s="61" t="s">
        <v>145</v>
      </c>
      <c r="H53" s="31">
        <v>1</v>
      </c>
      <c r="I53" s="31">
        <v>1</v>
      </c>
      <c r="J53" s="31" t="s">
        <v>149</v>
      </c>
      <c r="K53" s="28" t="str">
        <f t="shared" ref="K53:K66" si="20">DEC2HEX(I53)</f>
        <v>1</v>
      </c>
      <c r="L53" s="56"/>
      <c r="M53" s="67">
        <v>53</v>
      </c>
      <c r="N53" s="51">
        <v>75</v>
      </c>
      <c r="O53" s="51">
        <v>179</v>
      </c>
      <c r="P53" s="51">
        <v>249</v>
      </c>
      <c r="Q53" s="51">
        <v>0</v>
      </c>
      <c r="R53" s="51" t="str">
        <f t="shared" si="19"/>
        <v>75.179.249.1</v>
      </c>
      <c r="S53" s="55" t="s">
        <v>61</v>
      </c>
    </row>
    <row r="54" spans="1:19">
      <c r="A54" s="36"/>
      <c r="B54" s="36"/>
      <c r="C54" s="36"/>
      <c r="D54" s="37"/>
      <c r="E54" s="36"/>
      <c r="F54" s="38">
        <v>110</v>
      </c>
      <c r="G54" s="38" t="s">
        <v>145</v>
      </c>
      <c r="H54" s="35">
        <v>2</v>
      </c>
      <c r="I54" s="35">
        <v>2</v>
      </c>
      <c r="J54" s="35" t="s">
        <v>149</v>
      </c>
      <c r="K54" s="32" t="str">
        <f t="shared" si="20"/>
        <v>2</v>
      </c>
      <c r="L54" s="36"/>
      <c r="M54" s="66">
        <v>54</v>
      </c>
      <c r="N54" s="51">
        <v>75</v>
      </c>
      <c r="O54" s="51">
        <v>179</v>
      </c>
      <c r="P54" s="51">
        <v>249</v>
      </c>
      <c r="Q54" s="51">
        <v>0</v>
      </c>
      <c r="R54" s="51" t="str">
        <f t="shared" si="19"/>
        <v>75.179.249.2</v>
      </c>
      <c r="S54" s="55" t="s">
        <v>61</v>
      </c>
    </row>
    <row r="55" spans="1:19">
      <c r="A55" s="36"/>
      <c r="B55" s="36"/>
      <c r="C55" s="36"/>
      <c r="D55" s="37" t="s">
        <v>33</v>
      </c>
      <c r="E55" s="36"/>
      <c r="F55" s="38">
        <v>110</v>
      </c>
      <c r="G55" s="38" t="s">
        <v>145</v>
      </c>
      <c r="H55" s="35">
        <v>3</v>
      </c>
      <c r="I55" s="35">
        <v>3</v>
      </c>
      <c r="J55" s="35" t="s">
        <v>149</v>
      </c>
      <c r="K55" s="32" t="str">
        <f t="shared" si="20"/>
        <v>3</v>
      </c>
      <c r="L55" s="36"/>
      <c r="M55" s="67">
        <v>55</v>
      </c>
      <c r="N55" s="51">
        <v>75</v>
      </c>
      <c r="O55" s="51">
        <v>179</v>
      </c>
      <c r="P55" s="51">
        <v>249</v>
      </c>
      <c r="Q55" s="51">
        <v>0</v>
      </c>
      <c r="R55" s="51" t="str">
        <f t="shared" si="19"/>
        <v>75.179.249.3</v>
      </c>
      <c r="S55" s="55" t="s">
        <v>61</v>
      </c>
    </row>
    <row r="56" spans="1:19">
      <c r="A56" s="36">
        <v>2</v>
      </c>
      <c r="B56" s="36" t="s">
        <v>21</v>
      </c>
      <c r="C56" s="36">
        <v>1</v>
      </c>
      <c r="D56" s="36" t="s">
        <v>241</v>
      </c>
      <c r="E56" s="36" t="s">
        <v>22</v>
      </c>
      <c r="F56" s="38">
        <v>110</v>
      </c>
      <c r="G56" s="38" t="s">
        <v>145</v>
      </c>
      <c r="H56" s="35">
        <v>4</v>
      </c>
      <c r="I56" s="35">
        <v>4</v>
      </c>
      <c r="J56" s="35" t="s">
        <v>149</v>
      </c>
      <c r="K56" s="32" t="str">
        <f t="shared" si="20"/>
        <v>4</v>
      </c>
      <c r="L56" s="36" t="str">
        <f>"POD "&amp;A56&amp;" eCDN Public Facing "&amp;C56</f>
        <v>POD 2 eCDN Public Facing 1</v>
      </c>
      <c r="M56" s="66">
        <v>56</v>
      </c>
      <c r="N56" s="51">
        <v>75</v>
      </c>
      <c r="O56" s="51">
        <v>179</v>
      </c>
      <c r="P56" s="51">
        <v>249</v>
      </c>
      <c r="Q56" s="51">
        <v>0</v>
      </c>
      <c r="R56" s="51" t="str">
        <f t="shared" si="19"/>
        <v>75.179.249.4</v>
      </c>
      <c r="S56" s="55" t="s">
        <v>61</v>
      </c>
    </row>
    <row r="57" spans="1:19">
      <c r="A57" s="36">
        <v>2</v>
      </c>
      <c r="B57" s="36" t="s">
        <v>21</v>
      </c>
      <c r="C57" s="36">
        <v>2</v>
      </c>
      <c r="D57" s="36" t="s">
        <v>242</v>
      </c>
      <c r="E57" s="36" t="s">
        <v>22</v>
      </c>
      <c r="F57" s="38">
        <v>110</v>
      </c>
      <c r="G57" s="38" t="s">
        <v>145</v>
      </c>
      <c r="H57" s="35">
        <v>5</v>
      </c>
      <c r="I57" s="35">
        <v>5</v>
      </c>
      <c r="J57" s="35" t="s">
        <v>149</v>
      </c>
      <c r="K57" s="32" t="str">
        <f t="shared" si="20"/>
        <v>5</v>
      </c>
      <c r="L57" s="36" t="str">
        <f>"POD "&amp;A57&amp;" eCDN Public Facing "&amp;C57</f>
        <v>POD 2 eCDN Public Facing 2</v>
      </c>
      <c r="M57" s="67">
        <v>57</v>
      </c>
      <c r="N57" s="51">
        <v>75</v>
      </c>
      <c r="O57" s="51">
        <v>179</v>
      </c>
      <c r="P57" s="51">
        <v>249</v>
      </c>
      <c r="Q57" s="51">
        <v>0</v>
      </c>
      <c r="R57" s="51" t="str">
        <f t="shared" si="19"/>
        <v>75.179.249.5</v>
      </c>
      <c r="S57" s="55" t="s">
        <v>61</v>
      </c>
    </row>
    <row r="58" spans="1:19">
      <c r="A58" s="36">
        <v>2</v>
      </c>
      <c r="B58" s="36" t="s">
        <v>21</v>
      </c>
      <c r="C58" s="36">
        <v>3</v>
      </c>
      <c r="D58" s="36" t="s">
        <v>243</v>
      </c>
      <c r="E58" s="36" t="s">
        <v>22</v>
      </c>
      <c r="F58" s="38">
        <v>110</v>
      </c>
      <c r="G58" s="38" t="s">
        <v>145</v>
      </c>
      <c r="H58" s="35">
        <v>6</v>
      </c>
      <c r="I58" s="35">
        <v>6</v>
      </c>
      <c r="J58" s="35" t="s">
        <v>149</v>
      </c>
      <c r="K58" s="32" t="str">
        <f t="shared" si="20"/>
        <v>6</v>
      </c>
      <c r="L58" s="36" t="str">
        <f>"POD "&amp;A58&amp;" eCDN Public Facing "&amp;C58</f>
        <v>POD 2 eCDN Public Facing 3</v>
      </c>
      <c r="M58" s="66">
        <v>58</v>
      </c>
      <c r="N58" s="51">
        <v>75</v>
      </c>
      <c r="O58" s="51">
        <v>179</v>
      </c>
      <c r="P58" s="51">
        <v>249</v>
      </c>
      <c r="Q58" s="51">
        <v>0</v>
      </c>
      <c r="R58" s="51" t="str">
        <f t="shared" si="19"/>
        <v>75.179.249.6</v>
      </c>
      <c r="S58" s="55" t="s">
        <v>61</v>
      </c>
    </row>
    <row r="59" spans="1:19">
      <c r="A59" s="36">
        <v>2</v>
      </c>
      <c r="B59" s="36" t="s">
        <v>21</v>
      </c>
      <c r="C59" s="36">
        <v>4</v>
      </c>
      <c r="D59" s="36" t="s">
        <v>244</v>
      </c>
      <c r="E59" s="36" t="s">
        <v>22</v>
      </c>
      <c r="F59" s="38">
        <v>110</v>
      </c>
      <c r="G59" s="38" t="s">
        <v>145</v>
      </c>
      <c r="H59" s="35">
        <v>7</v>
      </c>
      <c r="I59" s="35">
        <v>7</v>
      </c>
      <c r="J59" s="35" t="s">
        <v>149</v>
      </c>
      <c r="K59" s="32" t="str">
        <f t="shared" si="20"/>
        <v>7</v>
      </c>
      <c r="L59" s="36" t="str">
        <f>"POD "&amp;A59&amp;" eCDN Public Facing "&amp;C59</f>
        <v>POD 2 eCDN Public Facing 4</v>
      </c>
      <c r="M59" s="67">
        <v>59</v>
      </c>
      <c r="N59" s="51">
        <v>75</v>
      </c>
      <c r="O59" s="51">
        <v>179</v>
      </c>
      <c r="P59" s="51">
        <v>249</v>
      </c>
      <c r="Q59" s="51">
        <v>0</v>
      </c>
      <c r="R59" s="51" t="str">
        <f t="shared" si="19"/>
        <v>75.179.249.7</v>
      </c>
      <c r="S59" s="55" t="s">
        <v>61</v>
      </c>
    </row>
    <row r="60" spans="1:19">
      <c r="A60" s="23"/>
      <c r="B60" s="23"/>
      <c r="C60" s="23"/>
      <c r="D60" s="24" t="s">
        <v>34</v>
      </c>
      <c r="E60" s="23"/>
      <c r="F60" s="25">
        <v>110</v>
      </c>
      <c r="G60" s="25" t="s">
        <v>145</v>
      </c>
      <c r="H60" s="26">
        <v>8</v>
      </c>
      <c r="I60" s="26">
        <v>8</v>
      </c>
      <c r="J60" s="26" t="s">
        <v>149</v>
      </c>
      <c r="K60" s="27" t="str">
        <f t="shared" si="20"/>
        <v>8</v>
      </c>
      <c r="L60" s="23"/>
      <c r="M60" s="66">
        <v>60</v>
      </c>
      <c r="N60" s="51">
        <v>75</v>
      </c>
      <c r="O60" s="51">
        <v>179</v>
      </c>
      <c r="P60" s="51">
        <v>249</v>
      </c>
      <c r="Q60" s="51">
        <v>0</v>
      </c>
      <c r="R60" s="51" t="str">
        <f t="shared" si="19"/>
        <v>75.179.249.8</v>
      </c>
      <c r="S60" s="55" t="s">
        <v>61</v>
      </c>
    </row>
    <row r="61" spans="1:19">
      <c r="A61" s="23"/>
      <c r="B61" s="23"/>
      <c r="C61" s="23"/>
      <c r="D61" s="24" t="s">
        <v>34</v>
      </c>
      <c r="E61" s="23"/>
      <c r="F61" s="25">
        <v>110</v>
      </c>
      <c r="G61" s="25" t="s">
        <v>145</v>
      </c>
      <c r="H61" s="26">
        <v>9</v>
      </c>
      <c r="I61" s="26">
        <v>9</v>
      </c>
      <c r="J61" s="26" t="s">
        <v>149</v>
      </c>
      <c r="K61" s="27" t="str">
        <f t="shared" si="20"/>
        <v>9</v>
      </c>
      <c r="L61" s="23"/>
      <c r="M61" s="67">
        <v>61</v>
      </c>
      <c r="N61" s="51">
        <v>75</v>
      </c>
      <c r="O61" s="51">
        <v>179</v>
      </c>
      <c r="P61" s="51">
        <v>249</v>
      </c>
      <c r="Q61" s="51">
        <v>0</v>
      </c>
      <c r="R61" s="51" t="str">
        <f t="shared" si="19"/>
        <v>75.179.249.9</v>
      </c>
      <c r="S61" s="55" t="s">
        <v>61</v>
      </c>
    </row>
    <row r="62" spans="1:19">
      <c r="A62" s="23"/>
      <c r="B62" s="23"/>
      <c r="C62" s="23"/>
      <c r="D62" s="24" t="s">
        <v>34</v>
      </c>
      <c r="E62" s="23"/>
      <c r="F62" s="25">
        <v>110</v>
      </c>
      <c r="G62" s="25" t="s">
        <v>145</v>
      </c>
      <c r="H62" s="26">
        <v>10</v>
      </c>
      <c r="I62" s="26">
        <v>10</v>
      </c>
      <c r="J62" s="26" t="s">
        <v>149</v>
      </c>
      <c r="K62" s="27" t="str">
        <f t="shared" si="20"/>
        <v>A</v>
      </c>
      <c r="L62" s="23"/>
      <c r="M62" s="66">
        <v>62</v>
      </c>
      <c r="N62" s="51">
        <v>75</v>
      </c>
      <c r="O62" s="51">
        <v>179</v>
      </c>
      <c r="P62" s="51">
        <v>249</v>
      </c>
      <c r="Q62" s="51">
        <v>0</v>
      </c>
      <c r="R62" s="51" t="str">
        <f t="shared" si="19"/>
        <v>75.179.249.10</v>
      </c>
      <c r="S62" s="55" t="s">
        <v>61</v>
      </c>
    </row>
    <row r="63" spans="1:19">
      <c r="A63" s="23"/>
      <c r="B63" s="23"/>
      <c r="C63" s="23"/>
      <c r="D63" s="24" t="s">
        <v>34</v>
      </c>
      <c r="E63" s="23"/>
      <c r="F63" s="25">
        <v>110</v>
      </c>
      <c r="G63" s="25" t="s">
        <v>145</v>
      </c>
      <c r="H63" s="26">
        <v>11</v>
      </c>
      <c r="I63" s="26">
        <v>11</v>
      </c>
      <c r="J63" s="26" t="s">
        <v>149</v>
      </c>
      <c r="K63" s="27" t="str">
        <f t="shared" si="20"/>
        <v>B</v>
      </c>
      <c r="L63" s="23"/>
      <c r="M63" s="67">
        <v>63</v>
      </c>
      <c r="N63" s="51">
        <v>75</v>
      </c>
      <c r="O63" s="51">
        <v>179</v>
      </c>
      <c r="P63" s="51">
        <v>249</v>
      </c>
      <c r="Q63" s="51">
        <v>0</v>
      </c>
      <c r="R63" s="51" t="str">
        <f t="shared" si="19"/>
        <v>75.179.249.11</v>
      </c>
      <c r="S63" s="55" t="s">
        <v>61</v>
      </c>
    </row>
    <row r="64" spans="1:19">
      <c r="A64" s="23"/>
      <c r="B64" s="23"/>
      <c r="C64" s="23"/>
      <c r="D64" s="24" t="s">
        <v>34</v>
      </c>
      <c r="E64" s="23"/>
      <c r="F64" s="25">
        <v>110</v>
      </c>
      <c r="G64" s="25" t="s">
        <v>145</v>
      </c>
      <c r="H64" s="26">
        <v>12</v>
      </c>
      <c r="I64" s="26">
        <v>12</v>
      </c>
      <c r="J64" s="26" t="s">
        <v>149</v>
      </c>
      <c r="K64" s="27" t="str">
        <f t="shared" si="20"/>
        <v>C</v>
      </c>
      <c r="L64" s="23"/>
      <c r="M64" s="66">
        <v>64</v>
      </c>
      <c r="N64" s="51">
        <v>75</v>
      </c>
      <c r="O64" s="51">
        <v>179</v>
      </c>
      <c r="P64" s="51">
        <v>249</v>
      </c>
      <c r="Q64" s="51">
        <v>0</v>
      </c>
      <c r="R64" s="51" t="str">
        <f t="shared" si="19"/>
        <v>75.179.249.12</v>
      </c>
      <c r="S64" s="55" t="s">
        <v>61</v>
      </c>
    </row>
    <row r="65" spans="1:19">
      <c r="A65" s="23"/>
      <c r="B65" s="23"/>
      <c r="C65" s="23"/>
      <c r="D65" s="24" t="s">
        <v>34</v>
      </c>
      <c r="E65" s="23"/>
      <c r="F65" s="25">
        <v>110</v>
      </c>
      <c r="G65" s="25" t="s">
        <v>145</v>
      </c>
      <c r="H65" s="26">
        <v>13</v>
      </c>
      <c r="I65" s="26">
        <v>13</v>
      </c>
      <c r="J65" s="26" t="s">
        <v>149</v>
      </c>
      <c r="K65" s="27" t="str">
        <f t="shared" si="20"/>
        <v>D</v>
      </c>
      <c r="L65" s="23"/>
      <c r="M65" s="67">
        <v>65</v>
      </c>
      <c r="N65" s="51">
        <v>75</v>
      </c>
      <c r="O65" s="51">
        <v>179</v>
      </c>
      <c r="P65" s="51">
        <v>249</v>
      </c>
      <c r="Q65" s="51">
        <v>0</v>
      </c>
      <c r="R65" s="51" t="str">
        <f t="shared" si="19"/>
        <v>75.179.249.13</v>
      </c>
      <c r="S65" s="55" t="s">
        <v>61</v>
      </c>
    </row>
    <row r="66" spans="1:19">
      <c r="A66" s="23"/>
      <c r="B66" s="23"/>
      <c r="C66" s="23"/>
      <c r="D66" s="24" t="s">
        <v>34</v>
      </c>
      <c r="E66" s="23"/>
      <c r="F66" s="25">
        <v>110</v>
      </c>
      <c r="G66" s="25" t="s">
        <v>145</v>
      </c>
      <c r="H66" s="26">
        <v>14</v>
      </c>
      <c r="I66" s="26">
        <v>14</v>
      </c>
      <c r="J66" s="26" t="s">
        <v>149</v>
      </c>
      <c r="K66" s="27" t="str">
        <f t="shared" si="20"/>
        <v>E</v>
      </c>
      <c r="L66" s="23"/>
      <c r="M66" s="66">
        <v>66</v>
      </c>
      <c r="N66" s="51">
        <v>75</v>
      </c>
      <c r="O66" s="51">
        <v>179</v>
      </c>
      <c r="P66" s="51">
        <v>249</v>
      </c>
      <c r="Q66" s="51">
        <v>0</v>
      </c>
      <c r="R66" s="51" t="str">
        <f t="shared" si="19"/>
        <v>75.179.249.14</v>
      </c>
      <c r="S66" s="55" t="s">
        <v>61</v>
      </c>
    </row>
    <row r="67" spans="1:19">
      <c r="A67" s="36"/>
      <c r="B67" s="36"/>
      <c r="C67" s="36"/>
      <c r="D67" s="37" t="s">
        <v>38</v>
      </c>
      <c r="E67" s="36"/>
      <c r="F67" s="38">
        <v>110</v>
      </c>
      <c r="G67" s="38" t="s">
        <v>145</v>
      </c>
      <c r="H67" s="35">
        <v>15</v>
      </c>
      <c r="I67" s="35"/>
      <c r="J67" s="35"/>
      <c r="K67" s="32" t="s">
        <v>39</v>
      </c>
      <c r="L67" s="36"/>
      <c r="M67" s="67">
        <v>67</v>
      </c>
      <c r="N67" s="51">
        <v>75</v>
      </c>
      <c r="O67" s="51">
        <v>179</v>
      </c>
      <c r="P67" s="51">
        <v>249</v>
      </c>
      <c r="Q67" s="51">
        <v>0</v>
      </c>
      <c r="R67" s="51" t="str">
        <f t="shared" si="19"/>
        <v>75.179.249.15</v>
      </c>
      <c r="S67" s="55" t="s">
        <v>61</v>
      </c>
    </row>
    <row r="68" spans="1:19">
      <c r="A68" s="1"/>
      <c r="B68" s="1"/>
      <c r="C68" s="1"/>
      <c r="D68" s="1"/>
      <c r="E68" s="1"/>
      <c r="F68" s="6"/>
      <c r="G68" s="6"/>
      <c r="H68" s="16"/>
      <c r="I68" s="16"/>
      <c r="J68" s="16"/>
      <c r="K68" s="1"/>
      <c r="L68" s="1"/>
      <c r="M68" s="66">
        <v>68</v>
      </c>
      <c r="R68" s="51"/>
    </row>
    <row r="69" spans="1:19" ht="34.9">
      <c r="A69" s="40"/>
      <c r="B69" s="40"/>
      <c r="C69" s="57"/>
      <c r="D69" s="58" t="s">
        <v>45</v>
      </c>
      <c r="E69" s="40"/>
      <c r="F69" s="39">
        <v>310</v>
      </c>
      <c r="G69" s="39"/>
      <c r="H69" s="39">
        <v>16</v>
      </c>
      <c r="I69" s="39"/>
      <c r="J69" s="39"/>
      <c r="K69" s="40"/>
      <c r="L69" s="62" t="s">
        <v>99</v>
      </c>
      <c r="M69" s="67">
        <v>69</v>
      </c>
      <c r="N69" s="51">
        <v>75</v>
      </c>
      <c r="O69" s="51">
        <v>179</v>
      </c>
      <c r="P69" s="51">
        <v>249</v>
      </c>
      <c r="Q69" s="51">
        <v>16</v>
      </c>
      <c r="R69" s="51" t="str">
        <f t="shared" ref="R69:R84" si="21">N69&amp;"."&amp;O69&amp;"."&amp;P69&amp;"."&amp;H69</f>
        <v>75.179.249.16</v>
      </c>
      <c r="S69" s="54" t="s">
        <v>62</v>
      </c>
    </row>
    <row r="70" spans="1:19">
      <c r="A70" s="56"/>
      <c r="B70" s="56"/>
      <c r="C70" s="56"/>
      <c r="D70" s="59" t="s">
        <v>37</v>
      </c>
      <c r="E70" s="56"/>
      <c r="F70" s="61">
        <v>310</v>
      </c>
      <c r="G70" s="61" t="s">
        <v>145</v>
      </c>
      <c r="H70" s="31">
        <v>17</v>
      </c>
      <c r="I70" s="31">
        <v>1</v>
      </c>
      <c r="J70" s="31" t="s">
        <v>150</v>
      </c>
      <c r="K70" s="28" t="str">
        <f t="shared" ref="K70:K83" si="22">DEC2HEX(I70)</f>
        <v>1</v>
      </c>
      <c r="L70" s="56"/>
      <c r="M70" s="66">
        <v>70</v>
      </c>
      <c r="N70" s="51">
        <v>75</v>
      </c>
      <c r="O70" s="51">
        <v>179</v>
      </c>
      <c r="P70" s="51">
        <v>249</v>
      </c>
      <c r="Q70" s="51">
        <v>16</v>
      </c>
      <c r="R70" s="51" t="str">
        <f t="shared" si="21"/>
        <v>75.179.249.17</v>
      </c>
      <c r="S70" s="54" t="s">
        <v>62</v>
      </c>
    </row>
    <row r="71" spans="1:19">
      <c r="A71" s="36"/>
      <c r="B71" s="36"/>
      <c r="C71" s="36"/>
      <c r="D71" s="37" t="s">
        <v>32</v>
      </c>
      <c r="E71" s="36"/>
      <c r="F71" s="38">
        <v>310</v>
      </c>
      <c r="G71" s="38" t="s">
        <v>145</v>
      </c>
      <c r="H71" s="35">
        <v>18</v>
      </c>
      <c r="I71" s="35">
        <v>2</v>
      </c>
      <c r="J71" s="35" t="s">
        <v>150</v>
      </c>
      <c r="K71" s="32" t="str">
        <f t="shared" si="22"/>
        <v>2</v>
      </c>
      <c r="L71" s="36"/>
      <c r="M71" s="67">
        <v>71</v>
      </c>
      <c r="N71" s="51">
        <v>75</v>
      </c>
      <c r="O71" s="51">
        <v>179</v>
      </c>
      <c r="P71" s="51">
        <v>249</v>
      </c>
      <c r="Q71" s="51">
        <v>16</v>
      </c>
      <c r="R71" s="51" t="str">
        <f t="shared" si="21"/>
        <v>75.179.249.18</v>
      </c>
      <c r="S71" s="54" t="s">
        <v>62</v>
      </c>
    </row>
    <row r="72" spans="1:19">
      <c r="A72" s="36"/>
      <c r="B72" s="36"/>
      <c r="C72" s="36"/>
      <c r="D72" s="37" t="s">
        <v>33</v>
      </c>
      <c r="E72" s="36"/>
      <c r="F72" s="38">
        <v>310</v>
      </c>
      <c r="G72" s="38" t="s">
        <v>145</v>
      </c>
      <c r="H72" s="35">
        <v>19</v>
      </c>
      <c r="I72" s="35">
        <v>3</v>
      </c>
      <c r="J72" s="35" t="s">
        <v>150</v>
      </c>
      <c r="K72" s="32" t="str">
        <f t="shared" si="22"/>
        <v>3</v>
      </c>
      <c r="L72" s="36"/>
      <c r="M72" s="66">
        <v>72</v>
      </c>
      <c r="N72" s="51">
        <v>75</v>
      </c>
      <c r="O72" s="51">
        <v>179</v>
      </c>
      <c r="P72" s="51">
        <v>249</v>
      </c>
      <c r="Q72" s="51">
        <v>16</v>
      </c>
      <c r="R72" s="51" t="str">
        <f t="shared" si="21"/>
        <v>75.179.249.19</v>
      </c>
      <c r="S72" s="54" t="s">
        <v>62</v>
      </c>
    </row>
    <row r="73" spans="1:19">
      <c r="A73" s="36">
        <v>3</v>
      </c>
      <c r="B73" s="36" t="s">
        <v>21</v>
      </c>
      <c r="C73" s="36">
        <v>1001</v>
      </c>
      <c r="D73" s="36" t="s">
        <v>245</v>
      </c>
      <c r="E73" s="36" t="s">
        <v>22</v>
      </c>
      <c r="F73" s="38">
        <v>310</v>
      </c>
      <c r="G73" s="38" t="s">
        <v>145</v>
      </c>
      <c r="H73" s="35">
        <v>20</v>
      </c>
      <c r="I73" s="31">
        <v>4</v>
      </c>
      <c r="J73" s="31" t="s">
        <v>150</v>
      </c>
      <c r="K73" s="28" t="str">
        <f t="shared" si="22"/>
        <v>4</v>
      </c>
      <c r="L73" s="36" t="str">
        <f>"POD "&amp;A73&amp;" eCDN Public Facing "&amp;C73</f>
        <v>POD 3 eCDN Public Facing 1001</v>
      </c>
      <c r="M73" s="67">
        <v>73</v>
      </c>
      <c r="N73" s="51">
        <v>75</v>
      </c>
      <c r="O73" s="51">
        <v>179</v>
      </c>
      <c r="P73" s="51">
        <v>249</v>
      </c>
      <c r="Q73" s="51">
        <v>16</v>
      </c>
      <c r="R73" s="51" t="str">
        <f t="shared" si="21"/>
        <v>75.179.249.20</v>
      </c>
      <c r="S73" s="54" t="s">
        <v>62</v>
      </c>
    </row>
    <row r="74" spans="1:19">
      <c r="A74" s="36">
        <v>3</v>
      </c>
      <c r="B74" s="36" t="s">
        <v>21</v>
      </c>
      <c r="C74" s="36">
        <v>1002</v>
      </c>
      <c r="D74" s="36" t="s">
        <v>246</v>
      </c>
      <c r="E74" s="36" t="s">
        <v>22</v>
      </c>
      <c r="F74" s="38">
        <v>310</v>
      </c>
      <c r="G74" s="38" t="s">
        <v>145</v>
      </c>
      <c r="H74" s="35">
        <v>21</v>
      </c>
      <c r="I74" s="35">
        <v>5</v>
      </c>
      <c r="J74" s="35" t="s">
        <v>150</v>
      </c>
      <c r="K74" s="32" t="str">
        <f t="shared" si="22"/>
        <v>5</v>
      </c>
      <c r="L74" s="36" t="str">
        <f>"POD "&amp;A74&amp;" eCDN Public Facing "&amp;C74</f>
        <v>POD 3 eCDN Public Facing 1002</v>
      </c>
      <c r="M74" s="66">
        <v>74</v>
      </c>
      <c r="N74" s="51">
        <v>75</v>
      </c>
      <c r="O74" s="51">
        <v>179</v>
      </c>
      <c r="P74" s="51">
        <v>249</v>
      </c>
      <c r="Q74" s="51">
        <v>16</v>
      </c>
      <c r="R74" s="51" t="str">
        <f t="shared" si="21"/>
        <v>75.179.249.21</v>
      </c>
      <c r="S74" s="54" t="s">
        <v>62</v>
      </c>
    </row>
    <row r="75" spans="1:19">
      <c r="A75" s="36">
        <v>3</v>
      </c>
      <c r="B75" s="36" t="s">
        <v>21</v>
      </c>
      <c r="C75" s="36">
        <v>1003</v>
      </c>
      <c r="D75" s="36" t="s">
        <v>247</v>
      </c>
      <c r="E75" s="36" t="s">
        <v>22</v>
      </c>
      <c r="F75" s="38">
        <v>310</v>
      </c>
      <c r="G75" s="38" t="s">
        <v>145</v>
      </c>
      <c r="H75" s="35">
        <v>22</v>
      </c>
      <c r="I75" s="35">
        <v>6</v>
      </c>
      <c r="J75" s="35" t="s">
        <v>150</v>
      </c>
      <c r="K75" s="32" t="str">
        <f t="shared" si="22"/>
        <v>6</v>
      </c>
      <c r="L75" s="36" t="str">
        <f>"POD "&amp;A75&amp;" eCDN Public Facing "&amp;C75</f>
        <v>POD 3 eCDN Public Facing 1003</v>
      </c>
      <c r="M75" s="67">
        <v>75</v>
      </c>
      <c r="N75" s="51">
        <v>75</v>
      </c>
      <c r="O75" s="51">
        <v>179</v>
      </c>
      <c r="P75" s="51">
        <v>249</v>
      </c>
      <c r="Q75" s="51">
        <v>16</v>
      </c>
      <c r="R75" s="51" t="str">
        <f t="shared" si="21"/>
        <v>75.179.249.22</v>
      </c>
      <c r="S75" s="54" t="s">
        <v>62</v>
      </c>
    </row>
    <row r="76" spans="1:19">
      <c r="A76" s="36">
        <v>3</v>
      </c>
      <c r="B76" s="36" t="s">
        <v>21</v>
      </c>
      <c r="C76" s="36">
        <v>1004</v>
      </c>
      <c r="D76" s="36" t="s">
        <v>248</v>
      </c>
      <c r="E76" s="36" t="s">
        <v>22</v>
      </c>
      <c r="F76" s="38">
        <v>310</v>
      </c>
      <c r="G76" s="38" t="s">
        <v>145</v>
      </c>
      <c r="H76" s="35">
        <v>23</v>
      </c>
      <c r="I76" s="31">
        <v>7</v>
      </c>
      <c r="J76" s="31" t="s">
        <v>150</v>
      </c>
      <c r="K76" s="28" t="str">
        <f t="shared" si="22"/>
        <v>7</v>
      </c>
      <c r="L76" s="36" t="str">
        <f>"POD "&amp;A76&amp;" eCDN Public Facing "&amp;C76</f>
        <v>POD 3 eCDN Public Facing 1004</v>
      </c>
      <c r="M76" s="66">
        <v>76</v>
      </c>
      <c r="N76" s="51">
        <v>75</v>
      </c>
      <c r="O76" s="51">
        <v>179</v>
      </c>
      <c r="P76" s="51">
        <v>249</v>
      </c>
      <c r="Q76" s="51">
        <v>16</v>
      </c>
      <c r="R76" s="51" t="str">
        <f t="shared" si="21"/>
        <v>75.179.249.23</v>
      </c>
      <c r="S76" s="54" t="s">
        <v>62</v>
      </c>
    </row>
    <row r="77" spans="1:19">
      <c r="A77" s="23"/>
      <c r="B77" s="23"/>
      <c r="C77" s="23"/>
      <c r="D77" s="24" t="s">
        <v>34</v>
      </c>
      <c r="E77" s="23"/>
      <c r="F77" s="25">
        <v>310</v>
      </c>
      <c r="G77" s="25" t="s">
        <v>145</v>
      </c>
      <c r="H77" s="26">
        <v>24</v>
      </c>
      <c r="I77" s="26">
        <v>8</v>
      </c>
      <c r="J77" s="26" t="s">
        <v>150</v>
      </c>
      <c r="K77" s="27" t="str">
        <f t="shared" si="22"/>
        <v>8</v>
      </c>
      <c r="L77" s="23"/>
      <c r="M77" s="67">
        <v>77</v>
      </c>
      <c r="N77" s="51">
        <v>75</v>
      </c>
      <c r="O77" s="51">
        <v>179</v>
      </c>
      <c r="P77" s="51">
        <v>249</v>
      </c>
      <c r="Q77" s="51">
        <v>16</v>
      </c>
      <c r="R77" s="51" t="str">
        <f t="shared" si="21"/>
        <v>75.179.249.24</v>
      </c>
      <c r="S77" s="54" t="s">
        <v>62</v>
      </c>
    </row>
    <row r="78" spans="1:19">
      <c r="A78" s="23"/>
      <c r="B78" s="23"/>
      <c r="C78" s="23"/>
      <c r="D78" s="24" t="s">
        <v>34</v>
      </c>
      <c r="E78" s="23"/>
      <c r="F78" s="25">
        <v>310</v>
      </c>
      <c r="G78" s="25" t="s">
        <v>145</v>
      </c>
      <c r="H78" s="26">
        <v>25</v>
      </c>
      <c r="I78" s="26">
        <v>9</v>
      </c>
      <c r="J78" s="26" t="s">
        <v>150</v>
      </c>
      <c r="K78" s="27" t="str">
        <f t="shared" si="22"/>
        <v>9</v>
      </c>
      <c r="L78" s="23"/>
      <c r="M78" s="66">
        <v>78</v>
      </c>
      <c r="N78" s="51">
        <v>75</v>
      </c>
      <c r="O78" s="51">
        <v>179</v>
      </c>
      <c r="P78" s="51">
        <v>249</v>
      </c>
      <c r="Q78" s="51">
        <v>16</v>
      </c>
      <c r="R78" s="51" t="str">
        <f t="shared" si="21"/>
        <v>75.179.249.25</v>
      </c>
      <c r="S78" s="54" t="s">
        <v>62</v>
      </c>
    </row>
    <row r="79" spans="1:19">
      <c r="A79" s="23"/>
      <c r="B79" s="23"/>
      <c r="C79" s="23"/>
      <c r="D79" s="24" t="s">
        <v>34</v>
      </c>
      <c r="E79" s="23"/>
      <c r="F79" s="25">
        <v>310</v>
      </c>
      <c r="G79" s="25" t="s">
        <v>145</v>
      </c>
      <c r="H79" s="26">
        <v>26</v>
      </c>
      <c r="I79" s="47">
        <v>10</v>
      </c>
      <c r="J79" s="47" t="s">
        <v>150</v>
      </c>
      <c r="K79" s="48" t="str">
        <f t="shared" si="22"/>
        <v>A</v>
      </c>
      <c r="L79" s="23"/>
      <c r="M79" s="67">
        <v>79</v>
      </c>
      <c r="N79" s="51">
        <v>75</v>
      </c>
      <c r="O79" s="51">
        <v>179</v>
      </c>
      <c r="P79" s="51">
        <v>249</v>
      </c>
      <c r="Q79" s="51">
        <v>16</v>
      </c>
      <c r="R79" s="51" t="str">
        <f t="shared" si="21"/>
        <v>75.179.249.26</v>
      </c>
      <c r="S79" s="54" t="s">
        <v>62</v>
      </c>
    </row>
    <row r="80" spans="1:19">
      <c r="A80" s="23"/>
      <c r="B80" s="23"/>
      <c r="C80" s="23"/>
      <c r="D80" s="24" t="s">
        <v>34</v>
      </c>
      <c r="E80" s="23"/>
      <c r="F80" s="25">
        <v>310</v>
      </c>
      <c r="G80" s="25" t="s">
        <v>145</v>
      </c>
      <c r="H80" s="26">
        <v>27</v>
      </c>
      <c r="I80" s="26">
        <v>11</v>
      </c>
      <c r="J80" s="26" t="s">
        <v>150</v>
      </c>
      <c r="K80" s="27" t="str">
        <f t="shared" si="22"/>
        <v>B</v>
      </c>
      <c r="L80" s="23"/>
      <c r="M80" s="66">
        <v>80</v>
      </c>
      <c r="N80" s="51">
        <v>75</v>
      </c>
      <c r="O80" s="51">
        <v>179</v>
      </c>
      <c r="P80" s="51">
        <v>249</v>
      </c>
      <c r="Q80" s="51">
        <v>16</v>
      </c>
      <c r="R80" s="51" t="str">
        <f t="shared" si="21"/>
        <v>75.179.249.27</v>
      </c>
      <c r="S80" s="54" t="s">
        <v>62</v>
      </c>
    </row>
    <row r="81" spans="1:24">
      <c r="A81" s="23"/>
      <c r="B81" s="23"/>
      <c r="C81" s="23"/>
      <c r="D81" s="24" t="s">
        <v>34</v>
      </c>
      <c r="E81" s="23"/>
      <c r="F81" s="25">
        <v>310</v>
      </c>
      <c r="G81" s="25" t="s">
        <v>145</v>
      </c>
      <c r="H81" s="26">
        <v>28</v>
      </c>
      <c r="I81" s="26">
        <v>12</v>
      </c>
      <c r="J81" s="26" t="s">
        <v>150</v>
      </c>
      <c r="K81" s="27" t="str">
        <f t="shared" si="22"/>
        <v>C</v>
      </c>
      <c r="L81" s="23"/>
      <c r="M81" s="67">
        <v>81</v>
      </c>
      <c r="N81" s="51">
        <v>75</v>
      </c>
      <c r="O81" s="51">
        <v>179</v>
      </c>
      <c r="P81" s="51">
        <v>249</v>
      </c>
      <c r="Q81" s="51">
        <v>16</v>
      </c>
      <c r="R81" s="51" t="str">
        <f t="shared" si="21"/>
        <v>75.179.249.28</v>
      </c>
      <c r="S81" s="54" t="s">
        <v>62</v>
      </c>
    </row>
    <row r="82" spans="1:24">
      <c r="A82" s="23"/>
      <c r="B82" s="23"/>
      <c r="C82" s="23"/>
      <c r="D82" s="24" t="s">
        <v>34</v>
      </c>
      <c r="E82" s="23"/>
      <c r="F82" s="25">
        <v>310</v>
      </c>
      <c r="G82" s="25" t="s">
        <v>145</v>
      </c>
      <c r="H82" s="26">
        <v>29</v>
      </c>
      <c r="I82" s="47">
        <v>13</v>
      </c>
      <c r="J82" s="47" t="s">
        <v>150</v>
      </c>
      <c r="K82" s="48" t="str">
        <f t="shared" si="22"/>
        <v>D</v>
      </c>
      <c r="L82" s="23"/>
      <c r="M82" s="66">
        <v>82</v>
      </c>
      <c r="N82" s="51">
        <v>75</v>
      </c>
      <c r="O82" s="51">
        <v>179</v>
      </c>
      <c r="P82" s="51">
        <v>249</v>
      </c>
      <c r="Q82" s="51">
        <v>16</v>
      </c>
      <c r="R82" s="51" t="str">
        <f t="shared" si="21"/>
        <v>75.179.249.29</v>
      </c>
      <c r="S82" s="54" t="s">
        <v>62</v>
      </c>
    </row>
    <row r="83" spans="1:24">
      <c r="A83" s="23"/>
      <c r="B83" s="23"/>
      <c r="C83" s="23"/>
      <c r="D83" s="24" t="s">
        <v>34</v>
      </c>
      <c r="E83" s="23"/>
      <c r="F83" s="25">
        <v>310</v>
      </c>
      <c r="G83" s="25" t="s">
        <v>145</v>
      </c>
      <c r="H83" s="26">
        <v>30</v>
      </c>
      <c r="I83" s="26">
        <v>14</v>
      </c>
      <c r="J83" s="26" t="s">
        <v>150</v>
      </c>
      <c r="K83" s="27" t="str">
        <f t="shared" si="22"/>
        <v>E</v>
      </c>
      <c r="L83" s="23"/>
      <c r="M83" s="67">
        <v>83</v>
      </c>
      <c r="N83" s="51">
        <v>75</v>
      </c>
      <c r="O83" s="51">
        <v>179</v>
      </c>
      <c r="P83" s="51">
        <v>249</v>
      </c>
      <c r="Q83" s="51">
        <v>16</v>
      </c>
      <c r="R83" s="51" t="str">
        <f t="shared" si="21"/>
        <v>75.179.249.30</v>
      </c>
      <c r="S83" s="54" t="s">
        <v>62</v>
      </c>
    </row>
    <row r="84" spans="1:24">
      <c r="A84" s="36"/>
      <c r="B84" s="36"/>
      <c r="C84" s="36"/>
      <c r="D84" s="37" t="s">
        <v>38</v>
      </c>
      <c r="E84" s="36"/>
      <c r="F84" s="38">
        <v>310</v>
      </c>
      <c r="G84" s="38" t="s">
        <v>145</v>
      </c>
      <c r="H84" s="35">
        <v>31</v>
      </c>
      <c r="I84" s="35"/>
      <c r="J84" s="35"/>
      <c r="K84" s="32" t="s">
        <v>39</v>
      </c>
      <c r="L84" s="36"/>
      <c r="M84" s="66">
        <v>84</v>
      </c>
      <c r="N84" s="51">
        <v>75</v>
      </c>
      <c r="O84" s="51">
        <v>179</v>
      </c>
      <c r="P84" s="51">
        <v>249</v>
      </c>
      <c r="Q84" s="51">
        <v>16</v>
      </c>
      <c r="R84" s="51" t="str">
        <f t="shared" si="21"/>
        <v>75.179.249.31</v>
      </c>
      <c r="S84" s="54" t="s">
        <v>62</v>
      </c>
    </row>
    <row r="85" spans="1:24">
      <c r="A85" s="1"/>
      <c r="B85" s="1"/>
      <c r="C85" s="1"/>
      <c r="D85" s="1"/>
      <c r="E85" s="1"/>
      <c r="F85" s="6"/>
      <c r="G85" s="6"/>
      <c r="H85" s="15"/>
      <c r="I85" s="16"/>
      <c r="J85" s="16"/>
      <c r="K85" s="1"/>
      <c r="L85" s="1"/>
      <c r="M85" s="67">
        <v>85</v>
      </c>
      <c r="R85" s="51"/>
    </row>
    <row r="86" spans="1:24" ht="34.9">
      <c r="A86" s="40"/>
      <c r="B86" s="40"/>
      <c r="C86" s="57"/>
      <c r="D86" s="58" t="s">
        <v>46</v>
      </c>
      <c r="E86" s="40"/>
      <c r="F86" s="39">
        <v>120</v>
      </c>
      <c r="G86" s="39"/>
      <c r="H86" s="39">
        <v>32</v>
      </c>
      <c r="I86" s="39"/>
      <c r="J86" s="39"/>
      <c r="K86" s="40"/>
      <c r="L86" s="62" t="s">
        <v>100</v>
      </c>
      <c r="M86" s="66">
        <v>86</v>
      </c>
      <c r="N86" s="51">
        <v>75</v>
      </c>
      <c r="O86" s="51">
        <v>179</v>
      </c>
      <c r="P86" s="51">
        <v>249</v>
      </c>
      <c r="Q86" s="51">
        <v>32</v>
      </c>
      <c r="R86" s="51" t="str">
        <f t="shared" ref="R86:R101" si="23">N86&amp;"."&amp;O86&amp;"."&amp;P86&amp;"."&amp;H86</f>
        <v>75.179.249.32</v>
      </c>
      <c r="S86" s="54" t="s">
        <v>63</v>
      </c>
    </row>
    <row r="87" spans="1:24">
      <c r="A87" s="36"/>
      <c r="B87" s="36"/>
      <c r="C87" s="36"/>
      <c r="D87" s="37" t="s">
        <v>37</v>
      </c>
      <c r="E87" s="36"/>
      <c r="F87" s="38">
        <v>120</v>
      </c>
      <c r="G87" s="38" t="s">
        <v>145</v>
      </c>
      <c r="H87" s="35">
        <v>33</v>
      </c>
      <c r="I87" s="35">
        <v>1</v>
      </c>
      <c r="J87" s="35" t="s">
        <v>151</v>
      </c>
      <c r="K87" s="32" t="str">
        <f t="shared" ref="K87:K100" si="24">DEC2HEX(I87)</f>
        <v>1</v>
      </c>
      <c r="L87" s="36"/>
      <c r="M87" s="67">
        <v>87</v>
      </c>
      <c r="N87" s="51">
        <v>75</v>
      </c>
      <c r="O87" s="51">
        <v>179</v>
      </c>
      <c r="P87" s="51">
        <v>249</v>
      </c>
      <c r="Q87" s="51">
        <v>32</v>
      </c>
      <c r="R87" s="51" t="str">
        <f t="shared" si="23"/>
        <v>75.179.249.33</v>
      </c>
      <c r="S87" s="54" t="s">
        <v>63</v>
      </c>
    </row>
    <row r="88" spans="1:24">
      <c r="A88" s="36"/>
      <c r="B88" s="36"/>
      <c r="C88" s="36"/>
      <c r="D88" s="37" t="s">
        <v>32</v>
      </c>
      <c r="E88" s="36"/>
      <c r="F88" s="38">
        <v>120</v>
      </c>
      <c r="G88" s="38" t="s">
        <v>145</v>
      </c>
      <c r="H88" s="35">
        <v>34</v>
      </c>
      <c r="I88" s="35">
        <v>2</v>
      </c>
      <c r="J88" s="35" t="s">
        <v>151</v>
      </c>
      <c r="K88" s="32" t="str">
        <f t="shared" si="24"/>
        <v>2</v>
      </c>
      <c r="L88" s="36"/>
      <c r="M88" s="66">
        <v>88</v>
      </c>
      <c r="N88" s="51">
        <v>75</v>
      </c>
      <c r="O88" s="51">
        <v>179</v>
      </c>
      <c r="P88" s="51">
        <v>249</v>
      </c>
      <c r="Q88" s="51">
        <v>32</v>
      </c>
      <c r="R88" s="51" t="str">
        <f t="shared" si="23"/>
        <v>75.179.249.34</v>
      </c>
      <c r="S88" s="54" t="s">
        <v>63</v>
      </c>
    </row>
    <row r="89" spans="1:24">
      <c r="A89" s="36"/>
      <c r="B89" s="36"/>
      <c r="C89" s="36"/>
      <c r="D89" s="37" t="s">
        <v>33</v>
      </c>
      <c r="E89" s="36"/>
      <c r="F89" s="38">
        <v>120</v>
      </c>
      <c r="G89" s="38" t="s">
        <v>145</v>
      </c>
      <c r="H89" s="35">
        <v>35</v>
      </c>
      <c r="I89" s="35">
        <v>3</v>
      </c>
      <c r="J89" s="35" t="s">
        <v>151</v>
      </c>
      <c r="K89" s="32" t="str">
        <f t="shared" si="24"/>
        <v>3</v>
      </c>
      <c r="L89" s="36"/>
      <c r="M89" s="67">
        <v>89</v>
      </c>
      <c r="N89" s="51">
        <v>75</v>
      </c>
      <c r="O89" s="51">
        <v>179</v>
      </c>
      <c r="P89" s="51">
        <v>249</v>
      </c>
      <c r="Q89" s="51">
        <v>32</v>
      </c>
      <c r="R89" s="51" t="str">
        <f t="shared" si="23"/>
        <v>75.179.249.35</v>
      </c>
      <c r="S89" s="54" t="s">
        <v>63</v>
      </c>
    </row>
    <row r="90" spans="1:24">
      <c r="A90" s="36">
        <v>2</v>
      </c>
      <c r="B90" s="36" t="s">
        <v>21</v>
      </c>
      <c r="C90" s="36">
        <v>1</v>
      </c>
      <c r="D90" s="36" t="s">
        <v>249</v>
      </c>
      <c r="E90" s="36" t="s">
        <v>15</v>
      </c>
      <c r="F90" s="38">
        <v>120</v>
      </c>
      <c r="G90" s="38" t="s">
        <v>145</v>
      </c>
      <c r="H90" s="35">
        <v>36</v>
      </c>
      <c r="I90" s="35">
        <v>4</v>
      </c>
      <c r="J90" s="35" t="s">
        <v>151</v>
      </c>
      <c r="K90" s="32" t="str">
        <f t="shared" si="24"/>
        <v>4</v>
      </c>
      <c r="L90" s="36" t="str">
        <f>"POD "&amp;A90&amp;" eCDN Internal "&amp;C90</f>
        <v>POD 2 eCDN Internal 1</v>
      </c>
      <c r="M90" s="66">
        <v>90</v>
      </c>
      <c r="N90" s="51">
        <v>75</v>
      </c>
      <c r="O90" s="51">
        <v>179</v>
      </c>
      <c r="P90" s="51">
        <v>249</v>
      </c>
      <c r="Q90" s="51">
        <v>32</v>
      </c>
      <c r="R90" s="51" t="str">
        <f t="shared" si="23"/>
        <v>75.179.249.36</v>
      </c>
      <c r="S90" s="54" t="s">
        <v>63</v>
      </c>
      <c r="U90" s="12" t="str">
        <f t="shared" ref="U90:U100" si="25">G90&amp;H90</f>
        <v>75.179.249.36</v>
      </c>
      <c r="V90" t="str">
        <f t="shared" ref="V90:V100" si="26">D90&amp;".cdvr.stage.charter.com"</f>
        <v>cdptpabb-ch-gec-2001.cdvr.stage.charter.com</v>
      </c>
      <c r="W90" t="str">
        <f t="shared" ref="W90:W100" si="27">J90&amp;K90</f>
        <v>2001:1998:064f:0103::4</v>
      </c>
      <c r="X90" t="str">
        <f t="shared" ref="X90:X100" si="28">D90&amp;".cdvr.stage.charter.com"</f>
        <v>cdptpabb-ch-gec-2001.cdvr.stage.charter.com</v>
      </c>
    </row>
    <row r="91" spans="1:24">
      <c r="A91" s="36">
        <v>2</v>
      </c>
      <c r="B91" s="36" t="s">
        <v>21</v>
      </c>
      <c r="C91" s="36">
        <v>2</v>
      </c>
      <c r="D91" s="36" t="s">
        <v>250</v>
      </c>
      <c r="E91" s="36" t="s">
        <v>15</v>
      </c>
      <c r="F91" s="38">
        <v>120</v>
      </c>
      <c r="G91" s="38" t="s">
        <v>145</v>
      </c>
      <c r="H91" s="35">
        <v>37</v>
      </c>
      <c r="I91" s="35">
        <v>5</v>
      </c>
      <c r="J91" s="35" t="s">
        <v>151</v>
      </c>
      <c r="K91" s="32" t="str">
        <f t="shared" si="24"/>
        <v>5</v>
      </c>
      <c r="L91" s="36" t="str">
        <f>"POD "&amp;A91&amp;" eCDN Internal "&amp;C91</f>
        <v>POD 2 eCDN Internal 2</v>
      </c>
      <c r="M91" s="67">
        <v>91</v>
      </c>
      <c r="N91" s="51">
        <v>75</v>
      </c>
      <c r="O91" s="51">
        <v>179</v>
      </c>
      <c r="P91" s="51">
        <v>249</v>
      </c>
      <c r="Q91" s="51">
        <v>32</v>
      </c>
      <c r="R91" s="51" t="str">
        <f t="shared" si="23"/>
        <v>75.179.249.37</v>
      </c>
      <c r="S91" s="54" t="s">
        <v>63</v>
      </c>
      <c r="U91" s="12" t="str">
        <f t="shared" si="25"/>
        <v>75.179.249.37</v>
      </c>
      <c r="V91" t="str">
        <f t="shared" si="26"/>
        <v>cdptpabb-ch-gec-2002.cdvr.stage.charter.com</v>
      </c>
      <c r="W91" t="str">
        <f t="shared" si="27"/>
        <v>2001:1998:064f:0103::5</v>
      </c>
      <c r="X91" t="str">
        <f t="shared" si="28"/>
        <v>cdptpabb-ch-gec-2002.cdvr.stage.charter.com</v>
      </c>
    </row>
    <row r="92" spans="1:24">
      <c r="A92" s="36">
        <v>2</v>
      </c>
      <c r="B92" s="36" t="s">
        <v>21</v>
      </c>
      <c r="C92" s="36">
        <v>3</v>
      </c>
      <c r="D92" s="36" t="s">
        <v>251</v>
      </c>
      <c r="E92" s="36" t="s">
        <v>15</v>
      </c>
      <c r="F92" s="38">
        <v>120</v>
      </c>
      <c r="G92" s="38" t="s">
        <v>145</v>
      </c>
      <c r="H92" s="35">
        <v>38</v>
      </c>
      <c r="I92" s="35">
        <v>6</v>
      </c>
      <c r="J92" s="35" t="s">
        <v>151</v>
      </c>
      <c r="K92" s="32" t="str">
        <f t="shared" si="24"/>
        <v>6</v>
      </c>
      <c r="L92" s="36" t="str">
        <f>"POD "&amp;A92&amp;" eCDN Internal "&amp;C92</f>
        <v>POD 2 eCDN Internal 3</v>
      </c>
      <c r="M92" s="66">
        <v>92</v>
      </c>
      <c r="N92" s="51">
        <v>75</v>
      </c>
      <c r="O92" s="51">
        <v>179</v>
      </c>
      <c r="P92" s="51">
        <v>249</v>
      </c>
      <c r="Q92" s="51">
        <v>32</v>
      </c>
      <c r="R92" s="51" t="str">
        <f t="shared" si="23"/>
        <v>75.179.249.38</v>
      </c>
      <c r="S92" s="54" t="s">
        <v>63</v>
      </c>
      <c r="U92" s="12" t="str">
        <f t="shared" si="25"/>
        <v>75.179.249.38</v>
      </c>
      <c r="V92" t="str">
        <f t="shared" si="26"/>
        <v>cdptpabb-ch-gec-2003.cdvr.stage.charter.com</v>
      </c>
      <c r="W92" t="str">
        <f t="shared" si="27"/>
        <v>2001:1998:064f:0103::6</v>
      </c>
      <c r="X92" t="str">
        <f t="shared" si="28"/>
        <v>cdptpabb-ch-gec-2003.cdvr.stage.charter.com</v>
      </c>
    </row>
    <row r="93" spans="1:24">
      <c r="A93" s="36">
        <v>2</v>
      </c>
      <c r="B93" s="36" t="s">
        <v>21</v>
      </c>
      <c r="C93" s="36">
        <v>4</v>
      </c>
      <c r="D93" s="36" t="s">
        <v>252</v>
      </c>
      <c r="E93" s="36" t="s">
        <v>15</v>
      </c>
      <c r="F93" s="38">
        <v>120</v>
      </c>
      <c r="G93" s="38" t="s">
        <v>145</v>
      </c>
      <c r="H93" s="35">
        <v>39</v>
      </c>
      <c r="I93" s="35">
        <v>7</v>
      </c>
      <c r="J93" s="35" t="s">
        <v>151</v>
      </c>
      <c r="K93" s="32" t="str">
        <f t="shared" si="24"/>
        <v>7</v>
      </c>
      <c r="L93" s="36" t="str">
        <f>"POD "&amp;A93&amp;" eCDN Internal "&amp;C93</f>
        <v>POD 2 eCDN Internal 4</v>
      </c>
      <c r="M93" s="67">
        <v>93</v>
      </c>
      <c r="N93" s="51">
        <v>75</v>
      </c>
      <c r="O93" s="51">
        <v>179</v>
      </c>
      <c r="P93" s="51">
        <v>249</v>
      </c>
      <c r="Q93" s="51">
        <v>32</v>
      </c>
      <c r="R93" s="51" t="str">
        <f t="shared" si="23"/>
        <v>75.179.249.39</v>
      </c>
      <c r="S93" s="54" t="s">
        <v>63</v>
      </c>
      <c r="U93" s="12" t="str">
        <f t="shared" si="25"/>
        <v>75.179.249.39</v>
      </c>
      <c r="V93" t="str">
        <f t="shared" si="26"/>
        <v>cdptpabb-ch-gec-2004.cdvr.stage.charter.com</v>
      </c>
      <c r="W93" t="str">
        <f t="shared" si="27"/>
        <v>2001:1998:064f:0103::7</v>
      </c>
      <c r="X93" t="str">
        <f t="shared" si="28"/>
        <v>cdptpabb-ch-gec-2004.cdvr.stage.charter.com</v>
      </c>
    </row>
    <row r="94" spans="1:24">
      <c r="A94" s="36">
        <v>2</v>
      </c>
      <c r="B94" s="36" t="s">
        <v>23</v>
      </c>
      <c r="C94" s="36">
        <v>1</v>
      </c>
      <c r="D94" s="36" t="s">
        <v>253</v>
      </c>
      <c r="E94" s="36" t="s">
        <v>15</v>
      </c>
      <c r="F94" s="38">
        <v>120</v>
      </c>
      <c r="G94" s="38" t="s">
        <v>145</v>
      </c>
      <c r="H94" s="35">
        <v>40</v>
      </c>
      <c r="I94" s="35">
        <v>8</v>
      </c>
      <c r="J94" s="35" t="s">
        <v>151</v>
      </c>
      <c r="K94" s="32" t="str">
        <f t="shared" si="24"/>
        <v>8</v>
      </c>
      <c r="L94" s="36" t="str">
        <f>"POD "&amp;A94&amp;" JITP "&amp;C94</f>
        <v>POD 2 JITP 1</v>
      </c>
      <c r="M94" s="66">
        <v>94</v>
      </c>
      <c r="N94" s="51">
        <v>75</v>
      </c>
      <c r="O94" s="51">
        <v>179</v>
      </c>
      <c r="P94" s="51">
        <v>249</v>
      </c>
      <c r="Q94" s="51">
        <v>32</v>
      </c>
      <c r="R94" s="51" t="str">
        <f t="shared" si="23"/>
        <v>75.179.249.40</v>
      </c>
      <c r="S94" s="54" t="s">
        <v>63</v>
      </c>
      <c r="U94" s="12" t="str">
        <f t="shared" si="25"/>
        <v>75.179.249.40</v>
      </c>
      <c r="V94" t="str">
        <f t="shared" si="26"/>
        <v>cdptpabb-im-jit-2001.cdvr.stage.charter.com</v>
      </c>
      <c r="W94" t="str">
        <f t="shared" si="27"/>
        <v>2001:1998:064f:0103::8</v>
      </c>
      <c r="X94" t="str">
        <f t="shared" si="28"/>
        <v>cdptpabb-im-jit-2001.cdvr.stage.charter.com</v>
      </c>
    </row>
    <row r="95" spans="1:24">
      <c r="A95" s="36">
        <v>2</v>
      </c>
      <c r="B95" s="36" t="s">
        <v>23</v>
      </c>
      <c r="C95" s="36">
        <v>2</v>
      </c>
      <c r="D95" s="36" t="s">
        <v>254</v>
      </c>
      <c r="E95" s="36" t="s">
        <v>15</v>
      </c>
      <c r="F95" s="38">
        <v>120</v>
      </c>
      <c r="G95" s="38" t="s">
        <v>145</v>
      </c>
      <c r="H95" s="35">
        <v>41</v>
      </c>
      <c r="I95" s="35">
        <v>9</v>
      </c>
      <c r="J95" s="35" t="s">
        <v>151</v>
      </c>
      <c r="K95" s="32" t="str">
        <f t="shared" si="24"/>
        <v>9</v>
      </c>
      <c r="L95" s="36" t="str">
        <f>"POD "&amp;A95&amp;" JITP "&amp;C95</f>
        <v>POD 2 JITP 2</v>
      </c>
      <c r="M95" s="67">
        <v>95</v>
      </c>
      <c r="N95" s="51">
        <v>75</v>
      </c>
      <c r="O95" s="51">
        <v>179</v>
      </c>
      <c r="P95" s="51">
        <v>249</v>
      </c>
      <c r="Q95" s="51">
        <v>32</v>
      </c>
      <c r="R95" s="51" t="str">
        <f t="shared" si="23"/>
        <v>75.179.249.41</v>
      </c>
      <c r="S95" s="54" t="s">
        <v>63</v>
      </c>
      <c r="U95" s="12" t="str">
        <f t="shared" si="25"/>
        <v>75.179.249.41</v>
      </c>
      <c r="V95" t="str">
        <f t="shared" si="26"/>
        <v>cdptpabb-im-jit-2002.cdvr.stage.charter.com</v>
      </c>
      <c r="W95" t="str">
        <f t="shared" si="27"/>
        <v>2001:1998:064f:0103::9</v>
      </c>
      <c r="X95" t="str">
        <f t="shared" si="28"/>
        <v>cdptpabb-im-jit-2002.cdvr.stage.charter.com</v>
      </c>
    </row>
    <row r="96" spans="1:24">
      <c r="A96" s="36">
        <v>2</v>
      </c>
      <c r="B96" s="36" t="s">
        <v>20</v>
      </c>
      <c r="C96" s="36" t="s">
        <v>20</v>
      </c>
      <c r="D96" s="36" t="s">
        <v>259</v>
      </c>
      <c r="E96" s="36" t="s">
        <v>20</v>
      </c>
      <c r="F96" s="38">
        <v>120</v>
      </c>
      <c r="G96" s="38" t="s">
        <v>145</v>
      </c>
      <c r="H96" s="35">
        <v>42</v>
      </c>
      <c r="I96" s="35">
        <v>10</v>
      </c>
      <c r="J96" s="35" t="s">
        <v>151</v>
      </c>
      <c r="K96" s="32" t="str">
        <f t="shared" si="24"/>
        <v>A</v>
      </c>
      <c r="L96" s="36" t="str">
        <f>"POD "&amp;A96&amp;" IPVS VIP"</f>
        <v>POD 2 IPVS VIP</v>
      </c>
      <c r="M96" s="66">
        <v>96</v>
      </c>
      <c r="N96" s="51">
        <v>75</v>
      </c>
      <c r="O96" s="51">
        <v>179</v>
      </c>
      <c r="P96" s="51">
        <v>249</v>
      </c>
      <c r="Q96" s="51">
        <v>32</v>
      </c>
      <c r="R96" s="51" t="str">
        <f t="shared" si="23"/>
        <v>75.179.249.42</v>
      </c>
      <c r="S96" s="54" t="s">
        <v>63</v>
      </c>
      <c r="U96" s="12" t="str">
        <f t="shared" si="25"/>
        <v>75.179.249.42</v>
      </c>
      <c r="V96" t="str">
        <f t="shared" si="26"/>
        <v>ipvs2001.cdvr.stage.charter.com</v>
      </c>
      <c r="W96" t="str">
        <f t="shared" si="27"/>
        <v>2001:1998:064f:0103::A</v>
      </c>
      <c r="X96" t="str">
        <f t="shared" si="28"/>
        <v>ipvs2001.cdvr.stage.charter.com</v>
      </c>
    </row>
    <row r="97" spans="1:24">
      <c r="A97" s="36">
        <v>2</v>
      </c>
      <c r="B97" s="36" t="s">
        <v>18</v>
      </c>
      <c r="C97" s="36">
        <v>3</v>
      </c>
      <c r="D97" s="36" t="s">
        <v>255</v>
      </c>
      <c r="E97" s="36" t="s">
        <v>15</v>
      </c>
      <c r="F97" s="38">
        <v>120</v>
      </c>
      <c r="G97" s="38" t="s">
        <v>145</v>
      </c>
      <c r="H97" s="35">
        <v>43</v>
      </c>
      <c r="I97" s="35">
        <v>11</v>
      </c>
      <c r="J97" s="35" t="s">
        <v>151</v>
      </c>
      <c r="K97" s="32" t="str">
        <f t="shared" si="24"/>
        <v>B</v>
      </c>
      <c r="L97" s="36" t="str">
        <f>"POD 2, IPVS "&amp;C97</f>
        <v>POD 2, IPVS 3</v>
      </c>
      <c r="M97" s="67">
        <v>97</v>
      </c>
      <c r="N97" s="51">
        <v>75</v>
      </c>
      <c r="O97" s="51">
        <v>179</v>
      </c>
      <c r="P97" s="51">
        <v>249</v>
      </c>
      <c r="Q97" s="51">
        <v>32</v>
      </c>
      <c r="R97" s="51" t="str">
        <f t="shared" si="23"/>
        <v>75.179.249.43</v>
      </c>
      <c r="S97" s="54" t="s">
        <v>63</v>
      </c>
      <c r="U97" s="12" t="str">
        <f t="shared" si="25"/>
        <v>75.179.249.43</v>
      </c>
      <c r="V97" t="str">
        <f t="shared" si="26"/>
        <v>cdptpabb-ch-llb-2001.cdvr.stage.charter.com</v>
      </c>
      <c r="W97" t="str">
        <f t="shared" si="27"/>
        <v>2001:1998:064f:0103::B</v>
      </c>
      <c r="X97" t="str">
        <f t="shared" si="28"/>
        <v>cdptpabb-ch-llb-2001.cdvr.stage.charter.com</v>
      </c>
    </row>
    <row r="98" spans="1:24">
      <c r="A98" s="36">
        <v>2</v>
      </c>
      <c r="B98" s="36" t="s">
        <v>18</v>
      </c>
      <c r="C98" s="36">
        <v>4</v>
      </c>
      <c r="D98" s="36" t="s">
        <v>256</v>
      </c>
      <c r="E98" s="36" t="s">
        <v>15</v>
      </c>
      <c r="F98" s="38">
        <v>120</v>
      </c>
      <c r="G98" s="38" t="s">
        <v>145</v>
      </c>
      <c r="H98" s="35">
        <v>44</v>
      </c>
      <c r="I98" s="35">
        <v>12</v>
      </c>
      <c r="J98" s="35" t="s">
        <v>151</v>
      </c>
      <c r="K98" s="32" t="str">
        <f t="shared" si="24"/>
        <v>C</v>
      </c>
      <c r="L98" s="36" t="str">
        <f>"POD 2, IPVS "&amp;C98</f>
        <v>POD 2, IPVS 4</v>
      </c>
      <c r="M98" s="66">
        <v>98</v>
      </c>
      <c r="N98" s="51">
        <v>75</v>
      </c>
      <c r="O98" s="51">
        <v>179</v>
      </c>
      <c r="P98" s="51">
        <v>249</v>
      </c>
      <c r="Q98" s="51">
        <v>32</v>
      </c>
      <c r="R98" s="51" t="str">
        <f t="shared" si="23"/>
        <v>75.179.249.44</v>
      </c>
      <c r="S98" s="54" t="s">
        <v>63</v>
      </c>
      <c r="U98" s="12" t="str">
        <f t="shared" si="25"/>
        <v>75.179.249.44</v>
      </c>
      <c r="V98" t="str">
        <f t="shared" si="26"/>
        <v>cdptpabb-ch-llb-2002.cdvr.stage.charter.com</v>
      </c>
      <c r="W98" t="str">
        <f t="shared" si="27"/>
        <v>2001:1998:064f:0103::C</v>
      </c>
      <c r="X98" t="str">
        <f t="shared" si="28"/>
        <v>cdptpabb-ch-llb-2002.cdvr.stage.charter.com</v>
      </c>
    </row>
    <row r="99" spans="1:24">
      <c r="A99" s="36">
        <v>2</v>
      </c>
      <c r="B99" s="36" t="s">
        <v>25</v>
      </c>
      <c r="C99" s="36">
        <v>1</v>
      </c>
      <c r="D99" s="36" t="s">
        <v>257</v>
      </c>
      <c r="E99" s="36" t="s">
        <v>24</v>
      </c>
      <c r="F99" s="38">
        <v>120</v>
      </c>
      <c r="G99" s="38" t="s">
        <v>145</v>
      </c>
      <c r="H99" s="35">
        <v>45</v>
      </c>
      <c r="I99" s="35">
        <v>13</v>
      </c>
      <c r="J99" s="35" t="s">
        <v>151</v>
      </c>
      <c r="K99" s="32" t="str">
        <f t="shared" si="24"/>
        <v>D</v>
      </c>
      <c r="L99" s="36" t="str">
        <f>"POD 2, Read Accessor "&amp;C99</f>
        <v>POD 2, Read Accessor 1</v>
      </c>
      <c r="M99" s="67">
        <v>99</v>
      </c>
      <c r="N99" s="51">
        <v>75</v>
      </c>
      <c r="O99" s="51">
        <v>179</v>
      </c>
      <c r="P99" s="51">
        <v>249</v>
      </c>
      <c r="Q99" s="51">
        <v>32</v>
      </c>
      <c r="R99" s="51" t="str">
        <f t="shared" si="23"/>
        <v>75.179.249.45</v>
      </c>
      <c r="S99" s="54" t="s">
        <v>63</v>
      </c>
      <c r="U99" s="12" t="str">
        <f t="shared" si="25"/>
        <v>75.179.249.45</v>
      </c>
      <c r="V99" t="str">
        <f t="shared" si="26"/>
        <v>cdptpabb-ib-acr-2001.cdvr.stage.charter.com</v>
      </c>
      <c r="W99" t="str">
        <f t="shared" si="27"/>
        <v>2001:1998:064f:0103::D</v>
      </c>
      <c r="X99" t="str">
        <f t="shared" si="28"/>
        <v>cdptpabb-ib-acr-2001.cdvr.stage.charter.com</v>
      </c>
    </row>
    <row r="100" spans="1:24">
      <c r="A100" s="36">
        <v>2</v>
      </c>
      <c r="B100" s="36" t="s">
        <v>25</v>
      </c>
      <c r="C100" s="36">
        <v>2</v>
      </c>
      <c r="D100" s="36" t="s">
        <v>258</v>
      </c>
      <c r="E100" s="36" t="s">
        <v>24</v>
      </c>
      <c r="F100" s="38">
        <v>120</v>
      </c>
      <c r="G100" s="38" t="s">
        <v>145</v>
      </c>
      <c r="H100" s="35">
        <v>46</v>
      </c>
      <c r="I100" s="35">
        <v>14</v>
      </c>
      <c r="J100" s="35" t="s">
        <v>151</v>
      </c>
      <c r="K100" s="32" t="str">
        <f t="shared" si="24"/>
        <v>E</v>
      </c>
      <c r="L100" s="36" t="str">
        <f>"POD 2, Read Accessor "&amp;C100</f>
        <v>POD 2, Read Accessor 2</v>
      </c>
      <c r="M100" s="66">
        <v>100</v>
      </c>
      <c r="N100" s="51">
        <v>75</v>
      </c>
      <c r="O100" s="51">
        <v>179</v>
      </c>
      <c r="P100" s="51">
        <v>249</v>
      </c>
      <c r="Q100" s="51">
        <v>32</v>
      </c>
      <c r="R100" s="51" t="str">
        <f t="shared" si="23"/>
        <v>75.179.249.46</v>
      </c>
      <c r="S100" s="54" t="s">
        <v>63</v>
      </c>
      <c r="U100" s="12" t="str">
        <f t="shared" si="25"/>
        <v>75.179.249.46</v>
      </c>
      <c r="V100" t="str">
        <f t="shared" si="26"/>
        <v>cdptpabb-ib-acr-2002.cdvr.stage.charter.com</v>
      </c>
      <c r="W100" t="str">
        <f t="shared" si="27"/>
        <v>2001:1998:064f:0103::E</v>
      </c>
      <c r="X100" t="str">
        <f t="shared" si="28"/>
        <v>cdptpabb-ib-acr-2002.cdvr.stage.charter.com</v>
      </c>
    </row>
    <row r="101" spans="1:24">
      <c r="A101" s="36"/>
      <c r="B101" s="36"/>
      <c r="C101" s="36"/>
      <c r="D101" s="37" t="s">
        <v>38</v>
      </c>
      <c r="E101" s="36"/>
      <c r="F101" s="38">
        <v>120</v>
      </c>
      <c r="G101" s="38" t="s">
        <v>145</v>
      </c>
      <c r="H101" s="35">
        <v>47</v>
      </c>
      <c r="I101" s="35"/>
      <c r="J101" s="35"/>
      <c r="K101" s="32" t="s">
        <v>39</v>
      </c>
      <c r="L101" s="36"/>
      <c r="M101" s="67">
        <v>101</v>
      </c>
      <c r="N101" s="51">
        <v>75</v>
      </c>
      <c r="O101" s="51">
        <v>179</v>
      </c>
      <c r="P101" s="51">
        <v>249</v>
      </c>
      <c r="Q101" s="51">
        <v>32</v>
      </c>
      <c r="R101" s="51" t="str">
        <f t="shared" si="23"/>
        <v>75.179.249.47</v>
      </c>
      <c r="S101" s="54" t="s">
        <v>63</v>
      </c>
    </row>
    <row r="102" spans="1:24">
      <c r="A102" s="1"/>
      <c r="B102" s="1"/>
      <c r="C102" s="1"/>
      <c r="D102" s="1"/>
      <c r="E102" s="1"/>
      <c r="F102" s="6"/>
      <c r="G102" s="6"/>
      <c r="H102" s="16"/>
      <c r="I102" s="16"/>
      <c r="J102" s="16"/>
      <c r="K102" s="1"/>
      <c r="L102" s="1"/>
      <c r="M102" s="66">
        <v>102</v>
      </c>
      <c r="N102" s="51"/>
      <c r="O102" s="51"/>
      <c r="P102" s="51"/>
      <c r="Q102" s="51"/>
      <c r="R102" s="51"/>
    </row>
    <row r="103" spans="1:24" ht="34.9">
      <c r="A103" s="40"/>
      <c r="B103" s="40"/>
      <c r="C103" s="57"/>
      <c r="D103" s="58" t="s">
        <v>47</v>
      </c>
      <c r="E103" s="40"/>
      <c r="F103" s="39">
        <v>320</v>
      </c>
      <c r="G103" s="39"/>
      <c r="H103" s="39">
        <v>48</v>
      </c>
      <c r="I103" s="39"/>
      <c r="J103" s="39"/>
      <c r="K103" s="40"/>
      <c r="L103" s="62" t="s">
        <v>101</v>
      </c>
      <c r="M103" s="67">
        <v>103</v>
      </c>
      <c r="N103">
        <v>75</v>
      </c>
      <c r="O103" s="51">
        <v>179</v>
      </c>
      <c r="P103" s="51">
        <v>249</v>
      </c>
      <c r="Q103" s="51">
        <v>48</v>
      </c>
      <c r="R103" s="51" t="str">
        <f t="shared" ref="R103:R118" si="29">N103&amp;"."&amp;O103&amp;"."&amp;P103&amp;"."&amp;H103</f>
        <v>75.179.249.48</v>
      </c>
      <c r="S103" s="54" t="s">
        <v>64</v>
      </c>
    </row>
    <row r="104" spans="1:24">
      <c r="A104" s="36"/>
      <c r="B104" s="36"/>
      <c r="C104" s="36"/>
      <c r="D104" s="37" t="s">
        <v>37</v>
      </c>
      <c r="E104" s="36"/>
      <c r="F104" s="38">
        <v>320</v>
      </c>
      <c r="G104" s="38" t="s">
        <v>145</v>
      </c>
      <c r="H104" s="35">
        <v>49</v>
      </c>
      <c r="I104" s="35">
        <v>1</v>
      </c>
      <c r="J104" s="35" t="s">
        <v>152</v>
      </c>
      <c r="K104" s="32" t="str">
        <f t="shared" ref="K104:K117" si="30">DEC2HEX(I104)</f>
        <v>1</v>
      </c>
      <c r="L104" s="36"/>
      <c r="M104" s="66">
        <v>104</v>
      </c>
      <c r="N104">
        <v>75</v>
      </c>
      <c r="O104" s="51">
        <v>179</v>
      </c>
      <c r="P104" s="51">
        <v>249</v>
      </c>
      <c r="Q104" s="51">
        <v>48</v>
      </c>
      <c r="R104" s="51" t="str">
        <f t="shared" si="29"/>
        <v>75.179.249.49</v>
      </c>
      <c r="S104" s="54" t="s">
        <v>64</v>
      </c>
    </row>
    <row r="105" spans="1:24">
      <c r="A105" s="36"/>
      <c r="B105" s="36"/>
      <c r="C105" s="36"/>
      <c r="D105" s="37" t="s">
        <v>32</v>
      </c>
      <c r="E105" s="36"/>
      <c r="F105" s="38">
        <v>320</v>
      </c>
      <c r="G105" s="38" t="s">
        <v>145</v>
      </c>
      <c r="H105" s="35">
        <v>50</v>
      </c>
      <c r="I105" s="35">
        <v>2</v>
      </c>
      <c r="J105" s="35" t="s">
        <v>152</v>
      </c>
      <c r="K105" s="32" t="str">
        <f t="shared" si="30"/>
        <v>2</v>
      </c>
      <c r="L105" s="36"/>
      <c r="M105" s="67">
        <v>105</v>
      </c>
      <c r="N105">
        <v>75</v>
      </c>
      <c r="O105" s="51">
        <v>179</v>
      </c>
      <c r="P105" s="51">
        <v>249</v>
      </c>
      <c r="Q105" s="51">
        <v>48</v>
      </c>
      <c r="R105" s="51" t="str">
        <f t="shared" si="29"/>
        <v>75.179.249.50</v>
      </c>
      <c r="S105" s="54" t="s">
        <v>64</v>
      </c>
    </row>
    <row r="106" spans="1:24">
      <c r="A106" s="36"/>
      <c r="B106" s="36"/>
      <c r="C106" s="36"/>
      <c r="D106" s="37" t="s">
        <v>33</v>
      </c>
      <c r="E106" s="36"/>
      <c r="F106" s="38">
        <v>320</v>
      </c>
      <c r="G106" s="38" t="s">
        <v>145</v>
      </c>
      <c r="H106" s="35">
        <v>51</v>
      </c>
      <c r="I106" s="31">
        <v>3</v>
      </c>
      <c r="J106" s="35" t="s">
        <v>152</v>
      </c>
      <c r="K106" s="28" t="str">
        <f t="shared" si="30"/>
        <v>3</v>
      </c>
      <c r="L106" s="36"/>
      <c r="M106" s="66">
        <v>106</v>
      </c>
      <c r="N106">
        <v>75</v>
      </c>
      <c r="O106" s="51">
        <v>179</v>
      </c>
      <c r="P106" s="51">
        <v>249</v>
      </c>
      <c r="Q106" s="51">
        <v>48</v>
      </c>
      <c r="R106" s="51" t="str">
        <f t="shared" si="29"/>
        <v>75.179.249.51</v>
      </c>
      <c r="S106" s="54" t="s">
        <v>64</v>
      </c>
    </row>
    <row r="107" spans="1:24">
      <c r="A107" s="36">
        <v>3</v>
      </c>
      <c r="B107" s="36" t="s">
        <v>21</v>
      </c>
      <c r="C107" s="36">
        <v>1001</v>
      </c>
      <c r="D107" s="36" t="s">
        <v>260</v>
      </c>
      <c r="E107" s="36" t="s">
        <v>15</v>
      </c>
      <c r="F107" s="38">
        <v>320</v>
      </c>
      <c r="G107" s="38" t="s">
        <v>145</v>
      </c>
      <c r="H107" s="35">
        <v>52</v>
      </c>
      <c r="I107" s="35">
        <v>4</v>
      </c>
      <c r="J107" s="35" t="s">
        <v>152</v>
      </c>
      <c r="K107" s="32" t="str">
        <f t="shared" si="30"/>
        <v>4</v>
      </c>
      <c r="L107" s="36" t="str">
        <f>"POD "&amp;A107&amp;" eCDN Internal "&amp;C107</f>
        <v>POD 3 eCDN Internal 1001</v>
      </c>
      <c r="M107" s="67">
        <v>107</v>
      </c>
      <c r="N107">
        <v>75</v>
      </c>
      <c r="O107" s="51">
        <v>179</v>
      </c>
      <c r="P107" s="51">
        <v>249</v>
      </c>
      <c r="Q107" s="51">
        <v>48</v>
      </c>
      <c r="R107" s="51" t="str">
        <f t="shared" si="29"/>
        <v>75.179.249.52</v>
      </c>
      <c r="S107" s="54" t="s">
        <v>64</v>
      </c>
      <c r="U107" s="12" t="str">
        <f t="shared" ref="U107:U117" si="31">G107&amp;H107</f>
        <v>75.179.249.52</v>
      </c>
      <c r="V107" t="str">
        <f t="shared" ref="V107:V117" si="32">D107&amp;".cdvr.stage.charter.com"</f>
        <v>cdptpabb-ch-gec-3001.cdvr.stage.charter.com</v>
      </c>
      <c r="W107" t="str">
        <f t="shared" ref="W107:W117" si="33">J107&amp;K107</f>
        <v>2001:1998:064f:0104::4</v>
      </c>
      <c r="X107" t="str">
        <f t="shared" ref="X107:X117" si="34">D107&amp;".cdvr.stage.charter.com"</f>
        <v>cdptpabb-ch-gec-3001.cdvr.stage.charter.com</v>
      </c>
    </row>
    <row r="108" spans="1:24">
      <c r="A108" s="36">
        <v>3</v>
      </c>
      <c r="B108" s="36" t="s">
        <v>21</v>
      </c>
      <c r="C108" s="36">
        <v>1002</v>
      </c>
      <c r="D108" s="36" t="s">
        <v>261</v>
      </c>
      <c r="E108" s="36" t="s">
        <v>15</v>
      </c>
      <c r="F108" s="38">
        <v>320</v>
      </c>
      <c r="G108" s="38" t="s">
        <v>145</v>
      </c>
      <c r="H108" s="35">
        <v>53</v>
      </c>
      <c r="I108" s="31">
        <v>5</v>
      </c>
      <c r="J108" s="35" t="s">
        <v>152</v>
      </c>
      <c r="K108" s="28" t="str">
        <f t="shared" si="30"/>
        <v>5</v>
      </c>
      <c r="L108" s="36" t="str">
        <f>"POD "&amp;A108&amp;" eCDN Internal "&amp;C108</f>
        <v>POD 3 eCDN Internal 1002</v>
      </c>
      <c r="M108" s="66">
        <v>108</v>
      </c>
      <c r="N108">
        <v>75</v>
      </c>
      <c r="O108" s="51">
        <v>179</v>
      </c>
      <c r="P108" s="51">
        <v>249</v>
      </c>
      <c r="Q108" s="51">
        <v>48</v>
      </c>
      <c r="R108" s="51" t="str">
        <f t="shared" si="29"/>
        <v>75.179.249.53</v>
      </c>
      <c r="S108" s="54" t="s">
        <v>64</v>
      </c>
      <c r="U108" s="12" t="str">
        <f t="shared" si="31"/>
        <v>75.179.249.53</v>
      </c>
      <c r="V108" t="str">
        <f t="shared" si="32"/>
        <v>cdptpabb-ch-gec-3002.cdvr.stage.charter.com</v>
      </c>
      <c r="W108" t="str">
        <f t="shared" si="33"/>
        <v>2001:1998:064f:0104::5</v>
      </c>
      <c r="X108" t="str">
        <f t="shared" si="34"/>
        <v>cdptpabb-ch-gec-3002.cdvr.stage.charter.com</v>
      </c>
    </row>
    <row r="109" spans="1:24">
      <c r="A109" s="36">
        <v>3</v>
      </c>
      <c r="B109" s="36" t="s">
        <v>21</v>
      </c>
      <c r="C109" s="36">
        <v>1003</v>
      </c>
      <c r="D109" s="36" t="s">
        <v>262</v>
      </c>
      <c r="E109" s="36" t="s">
        <v>15</v>
      </c>
      <c r="F109" s="38">
        <v>320</v>
      </c>
      <c r="G109" s="38" t="s">
        <v>145</v>
      </c>
      <c r="H109" s="35">
        <v>54</v>
      </c>
      <c r="I109" s="35">
        <v>6</v>
      </c>
      <c r="J109" s="35" t="s">
        <v>152</v>
      </c>
      <c r="K109" s="32" t="str">
        <f t="shared" si="30"/>
        <v>6</v>
      </c>
      <c r="L109" s="36" t="str">
        <f>"POD "&amp;A109&amp;" eCDN Internal "&amp;C109</f>
        <v>POD 3 eCDN Internal 1003</v>
      </c>
      <c r="M109" s="67">
        <v>109</v>
      </c>
      <c r="N109">
        <v>75</v>
      </c>
      <c r="O109" s="51">
        <v>179</v>
      </c>
      <c r="P109" s="51">
        <v>249</v>
      </c>
      <c r="Q109" s="51">
        <v>48</v>
      </c>
      <c r="R109" s="51" t="str">
        <f t="shared" si="29"/>
        <v>75.179.249.54</v>
      </c>
      <c r="S109" s="54" t="s">
        <v>64</v>
      </c>
      <c r="U109" s="12" t="str">
        <f t="shared" si="31"/>
        <v>75.179.249.54</v>
      </c>
      <c r="V109" t="str">
        <f t="shared" si="32"/>
        <v>cdptpabb-ch-gec-3003.cdvr.stage.charter.com</v>
      </c>
      <c r="W109" t="str">
        <f t="shared" si="33"/>
        <v>2001:1998:064f:0104::6</v>
      </c>
      <c r="X109" t="str">
        <f t="shared" si="34"/>
        <v>cdptpabb-ch-gec-3003.cdvr.stage.charter.com</v>
      </c>
    </row>
    <row r="110" spans="1:24">
      <c r="A110" s="36">
        <v>3</v>
      </c>
      <c r="B110" s="36" t="s">
        <v>21</v>
      </c>
      <c r="C110" s="36">
        <v>1004</v>
      </c>
      <c r="D110" s="36" t="s">
        <v>263</v>
      </c>
      <c r="E110" s="36" t="s">
        <v>15</v>
      </c>
      <c r="F110" s="38">
        <v>320</v>
      </c>
      <c r="G110" s="38" t="s">
        <v>145</v>
      </c>
      <c r="H110" s="35">
        <v>55</v>
      </c>
      <c r="I110" s="31">
        <v>7</v>
      </c>
      <c r="J110" s="35" t="s">
        <v>152</v>
      </c>
      <c r="K110" s="28" t="str">
        <f t="shared" si="30"/>
        <v>7</v>
      </c>
      <c r="L110" s="36" t="str">
        <f>"POD "&amp;A110&amp;" eCDN Internal "&amp;C110</f>
        <v>POD 3 eCDN Internal 1004</v>
      </c>
      <c r="M110" s="66">
        <v>110</v>
      </c>
      <c r="N110">
        <v>75</v>
      </c>
      <c r="O110" s="51">
        <v>179</v>
      </c>
      <c r="P110" s="51">
        <v>249</v>
      </c>
      <c r="Q110" s="51">
        <v>48</v>
      </c>
      <c r="R110" s="51" t="str">
        <f t="shared" si="29"/>
        <v>75.179.249.55</v>
      </c>
      <c r="S110" s="54" t="s">
        <v>64</v>
      </c>
      <c r="U110" s="12" t="str">
        <f t="shared" si="31"/>
        <v>75.179.249.55</v>
      </c>
      <c r="V110" t="str">
        <f t="shared" si="32"/>
        <v>cdptpabb-ch-gec-3004.cdvr.stage.charter.com</v>
      </c>
      <c r="W110" t="str">
        <f t="shared" si="33"/>
        <v>2001:1998:064f:0104::7</v>
      </c>
      <c r="X110" t="str">
        <f t="shared" si="34"/>
        <v>cdptpabb-ch-gec-3004.cdvr.stage.charter.com</v>
      </c>
    </row>
    <row r="111" spans="1:24">
      <c r="A111" s="36">
        <v>3</v>
      </c>
      <c r="B111" s="36" t="s">
        <v>23</v>
      </c>
      <c r="C111" s="36">
        <v>1001</v>
      </c>
      <c r="D111" s="36" t="s">
        <v>264</v>
      </c>
      <c r="E111" s="36" t="s">
        <v>15</v>
      </c>
      <c r="F111" s="38">
        <v>320</v>
      </c>
      <c r="G111" s="38" t="s">
        <v>145</v>
      </c>
      <c r="H111" s="35">
        <v>56</v>
      </c>
      <c r="I111" s="35">
        <v>8</v>
      </c>
      <c r="J111" s="35" t="s">
        <v>152</v>
      </c>
      <c r="K111" s="32" t="str">
        <f t="shared" si="30"/>
        <v>8</v>
      </c>
      <c r="L111" s="36" t="str">
        <f>"POD "&amp;A111&amp;" JITP "&amp;C111</f>
        <v>POD 3 JITP 1001</v>
      </c>
      <c r="M111" s="67">
        <v>111</v>
      </c>
      <c r="N111">
        <v>75</v>
      </c>
      <c r="O111" s="51">
        <v>179</v>
      </c>
      <c r="P111" s="51">
        <v>249</v>
      </c>
      <c r="Q111" s="51">
        <v>48</v>
      </c>
      <c r="R111" s="51" t="str">
        <f t="shared" si="29"/>
        <v>75.179.249.56</v>
      </c>
      <c r="S111" s="54" t="s">
        <v>64</v>
      </c>
      <c r="U111" s="12" t="str">
        <f t="shared" si="31"/>
        <v>75.179.249.56</v>
      </c>
      <c r="V111" t="str">
        <f t="shared" si="32"/>
        <v>cdptpabb-im-jit-3001.cdvr.stage.charter.com</v>
      </c>
      <c r="W111" t="str">
        <f t="shared" si="33"/>
        <v>2001:1998:064f:0104::8</v>
      </c>
      <c r="X111" t="str">
        <f t="shared" si="34"/>
        <v>cdptpabb-im-jit-3001.cdvr.stage.charter.com</v>
      </c>
    </row>
    <row r="112" spans="1:24">
      <c r="A112" s="36">
        <v>3</v>
      </c>
      <c r="B112" s="36" t="s">
        <v>23</v>
      </c>
      <c r="C112" s="36">
        <v>1002</v>
      </c>
      <c r="D112" s="36" t="s">
        <v>265</v>
      </c>
      <c r="E112" s="36" t="s">
        <v>15</v>
      </c>
      <c r="F112" s="38">
        <v>320</v>
      </c>
      <c r="G112" s="38" t="s">
        <v>145</v>
      </c>
      <c r="H112" s="35">
        <v>57</v>
      </c>
      <c r="I112" s="31">
        <v>9</v>
      </c>
      <c r="J112" s="35" t="s">
        <v>152</v>
      </c>
      <c r="K112" s="28" t="str">
        <f t="shared" si="30"/>
        <v>9</v>
      </c>
      <c r="L112" s="36" t="str">
        <f>"POD "&amp;A112&amp;" JITP "&amp;C112</f>
        <v>POD 3 JITP 1002</v>
      </c>
      <c r="M112" s="66">
        <v>112</v>
      </c>
      <c r="N112">
        <v>75</v>
      </c>
      <c r="O112" s="51">
        <v>179</v>
      </c>
      <c r="P112" s="51">
        <v>249</v>
      </c>
      <c r="Q112" s="51">
        <v>48</v>
      </c>
      <c r="R112" s="51" t="str">
        <f t="shared" si="29"/>
        <v>75.179.249.57</v>
      </c>
      <c r="S112" s="54" t="s">
        <v>64</v>
      </c>
      <c r="U112" s="12" t="str">
        <f t="shared" si="31"/>
        <v>75.179.249.57</v>
      </c>
      <c r="V112" t="str">
        <f t="shared" si="32"/>
        <v>cdptpabb-im-jit-3002.cdvr.stage.charter.com</v>
      </c>
      <c r="W112" t="str">
        <f t="shared" si="33"/>
        <v>2001:1998:064f:0104::9</v>
      </c>
      <c r="X112" t="str">
        <f t="shared" si="34"/>
        <v>cdptpabb-im-jit-3002.cdvr.stage.charter.com</v>
      </c>
    </row>
    <row r="113" spans="1:24">
      <c r="A113" s="36">
        <v>3</v>
      </c>
      <c r="B113" s="36" t="s">
        <v>20</v>
      </c>
      <c r="C113" s="36" t="s">
        <v>20</v>
      </c>
      <c r="D113" s="36" t="s">
        <v>266</v>
      </c>
      <c r="E113" s="36" t="s">
        <v>20</v>
      </c>
      <c r="F113" s="38">
        <v>320</v>
      </c>
      <c r="G113" s="38" t="s">
        <v>145</v>
      </c>
      <c r="H113" s="35">
        <v>58</v>
      </c>
      <c r="I113" s="35">
        <v>10</v>
      </c>
      <c r="J113" s="35" t="s">
        <v>152</v>
      </c>
      <c r="K113" s="32" t="str">
        <f t="shared" si="30"/>
        <v>A</v>
      </c>
      <c r="L113" s="36" t="str">
        <f>"POD "&amp;A113&amp;" IPVS VIP"</f>
        <v>POD 3 IPVS VIP</v>
      </c>
      <c r="M113" s="67">
        <v>113</v>
      </c>
      <c r="N113">
        <v>75</v>
      </c>
      <c r="O113" s="51">
        <v>179</v>
      </c>
      <c r="P113" s="51">
        <v>249</v>
      </c>
      <c r="Q113" s="51">
        <v>48</v>
      </c>
      <c r="R113" s="51" t="str">
        <f t="shared" si="29"/>
        <v>75.179.249.58</v>
      </c>
      <c r="S113" s="54" t="s">
        <v>64</v>
      </c>
      <c r="U113" s="12" t="str">
        <f t="shared" si="31"/>
        <v>75.179.249.58</v>
      </c>
      <c r="V113" t="str">
        <f t="shared" si="32"/>
        <v>ipvs3001.cdvr.stage.charter.com</v>
      </c>
      <c r="W113" t="str">
        <f t="shared" si="33"/>
        <v>2001:1998:064f:0104::A</v>
      </c>
      <c r="X113" t="str">
        <f t="shared" si="34"/>
        <v>ipvs3001.cdvr.stage.charter.com</v>
      </c>
    </row>
    <row r="114" spans="1:24">
      <c r="A114" s="36">
        <v>3</v>
      </c>
      <c r="B114" s="36" t="s">
        <v>18</v>
      </c>
      <c r="C114" s="36">
        <v>1002</v>
      </c>
      <c r="D114" s="36" t="s">
        <v>267</v>
      </c>
      <c r="E114" s="36" t="s">
        <v>15</v>
      </c>
      <c r="F114" s="38">
        <v>320</v>
      </c>
      <c r="G114" s="38" t="s">
        <v>145</v>
      </c>
      <c r="H114" s="35">
        <v>59</v>
      </c>
      <c r="I114" s="31">
        <v>11</v>
      </c>
      <c r="J114" s="35" t="s">
        <v>152</v>
      </c>
      <c r="K114" s="28" t="str">
        <f t="shared" si="30"/>
        <v>B</v>
      </c>
      <c r="L114" s="36" t="str">
        <f>"POD 3, IPVS "&amp;C114</f>
        <v>POD 3, IPVS 1002</v>
      </c>
      <c r="M114" s="66">
        <v>114</v>
      </c>
      <c r="N114">
        <v>75</v>
      </c>
      <c r="O114" s="51">
        <v>179</v>
      </c>
      <c r="P114" s="51">
        <v>249</v>
      </c>
      <c r="Q114" s="51">
        <v>48</v>
      </c>
      <c r="R114" s="51" t="str">
        <f t="shared" si="29"/>
        <v>75.179.249.59</v>
      </c>
      <c r="S114" s="54" t="s">
        <v>64</v>
      </c>
      <c r="U114" s="12" t="str">
        <f t="shared" si="31"/>
        <v>75.179.249.59</v>
      </c>
      <c r="V114" t="str">
        <f t="shared" si="32"/>
        <v>cdptpabb-ch-llb-3001.cdvr.stage.charter.com</v>
      </c>
      <c r="W114" t="str">
        <f t="shared" si="33"/>
        <v>2001:1998:064f:0104::B</v>
      </c>
      <c r="X114" t="str">
        <f t="shared" si="34"/>
        <v>cdptpabb-ch-llb-3001.cdvr.stage.charter.com</v>
      </c>
    </row>
    <row r="115" spans="1:24">
      <c r="A115" s="36">
        <v>3</v>
      </c>
      <c r="B115" s="36" t="s">
        <v>18</v>
      </c>
      <c r="C115" s="36">
        <v>1003</v>
      </c>
      <c r="D115" s="36" t="s">
        <v>268</v>
      </c>
      <c r="E115" s="36" t="s">
        <v>15</v>
      </c>
      <c r="F115" s="38">
        <v>320</v>
      </c>
      <c r="G115" s="38" t="s">
        <v>145</v>
      </c>
      <c r="H115" s="35">
        <v>60</v>
      </c>
      <c r="I115" s="35">
        <v>12</v>
      </c>
      <c r="J115" s="35" t="s">
        <v>152</v>
      </c>
      <c r="K115" s="32" t="str">
        <f t="shared" si="30"/>
        <v>C</v>
      </c>
      <c r="L115" s="36" t="str">
        <f>"POD 3, IPVS "&amp;C115</f>
        <v>POD 3, IPVS 1003</v>
      </c>
      <c r="M115" s="67">
        <v>115</v>
      </c>
      <c r="N115">
        <v>75</v>
      </c>
      <c r="O115" s="51">
        <v>179</v>
      </c>
      <c r="P115" s="51">
        <v>249</v>
      </c>
      <c r="Q115" s="51">
        <v>48</v>
      </c>
      <c r="R115" s="51" t="str">
        <f t="shared" si="29"/>
        <v>75.179.249.60</v>
      </c>
      <c r="S115" s="54" t="s">
        <v>64</v>
      </c>
      <c r="U115" s="12" t="str">
        <f t="shared" si="31"/>
        <v>75.179.249.60</v>
      </c>
      <c r="V115" t="str">
        <f t="shared" si="32"/>
        <v>cdptpabb-ch-llb-3002.cdvr.stage.charter.com</v>
      </c>
      <c r="W115" t="str">
        <f t="shared" si="33"/>
        <v>2001:1998:064f:0104::C</v>
      </c>
      <c r="X115" t="str">
        <f t="shared" si="34"/>
        <v>cdptpabb-ch-llb-3002.cdvr.stage.charter.com</v>
      </c>
    </row>
    <row r="116" spans="1:24">
      <c r="A116" s="36">
        <v>3</v>
      </c>
      <c r="B116" s="36" t="s">
        <v>25</v>
      </c>
      <c r="C116" s="36">
        <v>1001</v>
      </c>
      <c r="D116" s="36" t="s">
        <v>269</v>
      </c>
      <c r="E116" s="36" t="s">
        <v>15</v>
      </c>
      <c r="F116" s="38">
        <v>320</v>
      </c>
      <c r="G116" s="38" t="s">
        <v>145</v>
      </c>
      <c r="H116" s="35">
        <v>61</v>
      </c>
      <c r="I116" s="31">
        <v>13</v>
      </c>
      <c r="J116" s="35" t="s">
        <v>152</v>
      </c>
      <c r="K116" s="28" t="str">
        <f t="shared" si="30"/>
        <v>D</v>
      </c>
      <c r="L116" s="36" t="str">
        <f>"POD 3, Read Accessor "&amp;C116</f>
        <v>POD 3, Read Accessor 1001</v>
      </c>
      <c r="M116" s="66">
        <v>116</v>
      </c>
      <c r="N116">
        <v>75</v>
      </c>
      <c r="O116" s="51">
        <v>179</v>
      </c>
      <c r="P116" s="51">
        <v>249</v>
      </c>
      <c r="Q116" s="51">
        <v>48</v>
      </c>
      <c r="R116" s="51" t="str">
        <f t="shared" si="29"/>
        <v>75.179.249.61</v>
      </c>
      <c r="S116" s="54" t="s">
        <v>64</v>
      </c>
      <c r="U116" s="12" t="str">
        <f t="shared" si="31"/>
        <v>75.179.249.61</v>
      </c>
      <c r="V116" t="str">
        <f t="shared" si="32"/>
        <v>cdptpabb-ib-acr-3001.cdvr.stage.charter.com</v>
      </c>
      <c r="W116" t="str">
        <f t="shared" si="33"/>
        <v>2001:1998:064f:0104::D</v>
      </c>
      <c r="X116" t="str">
        <f t="shared" si="34"/>
        <v>cdptpabb-ib-acr-3001.cdvr.stage.charter.com</v>
      </c>
    </row>
    <row r="117" spans="1:24">
      <c r="A117" s="36">
        <v>3</v>
      </c>
      <c r="B117" s="36" t="s">
        <v>25</v>
      </c>
      <c r="C117" s="36">
        <v>1002</v>
      </c>
      <c r="D117" s="36" t="s">
        <v>270</v>
      </c>
      <c r="E117" s="36" t="s">
        <v>15</v>
      </c>
      <c r="F117" s="38">
        <v>320</v>
      </c>
      <c r="G117" s="38" t="s">
        <v>145</v>
      </c>
      <c r="H117" s="35">
        <v>62</v>
      </c>
      <c r="I117" s="35">
        <v>14</v>
      </c>
      <c r="J117" s="35" t="s">
        <v>152</v>
      </c>
      <c r="K117" s="32" t="str">
        <f t="shared" si="30"/>
        <v>E</v>
      </c>
      <c r="L117" s="36" t="str">
        <f>"POD 3, Read Accessor "&amp;C117</f>
        <v>POD 3, Read Accessor 1002</v>
      </c>
      <c r="M117" s="67">
        <v>117</v>
      </c>
      <c r="N117">
        <v>75</v>
      </c>
      <c r="O117" s="51">
        <v>179</v>
      </c>
      <c r="P117" s="51">
        <v>249</v>
      </c>
      <c r="Q117" s="51">
        <v>48</v>
      </c>
      <c r="R117" s="51" t="str">
        <f t="shared" si="29"/>
        <v>75.179.249.62</v>
      </c>
      <c r="S117" s="54" t="s">
        <v>64</v>
      </c>
      <c r="U117" s="12" t="str">
        <f t="shared" si="31"/>
        <v>75.179.249.62</v>
      </c>
      <c r="V117" t="str">
        <f t="shared" si="32"/>
        <v>cdptpabb-ib-acr-3002.cdvr.stage.charter.com</v>
      </c>
      <c r="W117" t="str">
        <f t="shared" si="33"/>
        <v>2001:1998:064f:0104::E</v>
      </c>
      <c r="X117" t="str">
        <f t="shared" si="34"/>
        <v>cdptpabb-ib-acr-3002.cdvr.stage.charter.com</v>
      </c>
    </row>
    <row r="118" spans="1:24">
      <c r="A118" s="36"/>
      <c r="B118" s="36"/>
      <c r="C118" s="36"/>
      <c r="D118" s="37" t="s">
        <v>38</v>
      </c>
      <c r="E118" s="36"/>
      <c r="F118" s="38">
        <v>320</v>
      </c>
      <c r="G118" s="38" t="s">
        <v>145</v>
      </c>
      <c r="H118" s="35">
        <v>63</v>
      </c>
      <c r="I118" s="35"/>
      <c r="J118" s="35"/>
      <c r="K118" s="32" t="s">
        <v>39</v>
      </c>
      <c r="L118" s="36"/>
      <c r="M118" s="66">
        <v>118</v>
      </c>
      <c r="N118">
        <v>75</v>
      </c>
      <c r="O118" s="51">
        <v>179</v>
      </c>
      <c r="P118" s="51">
        <v>249</v>
      </c>
      <c r="Q118" s="51">
        <v>48</v>
      </c>
      <c r="R118" s="51" t="str">
        <f t="shared" si="29"/>
        <v>75.179.249.63</v>
      </c>
      <c r="S118" s="54" t="s">
        <v>64</v>
      </c>
    </row>
    <row r="119" spans="1:24">
      <c r="A119" s="1"/>
      <c r="B119" s="1"/>
      <c r="C119" s="1"/>
      <c r="D119" s="1"/>
      <c r="E119" s="1"/>
      <c r="F119" s="6"/>
      <c r="G119" s="6"/>
      <c r="H119" s="16"/>
      <c r="I119" s="16"/>
      <c r="J119" s="16"/>
      <c r="K119" s="1"/>
      <c r="L119" s="1"/>
      <c r="M119" s="67">
        <v>119</v>
      </c>
      <c r="R119" s="51"/>
    </row>
    <row r="120" spans="1:24" ht="34.9">
      <c r="A120" s="40"/>
      <c r="B120" s="40"/>
      <c r="C120" s="57"/>
      <c r="D120" s="58" t="s">
        <v>169</v>
      </c>
      <c r="E120" s="40"/>
      <c r="F120" s="39">
        <v>130</v>
      </c>
      <c r="G120" s="39"/>
      <c r="H120" s="39">
        <v>0</v>
      </c>
      <c r="I120" s="39"/>
      <c r="J120" s="39"/>
      <c r="K120" s="40"/>
      <c r="L120" s="62" t="s">
        <v>102</v>
      </c>
      <c r="M120" s="66">
        <v>120</v>
      </c>
      <c r="N120">
        <v>75</v>
      </c>
      <c r="O120" s="51">
        <v>179</v>
      </c>
      <c r="P120" s="51">
        <v>212</v>
      </c>
      <c r="Q120" s="51">
        <v>64</v>
      </c>
      <c r="R120" s="51" t="str">
        <f t="shared" ref="R120:R149" si="35">N120&amp;"."&amp;O120&amp;"."&amp;P120&amp;"."&amp;H120</f>
        <v>75.179.212.0</v>
      </c>
      <c r="S120" s="54" t="s">
        <v>65</v>
      </c>
    </row>
    <row r="121" spans="1:24">
      <c r="A121" s="56"/>
      <c r="B121" s="56"/>
      <c r="C121" s="56"/>
      <c r="D121" s="59" t="s">
        <v>37</v>
      </c>
      <c r="E121" s="56"/>
      <c r="F121" s="61">
        <v>130</v>
      </c>
      <c r="G121" s="61" t="s">
        <v>171</v>
      </c>
      <c r="H121" s="31">
        <v>1</v>
      </c>
      <c r="I121" s="31">
        <v>1</v>
      </c>
      <c r="J121" s="31" t="s">
        <v>153</v>
      </c>
      <c r="K121" s="28" t="str">
        <f t="shared" ref="K121:K149" si="36">DEC2HEX(I121)</f>
        <v>1</v>
      </c>
      <c r="L121" s="56"/>
      <c r="M121" s="67">
        <v>121</v>
      </c>
      <c r="N121">
        <v>75</v>
      </c>
      <c r="O121" s="51">
        <v>179</v>
      </c>
      <c r="P121" s="51">
        <v>212</v>
      </c>
      <c r="Q121" s="51">
        <v>64</v>
      </c>
      <c r="R121" s="51" t="str">
        <f t="shared" si="35"/>
        <v>75.179.212.1</v>
      </c>
      <c r="S121" s="54" t="s">
        <v>65</v>
      </c>
    </row>
    <row r="122" spans="1:24">
      <c r="A122" s="36"/>
      <c r="B122" s="36"/>
      <c r="C122" s="36"/>
      <c r="D122" s="37" t="s">
        <v>32</v>
      </c>
      <c r="E122" s="36"/>
      <c r="F122" s="38">
        <v>130</v>
      </c>
      <c r="G122" s="61" t="s">
        <v>171</v>
      </c>
      <c r="H122" s="35">
        <v>2</v>
      </c>
      <c r="I122" s="35">
        <v>2</v>
      </c>
      <c r="J122" s="35" t="s">
        <v>153</v>
      </c>
      <c r="K122" s="32" t="str">
        <f t="shared" si="36"/>
        <v>2</v>
      </c>
      <c r="L122" s="36"/>
      <c r="M122" s="66">
        <v>122</v>
      </c>
      <c r="N122">
        <v>75</v>
      </c>
      <c r="O122" s="51">
        <v>179</v>
      </c>
      <c r="P122" s="51">
        <v>212</v>
      </c>
      <c r="Q122" s="51">
        <v>64</v>
      </c>
      <c r="R122" s="51" t="str">
        <f t="shared" si="35"/>
        <v>75.179.212.2</v>
      </c>
      <c r="S122" s="54" t="s">
        <v>65</v>
      </c>
    </row>
    <row r="123" spans="1:24">
      <c r="A123" s="36"/>
      <c r="B123" s="36"/>
      <c r="C123" s="36"/>
      <c r="D123" s="37" t="s">
        <v>33</v>
      </c>
      <c r="E123" s="36"/>
      <c r="F123" s="38">
        <v>130</v>
      </c>
      <c r="G123" s="61" t="s">
        <v>171</v>
      </c>
      <c r="H123" s="35">
        <v>3</v>
      </c>
      <c r="I123" s="35">
        <v>3</v>
      </c>
      <c r="J123" s="35" t="s">
        <v>153</v>
      </c>
      <c r="K123" s="32" t="str">
        <f t="shared" si="36"/>
        <v>3</v>
      </c>
      <c r="L123" s="36"/>
      <c r="M123" s="67">
        <v>123</v>
      </c>
      <c r="N123">
        <v>75</v>
      </c>
      <c r="O123" s="51">
        <v>179</v>
      </c>
      <c r="P123" s="51">
        <v>212</v>
      </c>
      <c r="Q123" s="51">
        <v>64</v>
      </c>
      <c r="R123" s="51" t="str">
        <f t="shared" si="35"/>
        <v>75.179.212.3</v>
      </c>
      <c r="S123" s="54" t="s">
        <v>65</v>
      </c>
    </row>
    <row r="124" spans="1:24">
      <c r="A124" s="36">
        <v>2</v>
      </c>
      <c r="B124" s="36" t="s">
        <v>131</v>
      </c>
      <c r="C124" s="36">
        <v>1</v>
      </c>
      <c r="D124" s="36" t="s">
        <v>237</v>
      </c>
      <c r="E124" s="36" t="s">
        <v>15</v>
      </c>
      <c r="F124" s="38">
        <v>130</v>
      </c>
      <c r="G124" s="61" t="s">
        <v>171</v>
      </c>
      <c r="H124" s="31">
        <v>4</v>
      </c>
      <c r="I124" s="35">
        <v>4</v>
      </c>
      <c r="J124" s="35" t="s">
        <v>153</v>
      </c>
      <c r="K124" s="32" t="str">
        <f t="shared" si="36"/>
        <v>4</v>
      </c>
      <c r="L124" s="36" t="str">
        <f>"POD 2, Write Accessor "&amp;C124</f>
        <v>POD 2, Write Accessor 1</v>
      </c>
      <c r="M124" s="66">
        <v>124</v>
      </c>
      <c r="N124">
        <v>75</v>
      </c>
      <c r="O124" s="51">
        <v>179</v>
      </c>
      <c r="P124" s="51">
        <v>212</v>
      </c>
      <c r="Q124" s="51">
        <v>64</v>
      </c>
      <c r="R124" s="51" t="str">
        <f t="shared" si="35"/>
        <v>75.179.212.4</v>
      </c>
      <c r="S124" s="54" t="s">
        <v>65</v>
      </c>
      <c r="U124" s="12" t="str">
        <f t="shared" ref="U124:U142" si="37">G124&amp;H124</f>
        <v>75.179.212.4</v>
      </c>
      <c r="V124" t="str">
        <f t="shared" ref="V124:V142" si="38">D124&amp;".cdvr.stage.charter.com"</f>
        <v>cdptpabb-ib-acw-2001.cdvr.stage.charter.com</v>
      </c>
      <c r="W124" t="str">
        <f t="shared" ref="W124:W142" si="39">J124&amp;K124</f>
        <v>2001:1998:064f:0105::4</v>
      </c>
      <c r="X124" t="str">
        <f t="shared" ref="X124:X142" si="40">D124&amp;".cdvr.stage.charter.com"</f>
        <v>cdptpabb-ib-acw-2001.cdvr.stage.charter.com</v>
      </c>
    </row>
    <row r="125" spans="1:24">
      <c r="A125" s="36">
        <v>2</v>
      </c>
      <c r="B125" s="36" t="s">
        <v>131</v>
      </c>
      <c r="C125" s="36">
        <v>2</v>
      </c>
      <c r="D125" s="36" t="s">
        <v>238</v>
      </c>
      <c r="E125" s="36" t="s">
        <v>15</v>
      </c>
      <c r="F125" s="38">
        <v>130</v>
      </c>
      <c r="G125" s="61" t="s">
        <v>171</v>
      </c>
      <c r="H125" s="35">
        <v>5</v>
      </c>
      <c r="I125" s="35">
        <v>5</v>
      </c>
      <c r="J125" s="35" t="s">
        <v>153</v>
      </c>
      <c r="K125" s="32" t="str">
        <f t="shared" si="36"/>
        <v>5</v>
      </c>
      <c r="L125" s="36" t="str">
        <f>"POD 2, Write Accessor "&amp;C125</f>
        <v>POD 2, Write Accessor 2</v>
      </c>
      <c r="M125" s="67">
        <v>125</v>
      </c>
      <c r="N125">
        <v>75</v>
      </c>
      <c r="O125" s="51">
        <v>179</v>
      </c>
      <c r="P125" s="51">
        <v>212</v>
      </c>
      <c r="Q125" s="51">
        <v>64</v>
      </c>
      <c r="R125" s="51" t="str">
        <f t="shared" si="35"/>
        <v>75.179.212.5</v>
      </c>
      <c r="S125" s="54" t="s">
        <v>65</v>
      </c>
      <c r="U125" s="12" t="str">
        <f t="shared" si="37"/>
        <v>75.179.212.5</v>
      </c>
      <c r="V125" t="str">
        <f t="shared" si="38"/>
        <v>cdptpabb-ib-acw-2002.cdvr.stage.charter.com</v>
      </c>
      <c r="W125" t="str">
        <f t="shared" si="39"/>
        <v>2001:1998:064f:0105::5</v>
      </c>
      <c r="X125" t="str">
        <f t="shared" si="40"/>
        <v>cdptpabb-ib-acw-2002.cdvr.stage.charter.com</v>
      </c>
    </row>
    <row r="126" spans="1:24">
      <c r="A126" s="36">
        <v>2</v>
      </c>
      <c r="B126" s="36"/>
      <c r="C126" s="36"/>
      <c r="D126" s="36" t="s">
        <v>613</v>
      </c>
      <c r="E126" s="36" t="s">
        <v>15</v>
      </c>
      <c r="F126" s="38">
        <v>130</v>
      </c>
      <c r="G126" s="61" t="s">
        <v>171</v>
      </c>
      <c r="H126" s="35">
        <v>6</v>
      </c>
      <c r="I126" s="35">
        <v>6</v>
      </c>
      <c r="J126" s="35" t="s">
        <v>153</v>
      </c>
      <c r="K126" s="32" t="str">
        <f t="shared" si="36"/>
        <v>6</v>
      </c>
      <c r="L126" s="36" t="s">
        <v>617</v>
      </c>
      <c r="M126" s="66">
        <v>126</v>
      </c>
      <c r="N126">
        <v>75</v>
      </c>
      <c r="O126" s="51">
        <v>179</v>
      </c>
      <c r="P126" s="51">
        <v>212</v>
      </c>
      <c r="Q126" s="51">
        <v>64</v>
      </c>
      <c r="R126" s="51" t="str">
        <f t="shared" si="35"/>
        <v>75.179.212.6</v>
      </c>
      <c r="S126" s="54" t="s">
        <v>65</v>
      </c>
      <c r="U126" s="12" t="str">
        <f t="shared" ref="U126:U127" si="41">G126&amp;H126</f>
        <v>75.179.212.6</v>
      </c>
      <c r="V126" t="str">
        <f t="shared" ref="V126:V127" si="42">D126&amp;".cdvr.stage.charter.com"</f>
        <v>cdptpabb-ch-llb-2003.cdvr.stage.charter.com</v>
      </c>
      <c r="W126" t="str">
        <f t="shared" ref="W126:W127" si="43">J126&amp;K126</f>
        <v>2001:1998:064f:0105::6</v>
      </c>
      <c r="X126" t="str">
        <f t="shared" ref="X126:X127" si="44">D126&amp;".cdvr.stage.charter.com"</f>
        <v>cdptpabb-ch-llb-2003.cdvr.stage.charter.com</v>
      </c>
    </row>
    <row r="127" spans="1:24">
      <c r="A127" s="36">
        <v>2</v>
      </c>
      <c r="B127" s="36"/>
      <c r="C127" s="36"/>
      <c r="D127" s="36" t="s">
        <v>614</v>
      </c>
      <c r="E127" s="36" t="s">
        <v>15</v>
      </c>
      <c r="F127" s="38">
        <v>130</v>
      </c>
      <c r="G127" s="61" t="s">
        <v>171</v>
      </c>
      <c r="H127" s="31">
        <v>7</v>
      </c>
      <c r="I127" s="35">
        <v>7</v>
      </c>
      <c r="J127" s="35" t="s">
        <v>153</v>
      </c>
      <c r="K127" s="32" t="str">
        <f t="shared" si="36"/>
        <v>7</v>
      </c>
      <c r="L127" s="36" t="s">
        <v>618</v>
      </c>
      <c r="M127" s="67">
        <v>127</v>
      </c>
      <c r="N127">
        <v>75</v>
      </c>
      <c r="O127" s="51">
        <v>179</v>
      </c>
      <c r="P127" s="51">
        <v>212</v>
      </c>
      <c r="Q127" s="51">
        <v>64</v>
      </c>
      <c r="R127" s="51" t="str">
        <f t="shared" si="35"/>
        <v>75.179.212.7</v>
      </c>
      <c r="S127" s="54" t="s">
        <v>65</v>
      </c>
      <c r="U127" s="12" t="str">
        <f t="shared" si="41"/>
        <v>75.179.212.7</v>
      </c>
      <c r="V127" t="str">
        <f t="shared" si="42"/>
        <v>cdptpabb-ch-llb-2004.cdvr.stage.charter.com</v>
      </c>
      <c r="W127" t="str">
        <f t="shared" si="43"/>
        <v>2001:1998:064f:0105::7</v>
      </c>
      <c r="X127" t="str">
        <f t="shared" si="44"/>
        <v>cdptpabb-ch-llb-2004.cdvr.stage.charter.com</v>
      </c>
    </row>
    <row r="128" spans="1:24">
      <c r="A128" s="36">
        <v>2</v>
      </c>
      <c r="B128" s="36" t="s">
        <v>20</v>
      </c>
      <c r="C128" s="36" t="s">
        <v>20</v>
      </c>
      <c r="D128" s="36" t="s">
        <v>544</v>
      </c>
      <c r="E128" s="36" t="s">
        <v>20</v>
      </c>
      <c r="F128" s="38">
        <v>130</v>
      </c>
      <c r="G128" s="61" t="s">
        <v>171</v>
      </c>
      <c r="H128" s="35">
        <v>8</v>
      </c>
      <c r="I128" s="35">
        <v>8</v>
      </c>
      <c r="J128" s="35" t="s">
        <v>153</v>
      </c>
      <c r="K128" s="32" t="str">
        <f t="shared" si="36"/>
        <v>8</v>
      </c>
      <c r="L128" s="36" t="s">
        <v>177</v>
      </c>
      <c r="M128" s="66">
        <v>128</v>
      </c>
      <c r="N128">
        <v>75</v>
      </c>
      <c r="O128" s="51">
        <v>179</v>
      </c>
      <c r="P128" s="51">
        <v>212</v>
      </c>
      <c r="Q128" s="51">
        <v>64</v>
      </c>
      <c r="R128" s="51" t="str">
        <f t="shared" si="35"/>
        <v>75.179.212.8</v>
      </c>
      <c r="S128" s="54" t="s">
        <v>65</v>
      </c>
      <c r="U128" s="12" t="str">
        <f t="shared" ref="U128" si="45">G128&amp;H128</f>
        <v>75.179.212.8</v>
      </c>
      <c r="V128" t="str">
        <f t="shared" ref="V128" si="46">D128&amp;".cdvr.stage.charter.com"</f>
        <v>osvip-2101.cdvr.stage.charter.com</v>
      </c>
      <c r="W128" t="str">
        <f t="shared" ref="W128" si="47">J128&amp;K128</f>
        <v>2001:1998:064f:0105::8</v>
      </c>
      <c r="X128" t="str">
        <f t="shared" ref="X128" si="48">D128&amp;".cdvr.stage.charter.com"</f>
        <v>osvip-2101.cdvr.stage.charter.com</v>
      </c>
    </row>
    <row r="129" spans="1:24">
      <c r="A129" s="36">
        <v>2</v>
      </c>
      <c r="B129" s="36" t="s">
        <v>20</v>
      </c>
      <c r="C129" s="36" t="s">
        <v>20</v>
      </c>
      <c r="D129" s="36" t="s">
        <v>545</v>
      </c>
      <c r="E129" s="36" t="s">
        <v>20</v>
      </c>
      <c r="F129" s="38">
        <v>130</v>
      </c>
      <c r="G129" s="61" t="s">
        <v>171</v>
      </c>
      <c r="H129" s="35">
        <v>9</v>
      </c>
      <c r="I129" s="35">
        <v>9</v>
      </c>
      <c r="J129" s="35" t="s">
        <v>153</v>
      </c>
      <c r="K129" s="32" t="str">
        <f t="shared" si="36"/>
        <v>9</v>
      </c>
      <c r="L129" s="36" t="s">
        <v>178</v>
      </c>
      <c r="M129" s="67">
        <v>129</v>
      </c>
      <c r="N129">
        <v>75</v>
      </c>
      <c r="O129" s="51">
        <v>179</v>
      </c>
      <c r="P129" s="51">
        <v>212</v>
      </c>
      <c r="Q129" s="51">
        <v>64</v>
      </c>
      <c r="R129" s="51" t="str">
        <f t="shared" si="35"/>
        <v>75.179.212.9</v>
      </c>
      <c r="S129" s="54" t="s">
        <v>65</v>
      </c>
      <c r="U129" s="12" t="str">
        <f t="shared" si="37"/>
        <v>75.179.212.9</v>
      </c>
      <c r="V129" t="str">
        <f t="shared" si="38"/>
        <v>osvip-2201.cdvr.stage.charter.com</v>
      </c>
      <c r="W129" t="str">
        <f t="shared" si="39"/>
        <v>2001:1998:064f:0105::9</v>
      </c>
      <c r="X129" t="str">
        <f t="shared" si="40"/>
        <v>osvip-2201.cdvr.stage.charter.com</v>
      </c>
    </row>
    <row r="130" spans="1:24">
      <c r="A130" s="36">
        <v>2</v>
      </c>
      <c r="B130" s="36" t="s">
        <v>20</v>
      </c>
      <c r="C130" s="36" t="s">
        <v>20</v>
      </c>
      <c r="D130" s="36" t="s">
        <v>540</v>
      </c>
      <c r="E130" s="36" t="s">
        <v>20</v>
      </c>
      <c r="F130" s="38">
        <v>130</v>
      </c>
      <c r="G130" s="61" t="s">
        <v>171</v>
      </c>
      <c r="H130" s="31">
        <v>10</v>
      </c>
      <c r="I130" s="35">
        <v>10</v>
      </c>
      <c r="J130" s="35" t="s">
        <v>153</v>
      </c>
      <c r="K130" s="32" t="str">
        <f t="shared" si="36"/>
        <v>A</v>
      </c>
      <c r="L130" s="36" t="s">
        <v>173</v>
      </c>
      <c r="M130" s="66">
        <v>130</v>
      </c>
      <c r="N130">
        <v>75</v>
      </c>
      <c r="O130" s="51">
        <v>179</v>
      </c>
      <c r="P130" s="51">
        <v>212</v>
      </c>
      <c r="Q130" s="51">
        <v>64</v>
      </c>
      <c r="R130" s="51" t="str">
        <f t="shared" si="35"/>
        <v>75.179.212.10</v>
      </c>
      <c r="S130" s="54" t="s">
        <v>65</v>
      </c>
      <c r="U130" s="12" t="str">
        <f t="shared" si="37"/>
        <v>75.179.212.10</v>
      </c>
      <c r="V130" t="str">
        <f t="shared" si="38"/>
        <v>vmrvip-2101.cdvr.stage.charter.com</v>
      </c>
      <c r="W130" t="str">
        <f t="shared" si="39"/>
        <v>2001:1998:064f:0105::A</v>
      </c>
      <c r="X130" t="str">
        <f t="shared" si="40"/>
        <v>vmrvip-2101.cdvr.stage.charter.com</v>
      </c>
    </row>
    <row r="131" spans="1:24">
      <c r="A131" s="36">
        <v>2</v>
      </c>
      <c r="B131" s="36" t="s">
        <v>20</v>
      </c>
      <c r="C131" s="36" t="s">
        <v>20</v>
      </c>
      <c r="D131" s="36" t="s">
        <v>541</v>
      </c>
      <c r="E131" s="36" t="s">
        <v>20</v>
      </c>
      <c r="F131" s="38">
        <v>130</v>
      </c>
      <c r="G131" s="61" t="s">
        <v>171</v>
      </c>
      <c r="H131" s="35">
        <v>11</v>
      </c>
      <c r="I131" s="35">
        <v>11</v>
      </c>
      <c r="J131" s="35" t="s">
        <v>153</v>
      </c>
      <c r="K131" s="32" t="str">
        <f t="shared" si="36"/>
        <v>B</v>
      </c>
      <c r="L131" s="36" t="s">
        <v>174</v>
      </c>
      <c r="M131" s="67">
        <v>131</v>
      </c>
      <c r="N131">
        <v>75</v>
      </c>
      <c r="O131" s="51">
        <v>179</v>
      </c>
      <c r="P131" s="51">
        <v>212</v>
      </c>
      <c r="Q131" s="51">
        <v>64</v>
      </c>
      <c r="R131" s="51" t="str">
        <f t="shared" si="35"/>
        <v>75.179.212.11</v>
      </c>
      <c r="S131" s="54" t="s">
        <v>65</v>
      </c>
      <c r="U131" s="12" t="str">
        <f t="shared" ref="U131" si="49">G131&amp;H131</f>
        <v>75.179.212.11</v>
      </c>
      <c r="V131" t="str">
        <f t="shared" ref="V131" si="50">D131&amp;".cdvr.stage.charter.com"</f>
        <v>vmrvip-2102.cdvr.stage.charter.com</v>
      </c>
      <c r="W131" t="str">
        <f t="shared" ref="W131" si="51">J131&amp;K131</f>
        <v>2001:1998:064f:0105::B</v>
      </c>
      <c r="X131" t="str">
        <f t="shared" ref="X131" si="52">D131&amp;".cdvr.stage.charter.com"</f>
        <v>vmrvip-2102.cdvr.stage.charter.com</v>
      </c>
    </row>
    <row r="132" spans="1:24">
      <c r="A132" s="36">
        <v>2</v>
      </c>
      <c r="B132" s="36" t="s">
        <v>20</v>
      </c>
      <c r="C132" s="36" t="s">
        <v>20</v>
      </c>
      <c r="D132" s="36" t="s">
        <v>542</v>
      </c>
      <c r="E132" s="36" t="s">
        <v>20</v>
      </c>
      <c r="F132" s="38">
        <v>130</v>
      </c>
      <c r="G132" s="61" t="s">
        <v>171</v>
      </c>
      <c r="H132" s="35">
        <v>12</v>
      </c>
      <c r="I132" s="35">
        <v>12</v>
      </c>
      <c r="J132" s="35" t="s">
        <v>153</v>
      </c>
      <c r="K132" s="32" t="str">
        <f t="shared" si="36"/>
        <v>C</v>
      </c>
      <c r="L132" s="36" t="s">
        <v>175</v>
      </c>
      <c r="M132" s="66">
        <v>132</v>
      </c>
      <c r="N132">
        <v>75</v>
      </c>
      <c r="O132" s="51">
        <v>179</v>
      </c>
      <c r="P132" s="51">
        <v>212</v>
      </c>
      <c r="Q132" s="51">
        <v>64</v>
      </c>
      <c r="R132" s="51" t="str">
        <f t="shared" si="35"/>
        <v>75.179.212.12</v>
      </c>
      <c r="S132" s="54" t="s">
        <v>65</v>
      </c>
      <c r="U132" s="12" t="str">
        <f t="shared" si="37"/>
        <v>75.179.212.12</v>
      </c>
      <c r="V132" t="str">
        <f t="shared" si="38"/>
        <v>vmrvip-2201.cdvr.stage.charter.com</v>
      </c>
      <c r="W132" t="str">
        <f t="shared" si="39"/>
        <v>2001:1998:064f:0105::C</v>
      </c>
      <c r="X132" t="str">
        <f t="shared" si="40"/>
        <v>vmrvip-2201.cdvr.stage.charter.com</v>
      </c>
    </row>
    <row r="133" spans="1:24">
      <c r="A133" s="36">
        <v>2</v>
      </c>
      <c r="B133" s="36" t="s">
        <v>20</v>
      </c>
      <c r="C133" s="36" t="s">
        <v>20</v>
      </c>
      <c r="D133" s="36" t="s">
        <v>543</v>
      </c>
      <c r="E133" s="36" t="s">
        <v>20</v>
      </c>
      <c r="F133" s="38">
        <v>130</v>
      </c>
      <c r="G133" s="61" t="s">
        <v>171</v>
      </c>
      <c r="H133" s="31">
        <v>13</v>
      </c>
      <c r="I133" s="35">
        <v>13</v>
      </c>
      <c r="J133" s="35" t="s">
        <v>153</v>
      </c>
      <c r="K133" s="32" t="str">
        <f t="shared" si="36"/>
        <v>D</v>
      </c>
      <c r="L133" s="36" t="s">
        <v>176</v>
      </c>
      <c r="M133" s="67">
        <v>133</v>
      </c>
      <c r="N133">
        <v>75</v>
      </c>
      <c r="O133" s="51">
        <v>179</v>
      </c>
      <c r="P133" s="51">
        <v>212</v>
      </c>
      <c r="Q133" s="51">
        <v>64</v>
      </c>
      <c r="R133" s="51" t="str">
        <f t="shared" si="35"/>
        <v>75.179.212.13</v>
      </c>
      <c r="S133" s="54" t="s">
        <v>65</v>
      </c>
      <c r="U133" s="12" t="str">
        <f t="shared" si="37"/>
        <v>75.179.212.13</v>
      </c>
      <c r="V133" t="str">
        <f t="shared" si="38"/>
        <v>vmrvip-2202.cdvr.stage.charter.com</v>
      </c>
      <c r="W133" t="str">
        <f t="shared" si="39"/>
        <v>2001:1998:064f:0105::D</v>
      </c>
      <c r="X133" t="str">
        <f t="shared" si="40"/>
        <v>vmrvip-2202.cdvr.stage.charter.com</v>
      </c>
    </row>
    <row r="134" spans="1:24">
      <c r="A134" s="36">
        <v>2</v>
      </c>
      <c r="B134" s="36" t="s">
        <v>28</v>
      </c>
      <c r="C134" s="36">
        <v>1</v>
      </c>
      <c r="D134" s="36" t="s">
        <v>203</v>
      </c>
      <c r="E134" s="36" t="s">
        <v>15</v>
      </c>
      <c r="F134" s="38">
        <v>130</v>
      </c>
      <c r="G134" s="61" t="s">
        <v>171</v>
      </c>
      <c r="H134" s="35">
        <v>14</v>
      </c>
      <c r="I134" s="35">
        <v>14</v>
      </c>
      <c r="J134" s="35" t="s">
        <v>153</v>
      </c>
      <c r="K134" s="32" t="str">
        <f t="shared" si="36"/>
        <v>E</v>
      </c>
      <c r="L134" s="36" t="s">
        <v>180</v>
      </c>
      <c r="M134" s="66">
        <v>134</v>
      </c>
      <c r="N134">
        <v>75</v>
      </c>
      <c r="O134" s="51">
        <v>179</v>
      </c>
      <c r="P134" s="51">
        <v>212</v>
      </c>
      <c r="Q134" s="51">
        <v>64</v>
      </c>
      <c r="R134" s="51" t="str">
        <f t="shared" si="35"/>
        <v>75.179.212.14</v>
      </c>
      <c r="S134" s="54" t="s">
        <v>65</v>
      </c>
      <c r="U134" s="12" t="str">
        <f t="shared" si="37"/>
        <v>75.179.212.14</v>
      </c>
      <c r="V134" t="str">
        <f t="shared" si="38"/>
        <v>cdptpabb-ci-klb-2101.cdvr.stage.charter.com</v>
      </c>
      <c r="W134" t="str">
        <f t="shared" si="39"/>
        <v>2001:1998:064f:0105::E</v>
      </c>
      <c r="X134" t="str">
        <f t="shared" si="40"/>
        <v>cdptpabb-ci-klb-2101.cdvr.stage.charter.com</v>
      </c>
    </row>
    <row r="135" spans="1:24">
      <c r="A135" s="36">
        <v>2</v>
      </c>
      <c r="B135" s="36" t="s">
        <v>28</v>
      </c>
      <c r="C135" s="36">
        <v>2</v>
      </c>
      <c r="D135" s="36" t="s">
        <v>204</v>
      </c>
      <c r="E135" s="36" t="s">
        <v>15</v>
      </c>
      <c r="F135" s="38">
        <v>130</v>
      </c>
      <c r="G135" s="61" t="s">
        <v>171</v>
      </c>
      <c r="H135" s="35">
        <v>15</v>
      </c>
      <c r="I135" s="35">
        <v>15</v>
      </c>
      <c r="J135" s="35" t="s">
        <v>153</v>
      </c>
      <c r="K135" s="32" t="str">
        <f t="shared" si="36"/>
        <v>F</v>
      </c>
      <c r="L135" s="36" t="s">
        <v>181</v>
      </c>
      <c r="M135" s="67">
        <v>135</v>
      </c>
      <c r="N135">
        <v>75</v>
      </c>
      <c r="O135" s="51">
        <v>179</v>
      </c>
      <c r="P135" s="51">
        <v>212</v>
      </c>
      <c r="Q135" s="51">
        <v>64</v>
      </c>
      <c r="R135" s="51" t="str">
        <f t="shared" si="35"/>
        <v>75.179.212.15</v>
      </c>
      <c r="S135" s="54" t="s">
        <v>65</v>
      </c>
      <c r="U135" s="12" t="str">
        <f t="shared" si="37"/>
        <v>75.179.212.15</v>
      </c>
      <c r="V135" t="str">
        <f t="shared" si="38"/>
        <v>cdptpabb-ci-klb-2102.cdvr.stage.charter.com</v>
      </c>
      <c r="W135" t="str">
        <f t="shared" si="39"/>
        <v>2001:1998:064f:0105::F</v>
      </c>
      <c r="X135" t="str">
        <f t="shared" si="40"/>
        <v>cdptpabb-ci-klb-2102.cdvr.stage.charter.com</v>
      </c>
    </row>
    <row r="136" spans="1:24">
      <c r="A136" s="36">
        <v>2</v>
      </c>
      <c r="B136" s="36" t="s">
        <v>28</v>
      </c>
      <c r="C136" s="36">
        <v>3</v>
      </c>
      <c r="D136" s="36" t="s">
        <v>205</v>
      </c>
      <c r="E136" s="36" t="s">
        <v>15</v>
      </c>
      <c r="F136" s="38">
        <v>130</v>
      </c>
      <c r="G136" s="61" t="s">
        <v>171</v>
      </c>
      <c r="H136" s="31">
        <v>16</v>
      </c>
      <c r="I136" s="35">
        <v>16</v>
      </c>
      <c r="J136" s="35" t="s">
        <v>153</v>
      </c>
      <c r="K136" s="32" t="str">
        <f t="shared" si="36"/>
        <v>10</v>
      </c>
      <c r="L136" s="36" t="s">
        <v>179</v>
      </c>
      <c r="M136" s="66">
        <v>136</v>
      </c>
      <c r="N136">
        <v>75</v>
      </c>
      <c r="O136" s="51">
        <v>179</v>
      </c>
      <c r="P136" s="51">
        <v>212</v>
      </c>
      <c r="Q136" s="51">
        <v>64</v>
      </c>
      <c r="R136" s="51" t="str">
        <f t="shared" si="35"/>
        <v>75.179.212.16</v>
      </c>
      <c r="S136" s="54" t="s">
        <v>65</v>
      </c>
      <c r="U136" s="12" t="str">
        <f t="shared" si="37"/>
        <v>75.179.212.16</v>
      </c>
      <c r="V136" t="str">
        <f t="shared" si="38"/>
        <v>cdptpabb-ci-kmr-2101.cdvr.stage.charter.com</v>
      </c>
      <c r="W136" t="str">
        <f t="shared" si="39"/>
        <v>2001:1998:064f:0105::10</v>
      </c>
      <c r="X136" t="str">
        <f t="shared" si="40"/>
        <v>cdptpabb-ci-kmr-2101.cdvr.stage.charter.com</v>
      </c>
    </row>
    <row r="137" spans="1:24">
      <c r="A137" s="36">
        <v>2</v>
      </c>
      <c r="B137" s="36" t="s">
        <v>29</v>
      </c>
      <c r="C137" s="36">
        <v>1</v>
      </c>
      <c r="D137" s="36" t="s">
        <v>206</v>
      </c>
      <c r="E137" s="36" t="s">
        <v>15</v>
      </c>
      <c r="F137" s="38">
        <v>130</v>
      </c>
      <c r="G137" s="61" t="s">
        <v>171</v>
      </c>
      <c r="H137" s="35">
        <v>17</v>
      </c>
      <c r="I137" s="35">
        <v>17</v>
      </c>
      <c r="J137" s="35" t="s">
        <v>153</v>
      </c>
      <c r="K137" s="32" t="str">
        <f t="shared" si="36"/>
        <v>11</v>
      </c>
      <c r="L137" s="36" t="s">
        <v>182</v>
      </c>
      <c r="M137" s="67">
        <v>137</v>
      </c>
      <c r="N137">
        <v>75</v>
      </c>
      <c r="O137" s="51">
        <v>179</v>
      </c>
      <c r="P137" s="51">
        <v>212</v>
      </c>
      <c r="Q137" s="51">
        <v>64</v>
      </c>
      <c r="R137" s="51" t="str">
        <f t="shared" si="35"/>
        <v>75.179.212.17</v>
      </c>
      <c r="S137" s="54" t="s">
        <v>65</v>
      </c>
      <c r="U137" s="12" t="str">
        <f t="shared" si="37"/>
        <v>75.179.212.17</v>
      </c>
      <c r="V137" t="str">
        <f t="shared" si="38"/>
        <v>cdptpabb-ci-kmr-2102.cdvr.stage.charter.com</v>
      </c>
      <c r="W137" t="str">
        <f t="shared" si="39"/>
        <v>2001:1998:064f:0105::11</v>
      </c>
      <c r="X137" t="str">
        <f t="shared" si="40"/>
        <v>cdptpabb-ci-kmr-2102.cdvr.stage.charter.com</v>
      </c>
    </row>
    <row r="138" spans="1:24">
      <c r="A138" s="36">
        <v>2</v>
      </c>
      <c r="B138" s="36" t="s">
        <v>29</v>
      </c>
      <c r="C138" s="36">
        <v>2</v>
      </c>
      <c r="D138" s="36" t="s">
        <v>207</v>
      </c>
      <c r="E138" s="36" t="s">
        <v>15</v>
      </c>
      <c r="F138" s="38">
        <v>130</v>
      </c>
      <c r="G138" s="61" t="s">
        <v>171</v>
      </c>
      <c r="H138" s="35">
        <v>18</v>
      </c>
      <c r="I138" s="35">
        <v>18</v>
      </c>
      <c r="J138" s="35" t="s">
        <v>153</v>
      </c>
      <c r="K138" s="32" t="str">
        <f t="shared" si="36"/>
        <v>12</v>
      </c>
      <c r="L138" s="36" t="s">
        <v>183</v>
      </c>
      <c r="M138" s="66">
        <v>138</v>
      </c>
      <c r="N138">
        <v>75</v>
      </c>
      <c r="O138" s="51">
        <v>179</v>
      </c>
      <c r="P138" s="51">
        <v>212</v>
      </c>
      <c r="Q138" s="51">
        <v>64</v>
      </c>
      <c r="R138" s="51" t="str">
        <f t="shared" si="35"/>
        <v>75.179.212.18</v>
      </c>
      <c r="S138" s="54" t="s">
        <v>65</v>
      </c>
      <c r="U138" s="12" t="str">
        <f t="shared" si="37"/>
        <v>75.179.212.18</v>
      </c>
      <c r="V138" t="str">
        <f t="shared" si="38"/>
        <v>cdptpabb-ci-kmr-2103.cdvr.stage.charter.com</v>
      </c>
      <c r="W138" t="str">
        <f t="shared" si="39"/>
        <v>2001:1998:064f:0105::12</v>
      </c>
      <c r="X138" t="str">
        <f t="shared" si="40"/>
        <v>cdptpabb-ci-kmr-2103.cdvr.stage.charter.com</v>
      </c>
    </row>
    <row r="139" spans="1:24">
      <c r="A139" s="36">
        <v>2</v>
      </c>
      <c r="B139" s="36" t="s">
        <v>29</v>
      </c>
      <c r="C139" s="36">
        <v>3</v>
      </c>
      <c r="D139" s="36" t="s">
        <v>208</v>
      </c>
      <c r="E139" s="36" t="s">
        <v>15</v>
      </c>
      <c r="F139" s="38">
        <v>130</v>
      </c>
      <c r="G139" s="61" t="s">
        <v>171</v>
      </c>
      <c r="H139" s="31">
        <v>19</v>
      </c>
      <c r="I139" s="35">
        <v>19</v>
      </c>
      <c r="J139" s="35" t="s">
        <v>153</v>
      </c>
      <c r="K139" s="32" t="str">
        <f t="shared" si="36"/>
        <v>13</v>
      </c>
      <c r="L139" s="36" t="s">
        <v>184</v>
      </c>
      <c r="M139" s="67">
        <v>139</v>
      </c>
      <c r="N139">
        <v>75</v>
      </c>
      <c r="O139" s="51">
        <v>179</v>
      </c>
      <c r="P139" s="51">
        <v>212</v>
      </c>
      <c r="Q139" s="51">
        <v>64</v>
      </c>
      <c r="R139" s="51" t="str">
        <f t="shared" si="35"/>
        <v>75.179.212.19</v>
      </c>
      <c r="S139" s="54" t="s">
        <v>65</v>
      </c>
      <c r="U139" s="12" t="str">
        <f t="shared" si="37"/>
        <v>75.179.212.19</v>
      </c>
      <c r="V139" t="str">
        <f t="shared" si="38"/>
        <v>cdptpabb-ci-knd-2101.cdvr.stage.charter.com</v>
      </c>
      <c r="W139" t="str">
        <f t="shared" si="39"/>
        <v>2001:1998:064f:0105::13</v>
      </c>
      <c r="X139" t="str">
        <f t="shared" si="40"/>
        <v>cdptpabb-ci-knd-2101.cdvr.stage.charter.com</v>
      </c>
    </row>
    <row r="140" spans="1:24">
      <c r="A140" s="36">
        <v>2</v>
      </c>
      <c r="B140" s="36" t="s">
        <v>29</v>
      </c>
      <c r="C140" s="36">
        <v>4</v>
      </c>
      <c r="D140" s="36" t="s">
        <v>209</v>
      </c>
      <c r="E140" s="36" t="s">
        <v>15</v>
      </c>
      <c r="F140" s="38">
        <v>130</v>
      </c>
      <c r="G140" s="61" t="s">
        <v>171</v>
      </c>
      <c r="H140" s="35">
        <v>20</v>
      </c>
      <c r="I140" s="35">
        <v>20</v>
      </c>
      <c r="J140" s="35" t="s">
        <v>153</v>
      </c>
      <c r="K140" s="32" t="str">
        <f t="shared" si="36"/>
        <v>14</v>
      </c>
      <c r="L140" s="36" t="s">
        <v>185</v>
      </c>
      <c r="M140" s="66">
        <v>140</v>
      </c>
      <c r="N140">
        <v>75</v>
      </c>
      <c r="O140" s="51">
        <v>179</v>
      </c>
      <c r="P140" s="51">
        <v>212</v>
      </c>
      <c r="Q140" s="51">
        <v>64</v>
      </c>
      <c r="R140" s="51" t="str">
        <f t="shared" si="35"/>
        <v>75.179.212.20</v>
      </c>
      <c r="S140" s="54" t="s">
        <v>65</v>
      </c>
      <c r="U140" s="12" t="str">
        <f t="shared" si="37"/>
        <v>75.179.212.20</v>
      </c>
      <c r="V140" t="str">
        <f t="shared" si="38"/>
        <v>cdptpabb-ci-knd-2102.cdvr.stage.charter.com</v>
      </c>
      <c r="W140" t="str">
        <f t="shared" si="39"/>
        <v>2001:1998:064f:0105::14</v>
      </c>
      <c r="X140" t="str">
        <f t="shared" si="40"/>
        <v>cdptpabb-ci-knd-2102.cdvr.stage.charter.com</v>
      </c>
    </row>
    <row r="141" spans="1:24">
      <c r="A141" s="36">
        <v>2</v>
      </c>
      <c r="B141" s="36" t="s">
        <v>29</v>
      </c>
      <c r="C141" s="36">
        <v>5</v>
      </c>
      <c r="D141" s="36" t="s">
        <v>210</v>
      </c>
      <c r="E141" s="36" t="s">
        <v>15</v>
      </c>
      <c r="F141" s="38">
        <v>130</v>
      </c>
      <c r="G141" s="61" t="s">
        <v>171</v>
      </c>
      <c r="H141" s="35">
        <v>21</v>
      </c>
      <c r="I141" s="35">
        <v>21</v>
      </c>
      <c r="J141" s="35" t="s">
        <v>153</v>
      </c>
      <c r="K141" s="32" t="str">
        <f t="shared" si="36"/>
        <v>15</v>
      </c>
      <c r="L141" s="36" t="s">
        <v>186</v>
      </c>
      <c r="M141" s="67">
        <v>141</v>
      </c>
      <c r="N141">
        <v>75</v>
      </c>
      <c r="O141" s="51">
        <v>179</v>
      </c>
      <c r="P141" s="51">
        <v>212</v>
      </c>
      <c r="Q141" s="51">
        <v>64</v>
      </c>
      <c r="R141" s="51" t="str">
        <f t="shared" si="35"/>
        <v>75.179.212.21</v>
      </c>
      <c r="S141" s="54" t="s">
        <v>65</v>
      </c>
      <c r="U141" s="12" t="str">
        <f t="shared" si="37"/>
        <v>75.179.212.21</v>
      </c>
      <c r="V141" t="str">
        <f t="shared" si="38"/>
        <v>cdptpabb-ci-knd-2103.cdvr.stage.charter.com</v>
      </c>
      <c r="W141" t="str">
        <f t="shared" si="39"/>
        <v>2001:1998:064f:0105::15</v>
      </c>
      <c r="X141" t="str">
        <f t="shared" si="40"/>
        <v>cdptpabb-ci-knd-2103.cdvr.stage.charter.com</v>
      </c>
    </row>
    <row r="142" spans="1:24">
      <c r="A142" s="36">
        <v>2</v>
      </c>
      <c r="B142" s="36" t="s">
        <v>29</v>
      </c>
      <c r="C142" s="36">
        <v>6</v>
      </c>
      <c r="D142" s="36" t="s">
        <v>211</v>
      </c>
      <c r="E142" s="36" t="s">
        <v>15</v>
      </c>
      <c r="F142" s="38">
        <v>130</v>
      </c>
      <c r="G142" s="61" t="s">
        <v>171</v>
      </c>
      <c r="H142" s="31">
        <v>22</v>
      </c>
      <c r="I142" s="35">
        <v>22</v>
      </c>
      <c r="J142" s="35" t="s">
        <v>153</v>
      </c>
      <c r="K142" s="32" t="str">
        <f t="shared" si="36"/>
        <v>16</v>
      </c>
      <c r="L142" s="36" t="s">
        <v>187</v>
      </c>
      <c r="M142" s="66">
        <v>142</v>
      </c>
      <c r="N142">
        <v>75</v>
      </c>
      <c r="O142" s="51">
        <v>179</v>
      </c>
      <c r="P142" s="51">
        <v>212</v>
      </c>
      <c r="Q142" s="51">
        <v>64</v>
      </c>
      <c r="R142" s="51" t="str">
        <f t="shared" si="35"/>
        <v>75.179.212.22</v>
      </c>
      <c r="S142" s="54" t="s">
        <v>65</v>
      </c>
      <c r="U142" s="12" t="str">
        <f t="shared" si="37"/>
        <v>75.179.212.22</v>
      </c>
      <c r="V142" t="str">
        <f t="shared" si="38"/>
        <v>cdptpabb-ci-knd-2104.cdvr.stage.charter.com</v>
      </c>
      <c r="W142" t="str">
        <f t="shared" si="39"/>
        <v>2001:1998:064f:0105::16</v>
      </c>
      <c r="X142" t="str">
        <f t="shared" si="40"/>
        <v>cdptpabb-ci-knd-2104.cdvr.stage.charter.com</v>
      </c>
    </row>
    <row r="143" spans="1:24">
      <c r="A143" s="36">
        <v>2</v>
      </c>
      <c r="B143" s="36" t="s">
        <v>29</v>
      </c>
      <c r="C143" s="36"/>
      <c r="D143" s="36" t="s">
        <v>212</v>
      </c>
      <c r="E143" s="36" t="s">
        <v>15</v>
      </c>
      <c r="F143" s="38">
        <v>130</v>
      </c>
      <c r="G143" s="61" t="s">
        <v>171</v>
      </c>
      <c r="H143" s="35">
        <v>23</v>
      </c>
      <c r="I143" s="35">
        <v>23</v>
      </c>
      <c r="J143" s="35" t="s">
        <v>153</v>
      </c>
      <c r="K143" s="32" t="str">
        <f t="shared" si="36"/>
        <v>17</v>
      </c>
      <c r="L143" s="36" t="s">
        <v>188</v>
      </c>
      <c r="M143" s="67">
        <v>143</v>
      </c>
      <c r="N143">
        <v>75</v>
      </c>
      <c r="O143" s="51">
        <v>179</v>
      </c>
      <c r="P143" s="51">
        <v>212</v>
      </c>
      <c r="Q143" s="51">
        <v>64</v>
      </c>
      <c r="R143" s="51" t="str">
        <f t="shared" si="35"/>
        <v>75.179.212.23</v>
      </c>
      <c r="S143" s="54" t="s">
        <v>65</v>
      </c>
      <c r="U143" s="12" t="str">
        <f t="shared" ref="U143:U155" si="53">G143&amp;H143</f>
        <v>75.179.212.23</v>
      </c>
      <c r="V143" t="str">
        <f t="shared" ref="V143:V155" si="54">D143&amp;".cdvr.stage.charter.com"</f>
        <v>cdptpabb-ci-knd-2105.cdvr.stage.charter.com</v>
      </c>
      <c r="W143" t="str">
        <f t="shared" ref="W143:W155" si="55">J143&amp;K143</f>
        <v>2001:1998:064f:0105::17</v>
      </c>
      <c r="X143" t="str">
        <f t="shared" ref="X143:X155" si="56">D143&amp;".cdvr.stage.charter.com"</f>
        <v>cdptpabb-ci-knd-2105.cdvr.stage.charter.com</v>
      </c>
    </row>
    <row r="144" spans="1:24">
      <c r="A144" s="36">
        <v>2</v>
      </c>
      <c r="B144" s="36" t="s">
        <v>29</v>
      </c>
      <c r="C144" s="36"/>
      <c r="D144" s="36" t="s">
        <v>213</v>
      </c>
      <c r="E144" s="36" t="s">
        <v>15</v>
      </c>
      <c r="F144" s="38">
        <v>130</v>
      </c>
      <c r="G144" s="61" t="s">
        <v>171</v>
      </c>
      <c r="H144" s="35">
        <v>24</v>
      </c>
      <c r="I144" s="35">
        <v>24</v>
      </c>
      <c r="J144" s="35" t="s">
        <v>153</v>
      </c>
      <c r="K144" s="32" t="str">
        <f t="shared" si="36"/>
        <v>18</v>
      </c>
      <c r="L144" s="36" t="s">
        <v>189</v>
      </c>
      <c r="M144" s="66">
        <v>144</v>
      </c>
      <c r="N144">
        <v>75</v>
      </c>
      <c r="O144" s="51">
        <v>179</v>
      </c>
      <c r="P144" s="51">
        <v>212</v>
      </c>
      <c r="Q144" s="51">
        <v>64</v>
      </c>
      <c r="R144" s="51" t="str">
        <f t="shared" si="35"/>
        <v>75.179.212.24</v>
      </c>
      <c r="S144" s="54" t="s">
        <v>65</v>
      </c>
      <c r="U144" s="12" t="str">
        <f t="shared" si="53"/>
        <v>75.179.212.24</v>
      </c>
      <c r="V144" t="str">
        <f t="shared" si="54"/>
        <v>cdptpabb-ci-knd-2106.cdvr.stage.charter.com</v>
      </c>
      <c r="W144" t="str">
        <f t="shared" si="55"/>
        <v>2001:1998:064f:0105::18</v>
      </c>
      <c r="X144" t="str">
        <f t="shared" si="56"/>
        <v>cdptpabb-ci-knd-2106.cdvr.stage.charter.com</v>
      </c>
    </row>
    <row r="145" spans="1:24">
      <c r="A145" s="36">
        <v>2</v>
      </c>
      <c r="B145" s="36" t="s">
        <v>29</v>
      </c>
      <c r="C145" s="36"/>
      <c r="D145" s="36" t="s">
        <v>214</v>
      </c>
      <c r="E145" s="36" t="s">
        <v>15</v>
      </c>
      <c r="F145" s="38">
        <v>130</v>
      </c>
      <c r="G145" s="38" t="s">
        <v>171</v>
      </c>
      <c r="H145" s="31">
        <v>25</v>
      </c>
      <c r="I145" s="35">
        <v>25</v>
      </c>
      <c r="J145" s="35" t="s">
        <v>153</v>
      </c>
      <c r="K145" s="32" t="str">
        <f t="shared" si="36"/>
        <v>19</v>
      </c>
      <c r="L145" s="36" t="s">
        <v>190</v>
      </c>
      <c r="M145" s="67">
        <v>145</v>
      </c>
      <c r="N145">
        <v>75</v>
      </c>
      <c r="O145" s="51">
        <v>179</v>
      </c>
      <c r="P145" s="51">
        <v>212</v>
      </c>
      <c r="Q145" s="51">
        <v>64</v>
      </c>
      <c r="R145" s="51" t="str">
        <f t="shared" si="35"/>
        <v>75.179.212.25</v>
      </c>
      <c r="S145" s="54" t="s">
        <v>65</v>
      </c>
      <c r="U145" s="12" t="str">
        <f t="shared" si="53"/>
        <v>75.179.212.25</v>
      </c>
      <c r="V145" t="str">
        <f t="shared" si="54"/>
        <v>cdptpabb-ci-klb-2201.cdvr.stage.charter.com</v>
      </c>
      <c r="W145" t="str">
        <f t="shared" si="55"/>
        <v>2001:1998:064f:0105::19</v>
      </c>
      <c r="X145" t="str">
        <f t="shared" si="56"/>
        <v>cdptpabb-ci-klb-2201.cdvr.stage.charter.com</v>
      </c>
    </row>
    <row r="146" spans="1:24">
      <c r="A146" s="36">
        <v>2</v>
      </c>
      <c r="B146" s="36" t="s">
        <v>29</v>
      </c>
      <c r="C146" s="36"/>
      <c r="D146" s="36" t="s">
        <v>215</v>
      </c>
      <c r="E146" s="36" t="s">
        <v>15</v>
      </c>
      <c r="F146" s="38">
        <v>130</v>
      </c>
      <c r="G146" s="38" t="s">
        <v>171</v>
      </c>
      <c r="H146" s="35">
        <v>26</v>
      </c>
      <c r="I146" s="35">
        <v>26</v>
      </c>
      <c r="J146" s="35" t="s">
        <v>153</v>
      </c>
      <c r="K146" s="32" t="str">
        <f t="shared" si="36"/>
        <v>1A</v>
      </c>
      <c r="L146" s="36" t="s">
        <v>191</v>
      </c>
      <c r="M146" s="66">
        <v>146</v>
      </c>
      <c r="N146">
        <v>75</v>
      </c>
      <c r="O146" s="51">
        <v>179</v>
      </c>
      <c r="P146" s="51">
        <v>212</v>
      </c>
      <c r="Q146" s="51">
        <v>64</v>
      </c>
      <c r="R146" s="51" t="str">
        <f t="shared" si="35"/>
        <v>75.179.212.26</v>
      </c>
      <c r="S146" s="54" t="s">
        <v>65</v>
      </c>
      <c r="U146" s="12" t="str">
        <f t="shared" si="53"/>
        <v>75.179.212.26</v>
      </c>
      <c r="V146" t="str">
        <f t="shared" si="54"/>
        <v>cdptpabb-ci-klb-2202.cdvr.stage.charter.com</v>
      </c>
      <c r="W146" t="str">
        <f t="shared" si="55"/>
        <v>2001:1998:064f:0105::1A</v>
      </c>
      <c r="X146" t="str">
        <f t="shared" si="56"/>
        <v>cdptpabb-ci-klb-2202.cdvr.stage.charter.com</v>
      </c>
    </row>
    <row r="147" spans="1:24">
      <c r="A147" s="36">
        <v>2</v>
      </c>
      <c r="B147" s="36" t="s">
        <v>29</v>
      </c>
      <c r="C147" s="36"/>
      <c r="D147" s="36" t="s">
        <v>216</v>
      </c>
      <c r="E147" s="36" t="s">
        <v>15</v>
      </c>
      <c r="F147" s="38">
        <v>130</v>
      </c>
      <c r="G147" s="38" t="s">
        <v>171</v>
      </c>
      <c r="H147" s="35">
        <v>27</v>
      </c>
      <c r="I147" s="35">
        <v>27</v>
      </c>
      <c r="J147" s="35" t="s">
        <v>153</v>
      </c>
      <c r="K147" s="32" t="str">
        <f t="shared" si="36"/>
        <v>1B</v>
      </c>
      <c r="L147" s="36" t="s">
        <v>192</v>
      </c>
      <c r="M147" s="67">
        <v>147</v>
      </c>
      <c r="N147">
        <v>75</v>
      </c>
      <c r="O147" s="51">
        <v>179</v>
      </c>
      <c r="P147" s="51">
        <v>212</v>
      </c>
      <c r="Q147" s="51">
        <v>64</v>
      </c>
      <c r="R147" s="51" t="str">
        <f t="shared" si="35"/>
        <v>75.179.212.27</v>
      </c>
      <c r="S147" s="54" t="s">
        <v>65</v>
      </c>
      <c r="U147" s="12" t="str">
        <f t="shared" si="53"/>
        <v>75.179.212.27</v>
      </c>
      <c r="V147" t="str">
        <f t="shared" si="54"/>
        <v>cdptpabb-ci-kmr-2201.cdvr.stage.charter.com</v>
      </c>
      <c r="W147" t="str">
        <f t="shared" si="55"/>
        <v>2001:1998:064f:0105::1B</v>
      </c>
      <c r="X147" t="str">
        <f t="shared" si="56"/>
        <v>cdptpabb-ci-kmr-2201.cdvr.stage.charter.com</v>
      </c>
    </row>
    <row r="148" spans="1:24">
      <c r="A148" s="36">
        <v>2</v>
      </c>
      <c r="B148" s="36" t="s">
        <v>29</v>
      </c>
      <c r="C148" s="36"/>
      <c r="D148" s="36" t="s">
        <v>217</v>
      </c>
      <c r="E148" s="36" t="s">
        <v>15</v>
      </c>
      <c r="F148" s="38">
        <v>130</v>
      </c>
      <c r="G148" s="38" t="s">
        <v>171</v>
      </c>
      <c r="H148" s="31">
        <v>28</v>
      </c>
      <c r="I148" s="35">
        <v>28</v>
      </c>
      <c r="J148" s="35" t="s">
        <v>153</v>
      </c>
      <c r="K148" s="32" t="str">
        <f t="shared" si="36"/>
        <v>1C</v>
      </c>
      <c r="L148" s="36" t="s">
        <v>193</v>
      </c>
      <c r="M148" s="66">
        <v>148</v>
      </c>
      <c r="N148">
        <v>75</v>
      </c>
      <c r="O148" s="51">
        <v>179</v>
      </c>
      <c r="P148" s="51">
        <v>212</v>
      </c>
      <c r="Q148" s="51">
        <v>64</v>
      </c>
      <c r="R148" s="51" t="str">
        <f t="shared" si="35"/>
        <v>75.179.212.28</v>
      </c>
      <c r="S148" s="54" t="s">
        <v>65</v>
      </c>
      <c r="U148" s="12" t="str">
        <f t="shared" si="53"/>
        <v>75.179.212.28</v>
      </c>
      <c r="V148" t="str">
        <f t="shared" si="54"/>
        <v>cdptpabb-ci-kmr-2202.cdvr.stage.charter.com</v>
      </c>
      <c r="W148" t="str">
        <f t="shared" si="55"/>
        <v>2001:1998:064f:0105::1C</v>
      </c>
      <c r="X148" t="str">
        <f t="shared" si="56"/>
        <v>cdptpabb-ci-kmr-2202.cdvr.stage.charter.com</v>
      </c>
    </row>
    <row r="149" spans="1:24">
      <c r="A149" s="36">
        <v>2</v>
      </c>
      <c r="B149" s="36"/>
      <c r="C149" s="36"/>
      <c r="D149" s="36" t="s">
        <v>218</v>
      </c>
      <c r="E149" s="36" t="s">
        <v>15</v>
      </c>
      <c r="F149" s="38">
        <v>130</v>
      </c>
      <c r="G149" s="38" t="s">
        <v>171</v>
      </c>
      <c r="H149" s="35">
        <v>29</v>
      </c>
      <c r="I149" s="35">
        <v>29</v>
      </c>
      <c r="J149" s="35" t="s">
        <v>153</v>
      </c>
      <c r="K149" s="32" t="str">
        <f t="shared" si="36"/>
        <v>1D</v>
      </c>
      <c r="L149" s="36" t="s">
        <v>194</v>
      </c>
      <c r="M149" s="67">
        <v>149</v>
      </c>
      <c r="N149">
        <v>75</v>
      </c>
      <c r="O149" s="51">
        <v>179</v>
      </c>
      <c r="P149" s="51">
        <v>212</v>
      </c>
      <c r="Q149" s="51">
        <v>64</v>
      </c>
      <c r="R149" s="51" t="str">
        <f t="shared" si="35"/>
        <v>75.179.212.29</v>
      </c>
      <c r="S149" s="54" t="s">
        <v>65</v>
      </c>
      <c r="U149" s="12" t="str">
        <f t="shared" si="53"/>
        <v>75.179.212.29</v>
      </c>
      <c r="V149" t="str">
        <f t="shared" si="54"/>
        <v>cdptpabb-ci-kmr-2203.cdvr.stage.charter.com</v>
      </c>
      <c r="W149" t="str">
        <f t="shared" si="55"/>
        <v>2001:1998:064f:0105::1D</v>
      </c>
      <c r="X149" t="str">
        <f t="shared" si="56"/>
        <v>cdptpabb-ci-kmr-2203.cdvr.stage.charter.com</v>
      </c>
    </row>
    <row r="150" spans="1:24">
      <c r="A150" s="36">
        <v>2</v>
      </c>
      <c r="B150" s="36"/>
      <c r="C150" s="36"/>
      <c r="D150" s="36" t="s">
        <v>219</v>
      </c>
      <c r="E150" s="36" t="s">
        <v>15</v>
      </c>
      <c r="F150" s="38">
        <v>130</v>
      </c>
      <c r="G150" s="38" t="s">
        <v>171</v>
      </c>
      <c r="H150" s="35">
        <v>30</v>
      </c>
      <c r="I150" s="35">
        <v>30</v>
      </c>
      <c r="J150" s="35" t="s">
        <v>153</v>
      </c>
      <c r="K150" s="32" t="str">
        <f t="shared" ref="K150:K182" si="57">DEC2HEX(I150)</f>
        <v>1E</v>
      </c>
      <c r="L150" s="36" t="s">
        <v>195</v>
      </c>
      <c r="M150" s="66">
        <v>150</v>
      </c>
      <c r="N150">
        <v>75</v>
      </c>
      <c r="O150" s="51">
        <v>179</v>
      </c>
      <c r="P150" s="51">
        <v>212</v>
      </c>
      <c r="Q150" s="51">
        <v>64</v>
      </c>
      <c r="R150" s="51" t="str">
        <f t="shared" ref="R150:R183" si="58">N150&amp;"."&amp;O150&amp;"."&amp;P150&amp;"."&amp;H150</f>
        <v>75.179.212.30</v>
      </c>
      <c r="S150" s="54" t="s">
        <v>65</v>
      </c>
      <c r="U150" s="12" t="str">
        <f t="shared" si="53"/>
        <v>75.179.212.30</v>
      </c>
      <c r="V150" t="str">
        <f t="shared" si="54"/>
        <v>cdptpabb-ci-knd-2201.cdvr.stage.charter.com</v>
      </c>
      <c r="W150" t="str">
        <f t="shared" si="55"/>
        <v>2001:1998:064f:0105::1E</v>
      </c>
      <c r="X150" t="str">
        <f t="shared" si="56"/>
        <v>cdptpabb-ci-knd-2201.cdvr.stage.charter.com</v>
      </c>
    </row>
    <row r="151" spans="1:24">
      <c r="A151" s="36">
        <v>2</v>
      </c>
      <c r="B151" s="36"/>
      <c r="C151" s="36"/>
      <c r="D151" s="36" t="s">
        <v>220</v>
      </c>
      <c r="E151" s="36" t="s">
        <v>15</v>
      </c>
      <c r="F151" s="38">
        <v>130</v>
      </c>
      <c r="G151" s="38" t="s">
        <v>171</v>
      </c>
      <c r="H151" s="31">
        <v>31</v>
      </c>
      <c r="I151" s="35">
        <v>31</v>
      </c>
      <c r="J151" s="35" t="s">
        <v>153</v>
      </c>
      <c r="K151" s="32" t="str">
        <f t="shared" si="57"/>
        <v>1F</v>
      </c>
      <c r="L151" s="36" t="s">
        <v>196</v>
      </c>
      <c r="M151" s="67">
        <v>151</v>
      </c>
      <c r="N151">
        <v>75</v>
      </c>
      <c r="O151" s="51">
        <v>179</v>
      </c>
      <c r="P151" s="51">
        <v>212</v>
      </c>
      <c r="Q151" s="51">
        <v>64</v>
      </c>
      <c r="R151" s="51" t="str">
        <f t="shared" si="58"/>
        <v>75.179.212.31</v>
      </c>
      <c r="S151" s="54" t="s">
        <v>65</v>
      </c>
      <c r="U151" s="12" t="str">
        <f t="shared" si="53"/>
        <v>75.179.212.31</v>
      </c>
      <c r="V151" t="str">
        <f t="shared" si="54"/>
        <v>cdptpabb-ci-knd-2202.cdvr.stage.charter.com</v>
      </c>
      <c r="W151" t="str">
        <f t="shared" si="55"/>
        <v>2001:1998:064f:0105::1F</v>
      </c>
      <c r="X151" t="str">
        <f t="shared" si="56"/>
        <v>cdptpabb-ci-knd-2202.cdvr.stage.charter.com</v>
      </c>
    </row>
    <row r="152" spans="1:24">
      <c r="A152" s="36">
        <v>2</v>
      </c>
      <c r="B152" s="36"/>
      <c r="C152" s="36"/>
      <c r="D152" s="36" t="s">
        <v>221</v>
      </c>
      <c r="E152" s="36" t="s">
        <v>15</v>
      </c>
      <c r="F152" s="38">
        <v>130</v>
      </c>
      <c r="G152" s="38" t="s">
        <v>171</v>
      </c>
      <c r="H152" s="35">
        <v>32</v>
      </c>
      <c r="I152" s="35">
        <v>32</v>
      </c>
      <c r="J152" s="35" t="s">
        <v>153</v>
      </c>
      <c r="K152" s="32" t="str">
        <f t="shared" si="57"/>
        <v>20</v>
      </c>
      <c r="L152" s="36" t="s">
        <v>197</v>
      </c>
      <c r="M152" s="66">
        <v>152</v>
      </c>
      <c r="N152">
        <v>75</v>
      </c>
      <c r="O152" s="51">
        <v>179</v>
      </c>
      <c r="P152" s="51">
        <v>212</v>
      </c>
      <c r="Q152" s="51">
        <v>64</v>
      </c>
      <c r="R152" s="51" t="str">
        <f t="shared" si="58"/>
        <v>75.179.212.32</v>
      </c>
      <c r="S152" s="54" t="s">
        <v>65</v>
      </c>
      <c r="U152" s="12" t="str">
        <f t="shared" si="53"/>
        <v>75.179.212.32</v>
      </c>
      <c r="V152" t="str">
        <f t="shared" si="54"/>
        <v>cdptpabb-ci-knd-2203.cdvr.stage.charter.com</v>
      </c>
      <c r="W152" t="str">
        <f t="shared" si="55"/>
        <v>2001:1998:064f:0105::20</v>
      </c>
      <c r="X152" t="str">
        <f t="shared" si="56"/>
        <v>cdptpabb-ci-knd-2203.cdvr.stage.charter.com</v>
      </c>
    </row>
    <row r="153" spans="1:24">
      <c r="A153" s="36">
        <v>2</v>
      </c>
      <c r="B153" s="36"/>
      <c r="C153" s="36"/>
      <c r="D153" s="36" t="s">
        <v>222</v>
      </c>
      <c r="E153" s="36" t="s">
        <v>15</v>
      </c>
      <c r="F153" s="38">
        <v>130</v>
      </c>
      <c r="G153" s="38" t="s">
        <v>171</v>
      </c>
      <c r="H153" s="35">
        <v>33</v>
      </c>
      <c r="I153" s="35">
        <v>33</v>
      </c>
      <c r="J153" s="35" t="s">
        <v>153</v>
      </c>
      <c r="K153" s="32" t="str">
        <f t="shared" si="57"/>
        <v>21</v>
      </c>
      <c r="L153" s="36" t="s">
        <v>198</v>
      </c>
      <c r="M153" s="67">
        <v>153</v>
      </c>
      <c r="N153">
        <v>75</v>
      </c>
      <c r="O153" s="51">
        <v>179</v>
      </c>
      <c r="P153" s="51">
        <v>212</v>
      </c>
      <c r="Q153" s="51">
        <v>64</v>
      </c>
      <c r="R153" s="51" t="str">
        <f t="shared" si="58"/>
        <v>75.179.212.33</v>
      </c>
      <c r="S153" s="54" t="s">
        <v>65</v>
      </c>
      <c r="U153" s="12" t="str">
        <f t="shared" si="53"/>
        <v>75.179.212.33</v>
      </c>
      <c r="V153" t="str">
        <f t="shared" si="54"/>
        <v>cdptpabb-ci-knd-2205.cdvr.stage.charter.com</v>
      </c>
      <c r="W153" t="str">
        <f t="shared" si="55"/>
        <v>2001:1998:064f:0105::21</v>
      </c>
      <c r="X153" t="str">
        <f t="shared" si="56"/>
        <v>cdptpabb-ci-knd-2205.cdvr.stage.charter.com</v>
      </c>
    </row>
    <row r="154" spans="1:24">
      <c r="A154" s="36">
        <v>2</v>
      </c>
      <c r="B154" s="36"/>
      <c r="C154" s="36"/>
      <c r="D154" s="36" t="s">
        <v>223</v>
      </c>
      <c r="E154" s="36" t="s">
        <v>15</v>
      </c>
      <c r="F154" s="38">
        <v>130</v>
      </c>
      <c r="G154" s="38" t="s">
        <v>171</v>
      </c>
      <c r="H154" s="31">
        <v>34</v>
      </c>
      <c r="I154" s="35">
        <v>34</v>
      </c>
      <c r="J154" s="35" t="s">
        <v>153</v>
      </c>
      <c r="K154" s="32" t="str">
        <f t="shared" si="57"/>
        <v>22</v>
      </c>
      <c r="L154" s="36" t="s">
        <v>199</v>
      </c>
      <c r="M154" s="66">
        <v>154</v>
      </c>
      <c r="N154">
        <v>75</v>
      </c>
      <c r="O154" s="51">
        <v>179</v>
      </c>
      <c r="P154" s="51">
        <v>212</v>
      </c>
      <c r="Q154" s="51">
        <v>64</v>
      </c>
      <c r="R154" s="51" t="str">
        <f t="shared" si="58"/>
        <v>75.179.212.34</v>
      </c>
      <c r="S154" s="54" t="s">
        <v>65</v>
      </c>
      <c r="U154" s="12" t="str">
        <f t="shared" si="53"/>
        <v>75.179.212.34</v>
      </c>
      <c r="V154" t="str">
        <f t="shared" si="54"/>
        <v>cdptpabb-ci-knd-2204.cdvr.stage.charter.com</v>
      </c>
      <c r="W154" t="str">
        <f t="shared" si="55"/>
        <v>2001:1998:064f:0105::22</v>
      </c>
      <c r="X154" t="str">
        <f t="shared" si="56"/>
        <v>cdptpabb-ci-knd-2204.cdvr.stage.charter.com</v>
      </c>
    </row>
    <row r="155" spans="1:24">
      <c r="A155" s="36">
        <v>2</v>
      </c>
      <c r="B155" s="36"/>
      <c r="C155" s="36"/>
      <c r="D155" s="36" t="s">
        <v>224</v>
      </c>
      <c r="E155" s="36" t="s">
        <v>15</v>
      </c>
      <c r="F155" s="38">
        <v>130</v>
      </c>
      <c r="G155" s="38" t="s">
        <v>171</v>
      </c>
      <c r="H155" s="35">
        <v>35</v>
      </c>
      <c r="I155" s="35">
        <v>35</v>
      </c>
      <c r="J155" s="35" t="s">
        <v>153</v>
      </c>
      <c r="K155" s="32" t="str">
        <f t="shared" si="57"/>
        <v>23</v>
      </c>
      <c r="L155" s="36" t="s">
        <v>200</v>
      </c>
      <c r="M155" s="67">
        <v>155</v>
      </c>
      <c r="N155">
        <v>75</v>
      </c>
      <c r="O155" s="51">
        <v>179</v>
      </c>
      <c r="P155" s="51">
        <v>212</v>
      </c>
      <c r="Q155" s="51">
        <v>64</v>
      </c>
      <c r="R155" s="51" t="str">
        <f t="shared" si="58"/>
        <v>75.179.212.35</v>
      </c>
      <c r="S155" s="54" t="s">
        <v>65</v>
      </c>
      <c r="U155" s="12" t="str">
        <f t="shared" si="53"/>
        <v>75.179.212.35</v>
      </c>
      <c r="V155" t="str">
        <f t="shared" si="54"/>
        <v>cdptpabb-ci-knd-2206.cdvr.stage.charter.com</v>
      </c>
      <c r="W155" t="str">
        <f t="shared" si="55"/>
        <v>2001:1998:064f:0105::23</v>
      </c>
      <c r="X155" t="str">
        <f t="shared" si="56"/>
        <v>cdptpabb-ci-knd-2206.cdvr.stage.charter.com</v>
      </c>
    </row>
    <row r="156" spans="1:24">
      <c r="A156" s="36">
        <v>2</v>
      </c>
      <c r="B156" s="36"/>
      <c r="C156" s="36"/>
      <c r="D156" s="36" t="s">
        <v>231</v>
      </c>
      <c r="E156" s="36" t="s">
        <v>15</v>
      </c>
      <c r="F156" s="38">
        <v>130</v>
      </c>
      <c r="G156" s="38" t="s">
        <v>171</v>
      </c>
      <c r="H156" s="35">
        <v>36</v>
      </c>
      <c r="I156" s="35">
        <v>36</v>
      </c>
      <c r="J156" s="35" t="s">
        <v>153</v>
      </c>
      <c r="K156" s="32" t="str">
        <f t="shared" si="57"/>
        <v>24</v>
      </c>
      <c r="L156" s="36" t="s">
        <v>232</v>
      </c>
      <c r="M156" s="66">
        <v>156</v>
      </c>
      <c r="N156">
        <v>75</v>
      </c>
      <c r="O156" s="51">
        <v>179</v>
      </c>
      <c r="P156" s="51">
        <v>212</v>
      </c>
      <c r="Q156" s="51">
        <v>64</v>
      </c>
      <c r="R156" s="51" t="str">
        <f t="shared" si="58"/>
        <v>75.179.212.36</v>
      </c>
      <c r="S156" s="54" t="s">
        <v>65</v>
      </c>
      <c r="U156" s="12" t="str">
        <f t="shared" ref="U156" si="59">G156&amp;H156</f>
        <v>75.179.212.36</v>
      </c>
      <c r="V156" t="str">
        <f t="shared" ref="V156" si="60">D156&amp;".cdvr.stage.charter.com"</f>
        <v>cdptpabb-ci-mql-2201.cdvr.stage.charter.com</v>
      </c>
      <c r="W156" t="str">
        <f t="shared" ref="W156" si="61">J156&amp;K156</f>
        <v>2001:1998:064f:0105::24</v>
      </c>
      <c r="X156" t="str">
        <f t="shared" ref="X156" si="62">D156&amp;".cdvr.stage.charter.com"</f>
        <v>cdptpabb-ci-mql-2201.cdvr.stage.charter.com</v>
      </c>
    </row>
    <row r="157" spans="1:24">
      <c r="A157" s="36">
        <v>2</v>
      </c>
      <c r="B157" s="36"/>
      <c r="C157" s="36"/>
      <c r="D157" s="36" t="s">
        <v>233</v>
      </c>
      <c r="E157" s="36" t="s">
        <v>15</v>
      </c>
      <c r="F157" s="38">
        <v>130</v>
      </c>
      <c r="G157" s="38" t="s">
        <v>171</v>
      </c>
      <c r="H157" s="35">
        <v>37</v>
      </c>
      <c r="I157" s="35">
        <v>37</v>
      </c>
      <c r="J157" s="35" t="s">
        <v>153</v>
      </c>
      <c r="K157" s="32" t="str">
        <f t="shared" ref="K157" si="63">DEC2HEX(I157)</f>
        <v>25</v>
      </c>
      <c r="L157" s="36" t="s">
        <v>235</v>
      </c>
      <c r="M157" s="66">
        <v>156</v>
      </c>
      <c r="N157">
        <v>75</v>
      </c>
      <c r="O157" s="51">
        <v>179</v>
      </c>
      <c r="P157" s="51">
        <v>212</v>
      </c>
      <c r="Q157" s="51">
        <v>64</v>
      </c>
      <c r="R157" s="51" t="str">
        <f t="shared" ref="R157" si="64">N157&amp;"."&amp;O157&amp;"."&amp;P157&amp;"."&amp;H157</f>
        <v>75.179.212.37</v>
      </c>
      <c r="S157" s="54" t="s">
        <v>65</v>
      </c>
      <c r="U157" s="12" t="str">
        <f t="shared" ref="U157" si="65">G157&amp;H157</f>
        <v>75.179.212.37</v>
      </c>
      <c r="V157" t="str">
        <f t="shared" ref="V157" si="66">D157&amp;".cdvr.stage.charter.com"</f>
        <v>cdptpabb-ci-mql-2202.cdvr.stage.charter.com</v>
      </c>
      <c r="W157" t="str">
        <f t="shared" ref="W157" si="67">J157&amp;K157</f>
        <v>2001:1998:064f:0105::25</v>
      </c>
      <c r="X157" t="str">
        <f t="shared" ref="X157" si="68">D157&amp;".cdvr.stage.charter.com"</f>
        <v>cdptpabb-ci-mql-2202.cdvr.stage.charter.com</v>
      </c>
    </row>
    <row r="158" spans="1:24">
      <c r="A158" s="36">
        <v>2</v>
      </c>
      <c r="B158" s="36"/>
      <c r="C158" s="36"/>
      <c r="D158" s="36" t="s">
        <v>234</v>
      </c>
      <c r="E158" s="36" t="s">
        <v>15</v>
      </c>
      <c r="F158" s="38">
        <v>130</v>
      </c>
      <c r="G158" s="38" t="s">
        <v>171</v>
      </c>
      <c r="H158" s="35">
        <v>38</v>
      </c>
      <c r="I158" s="35">
        <v>38</v>
      </c>
      <c r="J158" s="35" t="s">
        <v>153</v>
      </c>
      <c r="K158" s="32" t="str">
        <f t="shared" ref="K158" si="69">DEC2HEX(I158)</f>
        <v>26</v>
      </c>
      <c r="L158" s="36" t="s">
        <v>236</v>
      </c>
      <c r="M158" s="66">
        <v>156</v>
      </c>
      <c r="N158">
        <v>75</v>
      </c>
      <c r="O158" s="51">
        <v>179</v>
      </c>
      <c r="P158" s="51">
        <v>212</v>
      </c>
      <c r="Q158" s="51">
        <v>64</v>
      </c>
      <c r="R158" s="51" t="str">
        <f t="shared" ref="R158" si="70">N158&amp;"."&amp;O158&amp;"."&amp;P158&amp;"."&amp;H158</f>
        <v>75.179.212.38</v>
      </c>
      <c r="S158" s="54" t="s">
        <v>65</v>
      </c>
      <c r="U158" s="12" t="str">
        <f t="shared" ref="U158" si="71">G158&amp;H158</f>
        <v>75.179.212.38</v>
      </c>
      <c r="V158" t="str">
        <f t="shared" ref="V158" si="72">D158&amp;".cdvr.stage.charter.com"</f>
        <v>cdptpabb-ci-mql-2203.cdvr.stage.charter.com</v>
      </c>
      <c r="W158" t="str">
        <f t="shared" ref="W158" si="73">J158&amp;K158</f>
        <v>2001:1998:064f:0105::26</v>
      </c>
      <c r="X158" t="str">
        <f t="shared" ref="X158" si="74">D158&amp;".cdvr.stage.charter.com"</f>
        <v>cdptpabb-ci-mql-2203.cdvr.stage.charter.com</v>
      </c>
    </row>
    <row r="159" spans="1:24">
      <c r="A159" s="36">
        <v>2</v>
      </c>
      <c r="B159" s="36"/>
      <c r="C159" s="36"/>
      <c r="D159" s="36" t="s">
        <v>580</v>
      </c>
      <c r="E159" s="36" t="s">
        <v>15</v>
      </c>
      <c r="F159" s="38">
        <v>130</v>
      </c>
      <c r="G159" s="38" t="s">
        <v>171</v>
      </c>
      <c r="H159" s="35">
        <v>39</v>
      </c>
      <c r="I159" s="35">
        <v>39</v>
      </c>
      <c r="J159" s="35" t="s">
        <v>153</v>
      </c>
      <c r="K159" s="32" t="str">
        <f t="shared" si="57"/>
        <v>27</v>
      </c>
      <c r="L159" s="36" t="s">
        <v>585</v>
      </c>
      <c r="M159" s="67">
        <v>159</v>
      </c>
      <c r="N159">
        <v>75</v>
      </c>
      <c r="O159" s="51">
        <v>179</v>
      </c>
      <c r="P159" s="51">
        <v>212</v>
      </c>
      <c r="Q159" s="51">
        <v>64</v>
      </c>
      <c r="R159" s="51" t="str">
        <f t="shared" si="58"/>
        <v>75.179.212.39</v>
      </c>
      <c r="S159" s="54" t="s">
        <v>65</v>
      </c>
      <c r="U159" s="139" t="str">
        <f t="shared" ref="U159:U161" si="75">G159&amp;H159</f>
        <v>75.179.212.39</v>
      </c>
      <c r="V159" s="140" t="str">
        <f t="shared" ref="V159:V161" si="76">D159&amp;".cdvr.stage.charter.com"</f>
        <v>cdptpabb-ci-klb-2103.cdvr.stage.charter.com</v>
      </c>
      <c r="W159" s="140" t="str">
        <f t="shared" ref="W159:W161" si="77">J159&amp;K159</f>
        <v>2001:1998:064f:0105::27</v>
      </c>
      <c r="X159" s="140" t="str">
        <f t="shared" ref="X159:X161" si="78">D159&amp;".cdvr.stage.charter.com"</f>
        <v>cdptpabb-ci-klb-2103.cdvr.stage.charter.com</v>
      </c>
    </row>
    <row r="160" spans="1:24">
      <c r="A160" s="36">
        <v>2</v>
      </c>
      <c r="B160" s="36"/>
      <c r="C160" s="36"/>
      <c r="D160" s="36" t="s">
        <v>581</v>
      </c>
      <c r="E160" s="36" t="s">
        <v>15</v>
      </c>
      <c r="F160" s="38">
        <v>130</v>
      </c>
      <c r="G160" s="38" t="s">
        <v>171</v>
      </c>
      <c r="H160" s="31">
        <v>40</v>
      </c>
      <c r="I160" s="35">
        <v>40</v>
      </c>
      <c r="J160" s="35" t="s">
        <v>153</v>
      </c>
      <c r="K160" s="32" t="str">
        <f t="shared" si="57"/>
        <v>28</v>
      </c>
      <c r="L160" s="36" t="s">
        <v>585</v>
      </c>
      <c r="M160" s="66">
        <v>160</v>
      </c>
      <c r="N160">
        <v>75</v>
      </c>
      <c r="O160" s="51">
        <v>179</v>
      </c>
      <c r="P160" s="51">
        <v>212</v>
      </c>
      <c r="Q160" s="51">
        <v>64</v>
      </c>
      <c r="R160" s="51" t="str">
        <f t="shared" si="58"/>
        <v>75.179.212.40</v>
      </c>
      <c r="S160" s="54" t="s">
        <v>65</v>
      </c>
      <c r="U160" s="139" t="str">
        <f t="shared" si="75"/>
        <v>75.179.212.40</v>
      </c>
      <c r="V160" s="140" t="str">
        <f t="shared" si="76"/>
        <v>cdptpabb-ci-klb-2104.cdvr.stage.charter.com</v>
      </c>
      <c r="W160" s="140" t="str">
        <f t="shared" si="77"/>
        <v>2001:1998:064f:0105::28</v>
      </c>
      <c r="X160" s="140" t="str">
        <f t="shared" si="78"/>
        <v>cdptpabb-ci-klb-2104.cdvr.stage.charter.com</v>
      </c>
    </row>
    <row r="161" spans="1:24">
      <c r="A161" s="36">
        <v>2</v>
      </c>
      <c r="B161" s="36"/>
      <c r="C161" s="36"/>
      <c r="D161" s="36" t="s">
        <v>582</v>
      </c>
      <c r="E161" s="36" t="s">
        <v>15</v>
      </c>
      <c r="F161" s="38">
        <v>130</v>
      </c>
      <c r="G161" s="38" t="s">
        <v>171</v>
      </c>
      <c r="H161" s="35">
        <v>41</v>
      </c>
      <c r="I161" s="35">
        <v>41</v>
      </c>
      <c r="J161" s="35" t="s">
        <v>153</v>
      </c>
      <c r="K161" s="32" t="str">
        <f t="shared" si="57"/>
        <v>29</v>
      </c>
      <c r="L161" s="36" t="s">
        <v>586</v>
      </c>
      <c r="M161" s="67">
        <v>161</v>
      </c>
      <c r="N161">
        <v>75</v>
      </c>
      <c r="O161" s="51">
        <v>179</v>
      </c>
      <c r="P161" s="51">
        <v>212</v>
      </c>
      <c r="Q161" s="51">
        <v>64</v>
      </c>
      <c r="R161" s="51" t="str">
        <f t="shared" si="58"/>
        <v>75.179.212.41</v>
      </c>
      <c r="S161" s="54" t="s">
        <v>65</v>
      </c>
      <c r="U161" s="139" t="str">
        <f t="shared" si="75"/>
        <v>75.179.212.41</v>
      </c>
      <c r="V161" s="140" t="str">
        <f t="shared" si="76"/>
        <v>cdptpabb-ci-kmr-2104.cdvr.stage.charter.com</v>
      </c>
      <c r="W161" s="140" t="str">
        <f t="shared" si="77"/>
        <v>2001:1998:064f:0105::29</v>
      </c>
      <c r="X161" s="140" t="str">
        <f t="shared" si="78"/>
        <v>cdptpabb-ci-kmr-2104.cdvr.stage.charter.com</v>
      </c>
    </row>
    <row r="162" spans="1:24">
      <c r="A162" s="36">
        <v>2</v>
      </c>
      <c r="B162" s="36"/>
      <c r="C162" s="36"/>
      <c r="D162" s="36" t="s">
        <v>583</v>
      </c>
      <c r="E162" s="36" t="s">
        <v>15</v>
      </c>
      <c r="F162" s="38">
        <v>130</v>
      </c>
      <c r="G162" s="61" t="s">
        <v>171</v>
      </c>
      <c r="H162" s="31">
        <v>42</v>
      </c>
      <c r="I162" s="35">
        <v>42</v>
      </c>
      <c r="J162" s="35" t="s">
        <v>153</v>
      </c>
      <c r="K162" s="32" t="str">
        <f t="shared" si="57"/>
        <v>2A</v>
      </c>
      <c r="L162" s="36" t="s">
        <v>586</v>
      </c>
      <c r="M162" s="66">
        <v>142</v>
      </c>
      <c r="N162">
        <v>75</v>
      </c>
      <c r="O162" s="51">
        <v>179</v>
      </c>
      <c r="P162" s="51">
        <v>212</v>
      </c>
      <c r="Q162" s="51">
        <v>64</v>
      </c>
      <c r="R162" s="51" t="str">
        <f t="shared" si="58"/>
        <v>75.179.212.42</v>
      </c>
      <c r="S162" s="54" t="s">
        <v>65</v>
      </c>
      <c r="U162" s="139" t="str">
        <f t="shared" ref="U162:U174" si="79">G162&amp;H162</f>
        <v>75.179.212.42</v>
      </c>
      <c r="V162" s="140" t="str">
        <f t="shared" ref="V162:V174" si="80">D162&amp;".cdvr.stage.charter.com"</f>
        <v>cdptpabb-ci-kmr-2105.cdvr.stage.charter.com</v>
      </c>
      <c r="W162" s="140" t="str">
        <f t="shared" ref="W162:W174" si="81">J162&amp;K162</f>
        <v>2001:1998:064f:0105::2A</v>
      </c>
      <c r="X162" s="140" t="str">
        <f t="shared" ref="X162:X174" si="82">D162&amp;".cdvr.stage.charter.com"</f>
        <v>cdptpabb-ci-kmr-2105.cdvr.stage.charter.com</v>
      </c>
    </row>
    <row r="163" spans="1:24">
      <c r="A163" s="36">
        <v>2</v>
      </c>
      <c r="B163" s="36"/>
      <c r="C163" s="36"/>
      <c r="D163" s="36" t="s">
        <v>584</v>
      </c>
      <c r="E163" s="36" t="s">
        <v>15</v>
      </c>
      <c r="F163" s="38">
        <v>130</v>
      </c>
      <c r="G163" s="61" t="s">
        <v>171</v>
      </c>
      <c r="H163" s="35">
        <v>43</v>
      </c>
      <c r="I163" s="35">
        <v>43</v>
      </c>
      <c r="J163" s="35" t="s">
        <v>153</v>
      </c>
      <c r="K163" s="32" t="str">
        <f t="shared" si="57"/>
        <v>2B</v>
      </c>
      <c r="L163" s="36" t="s">
        <v>586</v>
      </c>
      <c r="M163" s="67">
        <v>143</v>
      </c>
      <c r="N163">
        <v>75</v>
      </c>
      <c r="O163" s="51">
        <v>179</v>
      </c>
      <c r="P163" s="51">
        <v>212</v>
      </c>
      <c r="Q163" s="51">
        <v>64</v>
      </c>
      <c r="R163" s="51" t="str">
        <f t="shared" si="58"/>
        <v>75.179.212.43</v>
      </c>
      <c r="S163" s="54" t="s">
        <v>65</v>
      </c>
      <c r="U163" s="139" t="str">
        <f t="shared" si="79"/>
        <v>75.179.212.43</v>
      </c>
      <c r="V163" s="140" t="str">
        <f t="shared" si="80"/>
        <v>cdptpabb-ci-kmr-2106.cdvr.stage.charter.com</v>
      </c>
      <c r="W163" s="140" t="str">
        <f t="shared" si="81"/>
        <v>2001:1998:064f:0105::2B</v>
      </c>
      <c r="X163" s="140" t="str">
        <f t="shared" si="82"/>
        <v>cdptpabb-ci-kmr-2106.cdvr.stage.charter.com</v>
      </c>
    </row>
    <row r="164" spans="1:24">
      <c r="A164" s="36">
        <v>2</v>
      </c>
      <c r="B164" s="36"/>
      <c r="C164" s="36"/>
      <c r="D164" s="36" t="s">
        <v>548</v>
      </c>
      <c r="E164" s="36" t="s">
        <v>15</v>
      </c>
      <c r="F164" s="38">
        <v>130</v>
      </c>
      <c r="G164" s="61" t="s">
        <v>171</v>
      </c>
      <c r="H164" s="35">
        <v>44</v>
      </c>
      <c r="I164" s="35">
        <v>44</v>
      </c>
      <c r="J164" s="35" t="s">
        <v>153</v>
      </c>
      <c r="K164" s="32" t="str">
        <f t="shared" si="57"/>
        <v>2C</v>
      </c>
      <c r="L164" s="36" t="s">
        <v>587</v>
      </c>
      <c r="M164" s="66">
        <v>144</v>
      </c>
      <c r="N164">
        <v>75</v>
      </c>
      <c r="O164" s="51">
        <v>179</v>
      </c>
      <c r="P164" s="51">
        <v>212</v>
      </c>
      <c r="Q164" s="51">
        <v>64</v>
      </c>
      <c r="R164" s="51" t="str">
        <f t="shared" si="58"/>
        <v>75.179.212.44</v>
      </c>
      <c r="S164" s="54" t="s">
        <v>65</v>
      </c>
      <c r="U164" s="139" t="str">
        <f t="shared" si="79"/>
        <v>75.179.212.44</v>
      </c>
      <c r="V164" s="140" t="str">
        <f t="shared" si="80"/>
        <v>cdptpabb-ci-knd-2107.cdvr.stage.charter.com</v>
      </c>
      <c r="W164" s="140" t="str">
        <f t="shared" si="81"/>
        <v>2001:1998:064f:0105::2C</v>
      </c>
      <c r="X164" s="140" t="str">
        <f t="shared" si="82"/>
        <v>cdptpabb-ci-knd-2107.cdvr.stage.charter.com</v>
      </c>
    </row>
    <row r="165" spans="1:24">
      <c r="A165" s="36">
        <v>2</v>
      </c>
      <c r="B165" s="36"/>
      <c r="C165" s="36"/>
      <c r="D165" s="36" t="s">
        <v>549</v>
      </c>
      <c r="E165" s="36" t="s">
        <v>15</v>
      </c>
      <c r="F165" s="38">
        <v>130</v>
      </c>
      <c r="G165" s="38" t="s">
        <v>171</v>
      </c>
      <c r="H165" s="35">
        <v>45</v>
      </c>
      <c r="I165" s="35">
        <v>45</v>
      </c>
      <c r="J165" s="35" t="s">
        <v>153</v>
      </c>
      <c r="K165" s="32" t="str">
        <f t="shared" si="57"/>
        <v>2D</v>
      </c>
      <c r="L165" s="36" t="s">
        <v>587</v>
      </c>
      <c r="M165" s="67">
        <v>165</v>
      </c>
      <c r="N165">
        <v>75</v>
      </c>
      <c r="O165" s="51">
        <v>179</v>
      </c>
      <c r="P165" s="51">
        <v>212</v>
      </c>
      <c r="Q165" s="51">
        <v>64</v>
      </c>
      <c r="R165" s="51" t="str">
        <f t="shared" si="58"/>
        <v>75.179.212.45</v>
      </c>
      <c r="S165" s="54" t="s">
        <v>65</v>
      </c>
      <c r="U165" s="12" t="str">
        <f t="shared" si="79"/>
        <v>75.179.212.45</v>
      </c>
      <c r="V165" t="str">
        <f t="shared" si="80"/>
        <v>cdptpabb-ci-knd-2108.cdvr.stage.charter.com</v>
      </c>
      <c r="W165" t="str">
        <f t="shared" si="81"/>
        <v>2001:1998:064f:0105::2D</v>
      </c>
      <c r="X165" t="str">
        <f t="shared" si="82"/>
        <v>cdptpabb-ci-knd-2108.cdvr.stage.charter.com</v>
      </c>
    </row>
    <row r="166" spans="1:24">
      <c r="A166" s="36">
        <v>2</v>
      </c>
      <c r="B166" s="36"/>
      <c r="C166" s="36"/>
      <c r="D166" s="36" t="s">
        <v>550</v>
      </c>
      <c r="E166" s="36" t="s">
        <v>15</v>
      </c>
      <c r="F166" s="38">
        <v>130</v>
      </c>
      <c r="G166" s="38" t="s">
        <v>171</v>
      </c>
      <c r="H166" s="31">
        <v>46</v>
      </c>
      <c r="I166" s="35">
        <v>46</v>
      </c>
      <c r="J166" s="35" t="s">
        <v>153</v>
      </c>
      <c r="K166" s="32" t="str">
        <f t="shared" si="57"/>
        <v>2E</v>
      </c>
      <c r="L166" s="36" t="s">
        <v>587</v>
      </c>
      <c r="M166" s="66">
        <v>166</v>
      </c>
      <c r="N166">
        <v>75</v>
      </c>
      <c r="O166" s="51">
        <v>179</v>
      </c>
      <c r="P166" s="51">
        <v>212</v>
      </c>
      <c r="Q166" s="51">
        <v>64</v>
      </c>
      <c r="R166" s="51" t="str">
        <f t="shared" si="58"/>
        <v>75.179.212.46</v>
      </c>
      <c r="S166" s="54" t="s">
        <v>65</v>
      </c>
      <c r="U166" s="12" t="str">
        <f t="shared" si="79"/>
        <v>75.179.212.46</v>
      </c>
      <c r="V166" t="str">
        <f t="shared" si="80"/>
        <v>cdptpabb-ci-knd-2109.cdvr.stage.charter.com</v>
      </c>
      <c r="W166" t="str">
        <f t="shared" si="81"/>
        <v>2001:1998:064f:0105::2E</v>
      </c>
      <c r="X166" t="str">
        <f t="shared" si="82"/>
        <v>cdptpabb-ci-knd-2109.cdvr.stage.charter.com</v>
      </c>
    </row>
    <row r="167" spans="1:24">
      <c r="A167" s="36">
        <v>2</v>
      </c>
      <c r="B167" s="36"/>
      <c r="C167" s="36"/>
      <c r="D167" s="36" t="s">
        <v>591</v>
      </c>
      <c r="E167" s="36" t="s">
        <v>15</v>
      </c>
      <c r="F167" s="38">
        <v>130</v>
      </c>
      <c r="G167" s="38" t="s">
        <v>171</v>
      </c>
      <c r="H167" s="35">
        <v>47</v>
      </c>
      <c r="I167" s="35">
        <v>47</v>
      </c>
      <c r="J167" s="35" t="s">
        <v>153</v>
      </c>
      <c r="K167" s="32" t="str">
        <f t="shared" si="57"/>
        <v>2F</v>
      </c>
      <c r="L167" s="36" t="s">
        <v>588</v>
      </c>
      <c r="M167" s="67">
        <v>167</v>
      </c>
      <c r="N167">
        <v>75</v>
      </c>
      <c r="O167" s="51">
        <v>179</v>
      </c>
      <c r="P167" s="51">
        <v>212</v>
      </c>
      <c r="Q167" s="51">
        <v>64</v>
      </c>
      <c r="R167" s="51" t="str">
        <f t="shared" si="58"/>
        <v>75.179.212.47</v>
      </c>
      <c r="S167" s="54" t="s">
        <v>65</v>
      </c>
      <c r="U167" s="12" t="str">
        <f t="shared" si="79"/>
        <v>75.179.212.47</v>
      </c>
      <c r="V167" t="str">
        <f t="shared" si="80"/>
        <v>cdptpabb-ci-klb-2203.cdvr.stage.charter.com</v>
      </c>
      <c r="W167" t="str">
        <f t="shared" si="81"/>
        <v>2001:1998:064f:0105::2F</v>
      </c>
      <c r="X167" t="str">
        <f t="shared" si="82"/>
        <v>cdptpabb-ci-klb-2203.cdvr.stage.charter.com</v>
      </c>
    </row>
    <row r="168" spans="1:24">
      <c r="A168" s="36">
        <v>2</v>
      </c>
      <c r="B168" s="36"/>
      <c r="C168" s="36"/>
      <c r="D168" s="36" t="s">
        <v>592</v>
      </c>
      <c r="E168" s="36" t="s">
        <v>15</v>
      </c>
      <c r="F168" s="38">
        <v>130</v>
      </c>
      <c r="G168" s="38" t="s">
        <v>171</v>
      </c>
      <c r="H168" s="35">
        <v>48</v>
      </c>
      <c r="I168" s="35">
        <v>48</v>
      </c>
      <c r="J168" s="35" t="s">
        <v>153</v>
      </c>
      <c r="K168" s="32" t="str">
        <f t="shared" si="57"/>
        <v>30</v>
      </c>
      <c r="L168" s="36" t="s">
        <v>588</v>
      </c>
      <c r="M168" s="66">
        <v>168</v>
      </c>
      <c r="N168">
        <v>75</v>
      </c>
      <c r="O168" s="51">
        <v>179</v>
      </c>
      <c r="P168" s="51">
        <v>212</v>
      </c>
      <c r="Q168" s="51">
        <v>64</v>
      </c>
      <c r="R168" s="51" t="str">
        <f t="shared" si="58"/>
        <v>75.179.212.48</v>
      </c>
      <c r="S168" s="54" t="s">
        <v>65</v>
      </c>
      <c r="U168" s="12" t="str">
        <f t="shared" si="79"/>
        <v>75.179.212.48</v>
      </c>
      <c r="V168" t="str">
        <f t="shared" si="80"/>
        <v>cdptpabb-ci-klb-2204.cdvr.stage.charter.com</v>
      </c>
      <c r="W168" t="str">
        <f t="shared" si="81"/>
        <v>2001:1998:064f:0105::30</v>
      </c>
      <c r="X168" t="str">
        <f t="shared" si="82"/>
        <v>cdptpabb-ci-klb-2204.cdvr.stage.charter.com</v>
      </c>
    </row>
    <row r="169" spans="1:24">
      <c r="A169" s="36">
        <v>2</v>
      </c>
      <c r="B169" s="36"/>
      <c r="C169" s="36"/>
      <c r="D169" s="36" t="s">
        <v>593</v>
      </c>
      <c r="E169" s="36" t="s">
        <v>15</v>
      </c>
      <c r="F169" s="38">
        <v>130</v>
      </c>
      <c r="G169" s="38" t="s">
        <v>171</v>
      </c>
      <c r="H169" s="31">
        <v>49</v>
      </c>
      <c r="I169" s="35">
        <v>49</v>
      </c>
      <c r="J169" s="35" t="s">
        <v>153</v>
      </c>
      <c r="K169" s="32" t="str">
        <f t="shared" si="57"/>
        <v>31</v>
      </c>
      <c r="L169" s="36" t="s">
        <v>589</v>
      </c>
      <c r="M169" s="67">
        <v>169</v>
      </c>
      <c r="N169">
        <v>75</v>
      </c>
      <c r="O169" s="51">
        <v>179</v>
      </c>
      <c r="P169" s="51">
        <v>212</v>
      </c>
      <c r="Q169" s="51">
        <v>64</v>
      </c>
      <c r="R169" s="51" t="str">
        <f t="shared" si="58"/>
        <v>75.179.212.49</v>
      </c>
      <c r="S169" s="54" t="s">
        <v>65</v>
      </c>
      <c r="U169" s="12" t="str">
        <f t="shared" si="79"/>
        <v>75.179.212.49</v>
      </c>
      <c r="V169" t="str">
        <f t="shared" si="80"/>
        <v>cdptpabb-ci-kmr-2204.cdvr.stage.charter.com</v>
      </c>
      <c r="W169" t="str">
        <f t="shared" si="81"/>
        <v>2001:1998:064f:0105::31</v>
      </c>
      <c r="X169" t="str">
        <f t="shared" si="82"/>
        <v>cdptpabb-ci-kmr-2204.cdvr.stage.charter.com</v>
      </c>
    </row>
    <row r="170" spans="1:24">
      <c r="A170" s="36">
        <v>2</v>
      </c>
      <c r="B170" s="36"/>
      <c r="C170" s="36"/>
      <c r="D170" s="36" t="s">
        <v>594</v>
      </c>
      <c r="E170" s="36" t="s">
        <v>15</v>
      </c>
      <c r="F170" s="38">
        <v>130</v>
      </c>
      <c r="G170" s="38" t="s">
        <v>171</v>
      </c>
      <c r="H170" s="35">
        <v>50</v>
      </c>
      <c r="I170" s="35">
        <v>50</v>
      </c>
      <c r="J170" s="35" t="s">
        <v>153</v>
      </c>
      <c r="K170" s="32" t="str">
        <f t="shared" si="57"/>
        <v>32</v>
      </c>
      <c r="L170" s="36" t="s">
        <v>589</v>
      </c>
      <c r="M170" s="66">
        <v>170</v>
      </c>
      <c r="N170">
        <v>75</v>
      </c>
      <c r="O170" s="51">
        <v>179</v>
      </c>
      <c r="P170" s="51">
        <v>212</v>
      </c>
      <c r="Q170" s="51">
        <v>64</v>
      </c>
      <c r="R170" s="51" t="str">
        <f t="shared" si="58"/>
        <v>75.179.212.50</v>
      </c>
      <c r="S170" s="54" t="s">
        <v>65</v>
      </c>
      <c r="U170" s="12" t="str">
        <f t="shared" si="79"/>
        <v>75.179.212.50</v>
      </c>
      <c r="V170" t="str">
        <f t="shared" si="80"/>
        <v>cdptpabb-ci-kmr-2205.cdvr.stage.charter.com</v>
      </c>
      <c r="W170" t="str">
        <f t="shared" si="81"/>
        <v>2001:1998:064f:0105::32</v>
      </c>
      <c r="X170" t="str">
        <f t="shared" si="82"/>
        <v>cdptpabb-ci-kmr-2205.cdvr.stage.charter.com</v>
      </c>
    </row>
    <row r="171" spans="1:24">
      <c r="A171" s="36">
        <v>2</v>
      </c>
      <c r="B171" s="36"/>
      <c r="C171" s="36"/>
      <c r="D171" s="36" t="s">
        <v>595</v>
      </c>
      <c r="E171" s="36" t="s">
        <v>15</v>
      </c>
      <c r="F171" s="38">
        <v>130</v>
      </c>
      <c r="G171" s="38" t="s">
        <v>171</v>
      </c>
      <c r="H171" s="35">
        <v>51</v>
      </c>
      <c r="I171" s="35">
        <v>51</v>
      </c>
      <c r="J171" s="35" t="s">
        <v>153</v>
      </c>
      <c r="K171" s="32" t="str">
        <f t="shared" si="57"/>
        <v>33</v>
      </c>
      <c r="L171" s="36" t="s">
        <v>589</v>
      </c>
      <c r="M171" s="67">
        <v>171</v>
      </c>
      <c r="N171">
        <v>75</v>
      </c>
      <c r="O171" s="51">
        <v>179</v>
      </c>
      <c r="P171" s="51">
        <v>212</v>
      </c>
      <c r="Q171" s="51">
        <v>64</v>
      </c>
      <c r="R171" s="51" t="str">
        <f t="shared" si="58"/>
        <v>75.179.212.51</v>
      </c>
      <c r="S171" s="54" t="s">
        <v>65</v>
      </c>
      <c r="U171" s="12" t="str">
        <f t="shared" si="79"/>
        <v>75.179.212.51</v>
      </c>
      <c r="V171" t="str">
        <f t="shared" si="80"/>
        <v>cdptpabb-ci-kmr-2206.cdvr.stage.charter.com</v>
      </c>
      <c r="W171" t="str">
        <f t="shared" si="81"/>
        <v>2001:1998:064f:0105::33</v>
      </c>
      <c r="X171" t="str">
        <f t="shared" si="82"/>
        <v>cdptpabb-ci-kmr-2206.cdvr.stage.charter.com</v>
      </c>
    </row>
    <row r="172" spans="1:24">
      <c r="A172" s="36">
        <v>2</v>
      </c>
      <c r="B172" s="36"/>
      <c r="C172" s="36"/>
      <c r="D172" s="36" t="s">
        <v>551</v>
      </c>
      <c r="E172" s="36" t="s">
        <v>15</v>
      </c>
      <c r="F172" s="38">
        <v>130</v>
      </c>
      <c r="G172" s="38" t="s">
        <v>171</v>
      </c>
      <c r="H172" s="31">
        <v>52</v>
      </c>
      <c r="I172" s="35">
        <v>52</v>
      </c>
      <c r="J172" s="35" t="s">
        <v>153</v>
      </c>
      <c r="K172" s="32" t="str">
        <f t="shared" si="57"/>
        <v>34</v>
      </c>
      <c r="L172" s="36" t="s">
        <v>590</v>
      </c>
      <c r="M172" s="66">
        <v>172</v>
      </c>
      <c r="N172">
        <v>75</v>
      </c>
      <c r="O172" s="51">
        <v>179</v>
      </c>
      <c r="P172" s="51">
        <v>212</v>
      </c>
      <c r="Q172" s="51">
        <v>64</v>
      </c>
      <c r="R172" s="51" t="str">
        <f t="shared" si="58"/>
        <v>75.179.212.52</v>
      </c>
      <c r="S172" s="54" t="s">
        <v>65</v>
      </c>
      <c r="U172" s="12" t="str">
        <f t="shared" si="79"/>
        <v>75.179.212.52</v>
      </c>
      <c r="V172" t="str">
        <f t="shared" si="80"/>
        <v>cdptpabb-ci-knd-2207.cdvr.stage.charter.com</v>
      </c>
      <c r="W172" t="str">
        <f t="shared" si="81"/>
        <v>2001:1998:064f:0105::34</v>
      </c>
      <c r="X172" t="str">
        <f t="shared" si="82"/>
        <v>cdptpabb-ci-knd-2207.cdvr.stage.charter.com</v>
      </c>
    </row>
    <row r="173" spans="1:24">
      <c r="A173" s="36">
        <v>2</v>
      </c>
      <c r="B173" s="36"/>
      <c r="C173" s="36"/>
      <c r="D173" s="36" t="s">
        <v>552</v>
      </c>
      <c r="E173" s="36" t="s">
        <v>15</v>
      </c>
      <c r="F173" s="38">
        <v>130</v>
      </c>
      <c r="G173" s="38" t="s">
        <v>171</v>
      </c>
      <c r="H173" s="35">
        <v>53</v>
      </c>
      <c r="I173" s="35">
        <v>53</v>
      </c>
      <c r="J173" s="35" t="s">
        <v>153</v>
      </c>
      <c r="K173" s="32" t="str">
        <f t="shared" si="57"/>
        <v>35</v>
      </c>
      <c r="L173" s="36" t="s">
        <v>590</v>
      </c>
      <c r="M173" s="67">
        <v>173</v>
      </c>
      <c r="N173">
        <v>75</v>
      </c>
      <c r="O173" s="51">
        <v>179</v>
      </c>
      <c r="P173" s="51">
        <v>212</v>
      </c>
      <c r="Q173" s="51">
        <v>64</v>
      </c>
      <c r="R173" s="51" t="str">
        <f t="shared" si="58"/>
        <v>75.179.212.53</v>
      </c>
      <c r="S173" s="54" t="s">
        <v>65</v>
      </c>
      <c r="U173" s="12" t="str">
        <f t="shared" si="79"/>
        <v>75.179.212.53</v>
      </c>
      <c r="V173" t="str">
        <f t="shared" si="80"/>
        <v>cdptpabb-ci-knd-2208.cdvr.stage.charter.com</v>
      </c>
      <c r="W173" t="str">
        <f t="shared" si="81"/>
        <v>2001:1998:064f:0105::35</v>
      </c>
      <c r="X173" t="str">
        <f t="shared" si="82"/>
        <v>cdptpabb-ci-knd-2208.cdvr.stage.charter.com</v>
      </c>
    </row>
    <row r="174" spans="1:24">
      <c r="A174" s="36">
        <v>2</v>
      </c>
      <c r="B174" s="36"/>
      <c r="C174" s="36"/>
      <c r="D174" s="36" t="s">
        <v>553</v>
      </c>
      <c r="E174" s="36" t="s">
        <v>15</v>
      </c>
      <c r="F174" s="38">
        <v>130</v>
      </c>
      <c r="G174" s="38" t="s">
        <v>171</v>
      </c>
      <c r="H174" s="35">
        <v>54</v>
      </c>
      <c r="I174" s="35">
        <v>54</v>
      </c>
      <c r="J174" s="35" t="s">
        <v>153</v>
      </c>
      <c r="K174" s="32" t="str">
        <f t="shared" si="57"/>
        <v>36</v>
      </c>
      <c r="L174" s="36" t="s">
        <v>590</v>
      </c>
      <c r="M174" s="66">
        <v>174</v>
      </c>
      <c r="N174">
        <v>75</v>
      </c>
      <c r="O174" s="51">
        <v>179</v>
      </c>
      <c r="P174" s="51">
        <v>212</v>
      </c>
      <c r="Q174" s="51">
        <v>64</v>
      </c>
      <c r="R174" s="51" t="str">
        <f t="shared" si="58"/>
        <v>75.179.212.54</v>
      </c>
      <c r="S174" s="54" t="s">
        <v>65</v>
      </c>
      <c r="U174" s="12" t="str">
        <f t="shared" si="79"/>
        <v>75.179.212.54</v>
      </c>
      <c r="V174" t="str">
        <f t="shared" si="80"/>
        <v>cdptpabb-ci-knd-2209.cdvr.stage.charter.com</v>
      </c>
      <c r="W174" t="str">
        <f t="shared" si="81"/>
        <v>2001:1998:064f:0105::36</v>
      </c>
      <c r="X174" t="str">
        <f t="shared" si="82"/>
        <v>cdptpabb-ci-knd-2209.cdvr.stage.charter.com</v>
      </c>
    </row>
    <row r="175" spans="1:24">
      <c r="A175" s="36">
        <v>2</v>
      </c>
      <c r="B175" s="36"/>
      <c r="C175" s="36"/>
      <c r="D175" s="36" t="s">
        <v>605</v>
      </c>
      <c r="E175" s="36" t="s">
        <v>20</v>
      </c>
      <c r="F175" s="38">
        <v>130</v>
      </c>
      <c r="G175" s="38" t="s">
        <v>171</v>
      </c>
      <c r="H175" s="31">
        <v>55</v>
      </c>
      <c r="I175" s="35">
        <v>55</v>
      </c>
      <c r="J175" s="35" t="s">
        <v>153</v>
      </c>
      <c r="K175" s="32" t="str">
        <f t="shared" si="57"/>
        <v>37</v>
      </c>
      <c r="L175" s="36" t="s">
        <v>609</v>
      </c>
      <c r="M175" s="67">
        <v>175</v>
      </c>
      <c r="N175">
        <v>75</v>
      </c>
      <c r="O175" s="51">
        <v>179</v>
      </c>
      <c r="P175" s="51">
        <v>212</v>
      </c>
      <c r="Q175" s="51">
        <v>64</v>
      </c>
      <c r="R175" s="51" t="str">
        <f t="shared" si="58"/>
        <v>75.179.212.55</v>
      </c>
      <c r="S175" s="54" t="s">
        <v>65</v>
      </c>
      <c r="U175" s="12" t="str">
        <f t="shared" ref="U175:U178" si="83">G175&amp;H175</f>
        <v>75.179.212.55</v>
      </c>
      <c r="V175" t="str">
        <f t="shared" ref="V175:V178" si="84">D175&amp;".cdvr.stage.charter.com"</f>
        <v>osvip-2102.cdvr.stage.charter.com</v>
      </c>
      <c r="W175" t="str">
        <f t="shared" ref="W175:W178" si="85">J175&amp;K175</f>
        <v>2001:1998:064f:0105::37</v>
      </c>
      <c r="X175" t="str">
        <f t="shared" ref="X175:X178" si="86">D175&amp;".cdvr.stage.charter.com"</f>
        <v>osvip-2102.cdvr.stage.charter.com</v>
      </c>
    </row>
    <row r="176" spans="1:24">
      <c r="A176" s="36">
        <v>2</v>
      </c>
      <c r="B176" s="36"/>
      <c r="C176" s="36"/>
      <c r="D176" s="36" t="s">
        <v>606</v>
      </c>
      <c r="E176" s="36" t="s">
        <v>20</v>
      </c>
      <c r="F176" s="38">
        <v>130</v>
      </c>
      <c r="G176" s="38" t="s">
        <v>171</v>
      </c>
      <c r="H176" s="35">
        <v>56</v>
      </c>
      <c r="I176" s="35">
        <v>56</v>
      </c>
      <c r="J176" s="35" t="s">
        <v>153</v>
      </c>
      <c r="K176" s="32" t="str">
        <f t="shared" si="57"/>
        <v>38</v>
      </c>
      <c r="L176" s="36" t="s">
        <v>610</v>
      </c>
      <c r="M176" s="66">
        <v>176</v>
      </c>
      <c r="N176">
        <v>75</v>
      </c>
      <c r="O176" s="51">
        <v>179</v>
      </c>
      <c r="P176" s="51">
        <v>212</v>
      </c>
      <c r="Q176" s="51">
        <v>64</v>
      </c>
      <c r="R176" s="51" t="str">
        <f t="shared" si="58"/>
        <v>75.179.212.56</v>
      </c>
      <c r="S176" s="54" t="s">
        <v>65</v>
      </c>
      <c r="U176" s="12" t="str">
        <f t="shared" si="83"/>
        <v>75.179.212.56</v>
      </c>
      <c r="V176" t="str">
        <f t="shared" si="84"/>
        <v>osvip-2202.cdvr.stage.charter.com</v>
      </c>
      <c r="W176" t="str">
        <f t="shared" si="85"/>
        <v>2001:1998:064f:0105::38</v>
      </c>
      <c r="X176" t="str">
        <f t="shared" si="86"/>
        <v>osvip-2202.cdvr.stage.charter.com</v>
      </c>
    </row>
    <row r="177" spans="1:24">
      <c r="A177" s="36">
        <v>2</v>
      </c>
      <c r="B177" s="36"/>
      <c r="C177" s="36"/>
      <c r="D177" s="36" t="s">
        <v>607</v>
      </c>
      <c r="E177" s="36" t="s">
        <v>20</v>
      </c>
      <c r="F177" s="38">
        <v>130</v>
      </c>
      <c r="G177" s="38" t="s">
        <v>171</v>
      </c>
      <c r="H177" s="35">
        <v>57</v>
      </c>
      <c r="I177" s="35">
        <v>57</v>
      </c>
      <c r="J177" s="35" t="s">
        <v>153</v>
      </c>
      <c r="K177" s="32" t="str">
        <f t="shared" si="57"/>
        <v>39</v>
      </c>
      <c r="L177" s="36" t="s">
        <v>611</v>
      </c>
      <c r="M177" s="67">
        <v>177</v>
      </c>
      <c r="N177">
        <v>75</v>
      </c>
      <c r="O177" s="51">
        <v>179</v>
      </c>
      <c r="P177" s="51">
        <v>212</v>
      </c>
      <c r="Q177" s="51">
        <v>64</v>
      </c>
      <c r="R177" s="51" t="str">
        <f t="shared" si="58"/>
        <v>75.179.212.57</v>
      </c>
      <c r="S177" s="54" t="s">
        <v>65</v>
      </c>
      <c r="U177" s="12" t="str">
        <f t="shared" si="83"/>
        <v>75.179.212.57</v>
      </c>
      <c r="V177" t="str">
        <f t="shared" si="84"/>
        <v>vmrvip-2103.cdvr.stage.charter.com</v>
      </c>
      <c r="W177" t="str">
        <f t="shared" si="85"/>
        <v>2001:1998:064f:0105::39</v>
      </c>
      <c r="X177" t="str">
        <f t="shared" si="86"/>
        <v>vmrvip-2103.cdvr.stage.charter.com</v>
      </c>
    </row>
    <row r="178" spans="1:24">
      <c r="A178" s="36">
        <v>2</v>
      </c>
      <c r="B178" s="36"/>
      <c r="C178" s="36"/>
      <c r="D178" s="36" t="s">
        <v>608</v>
      </c>
      <c r="E178" s="36" t="s">
        <v>20</v>
      </c>
      <c r="F178" s="38">
        <v>130</v>
      </c>
      <c r="G178" s="38" t="s">
        <v>171</v>
      </c>
      <c r="H178" s="31">
        <v>58</v>
      </c>
      <c r="I178" s="35">
        <v>58</v>
      </c>
      <c r="J178" s="35" t="s">
        <v>153</v>
      </c>
      <c r="K178" s="32" t="str">
        <f t="shared" si="57"/>
        <v>3A</v>
      </c>
      <c r="L178" s="36" t="s">
        <v>612</v>
      </c>
      <c r="M178" s="66">
        <v>178</v>
      </c>
      <c r="N178">
        <v>75</v>
      </c>
      <c r="O178" s="51">
        <v>179</v>
      </c>
      <c r="P178" s="51">
        <v>212</v>
      </c>
      <c r="Q178" s="51">
        <v>64</v>
      </c>
      <c r="R178" s="51" t="str">
        <f t="shared" si="58"/>
        <v>75.179.212.58</v>
      </c>
      <c r="S178" s="54" t="s">
        <v>65</v>
      </c>
      <c r="U178" s="12" t="str">
        <f t="shared" si="83"/>
        <v>75.179.212.58</v>
      </c>
      <c r="V178" t="str">
        <f t="shared" si="84"/>
        <v>vmrvip-2203.cdvr.stage.charter.com</v>
      </c>
      <c r="W178" t="str">
        <f t="shared" si="85"/>
        <v>2001:1998:064f:0105::3A</v>
      </c>
      <c r="X178" t="str">
        <f t="shared" si="86"/>
        <v>vmrvip-2203.cdvr.stage.charter.com</v>
      </c>
    </row>
    <row r="179" spans="1:24">
      <c r="A179" s="36">
        <v>2</v>
      </c>
      <c r="B179" s="36"/>
      <c r="C179" s="36"/>
      <c r="D179" s="133" t="s">
        <v>615</v>
      </c>
      <c r="E179" s="36" t="s">
        <v>20</v>
      </c>
      <c r="F179" s="38">
        <v>130</v>
      </c>
      <c r="G179" s="38" t="s">
        <v>171</v>
      </c>
      <c r="H179" s="35">
        <v>59</v>
      </c>
      <c r="I179" s="35">
        <v>59</v>
      </c>
      <c r="J179" s="35" t="s">
        <v>153</v>
      </c>
      <c r="K179" s="32" t="str">
        <f t="shared" si="57"/>
        <v>3B</v>
      </c>
      <c r="L179" s="36" t="s">
        <v>616</v>
      </c>
      <c r="M179" s="67">
        <v>179</v>
      </c>
      <c r="N179">
        <v>75</v>
      </c>
      <c r="O179" s="51">
        <v>179</v>
      </c>
      <c r="P179" s="51">
        <v>212</v>
      </c>
      <c r="Q179" s="51">
        <v>64</v>
      </c>
      <c r="R179" s="51" t="str">
        <f t="shared" si="58"/>
        <v>75.179.212.59</v>
      </c>
      <c r="S179" s="54" t="s">
        <v>65</v>
      </c>
      <c r="U179" s="12" t="str">
        <f t="shared" ref="U179" si="87">G179&amp;H179</f>
        <v>75.179.212.59</v>
      </c>
      <c r="V179" t="str">
        <f t="shared" ref="V179" si="88">D179&amp;".cdvr.stage.charter.com"</f>
        <v>dovip.cdvr.stage.charter.com</v>
      </c>
      <c r="W179" t="str">
        <f t="shared" ref="W179" si="89">J179&amp;K179</f>
        <v>2001:1998:064f:0105::3B</v>
      </c>
      <c r="X179" t="str">
        <f t="shared" ref="X179" si="90">D179&amp;".cdvr.stage.charter.com"</f>
        <v>dovip.cdvr.stage.charter.com</v>
      </c>
    </row>
    <row r="180" spans="1:24">
      <c r="A180" s="23">
        <v>2</v>
      </c>
      <c r="B180" s="23"/>
      <c r="C180" s="23"/>
      <c r="D180" s="24" t="s">
        <v>34</v>
      </c>
      <c r="E180" s="23"/>
      <c r="F180" s="25">
        <v>130</v>
      </c>
      <c r="G180" s="25" t="s">
        <v>171</v>
      </c>
      <c r="H180" s="26">
        <v>60</v>
      </c>
      <c r="I180" s="26">
        <v>60</v>
      </c>
      <c r="J180" s="26" t="s">
        <v>153</v>
      </c>
      <c r="K180" s="27" t="str">
        <f t="shared" si="57"/>
        <v>3C</v>
      </c>
      <c r="L180" s="23"/>
      <c r="M180" s="66">
        <v>180</v>
      </c>
      <c r="N180">
        <v>75</v>
      </c>
      <c r="O180" s="51">
        <v>179</v>
      </c>
      <c r="P180" s="51">
        <v>212</v>
      </c>
      <c r="Q180" s="51">
        <v>64</v>
      </c>
      <c r="R180" s="51" t="str">
        <f t="shared" si="58"/>
        <v>75.179.212.60</v>
      </c>
      <c r="S180" s="54" t="s">
        <v>65</v>
      </c>
    </row>
    <row r="181" spans="1:24">
      <c r="A181" s="23">
        <v>2</v>
      </c>
      <c r="B181" s="23"/>
      <c r="C181" s="23"/>
      <c r="D181" s="24" t="s">
        <v>34</v>
      </c>
      <c r="E181" s="23"/>
      <c r="F181" s="25">
        <v>130</v>
      </c>
      <c r="G181" s="25" t="s">
        <v>171</v>
      </c>
      <c r="H181" s="26">
        <v>61</v>
      </c>
      <c r="I181" s="26">
        <v>61</v>
      </c>
      <c r="J181" s="26" t="s">
        <v>153</v>
      </c>
      <c r="K181" s="27" t="str">
        <f t="shared" si="57"/>
        <v>3D</v>
      </c>
      <c r="L181" s="23"/>
      <c r="M181" s="67">
        <v>181</v>
      </c>
      <c r="N181">
        <v>75</v>
      </c>
      <c r="O181" s="51">
        <v>179</v>
      </c>
      <c r="P181" s="51">
        <v>212</v>
      </c>
      <c r="Q181" s="51">
        <v>64</v>
      </c>
      <c r="R181" s="51" t="str">
        <f t="shared" si="58"/>
        <v>75.179.212.61</v>
      </c>
      <c r="S181" s="54" t="s">
        <v>65</v>
      </c>
    </row>
    <row r="182" spans="1:24">
      <c r="A182" s="23">
        <v>2</v>
      </c>
      <c r="B182" s="23"/>
      <c r="C182" s="23"/>
      <c r="D182" s="24" t="s">
        <v>34</v>
      </c>
      <c r="E182" s="23"/>
      <c r="F182" s="25">
        <v>130</v>
      </c>
      <c r="G182" s="25" t="s">
        <v>171</v>
      </c>
      <c r="H182" s="26">
        <v>62</v>
      </c>
      <c r="I182" s="26">
        <v>62</v>
      </c>
      <c r="J182" s="26" t="s">
        <v>153</v>
      </c>
      <c r="K182" s="27" t="str">
        <f t="shared" si="57"/>
        <v>3E</v>
      </c>
      <c r="L182" s="23"/>
      <c r="M182" s="66">
        <v>182</v>
      </c>
      <c r="N182">
        <v>75</v>
      </c>
      <c r="O182" s="51">
        <v>179</v>
      </c>
      <c r="P182" s="51">
        <v>212</v>
      </c>
      <c r="Q182" s="51">
        <v>64</v>
      </c>
      <c r="R182" s="51" t="str">
        <f t="shared" si="58"/>
        <v>75.179.212.62</v>
      </c>
      <c r="S182" s="54" t="s">
        <v>65</v>
      </c>
    </row>
    <row r="183" spans="1:24">
      <c r="A183" s="36"/>
      <c r="B183" s="36"/>
      <c r="C183" s="36"/>
      <c r="D183" s="37" t="s">
        <v>38</v>
      </c>
      <c r="E183" s="36"/>
      <c r="F183" s="38">
        <v>130</v>
      </c>
      <c r="G183" s="38" t="s">
        <v>172</v>
      </c>
      <c r="H183" s="35">
        <v>63</v>
      </c>
      <c r="I183" s="35"/>
      <c r="J183" s="35"/>
      <c r="K183" s="32" t="s">
        <v>39</v>
      </c>
      <c r="L183" s="36"/>
      <c r="M183" s="67">
        <v>183</v>
      </c>
      <c r="N183">
        <v>75</v>
      </c>
      <c r="O183" s="51">
        <v>179</v>
      </c>
      <c r="P183" s="51">
        <v>212</v>
      </c>
      <c r="Q183" s="51">
        <v>64</v>
      </c>
      <c r="R183" s="51" t="str">
        <f t="shared" si="58"/>
        <v>75.179.212.63</v>
      </c>
      <c r="S183" s="54" t="s">
        <v>65</v>
      </c>
    </row>
    <row r="184" spans="1:24" ht="14.65" thickBot="1">
      <c r="A184" s="14"/>
      <c r="B184" s="14"/>
      <c r="C184" s="14"/>
      <c r="D184" s="14"/>
      <c r="E184" s="14"/>
      <c r="F184" s="64"/>
      <c r="G184" s="64"/>
      <c r="H184" s="13"/>
      <c r="I184" s="13"/>
      <c r="J184" s="13"/>
      <c r="K184" s="9"/>
      <c r="L184" s="65"/>
      <c r="M184" s="66"/>
      <c r="R184" s="51"/>
    </row>
    <row r="185" spans="1:24" ht="35.25" thickBot="1">
      <c r="A185" s="17"/>
      <c r="B185" s="18"/>
      <c r="C185" s="19"/>
      <c r="D185" s="20" t="s">
        <v>170</v>
      </c>
      <c r="E185" s="18"/>
      <c r="F185" s="21">
        <v>330</v>
      </c>
      <c r="G185" s="21"/>
      <c r="H185" s="21">
        <v>64</v>
      </c>
      <c r="I185" s="21"/>
      <c r="J185" s="21"/>
      <c r="K185" s="18"/>
      <c r="L185" s="22" t="s">
        <v>103</v>
      </c>
      <c r="M185" s="67">
        <v>185</v>
      </c>
      <c r="N185">
        <v>75</v>
      </c>
      <c r="O185" s="51">
        <v>179</v>
      </c>
      <c r="P185" s="51">
        <v>249</v>
      </c>
      <c r="Q185" s="51">
        <v>96</v>
      </c>
      <c r="R185" s="51" t="str">
        <f t="shared" ref="R185:R248" si="91">N185&amp;"."&amp;O185&amp;"."&amp;P185&amp;"."&amp;H185</f>
        <v>75.179.249.64</v>
      </c>
      <c r="S185" s="54" t="s">
        <v>66</v>
      </c>
    </row>
    <row r="186" spans="1:24">
      <c r="A186" s="36"/>
      <c r="B186" s="36"/>
      <c r="C186" s="36"/>
      <c r="D186" s="37" t="s">
        <v>37</v>
      </c>
      <c r="E186" s="36"/>
      <c r="F186" s="38">
        <v>330</v>
      </c>
      <c r="G186" s="38" t="s">
        <v>171</v>
      </c>
      <c r="H186" s="35">
        <v>65</v>
      </c>
      <c r="I186" s="31">
        <v>1</v>
      </c>
      <c r="J186" s="31" t="s">
        <v>154</v>
      </c>
      <c r="K186" s="28" t="str">
        <f t="shared" ref="K186:K223" si="92">DEC2HEX(I186)</f>
        <v>1</v>
      </c>
      <c r="L186" s="36"/>
      <c r="M186" s="66">
        <v>186</v>
      </c>
      <c r="N186">
        <v>75</v>
      </c>
      <c r="O186" s="51">
        <v>179</v>
      </c>
      <c r="P186" s="51">
        <v>249</v>
      </c>
      <c r="Q186" s="51">
        <v>96</v>
      </c>
      <c r="R186" s="51" t="str">
        <f t="shared" si="91"/>
        <v>75.179.249.65</v>
      </c>
      <c r="S186" s="54" t="s">
        <v>66</v>
      </c>
    </row>
    <row r="187" spans="1:24">
      <c r="A187" s="36"/>
      <c r="B187" s="36"/>
      <c r="C187" s="36"/>
      <c r="D187" s="37" t="s">
        <v>32</v>
      </c>
      <c r="E187" s="36"/>
      <c r="F187" s="38">
        <v>330</v>
      </c>
      <c r="G187" s="38" t="s">
        <v>171</v>
      </c>
      <c r="H187" s="35">
        <v>66</v>
      </c>
      <c r="I187" s="35">
        <v>2</v>
      </c>
      <c r="J187" s="35" t="s">
        <v>154</v>
      </c>
      <c r="K187" s="32" t="str">
        <f t="shared" si="92"/>
        <v>2</v>
      </c>
      <c r="L187" s="36"/>
      <c r="M187" s="67">
        <v>187</v>
      </c>
      <c r="N187">
        <v>75</v>
      </c>
      <c r="O187" s="51">
        <v>179</v>
      </c>
      <c r="P187" s="51">
        <v>249</v>
      </c>
      <c r="Q187" s="51">
        <v>96</v>
      </c>
      <c r="R187" s="51" t="str">
        <f t="shared" si="91"/>
        <v>75.179.249.66</v>
      </c>
      <c r="S187" s="54" t="s">
        <v>66</v>
      </c>
    </row>
    <row r="188" spans="1:24">
      <c r="A188" s="36"/>
      <c r="B188" s="36"/>
      <c r="C188" s="36"/>
      <c r="D188" s="37" t="s">
        <v>33</v>
      </c>
      <c r="E188" s="36"/>
      <c r="F188" s="38">
        <v>330</v>
      </c>
      <c r="G188" s="38" t="s">
        <v>171</v>
      </c>
      <c r="H188" s="35">
        <v>67</v>
      </c>
      <c r="I188" s="35">
        <v>3</v>
      </c>
      <c r="J188" s="35" t="s">
        <v>154</v>
      </c>
      <c r="K188" s="32" t="str">
        <f t="shared" si="92"/>
        <v>3</v>
      </c>
      <c r="L188" s="36"/>
      <c r="M188" s="66">
        <v>188</v>
      </c>
      <c r="N188">
        <v>75</v>
      </c>
      <c r="O188" s="51">
        <v>179</v>
      </c>
      <c r="P188" s="51">
        <v>249</v>
      </c>
      <c r="Q188" s="51">
        <v>96</v>
      </c>
      <c r="R188" s="51" t="str">
        <f t="shared" si="91"/>
        <v>75.179.249.67</v>
      </c>
      <c r="S188" s="54" t="s">
        <v>66</v>
      </c>
    </row>
    <row r="189" spans="1:24">
      <c r="A189" s="36">
        <v>3</v>
      </c>
      <c r="B189" s="36" t="s">
        <v>131</v>
      </c>
      <c r="C189" s="36">
        <v>1001</v>
      </c>
      <c r="D189" s="36" t="s">
        <v>239</v>
      </c>
      <c r="E189" s="36" t="s">
        <v>24</v>
      </c>
      <c r="F189" s="38">
        <v>330</v>
      </c>
      <c r="G189" s="38" t="s">
        <v>171</v>
      </c>
      <c r="H189" s="35">
        <v>68</v>
      </c>
      <c r="I189" s="35">
        <v>4</v>
      </c>
      <c r="J189" s="35" t="s">
        <v>154</v>
      </c>
      <c r="K189" s="32" t="str">
        <f t="shared" si="92"/>
        <v>4</v>
      </c>
      <c r="L189" s="36" t="str">
        <f>"POD "&amp;A189&amp;", Write Accessor "&amp;C189</f>
        <v>POD 3, Write Accessor 1001</v>
      </c>
      <c r="M189" s="67">
        <v>189</v>
      </c>
      <c r="N189">
        <v>75</v>
      </c>
      <c r="O189" s="51">
        <v>179</v>
      </c>
      <c r="P189" s="51">
        <v>249</v>
      </c>
      <c r="Q189" s="51">
        <v>96</v>
      </c>
      <c r="R189" s="51" t="str">
        <f t="shared" si="91"/>
        <v>75.179.249.68</v>
      </c>
      <c r="S189" s="54" t="s">
        <v>66</v>
      </c>
      <c r="U189" s="12" t="str">
        <f t="shared" ref="U189:U195" si="93">G189&amp;H189</f>
        <v>75.179.212.68</v>
      </c>
      <c r="V189" t="str">
        <f t="shared" ref="V189:V196" si="94">D189&amp;".cdvr.stage.charter.com"</f>
        <v>cdptpabb-ib-acw-3001.cdvr.stage.charter.com</v>
      </c>
      <c r="W189" t="str">
        <f t="shared" ref="W189:W196" si="95">J189&amp;K189</f>
        <v>2001:1998:064f:0106::4</v>
      </c>
      <c r="X189" t="str">
        <f t="shared" ref="X189:X196" si="96">D189&amp;".cdvr.stage.charter.com"</f>
        <v>cdptpabb-ib-acw-3001.cdvr.stage.charter.com</v>
      </c>
    </row>
    <row r="190" spans="1:24">
      <c r="A190" s="36">
        <v>3</v>
      </c>
      <c r="B190" s="36" t="s">
        <v>131</v>
      </c>
      <c r="C190" s="36">
        <v>1002</v>
      </c>
      <c r="D190" s="36" t="s">
        <v>240</v>
      </c>
      <c r="E190" s="36" t="s">
        <v>24</v>
      </c>
      <c r="F190" s="38">
        <v>330</v>
      </c>
      <c r="G190" s="38" t="s">
        <v>171</v>
      </c>
      <c r="H190" s="35">
        <v>69</v>
      </c>
      <c r="I190" s="35">
        <v>5</v>
      </c>
      <c r="J190" s="35" t="s">
        <v>154</v>
      </c>
      <c r="K190" s="32" t="str">
        <f t="shared" si="92"/>
        <v>5</v>
      </c>
      <c r="L190" s="36" t="str">
        <f>"POD "&amp;A190&amp;", Write Accessor "&amp;C190</f>
        <v>POD 3, Write Accessor 1002</v>
      </c>
      <c r="M190" s="66">
        <v>190</v>
      </c>
      <c r="N190">
        <v>75</v>
      </c>
      <c r="O190" s="51">
        <v>179</v>
      </c>
      <c r="P190" s="51">
        <v>249</v>
      </c>
      <c r="Q190" s="51">
        <v>96</v>
      </c>
      <c r="R190" s="51" t="str">
        <f t="shared" si="91"/>
        <v>75.179.249.69</v>
      </c>
      <c r="S190" s="54" t="s">
        <v>66</v>
      </c>
      <c r="U190" s="12" t="str">
        <f t="shared" si="93"/>
        <v>75.179.212.69</v>
      </c>
      <c r="V190" t="str">
        <f t="shared" si="94"/>
        <v>cdptpabb-ib-acw-3002.cdvr.stage.charter.com</v>
      </c>
      <c r="W190" t="str">
        <f t="shared" si="95"/>
        <v>2001:1998:064f:0106::5</v>
      </c>
      <c r="X190" t="str">
        <f t="shared" si="96"/>
        <v>cdptpabb-ib-acw-3002.cdvr.stage.charter.com</v>
      </c>
    </row>
    <row r="191" spans="1:24">
      <c r="A191" s="36"/>
      <c r="B191" s="36"/>
      <c r="C191" s="36"/>
      <c r="D191" s="36"/>
      <c r="E191" s="36" t="s">
        <v>15</v>
      </c>
      <c r="F191" s="38">
        <v>330</v>
      </c>
      <c r="G191" s="38" t="s">
        <v>171</v>
      </c>
      <c r="H191" s="35">
        <v>70</v>
      </c>
      <c r="I191" s="35">
        <v>6</v>
      </c>
      <c r="J191" s="35" t="s">
        <v>154</v>
      </c>
      <c r="K191" s="32" t="str">
        <f t="shared" si="92"/>
        <v>6</v>
      </c>
      <c r="L191" s="36"/>
      <c r="M191" s="67">
        <v>191</v>
      </c>
      <c r="N191">
        <v>75</v>
      </c>
      <c r="O191" s="51">
        <v>179</v>
      </c>
      <c r="P191" s="51">
        <v>249</v>
      </c>
      <c r="Q191" s="51">
        <v>96</v>
      </c>
      <c r="R191" s="51" t="str">
        <f t="shared" si="91"/>
        <v>75.179.249.70</v>
      </c>
      <c r="S191" s="54" t="s">
        <v>66</v>
      </c>
      <c r="U191" s="12"/>
    </row>
    <row r="192" spans="1:24">
      <c r="A192" s="36"/>
      <c r="B192" s="36"/>
      <c r="C192" s="36"/>
      <c r="D192" s="36"/>
      <c r="E192" s="36" t="s">
        <v>15</v>
      </c>
      <c r="F192" s="38">
        <v>330</v>
      </c>
      <c r="G192" s="38" t="s">
        <v>171</v>
      </c>
      <c r="H192" s="35">
        <v>71</v>
      </c>
      <c r="I192" s="35">
        <v>7</v>
      </c>
      <c r="J192" s="35" t="s">
        <v>154</v>
      </c>
      <c r="K192" s="32" t="str">
        <f t="shared" si="92"/>
        <v>7</v>
      </c>
      <c r="L192" s="36"/>
      <c r="M192" s="66">
        <v>192</v>
      </c>
      <c r="N192">
        <v>75</v>
      </c>
      <c r="O192" s="51">
        <v>179</v>
      </c>
      <c r="P192" s="51">
        <v>249</v>
      </c>
      <c r="Q192" s="51">
        <v>96</v>
      </c>
      <c r="R192" s="51" t="str">
        <f t="shared" si="91"/>
        <v>75.179.249.71</v>
      </c>
      <c r="S192" s="54" t="s">
        <v>66</v>
      </c>
      <c r="U192" s="12"/>
    </row>
    <row r="193" spans="1:24">
      <c r="A193" s="36">
        <v>3</v>
      </c>
      <c r="B193" s="36" t="s">
        <v>629</v>
      </c>
      <c r="C193" s="36">
        <v>3101</v>
      </c>
      <c r="D193" s="36" t="str">
        <f t="shared" ref="D193:D241" si="97">"cdptpabb-"&amp;B193&amp;"-"&amp;C193</f>
        <v>cdptpabb-ci-klv-3101</v>
      </c>
      <c r="E193" s="36" t="s">
        <v>15</v>
      </c>
      <c r="F193" s="38">
        <v>330</v>
      </c>
      <c r="G193" s="38" t="s">
        <v>171</v>
      </c>
      <c r="H193" s="35">
        <v>72</v>
      </c>
      <c r="I193" s="35">
        <v>8</v>
      </c>
      <c r="J193" s="35" t="s">
        <v>154</v>
      </c>
      <c r="K193" s="32" t="str">
        <f t="shared" si="92"/>
        <v>8</v>
      </c>
      <c r="L193" s="36" t="s">
        <v>201</v>
      </c>
      <c r="M193" s="67">
        <v>193</v>
      </c>
      <c r="N193">
        <v>75</v>
      </c>
      <c r="O193" s="51">
        <v>179</v>
      </c>
      <c r="P193" s="51">
        <v>249</v>
      </c>
      <c r="Q193" s="51">
        <v>96</v>
      </c>
      <c r="R193" s="51" t="str">
        <f t="shared" si="91"/>
        <v>75.179.249.72</v>
      </c>
      <c r="S193" s="54" t="s">
        <v>66</v>
      </c>
      <c r="U193" s="143" t="str">
        <f t="shared" si="93"/>
        <v>75.179.212.72</v>
      </c>
      <c r="V193" t="str">
        <f t="shared" si="94"/>
        <v>cdptpabb-ci-klv-3101.cdvr.stage.charter.com</v>
      </c>
      <c r="W193" t="str">
        <f t="shared" si="95"/>
        <v>2001:1998:064f:0106::8</v>
      </c>
      <c r="X193" t="str">
        <f t="shared" si="96"/>
        <v>cdptpabb-ci-klv-3101.cdvr.stage.charter.com</v>
      </c>
    </row>
    <row r="194" spans="1:24">
      <c r="A194" s="36">
        <v>3</v>
      </c>
      <c r="B194" s="36" t="s">
        <v>630</v>
      </c>
      <c r="C194" s="36">
        <v>3101</v>
      </c>
      <c r="D194" s="36" t="str">
        <f t="shared" si="97"/>
        <v>cdptpabb-ci-klb-3101</v>
      </c>
      <c r="E194" s="36" t="s">
        <v>15</v>
      </c>
      <c r="F194" s="38">
        <v>330</v>
      </c>
      <c r="G194" s="38" t="s">
        <v>171</v>
      </c>
      <c r="H194" s="35">
        <v>73</v>
      </c>
      <c r="I194" s="35">
        <v>9</v>
      </c>
      <c r="J194" s="35" t="s">
        <v>154</v>
      </c>
      <c r="K194" s="32" t="str">
        <f t="shared" si="92"/>
        <v>9</v>
      </c>
      <c r="L194" s="36" t="s">
        <v>627</v>
      </c>
      <c r="M194" s="66">
        <v>194</v>
      </c>
      <c r="N194">
        <v>75</v>
      </c>
      <c r="O194" s="51">
        <v>179</v>
      </c>
      <c r="P194" s="51">
        <v>249</v>
      </c>
      <c r="Q194" s="51">
        <v>96</v>
      </c>
      <c r="R194" s="51" t="str">
        <f t="shared" si="91"/>
        <v>75.179.249.73</v>
      </c>
      <c r="S194" s="54" t="s">
        <v>66</v>
      </c>
      <c r="U194" s="141" t="str">
        <f t="shared" si="93"/>
        <v>75.179.212.73</v>
      </c>
      <c r="V194" s="142" t="str">
        <f t="shared" si="94"/>
        <v>cdptpabb-ci-klb-3101.cdvr.stage.charter.com</v>
      </c>
      <c r="W194" t="str">
        <f t="shared" si="95"/>
        <v>2001:1998:064f:0106::9</v>
      </c>
      <c r="X194" t="str">
        <f t="shared" si="96"/>
        <v>cdptpabb-ci-klb-3101.cdvr.stage.charter.com</v>
      </c>
    </row>
    <row r="195" spans="1:24">
      <c r="A195" s="36">
        <v>3</v>
      </c>
      <c r="B195" s="36" t="s">
        <v>630</v>
      </c>
      <c r="C195" s="36">
        <v>3102</v>
      </c>
      <c r="D195" s="36" t="str">
        <f t="shared" si="97"/>
        <v>cdptpabb-ci-klb-3102</v>
      </c>
      <c r="E195" s="36" t="s">
        <v>15</v>
      </c>
      <c r="F195" s="38">
        <v>330</v>
      </c>
      <c r="G195" s="38" t="s">
        <v>171</v>
      </c>
      <c r="H195" s="35">
        <v>74</v>
      </c>
      <c r="I195" s="35">
        <v>10</v>
      </c>
      <c r="J195" s="35" t="s">
        <v>154</v>
      </c>
      <c r="K195" s="32" t="str">
        <f t="shared" si="92"/>
        <v>A</v>
      </c>
      <c r="L195" s="36" t="s">
        <v>627</v>
      </c>
      <c r="M195" s="67">
        <v>195</v>
      </c>
      <c r="N195">
        <v>75</v>
      </c>
      <c r="O195" s="51">
        <v>179</v>
      </c>
      <c r="P195" s="51">
        <v>249</v>
      </c>
      <c r="Q195" s="51">
        <v>96</v>
      </c>
      <c r="R195" s="51" t="str">
        <f t="shared" si="91"/>
        <v>75.179.249.74</v>
      </c>
      <c r="S195" s="54" t="s">
        <v>66</v>
      </c>
      <c r="U195" s="141" t="str">
        <f t="shared" si="93"/>
        <v>75.179.212.74</v>
      </c>
      <c r="V195" t="str">
        <f t="shared" si="94"/>
        <v>cdptpabb-ci-klb-3102.cdvr.stage.charter.com</v>
      </c>
      <c r="W195" t="str">
        <f t="shared" si="95"/>
        <v>2001:1998:064f:0106::A</v>
      </c>
      <c r="X195" t="str">
        <f t="shared" si="96"/>
        <v>cdptpabb-ci-klb-3102.cdvr.stage.charter.com</v>
      </c>
    </row>
    <row r="196" spans="1:24">
      <c r="A196" s="36">
        <v>3</v>
      </c>
      <c r="B196" s="36" t="s">
        <v>28</v>
      </c>
      <c r="C196" s="36">
        <v>3101</v>
      </c>
      <c r="D196" s="36" t="str">
        <f t="shared" si="97"/>
        <v>cdptpabb-ci-kmr-3101</v>
      </c>
      <c r="E196" s="36" t="s">
        <v>15</v>
      </c>
      <c r="F196" s="38">
        <v>330</v>
      </c>
      <c r="G196" s="38" t="s">
        <v>171</v>
      </c>
      <c r="H196" s="35">
        <v>75</v>
      </c>
      <c r="I196" s="35">
        <v>11</v>
      </c>
      <c r="J196" s="35" t="s">
        <v>154</v>
      </c>
      <c r="K196" s="32" t="str">
        <f t="shared" si="92"/>
        <v>B</v>
      </c>
      <c r="L196" s="117" t="s">
        <v>628</v>
      </c>
      <c r="M196" s="66">
        <v>196</v>
      </c>
      <c r="N196">
        <v>75</v>
      </c>
      <c r="O196" s="51">
        <v>179</v>
      </c>
      <c r="P196" s="51">
        <v>249</v>
      </c>
      <c r="Q196" s="51">
        <v>96</v>
      </c>
      <c r="R196" s="51" t="str">
        <f t="shared" si="91"/>
        <v>75.179.249.75</v>
      </c>
      <c r="S196" s="54" t="s">
        <v>66</v>
      </c>
      <c r="U196" s="154" t="str">
        <f>G196&amp;H196</f>
        <v>75.179.212.75</v>
      </c>
      <c r="V196" t="str">
        <f t="shared" si="94"/>
        <v>cdptpabb-ci-kmr-3101.cdvr.stage.charter.com</v>
      </c>
      <c r="W196" t="str">
        <f t="shared" si="95"/>
        <v>2001:1998:064f:0106::B</v>
      </c>
      <c r="X196" t="str">
        <f t="shared" si="96"/>
        <v>cdptpabb-ci-kmr-3101.cdvr.stage.charter.com</v>
      </c>
    </row>
    <row r="197" spans="1:24">
      <c r="A197" s="36">
        <v>3</v>
      </c>
      <c r="B197" s="36" t="s">
        <v>28</v>
      </c>
      <c r="C197" s="36">
        <v>3102</v>
      </c>
      <c r="D197" s="36" t="str">
        <f t="shared" si="97"/>
        <v>cdptpabb-ci-kmr-3102</v>
      </c>
      <c r="E197" s="36" t="s">
        <v>15</v>
      </c>
      <c r="F197" s="38">
        <v>330</v>
      </c>
      <c r="G197" s="38" t="s">
        <v>171</v>
      </c>
      <c r="H197" s="35">
        <v>76</v>
      </c>
      <c r="I197" s="35">
        <v>12</v>
      </c>
      <c r="J197" s="35" t="s">
        <v>154</v>
      </c>
      <c r="K197" s="32" t="str">
        <f t="shared" si="92"/>
        <v>C</v>
      </c>
      <c r="L197" s="117" t="s">
        <v>628</v>
      </c>
      <c r="M197" s="67">
        <v>197</v>
      </c>
      <c r="N197">
        <v>75</v>
      </c>
      <c r="O197" s="51">
        <v>179</v>
      </c>
      <c r="P197" s="51">
        <v>249</v>
      </c>
      <c r="Q197" s="51">
        <v>96</v>
      </c>
      <c r="R197" s="51" t="str">
        <f t="shared" si="91"/>
        <v>75.179.249.76</v>
      </c>
      <c r="S197" s="54" t="s">
        <v>66</v>
      </c>
      <c r="U197" s="154" t="str">
        <f t="shared" ref="U197:U223" si="98">G197&amp;H197</f>
        <v>75.179.212.76</v>
      </c>
      <c r="V197" t="str">
        <f t="shared" ref="V197:V223" si="99">D197&amp;".cdvr.stage.charter.com"</f>
        <v>cdptpabb-ci-kmr-3102.cdvr.stage.charter.com</v>
      </c>
      <c r="W197" t="str">
        <f t="shared" ref="W197:W223" si="100">J197&amp;K197</f>
        <v>2001:1998:064f:0106::C</v>
      </c>
      <c r="X197" t="str">
        <f t="shared" ref="X197:X223" si="101">D197&amp;".cdvr.stage.charter.com"</f>
        <v>cdptpabb-ci-kmr-3102.cdvr.stage.charter.com</v>
      </c>
    </row>
    <row r="198" spans="1:24">
      <c r="A198" s="36">
        <v>3</v>
      </c>
      <c r="B198" s="36" t="s">
        <v>28</v>
      </c>
      <c r="C198" s="36">
        <v>3103</v>
      </c>
      <c r="D198" s="36" t="str">
        <f t="shared" si="97"/>
        <v>cdptpabb-ci-kmr-3103</v>
      </c>
      <c r="E198" s="36" t="s">
        <v>15</v>
      </c>
      <c r="F198" s="38">
        <v>330</v>
      </c>
      <c r="G198" s="38" t="s">
        <v>171</v>
      </c>
      <c r="H198" s="35">
        <v>77</v>
      </c>
      <c r="I198" s="35">
        <v>13</v>
      </c>
      <c r="J198" s="35" t="s">
        <v>154</v>
      </c>
      <c r="K198" s="32" t="str">
        <f t="shared" si="92"/>
        <v>D</v>
      </c>
      <c r="L198" s="117" t="s">
        <v>628</v>
      </c>
      <c r="M198" s="66">
        <v>198</v>
      </c>
      <c r="N198">
        <v>75</v>
      </c>
      <c r="O198" s="51">
        <v>179</v>
      </c>
      <c r="P198" s="51">
        <v>249</v>
      </c>
      <c r="Q198" s="51">
        <v>96</v>
      </c>
      <c r="R198" s="51" t="str">
        <f t="shared" si="91"/>
        <v>75.179.249.77</v>
      </c>
      <c r="S198" s="54" t="s">
        <v>66</v>
      </c>
      <c r="U198" s="154" t="str">
        <f t="shared" si="98"/>
        <v>75.179.212.77</v>
      </c>
      <c r="V198" t="str">
        <f t="shared" si="99"/>
        <v>cdptpabb-ci-kmr-3103.cdvr.stage.charter.com</v>
      </c>
      <c r="W198" t="str">
        <f t="shared" si="100"/>
        <v>2001:1998:064f:0106::D</v>
      </c>
      <c r="X198" t="str">
        <f t="shared" si="101"/>
        <v>cdptpabb-ci-kmr-3103.cdvr.stage.charter.com</v>
      </c>
    </row>
    <row r="199" spans="1:24">
      <c r="A199" s="36">
        <v>3</v>
      </c>
      <c r="B199" s="36" t="s">
        <v>633</v>
      </c>
      <c r="C199" s="36">
        <v>3101</v>
      </c>
      <c r="D199" s="36" t="str">
        <f t="shared" si="97"/>
        <v>cdptpabb-ci-knv-3101</v>
      </c>
      <c r="E199" s="36" t="s">
        <v>15</v>
      </c>
      <c r="F199" s="38">
        <v>330</v>
      </c>
      <c r="G199" s="38" t="s">
        <v>171</v>
      </c>
      <c r="H199" s="35">
        <v>78</v>
      </c>
      <c r="I199" s="35">
        <v>14</v>
      </c>
      <c r="J199" s="35" t="s">
        <v>154</v>
      </c>
      <c r="K199" s="32" t="str">
        <f t="shared" si="92"/>
        <v>E</v>
      </c>
      <c r="L199" s="36" t="s">
        <v>631</v>
      </c>
      <c r="M199" s="67">
        <v>199</v>
      </c>
      <c r="N199">
        <v>75</v>
      </c>
      <c r="O199" s="51">
        <v>179</v>
      </c>
      <c r="P199" s="51">
        <v>249</v>
      </c>
      <c r="Q199" s="51">
        <v>96</v>
      </c>
      <c r="R199" s="51" t="str">
        <f t="shared" si="91"/>
        <v>75.179.249.78</v>
      </c>
      <c r="S199" s="54" t="s">
        <v>66</v>
      </c>
      <c r="U199" s="155" t="str">
        <f t="shared" si="98"/>
        <v>75.179.212.78</v>
      </c>
      <c r="V199" s="156" t="str">
        <f t="shared" si="99"/>
        <v>cdptpabb-ci-knv-3101.cdvr.stage.charter.com</v>
      </c>
      <c r="W199" t="str">
        <f t="shared" si="100"/>
        <v>2001:1998:064f:0106::E</v>
      </c>
      <c r="X199" t="str">
        <f t="shared" si="101"/>
        <v>cdptpabb-ci-knv-3101.cdvr.stage.charter.com</v>
      </c>
    </row>
    <row r="200" spans="1:24">
      <c r="A200" s="36">
        <v>3</v>
      </c>
      <c r="B200" s="36" t="s">
        <v>633</v>
      </c>
      <c r="C200" s="36">
        <v>3102</v>
      </c>
      <c r="D200" s="36" t="str">
        <f t="shared" si="97"/>
        <v>cdptpabb-ci-knv-3102</v>
      </c>
      <c r="E200" s="36" t="s">
        <v>15</v>
      </c>
      <c r="F200" s="38">
        <v>330</v>
      </c>
      <c r="G200" s="38" t="s">
        <v>171</v>
      </c>
      <c r="H200" s="35">
        <v>79</v>
      </c>
      <c r="I200" s="35">
        <v>15</v>
      </c>
      <c r="J200" s="35" t="s">
        <v>154</v>
      </c>
      <c r="K200" s="32" t="str">
        <f t="shared" si="92"/>
        <v>F</v>
      </c>
      <c r="L200" s="36" t="s">
        <v>631</v>
      </c>
      <c r="M200" s="66">
        <v>200</v>
      </c>
      <c r="N200">
        <v>75</v>
      </c>
      <c r="O200" s="51">
        <v>179</v>
      </c>
      <c r="P200" s="51">
        <v>249</v>
      </c>
      <c r="Q200" s="51">
        <v>96</v>
      </c>
      <c r="R200" s="51" t="str">
        <f t="shared" si="91"/>
        <v>75.179.249.79</v>
      </c>
      <c r="S200" s="54" t="s">
        <v>66</v>
      </c>
      <c r="U200" s="155" t="str">
        <f t="shared" si="98"/>
        <v>75.179.212.79</v>
      </c>
      <c r="V200" s="156" t="str">
        <f t="shared" si="99"/>
        <v>cdptpabb-ci-knv-3102.cdvr.stage.charter.com</v>
      </c>
      <c r="W200" t="str">
        <f t="shared" si="100"/>
        <v>2001:1998:064f:0106::F</v>
      </c>
      <c r="X200" t="str">
        <f t="shared" si="101"/>
        <v>cdptpabb-ci-knv-3102.cdvr.stage.charter.com</v>
      </c>
    </row>
    <row r="201" spans="1:24" s="140" customFormat="1">
      <c r="A201" s="145">
        <v>3</v>
      </c>
      <c r="B201" s="145" t="s">
        <v>29</v>
      </c>
      <c r="C201" s="145">
        <v>3101</v>
      </c>
      <c r="D201" s="145" t="str">
        <f t="shared" si="97"/>
        <v>cdptpabb-ci-knd-3101</v>
      </c>
      <c r="E201" s="145" t="s">
        <v>15</v>
      </c>
      <c r="F201" s="144">
        <v>330</v>
      </c>
      <c r="G201" s="144" t="s">
        <v>171</v>
      </c>
      <c r="H201" s="39">
        <v>80</v>
      </c>
      <c r="I201" s="39">
        <v>16</v>
      </c>
      <c r="J201" s="39" t="s">
        <v>154</v>
      </c>
      <c r="K201" s="40" t="str">
        <f t="shared" si="92"/>
        <v>10</v>
      </c>
      <c r="L201" s="117" t="s">
        <v>632</v>
      </c>
      <c r="M201" s="157">
        <v>201</v>
      </c>
      <c r="N201" s="140">
        <v>75</v>
      </c>
      <c r="O201" s="158">
        <v>179</v>
      </c>
      <c r="P201" s="158">
        <v>249</v>
      </c>
      <c r="Q201" s="158">
        <v>96</v>
      </c>
      <c r="R201" s="158" t="str">
        <f t="shared" si="91"/>
        <v>75.179.249.80</v>
      </c>
      <c r="S201" s="159" t="s">
        <v>66</v>
      </c>
      <c r="U201" s="139" t="str">
        <f t="shared" si="98"/>
        <v>75.179.212.80</v>
      </c>
      <c r="V201" s="140" t="str">
        <f t="shared" si="99"/>
        <v>cdptpabb-ci-knd-3101.cdvr.stage.charter.com</v>
      </c>
      <c r="W201" s="140" t="str">
        <f t="shared" si="100"/>
        <v>2001:1998:064f:0106::10</v>
      </c>
      <c r="X201" s="140" t="str">
        <f t="shared" si="101"/>
        <v>cdptpabb-ci-knd-3101.cdvr.stage.charter.com</v>
      </c>
    </row>
    <row r="202" spans="1:24" s="140" customFormat="1">
      <c r="A202" s="145">
        <v>3</v>
      </c>
      <c r="B202" s="145" t="s">
        <v>29</v>
      </c>
      <c r="C202" s="145">
        <v>3102</v>
      </c>
      <c r="D202" s="145" t="str">
        <f t="shared" si="97"/>
        <v>cdptpabb-ci-knd-3102</v>
      </c>
      <c r="E202" s="145" t="s">
        <v>15</v>
      </c>
      <c r="F202" s="144">
        <v>330</v>
      </c>
      <c r="G202" s="144" t="s">
        <v>171</v>
      </c>
      <c r="H202" s="39">
        <v>81</v>
      </c>
      <c r="I202" s="39">
        <v>17</v>
      </c>
      <c r="J202" s="39" t="s">
        <v>154</v>
      </c>
      <c r="K202" s="40" t="str">
        <f t="shared" si="92"/>
        <v>11</v>
      </c>
      <c r="L202" s="117" t="s">
        <v>632</v>
      </c>
      <c r="M202" s="160">
        <v>202</v>
      </c>
      <c r="N202" s="140">
        <v>75</v>
      </c>
      <c r="O202" s="158">
        <v>179</v>
      </c>
      <c r="P202" s="158">
        <v>249</v>
      </c>
      <c r="Q202" s="158">
        <v>96</v>
      </c>
      <c r="R202" s="158" t="str">
        <f t="shared" si="91"/>
        <v>75.179.249.81</v>
      </c>
      <c r="S202" s="159" t="s">
        <v>66</v>
      </c>
      <c r="U202" s="139" t="str">
        <f t="shared" si="98"/>
        <v>75.179.212.81</v>
      </c>
      <c r="V202" s="140" t="str">
        <f t="shared" si="99"/>
        <v>cdptpabb-ci-knd-3102.cdvr.stage.charter.com</v>
      </c>
      <c r="W202" s="140" t="str">
        <f t="shared" si="100"/>
        <v>2001:1998:064f:0106::11</v>
      </c>
      <c r="X202" s="140" t="str">
        <f t="shared" si="101"/>
        <v>cdptpabb-ci-knd-3102.cdvr.stage.charter.com</v>
      </c>
    </row>
    <row r="203" spans="1:24" s="140" customFormat="1">
      <c r="A203" s="145">
        <v>3</v>
      </c>
      <c r="B203" s="145" t="s">
        <v>29</v>
      </c>
      <c r="C203" s="145">
        <v>3103</v>
      </c>
      <c r="D203" s="145" t="str">
        <f t="shared" si="97"/>
        <v>cdptpabb-ci-knd-3103</v>
      </c>
      <c r="E203" s="145" t="s">
        <v>15</v>
      </c>
      <c r="F203" s="144">
        <v>330</v>
      </c>
      <c r="G203" s="144" t="s">
        <v>171</v>
      </c>
      <c r="H203" s="39">
        <v>82</v>
      </c>
      <c r="I203" s="39">
        <v>18</v>
      </c>
      <c r="J203" s="39" t="s">
        <v>154</v>
      </c>
      <c r="K203" s="40" t="str">
        <f t="shared" si="92"/>
        <v>12</v>
      </c>
      <c r="L203" s="117" t="s">
        <v>632</v>
      </c>
      <c r="M203" s="157">
        <v>203</v>
      </c>
      <c r="N203" s="140">
        <v>75</v>
      </c>
      <c r="O203" s="158">
        <v>179</v>
      </c>
      <c r="P203" s="158">
        <v>249</v>
      </c>
      <c r="Q203" s="158">
        <v>96</v>
      </c>
      <c r="R203" s="158" t="str">
        <f t="shared" si="91"/>
        <v>75.179.249.82</v>
      </c>
      <c r="S203" s="159" t="s">
        <v>66</v>
      </c>
      <c r="U203" s="139" t="str">
        <f t="shared" si="98"/>
        <v>75.179.212.82</v>
      </c>
      <c r="V203" s="140" t="str">
        <f t="shared" si="99"/>
        <v>cdptpabb-ci-knd-3103.cdvr.stage.charter.com</v>
      </c>
      <c r="W203" s="140" t="str">
        <f t="shared" si="100"/>
        <v>2001:1998:064f:0106::12</v>
      </c>
      <c r="X203" s="140" t="str">
        <f t="shared" si="101"/>
        <v>cdptpabb-ci-knd-3103.cdvr.stage.charter.com</v>
      </c>
    </row>
    <row r="204" spans="1:24" s="140" customFormat="1">
      <c r="A204" s="145">
        <v>3</v>
      </c>
      <c r="B204" s="145" t="s">
        <v>29</v>
      </c>
      <c r="C204" s="145">
        <v>3104</v>
      </c>
      <c r="D204" s="145" t="str">
        <f t="shared" si="97"/>
        <v>cdptpabb-ci-knd-3104</v>
      </c>
      <c r="E204" s="145" t="s">
        <v>15</v>
      </c>
      <c r="F204" s="144">
        <v>330</v>
      </c>
      <c r="G204" s="144" t="s">
        <v>171</v>
      </c>
      <c r="H204" s="39">
        <v>83</v>
      </c>
      <c r="I204" s="39">
        <v>19</v>
      </c>
      <c r="J204" s="39" t="s">
        <v>154</v>
      </c>
      <c r="K204" s="40" t="str">
        <f t="shared" si="92"/>
        <v>13</v>
      </c>
      <c r="L204" s="117" t="s">
        <v>632</v>
      </c>
      <c r="M204" s="160">
        <v>204</v>
      </c>
      <c r="N204" s="140">
        <v>75</v>
      </c>
      <c r="O204" s="158">
        <v>179</v>
      </c>
      <c r="P204" s="158">
        <v>249</v>
      </c>
      <c r="Q204" s="158">
        <v>96</v>
      </c>
      <c r="R204" s="158" t="str">
        <f t="shared" si="91"/>
        <v>75.179.249.83</v>
      </c>
      <c r="S204" s="159" t="s">
        <v>66</v>
      </c>
      <c r="U204" s="139" t="str">
        <f t="shared" si="98"/>
        <v>75.179.212.83</v>
      </c>
      <c r="V204" s="140" t="str">
        <f t="shared" si="99"/>
        <v>cdptpabb-ci-knd-3104.cdvr.stage.charter.com</v>
      </c>
      <c r="W204" s="140" t="str">
        <f t="shared" si="100"/>
        <v>2001:1998:064f:0106::13</v>
      </c>
      <c r="X204" s="140" t="str">
        <f t="shared" si="101"/>
        <v>cdptpabb-ci-knd-3104.cdvr.stage.charter.com</v>
      </c>
    </row>
    <row r="205" spans="1:24" s="140" customFormat="1">
      <c r="A205" s="145">
        <v>3</v>
      </c>
      <c r="B205" s="145" t="s">
        <v>29</v>
      </c>
      <c r="C205" s="145">
        <v>3105</v>
      </c>
      <c r="D205" s="145" t="str">
        <f t="shared" si="97"/>
        <v>cdptpabb-ci-knd-3105</v>
      </c>
      <c r="E205" s="145" t="s">
        <v>15</v>
      </c>
      <c r="F205" s="144">
        <v>330</v>
      </c>
      <c r="G205" s="144" t="s">
        <v>171</v>
      </c>
      <c r="H205" s="39">
        <v>84</v>
      </c>
      <c r="I205" s="39">
        <v>20</v>
      </c>
      <c r="J205" s="39" t="s">
        <v>154</v>
      </c>
      <c r="K205" s="40" t="str">
        <f t="shared" si="92"/>
        <v>14</v>
      </c>
      <c r="L205" s="117" t="s">
        <v>632</v>
      </c>
      <c r="M205" s="157">
        <v>205</v>
      </c>
      <c r="N205" s="140">
        <v>75</v>
      </c>
      <c r="O205" s="158">
        <v>179</v>
      </c>
      <c r="P205" s="158">
        <v>249</v>
      </c>
      <c r="Q205" s="158">
        <v>96</v>
      </c>
      <c r="R205" s="158" t="str">
        <f t="shared" si="91"/>
        <v>75.179.249.84</v>
      </c>
      <c r="S205" s="159" t="s">
        <v>66</v>
      </c>
      <c r="U205" s="139" t="str">
        <f t="shared" si="98"/>
        <v>75.179.212.84</v>
      </c>
      <c r="V205" s="140" t="str">
        <f t="shared" si="99"/>
        <v>cdptpabb-ci-knd-3105.cdvr.stage.charter.com</v>
      </c>
      <c r="W205" s="140" t="str">
        <f t="shared" si="100"/>
        <v>2001:1998:064f:0106::14</v>
      </c>
      <c r="X205" s="140" t="str">
        <f t="shared" si="101"/>
        <v>cdptpabb-ci-knd-3105.cdvr.stage.charter.com</v>
      </c>
    </row>
    <row r="206" spans="1:24" s="140" customFormat="1">
      <c r="A206" s="145">
        <v>3</v>
      </c>
      <c r="B206" s="145" t="s">
        <v>29</v>
      </c>
      <c r="C206" s="145">
        <v>3106</v>
      </c>
      <c r="D206" s="145" t="str">
        <f t="shared" si="97"/>
        <v>cdptpabb-ci-knd-3106</v>
      </c>
      <c r="E206" s="145" t="s">
        <v>15</v>
      </c>
      <c r="F206" s="144">
        <v>330</v>
      </c>
      <c r="G206" s="144" t="s">
        <v>171</v>
      </c>
      <c r="H206" s="39">
        <v>85</v>
      </c>
      <c r="I206" s="39">
        <v>21</v>
      </c>
      <c r="J206" s="39" t="s">
        <v>154</v>
      </c>
      <c r="K206" s="40" t="str">
        <f t="shared" si="92"/>
        <v>15</v>
      </c>
      <c r="L206" s="117" t="s">
        <v>632</v>
      </c>
      <c r="M206" s="160">
        <v>206</v>
      </c>
      <c r="N206" s="140">
        <v>75</v>
      </c>
      <c r="O206" s="158">
        <v>179</v>
      </c>
      <c r="P206" s="158">
        <v>249</v>
      </c>
      <c r="Q206" s="158">
        <v>96</v>
      </c>
      <c r="R206" s="158" t="str">
        <f t="shared" si="91"/>
        <v>75.179.249.85</v>
      </c>
      <c r="S206" s="159" t="s">
        <v>66</v>
      </c>
      <c r="U206" s="139" t="str">
        <f t="shared" si="98"/>
        <v>75.179.212.85</v>
      </c>
      <c r="V206" s="140" t="str">
        <f t="shared" si="99"/>
        <v>cdptpabb-ci-knd-3106.cdvr.stage.charter.com</v>
      </c>
      <c r="W206" s="140" t="str">
        <f t="shared" si="100"/>
        <v>2001:1998:064f:0106::15</v>
      </c>
      <c r="X206" s="140" t="str">
        <f t="shared" si="101"/>
        <v>cdptpabb-ci-knd-3106.cdvr.stage.charter.com</v>
      </c>
    </row>
    <row r="207" spans="1:24">
      <c r="A207" s="36">
        <v>3</v>
      </c>
      <c r="B207" s="36" t="s">
        <v>629</v>
      </c>
      <c r="C207" s="36">
        <v>3201</v>
      </c>
      <c r="D207" s="36" t="str">
        <f t="shared" si="97"/>
        <v>cdptpabb-ci-klv-3201</v>
      </c>
      <c r="E207" s="36" t="s">
        <v>15</v>
      </c>
      <c r="F207" s="38">
        <v>330</v>
      </c>
      <c r="G207" s="38" t="s">
        <v>171</v>
      </c>
      <c r="H207" s="35">
        <v>86</v>
      </c>
      <c r="I207" s="35">
        <v>22</v>
      </c>
      <c r="J207" s="35" t="s">
        <v>154</v>
      </c>
      <c r="K207" s="32" t="str">
        <f t="shared" si="92"/>
        <v>16</v>
      </c>
      <c r="L207" s="182" t="s">
        <v>202</v>
      </c>
      <c r="M207" s="67">
        <v>207</v>
      </c>
      <c r="N207">
        <v>75</v>
      </c>
      <c r="O207" s="51">
        <v>179</v>
      </c>
      <c r="P207" s="51">
        <v>249</v>
      </c>
      <c r="Q207" s="51">
        <v>96</v>
      </c>
      <c r="R207" s="51" t="str">
        <f t="shared" si="91"/>
        <v>75.179.249.86</v>
      </c>
      <c r="S207" s="54" t="s">
        <v>66</v>
      </c>
      <c r="U207" s="184" t="str">
        <f t="shared" si="98"/>
        <v>75.179.212.86</v>
      </c>
      <c r="V207" t="str">
        <f t="shared" si="99"/>
        <v>cdptpabb-ci-klv-3201.cdvr.stage.charter.com</v>
      </c>
      <c r="W207" t="str">
        <f t="shared" si="100"/>
        <v>2001:1998:064f:0106::16</v>
      </c>
      <c r="X207" t="str">
        <f t="shared" si="101"/>
        <v>cdptpabb-ci-klv-3201.cdvr.stage.charter.com</v>
      </c>
    </row>
    <row r="208" spans="1:24">
      <c r="A208" s="36">
        <v>3</v>
      </c>
      <c r="B208" s="36" t="s">
        <v>630</v>
      </c>
      <c r="C208" s="36">
        <v>3201</v>
      </c>
      <c r="D208" s="36" t="str">
        <f t="shared" si="97"/>
        <v>cdptpabb-ci-klb-3201</v>
      </c>
      <c r="E208" s="36" t="s">
        <v>15</v>
      </c>
      <c r="F208" s="38">
        <v>330</v>
      </c>
      <c r="G208" s="38" t="s">
        <v>171</v>
      </c>
      <c r="H208" s="35">
        <v>87</v>
      </c>
      <c r="I208" s="35">
        <v>23</v>
      </c>
      <c r="J208" s="35" t="s">
        <v>154</v>
      </c>
      <c r="K208" s="32" t="str">
        <f t="shared" si="92"/>
        <v>17</v>
      </c>
      <c r="L208" s="182" t="s">
        <v>634</v>
      </c>
      <c r="M208" s="66">
        <v>208</v>
      </c>
      <c r="N208">
        <v>75</v>
      </c>
      <c r="O208" s="51">
        <v>179</v>
      </c>
      <c r="P208" s="51">
        <v>249</v>
      </c>
      <c r="Q208" s="51">
        <v>96</v>
      </c>
      <c r="R208" s="51" t="str">
        <f t="shared" si="91"/>
        <v>75.179.249.87</v>
      </c>
      <c r="S208" s="54" t="s">
        <v>66</v>
      </c>
      <c r="U208" s="12" t="str">
        <f t="shared" si="98"/>
        <v>75.179.212.87</v>
      </c>
      <c r="V208" t="str">
        <f t="shared" si="99"/>
        <v>cdptpabb-ci-klb-3201.cdvr.stage.charter.com</v>
      </c>
      <c r="W208" t="str">
        <f t="shared" si="100"/>
        <v>2001:1998:064f:0106::17</v>
      </c>
      <c r="X208" t="str">
        <f t="shared" si="101"/>
        <v>cdptpabb-ci-klb-3201.cdvr.stage.charter.com</v>
      </c>
    </row>
    <row r="209" spans="1:24">
      <c r="A209" s="36">
        <v>3</v>
      </c>
      <c r="B209" s="36" t="s">
        <v>630</v>
      </c>
      <c r="C209" s="36">
        <v>3202</v>
      </c>
      <c r="D209" s="36" t="str">
        <f t="shared" si="97"/>
        <v>cdptpabb-ci-klb-3202</v>
      </c>
      <c r="E209" s="36" t="s">
        <v>15</v>
      </c>
      <c r="F209" s="38">
        <v>330</v>
      </c>
      <c r="G209" s="38" t="s">
        <v>171</v>
      </c>
      <c r="H209" s="35">
        <v>88</v>
      </c>
      <c r="I209" s="35">
        <v>24</v>
      </c>
      <c r="J209" s="35" t="s">
        <v>154</v>
      </c>
      <c r="K209" s="32" t="str">
        <f t="shared" si="92"/>
        <v>18</v>
      </c>
      <c r="L209" s="182" t="s">
        <v>634</v>
      </c>
      <c r="M209" s="67">
        <v>209</v>
      </c>
      <c r="N209">
        <v>75</v>
      </c>
      <c r="O209" s="51">
        <v>179</v>
      </c>
      <c r="P209" s="51">
        <v>249</v>
      </c>
      <c r="Q209" s="51">
        <v>96</v>
      </c>
      <c r="R209" s="51" t="str">
        <f t="shared" si="91"/>
        <v>75.179.249.88</v>
      </c>
      <c r="S209" s="54" t="s">
        <v>66</v>
      </c>
      <c r="U209" s="12" t="str">
        <f t="shared" si="98"/>
        <v>75.179.212.88</v>
      </c>
      <c r="V209" t="str">
        <f t="shared" si="99"/>
        <v>cdptpabb-ci-klb-3202.cdvr.stage.charter.com</v>
      </c>
      <c r="W209" t="str">
        <f t="shared" si="100"/>
        <v>2001:1998:064f:0106::18</v>
      </c>
      <c r="X209" t="str">
        <f t="shared" si="101"/>
        <v>cdptpabb-ci-klb-3202.cdvr.stage.charter.com</v>
      </c>
    </row>
    <row r="210" spans="1:24">
      <c r="A210" s="36">
        <v>3</v>
      </c>
      <c r="B210" s="36" t="s">
        <v>28</v>
      </c>
      <c r="C210" s="36">
        <v>3201</v>
      </c>
      <c r="D210" s="36" t="str">
        <f t="shared" si="97"/>
        <v>cdptpabb-ci-kmr-3201</v>
      </c>
      <c r="E210" s="36" t="s">
        <v>15</v>
      </c>
      <c r="F210" s="38">
        <v>330</v>
      </c>
      <c r="G210" s="38" t="s">
        <v>171</v>
      </c>
      <c r="H210" s="35">
        <v>89</v>
      </c>
      <c r="I210" s="35">
        <v>25</v>
      </c>
      <c r="J210" s="35" t="s">
        <v>154</v>
      </c>
      <c r="K210" s="32" t="str">
        <f t="shared" si="92"/>
        <v>19</v>
      </c>
      <c r="L210" s="182" t="s">
        <v>635</v>
      </c>
      <c r="M210" s="66">
        <v>210</v>
      </c>
      <c r="N210">
        <v>75</v>
      </c>
      <c r="O210" s="51">
        <v>179</v>
      </c>
      <c r="P210" s="51">
        <v>249</v>
      </c>
      <c r="Q210" s="51">
        <v>96</v>
      </c>
      <c r="R210" s="51" t="str">
        <f t="shared" si="91"/>
        <v>75.179.249.89</v>
      </c>
      <c r="S210" s="54" t="s">
        <v>66</v>
      </c>
      <c r="U210" s="141" t="str">
        <f t="shared" si="98"/>
        <v>75.179.212.89</v>
      </c>
      <c r="V210" s="142" t="str">
        <f t="shared" si="99"/>
        <v>cdptpabb-ci-kmr-3201.cdvr.stage.charter.com</v>
      </c>
      <c r="W210" t="str">
        <f t="shared" si="100"/>
        <v>2001:1998:064f:0106::19</v>
      </c>
      <c r="X210" t="str">
        <f t="shared" si="101"/>
        <v>cdptpabb-ci-kmr-3201.cdvr.stage.charter.com</v>
      </c>
    </row>
    <row r="211" spans="1:24">
      <c r="A211" s="36">
        <v>3</v>
      </c>
      <c r="B211" s="36" t="s">
        <v>28</v>
      </c>
      <c r="C211" s="36">
        <v>3202</v>
      </c>
      <c r="D211" s="36" t="str">
        <f t="shared" si="97"/>
        <v>cdptpabb-ci-kmr-3202</v>
      </c>
      <c r="E211" s="36" t="s">
        <v>15</v>
      </c>
      <c r="F211" s="38">
        <v>330</v>
      </c>
      <c r="G211" s="38" t="s">
        <v>171</v>
      </c>
      <c r="H211" s="35">
        <v>90</v>
      </c>
      <c r="I211" s="35">
        <v>26</v>
      </c>
      <c r="J211" s="35" t="s">
        <v>154</v>
      </c>
      <c r="K211" s="32" t="str">
        <f t="shared" si="92"/>
        <v>1A</v>
      </c>
      <c r="L211" s="182" t="s">
        <v>635</v>
      </c>
      <c r="M211" s="67">
        <v>211</v>
      </c>
      <c r="N211">
        <v>75</v>
      </c>
      <c r="O211" s="51">
        <v>179</v>
      </c>
      <c r="P211" s="51">
        <v>249</v>
      </c>
      <c r="Q211" s="51">
        <v>96</v>
      </c>
      <c r="R211" s="51" t="str">
        <f t="shared" si="91"/>
        <v>75.179.249.90</v>
      </c>
      <c r="S211" s="54" t="s">
        <v>66</v>
      </c>
      <c r="U211" s="141" t="str">
        <f t="shared" si="98"/>
        <v>75.179.212.90</v>
      </c>
      <c r="V211" s="142" t="str">
        <f t="shared" si="99"/>
        <v>cdptpabb-ci-kmr-3202.cdvr.stage.charter.com</v>
      </c>
      <c r="W211" t="str">
        <f t="shared" si="100"/>
        <v>2001:1998:064f:0106::1A</v>
      </c>
      <c r="X211" t="str">
        <f t="shared" si="101"/>
        <v>cdptpabb-ci-kmr-3202.cdvr.stage.charter.com</v>
      </c>
    </row>
    <row r="212" spans="1:24">
      <c r="A212" s="36">
        <v>3</v>
      </c>
      <c r="B212" s="36" t="s">
        <v>28</v>
      </c>
      <c r="C212" s="36">
        <v>3203</v>
      </c>
      <c r="D212" s="36" t="str">
        <f t="shared" si="97"/>
        <v>cdptpabb-ci-kmr-3203</v>
      </c>
      <c r="E212" s="36" t="s">
        <v>15</v>
      </c>
      <c r="F212" s="38">
        <v>330</v>
      </c>
      <c r="G212" s="38" t="s">
        <v>171</v>
      </c>
      <c r="H212" s="35">
        <v>91</v>
      </c>
      <c r="I212" s="35">
        <v>27</v>
      </c>
      <c r="J212" s="35" t="s">
        <v>154</v>
      </c>
      <c r="K212" s="32" t="str">
        <f t="shared" si="92"/>
        <v>1B</v>
      </c>
      <c r="L212" s="182" t="s">
        <v>635</v>
      </c>
      <c r="M212" s="66">
        <v>212</v>
      </c>
      <c r="N212">
        <v>75</v>
      </c>
      <c r="O212" s="51">
        <v>179</v>
      </c>
      <c r="P212" s="51">
        <v>249</v>
      </c>
      <c r="Q212" s="51">
        <v>96</v>
      </c>
      <c r="R212" s="51" t="str">
        <f t="shared" si="91"/>
        <v>75.179.249.91</v>
      </c>
      <c r="S212" s="54" t="s">
        <v>66</v>
      </c>
      <c r="U212" s="141" t="str">
        <f t="shared" si="98"/>
        <v>75.179.212.91</v>
      </c>
      <c r="V212" s="142" t="str">
        <f t="shared" si="99"/>
        <v>cdptpabb-ci-kmr-3203.cdvr.stage.charter.com</v>
      </c>
      <c r="W212" t="str">
        <f t="shared" si="100"/>
        <v>2001:1998:064f:0106::1B</v>
      </c>
      <c r="X212" t="str">
        <f t="shared" si="101"/>
        <v>cdptpabb-ci-kmr-3203.cdvr.stage.charter.com</v>
      </c>
    </row>
    <row r="213" spans="1:24">
      <c r="A213" s="36">
        <v>3</v>
      </c>
      <c r="B213" s="36" t="s">
        <v>633</v>
      </c>
      <c r="C213" s="36">
        <v>3201</v>
      </c>
      <c r="D213" s="36" t="str">
        <f t="shared" si="97"/>
        <v>cdptpabb-ci-knv-3201</v>
      </c>
      <c r="E213" s="36" t="s">
        <v>15</v>
      </c>
      <c r="F213" s="38">
        <v>330</v>
      </c>
      <c r="G213" s="38" t="s">
        <v>171</v>
      </c>
      <c r="H213" s="35">
        <v>92</v>
      </c>
      <c r="I213" s="35">
        <v>28</v>
      </c>
      <c r="J213" s="35" t="s">
        <v>154</v>
      </c>
      <c r="K213" s="32" t="str">
        <f t="shared" si="92"/>
        <v>1C</v>
      </c>
      <c r="L213" s="182" t="s">
        <v>636</v>
      </c>
      <c r="M213" s="67">
        <v>213</v>
      </c>
      <c r="N213">
        <v>75</v>
      </c>
      <c r="O213" s="51">
        <v>179</v>
      </c>
      <c r="P213" s="51">
        <v>249</v>
      </c>
      <c r="Q213" s="51">
        <v>96</v>
      </c>
      <c r="R213" s="51" t="str">
        <f t="shared" si="91"/>
        <v>75.179.249.92</v>
      </c>
      <c r="S213" s="54" t="s">
        <v>66</v>
      </c>
      <c r="U213" s="187" t="str">
        <f t="shared" si="98"/>
        <v>75.179.212.92</v>
      </c>
      <c r="V213" s="188" t="str">
        <f t="shared" si="99"/>
        <v>cdptpabb-ci-knv-3201.cdvr.stage.charter.com</v>
      </c>
      <c r="W213" t="str">
        <f t="shared" si="100"/>
        <v>2001:1998:064f:0106::1C</v>
      </c>
      <c r="X213" t="str">
        <f t="shared" si="101"/>
        <v>cdptpabb-ci-knv-3201.cdvr.stage.charter.com</v>
      </c>
    </row>
    <row r="214" spans="1:24">
      <c r="A214" s="36">
        <v>3</v>
      </c>
      <c r="B214" s="36" t="s">
        <v>633</v>
      </c>
      <c r="C214" s="36">
        <v>3202</v>
      </c>
      <c r="D214" s="36" t="str">
        <f t="shared" si="97"/>
        <v>cdptpabb-ci-knv-3202</v>
      </c>
      <c r="E214" s="36" t="s">
        <v>15</v>
      </c>
      <c r="F214" s="38">
        <v>330</v>
      </c>
      <c r="G214" s="38" t="s">
        <v>171</v>
      </c>
      <c r="H214" s="35">
        <v>93</v>
      </c>
      <c r="I214" s="35">
        <v>29</v>
      </c>
      <c r="J214" s="35" t="s">
        <v>154</v>
      </c>
      <c r="K214" s="32" t="str">
        <f t="shared" si="92"/>
        <v>1D</v>
      </c>
      <c r="L214" s="182" t="s">
        <v>636</v>
      </c>
      <c r="M214" s="66">
        <v>214</v>
      </c>
      <c r="N214">
        <v>75</v>
      </c>
      <c r="O214" s="51">
        <v>179</v>
      </c>
      <c r="P214" s="51">
        <v>249</v>
      </c>
      <c r="Q214" s="51">
        <v>96</v>
      </c>
      <c r="R214" s="51" t="str">
        <f t="shared" si="91"/>
        <v>75.179.249.93</v>
      </c>
      <c r="S214" s="54" t="s">
        <v>66</v>
      </c>
      <c r="U214" s="187" t="str">
        <f t="shared" si="98"/>
        <v>75.179.212.93</v>
      </c>
      <c r="V214" s="188" t="str">
        <f t="shared" si="99"/>
        <v>cdptpabb-ci-knv-3202.cdvr.stage.charter.com</v>
      </c>
      <c r="W214" t="str">
        <f t="shared" si="100"/>
        <v>2001:1998:064f:0106::1D</v>
      </c>
      <c r="X214" t="str">
        <f t="shared" si="101"/>
        <v>cdptpabb-ci-knv-3202.cdvr.stage.charter.com</v>
      </c>
    </row>
    <row r="215" spans="1:24">
      <c r="A215" s="36">
        <v>3</v>
      </c>
      <c r="B215" s="36" t="s">
        <v>29</v>
      </c>
      <c r="C215" s="36">
        <v>3201</v>
      </c>
      <c r="D215" s="36" t="str">
        <f t="shared" si="97"/>
        <v>cdptpabb-ci-knd-3201</v>
      </c>
      <c r="E215" s="36" t="s">
        <v>15</v>
      </c>
      <c r="F215" s="38">
        <v>330</v>
      </c>
      <c r="G215" s="38" t="s">
        <v>171</v>
      </c>
      <c r="H215" s="35">
        <v>94</v>
      </c>
      <c r="I215" s="35">
        <v>30</v>
      </c>
      <c r="J215" s="35" t="s">
        <v>154</v>
      </c>
      <c r="K215" s="32" t="str">
        <f t="shared" si="92"/>
        <v>1E</v>
      </c>
      <c r="L215" s="182" t="s">
        <v>637</v>
      </c>
      <c r="M215" s="67">
        <v>215</v>
      </c>
      <c r="N215">
        <v>75</v>
      </c>
      <c r="O215" s="51">
        <v>179</v>
      </c>
      <c r="P215" s="51">
        <v>249</v>
      </c>
      <c r="Q215" s="51">
        <v>96</v>
      </c>
      <c r="R215" s="51" t="str">
        <f t="shared" ref="R215:R220" si="102">N215&amp;"."&amp;O215&amp;"."&amp;P215&amp;"."&amp;H215</f>
        <v>75.179.249.94</v>
      </c>
      <c r="S215" s="54" t="s">
        <v>66</v>
      </c>
      <c r="U215" s="185" t="str">
        <f t="shared" si="98"/>
        <v>75.179.212.94</v>
      </c>
      <c r="V215" s="186" t="str">
        <f t="shared" si="99"/>
        <v>cdptpabb-ci-knd-3201.cdvr.stage.charter.com</v>
      </c>
      <c r="W215" t="str">
        <f t="shared" si="100"/>
        <v>2001:1998:064f:0106::1E</v>
      </c>
      <c r="X215" t="str">
        <f t="shared" si="101"/>
        <v>cdptpabb-ci-knd-3201.cdvr.stage.charter.com</v>
      </c>
    </row>
    <row r="216" spans="1:24">
      <c r="A216" s="36">
        <v>3</v>
      </c>
      <c r="B216" s="36" t="s">
        <v>29</v>
      </c>
      <c r="C216" s="36">
        <v>3202</v>
      </c>
      <c r="D216" s="36" t="str">
        <f t="shared" si="97"/>
        <v>cdptpabb-ci-knd-3202</v>
      </c>
      <c r="E216" s="36" t="s">
        <v>15</v>
      </c>
      <c r="F216" s="38">
        <v>330</v>
      </c>
      <c r="G216" s="38" t="s">
        <v>171</v>
      </c>
      <c r="H216" s="35">
        <v>95</v>
      </c>
      <c r="I216" s="35">
        <v>31</v>
      </c>
      <c r="J216" s="35" t="s">
        <v>154</v>
      </c>
      <c r="K216" s="32" t="str">
        <f t="shared" si="92"/>
        <v>1F</v>
      </c>
      <c r="L216" s="182" t="s">
        <v>637</v>
      </c>
      <c r="M216" s="66">
        <v>216</v>
      </c>
      <c r="N216">
        <v>75</v>
      </c>
      <c r="O216" s="51">
        <v>179</v>
      </c>
      <c r="P216" s="51">
        <v>249</v>
      </c>
      <c r="Q216" s="51">
        <v>96</v>
      </c>
      <c r="R216" s="51" t="str">
        <f t="shared" si="102"/>
        <v>75.179.249.95</v>
      </c>
      <c r="S216" s="54" t="s">
        <v>66</v>
      </c>
      <c r="U216" s="185" t="str">
        <f t="shared" si="98"/>
        <v>75.179.212.95</v>
      </c>
      <c r="V216" s="186" t="str">
        <f t="shared" si="99"/>
        <v>cdptpabb-ci-knd-3202.cdvr.stage.charter.com</v>
      </c>
      <c r="W216" t="str">
        <f t="shared" si="100"/>
        <v>2001:1998:064f:0106::1F</v>
      </c>
      <c r="X216" t="str">
        <f t="shared" si="101"/>
        <v>cdptpabb-ci-knd-3202.cdvr.stage.charter.com</v>
      </c>
    </row>
    <row r="217" spans="1:24">
      <c r="A217" s="36">
        <v>3</v>
      </c>
      <c r="B217" s="36" t="s">
        <v>29</v>
      </c>
      <c r="C217" s="36">
        <v>3203</v>
      </c>
      <c r="D217" s="36" t="str">
        <f t="shared" si="97"/>
        <v>cdptpabb-ci-knd-3203</v>
      </c>
      <c r="E217" s="36" t="s">
        <v>15</v>
      </c>
      <c r="F217" s="38">
        <v>330</v>
      </c>
      <c r="G217" s="38" t="s">
        <v>171</v>
      </c>
      <c r="H217" s="35">
        <v>96</v>
      </c>
      <c r="I217" s="35">
        <v>32</v>
      </c>
      <c r="J217" s="35" t="s">
        <v>154</v>
      </c>
      <c r="K217" s="32" t="str">
        <f t="shared" si="92"/>
        <v>20</v>
      </c>
      <c r="L217" s="182" t="s">
        <v>637</v>
      </c>
      <c r="M217" s="67">
        <v>217</v>
      </c>
      <c r="N217">
        <v>75</v>
      </c>
      <c r="O217" s="51">
        <v>179</v>
      </c>
      <c r="P217" s="51">
        <v>249</v>
      </c>
      <c r="Q217" s="51">
        <v>96</v>
      </c>
      <c r="R217" s="51" t="str">
        <f t="shared" si="102"/>
        <v>75.179.249.96</v>
      </c>
      <c r="S217" s="54" t="s">
        <v>66</v>
      </c>
      <c r="U217" s="185" t="str">
        <f t="shared" si="98"/>
        <v>75.179.212.96</v>
      </c>
      <c r="V217" s="186" t="str">
        <f t="shared" si="99"/>
        <v>cdptpabb-ci-knd-3203.cdvr.stage.charter.com</v>
      </c>
      <c r="W217" t="str">
        <f t="shared" si="100"/>
        <v>2001:1998:064f:0106::20</v>
      </c>
      <c r="X217" t="str">
        <f t="shared" si="101"/>
        <v>cdptpabb-ci-knd-3203.cdvr.stage.charter.com</v>
      </c>
    </row>
    <row r="218" spans="1:24">
      <c r="A218" s="36">
        <v>3</v>
      </c>
      <c r="B218" s="36" t="s">
        <v>29</v>
      </c>
      <c r="C218" s="36">
        <v>3204</v>
      </c>
      <c r="D218" s="36" t="str">
        <f t="shared" si="97"/>
        <v>cdptpabb-ci-knd-3204</v>
      </c>
      <c r="E218" s="36" t="s">
        <v>15</v>
      </c>
      <c r="F218" s="38">
        <v>330</v>
      </c>
      <c r="G218" s="38" t="s">
        <v>171</v>
      </c>
      <c r="H218" s="35">
        <v>97</v>
      </c>
      <c r="I218" s="35">
        <v>33</v>
      </c>
      <c r="J218" s="35" t="s">
        <v>154</v>
      </c>
      <c r="K218" s="32" t="str">
        <f t="shared" si="92"/>
        <v>21</v>
      </c>
      <c r="L218" s="182" t="s">
        <v>637</v>
      </c>
      <c r="M218" s="66">
        <v>218</v>
      </c>
      <c r="N218">
        <v>75</v>
      </c>
      <c r="O218" s="51">
        <v>179</v>
      </c>
      <c r="P218" s="51">
        <v>249</v>
      </c>
      <c r="Q218" s="51">
        <v>96</v>
      </c>
      <c r="R218" s="51" t="str">
        <f t="shared" si="102"/>
        <v>75.179.249.97</v>
      </c>
      <c r="S218" s="54" t="s">
        <v>66</v>
      </c>
      <c r="U218" s="185" t="str">
        <f t="shared" si="98"/>
        <v>75.179.212.97</v>
      </c>
      <c r="V218" s="186" t="str">
        <f t="shared" si="99"/>
        <v>cdptpabb-ci-knd-3204.cdvr.stage.charter.com</v>
      </c>
      <c r="W218" t="str">
        <f t="shared" si="100"/>
        <v>2001:1998:064f:0106::21</v>
      </c>
      <c r="X218" t="str">
        <f t="shared" si="101"/>
        <v>cdptpabb-ci-knd-3204.cdvr.stage.charter.com</v>
      </c>
    </row>
    <row r="219" spans="1:24">
      <c r="A219" s="36">
        <v>3</v>
      </c>
      <c r="B219" s="36" t="s">
        <v>29</v>
      </c>
      <c r="C219" s="36">
        <v>3205</v>
      </c>
      <c r="D219" s="36" t="str">
        <f t="shared" si="97"/>
        <v>cdptpabb-ci-knd-3205</v>
      </c>
      <c r="E219" s="36" t="s">
        <v>15</v>
      </c>
      <c r="F219" s="38">
        <v>330</v>
      </c>
      <c r="G219" s="38" t="s">
        <v>171</v>
      </c>
      <c r="H219" s="35">
        <v>98</v>
      </c>
      <c r="I219" s="35">
        <v>34</v>
      </c>
      <c r="J219" s="35" t="s">
        <v>154</v>
      </c>
      <c r="K219" s="32" t="str">
        <f t="shared" si="92"/>
        <v>22</v>
      </c>
      <c r="L219" s="182" t="s">
        <v>637</v>
      </c>
      <c r="M219" s="67">
        <v>219</v>
      </c>
      <c r="N219">
        <v>75</v>
      </c>
      <c r="O219" s="51">
        <v>179</v>
      </c>
      <c r="P219" s="51">
        <v>249</v>
      </c>
      <c r="Q219" s="51">
        <v>96</v>
      </c>
      <c r="R219" s="51" t="str">
        <f t="shared" si="102"/>
        <v>75.179.249.98</v>
      </c>
      <c r="S219" s="54" t="s">
        <v>66</v>
      </c>
      <c r="U219" s="185" t="str">
        <f t="shared" si="98"/>
        <v>75.179.212.98</v>
      </c>
      <c r="V219" s="186" t="str">
        <f t="shared" si="99"/>
        <v>cdptpabb-ci-knd-3205.cdvr.stage.charter.com</v>
      </c>
      <c r="W219" t="str">
        <f t="shared" si="100"/>
        <v>2001:1998:064f:0106::22</v>
      </c>
      <c r="X219" t="str">
        <f t="shared" si="101"/>
        <v>cdptpabb-ci-knd-3205.cdvr.stage.charter.com</v>
      </c>
    </row>
    <row r="220" spans="1:24">
      <c r="A220" s="36">
        <v>3</v>
      </c>
      <c r="B220" s="36" t="s">
        <v>29</v>
      </c>
      <c r="C220" s="36">
        <v>3206</v>
      </c>
      <c r="D220" s="36" t="str">
        <f t="shared" si="97"/>
        <v>cdptpabb-ci-knd-3206</v>
      </c>
      <c r="E220" s="36" t="s">
        <v>15</v>
      </c>
      <c r="F220" s="38">
        <v>330</v>
      </c>
      <c r="G220" s="38" t="s">
        <v>171</v>
      </c>
      <c r="H220" s="35">
        <v>99</v>
      </c>
      <c r="I220" s="35">
        <v>35</v>
      </c>
      <c r="J220" s="35" t="s">
        <v>154</v>
      </c>
      <c r="K220" s="32" t="str">
        <f t="shared" si="92"/>
        <v>23</v>
      </c>
      <c r="L220" s="182" t="s">
        <v>637</v>
      </c>
      <c r="M220" s="66">
        <v>220</v>
      </c>
      <c r="N220">
        <v>75</v>
      </c>
      <c r="O220" s="51">
        <v>179</v>
      </c>
      <c r="P220" s="51">
        <v>249</v>
      </c>
      <c r="Q220" s="51">
        <v>96</v>
      </c>
      <c r="R220" s="51" t="str">
        <f t="shared" si="102"/>
        <v>75.179.249.99</v>
      </c>
      <c r="S220" s="54" t="s">
        <v>66</v>
      </c>
      <c r="U220" s="185" t="str">
        <f t="shared" si="98"/>
        <v>75.179.212.99</v>
      </c>
      <c r="V220" s="186" t="str">
        <f t="shared" si="99"/>
        <v>cdptpabb-ci-knd-3206.cdvr.stage.charter.com</v>
      </c>
      <c r="W220" t="str">
        <f t="shared" si="100"/>
        <v>2001:1998:064f:0106::23</v>
      </c>
      <c r="X220" t="str">
        <f t="shared" si="101"/>
        <v>cdptpabb-ci-knd-3206.cdvr.stage.charter.com</v>
      </c>
    </row>
    <row r="221" spans="1:24">
      <c r="A221" s="36">
        <v>3</v>
      </c>
      <c r="B221" s="36" t="s">
        <v>30</v>
      </c>
      <c r="C221" s="36">
        <v>3101</v>
      </c>
      <c r="D221" s="36" t="str">
        <f t="shared" si="97"/>
        <v>cdptpabb-ci-mql-3101</v>
      </c>
      <c r="E221" s="36" t="s">
        <v>15</v>
      </c>
      <c r="F221" s="38">
        <v>330</v>
      </c>
      <c r="G221" s="38" t="s">
        <v>171</v>
      </c>
      <c r="H221" s="35">
        <v>100</v>
      </c>
      <c r="I221" s="35">
        <v>36</v>
      </c>
      <c r="J221" s="35" t="s">
        <v>154</v>
      </c>
      <c r="K221" s="32" t="str">
        <f t="shared" si="92"/>
        <v>24</v>
      </c>
      <c r="L221" s="149" t="s">
        <v>228</v>
      </c>
      <c r="M221" s="191">
        <v>221</v>
      </c>
      <c r="N221" s="151"/>
      <c r="O221" s="152"/>
      <c r="P221" s="152"/>
      <c r="Q221" s="152"/>
      <c r="R221" s="152"/>
      <c r="S221" s="153"/>
      <c r="T221" s="151"/>
      <c r="U221" s="154" t="str">
        <f t="shared" si="98"/>
        <v>75.179.212.100</v>
      </c>
      <c r="V221" t="str">
        <f t="shared" si="99"/>
        <v>cdptpabb-ci-mql-3101.cdvr.stage.charter.com</v>
      </c>
      <c r="W221" t="str">
        <f t="shared" si="100"/>
        <v>2001:1998:064f:0106::24</v>
      </c>
      <c r="X221" t="str">
        <f t="shared" si="101"/>
        <v>cdptpabb-ci-mql-3101.cdvr.stage.charter.com</v>
      </c>
    </row>
    <row r="222" spans="1:24">
      <c r="A222" s="36">
        <v>3</v>
      </c>
      <c r="B222" s="36" t="s">
        <v>30</v>
      </c>
      <c r="C222" s="36">
        <v>3102</v>
      </c>
      <c r="D222" s="36" t="str">
        <f t="shared" si="97"/>
        <v>cdptpabb-ci-mql-3102</v>
      </c>
      <c r="E222" s="36" t="s">
        <v>15</v>
      </c>
      <c r="F222" s="38">
        <v>330</v>
      </c>
      <c r="G222" s="38" t="s">
        <v>171</v>
      </c>
      <c r="H222" s="35">
        <v>101</v>
      </c>
      <c r="I222" s="35">
        <v>37</v>
      </c>
      <c r="J222" s="35" t="s">
        <v>154</v>
      </c>
      <c r="K222" s="32" t="str">
        <f t="shared" si="92"/>
        <v>25</v>
      </c>
      <c r="L222" s="149" t="s">
        <v>229</v>
      </c>
      <c r="M222" s="150">
        <v>222</v>
      </c>
      <c r="N222" s="151"/>
      <c r="O222" s="152"/>
      <c r="P222" s="152"/>
      <c r="Q222" s="152"/>
      <c r="R222" s="152"/>
      <c r="S222" s="153"/>
      <c r="T222" s="151"/>
      <c r="U222" s="154" t="str">
        <f t="shared" si="98"/>
        <v>75.179.212.101</v>
      </c>
      <c r="V222" t="str">
        <f t="shared" si="99"/>
        <v>cdptpabb-ci-mql-3102.cdvr.stage.charter.com</v>
      </c>
      <c r="W222" t="str">
        <f t="shared" si="100"/>
        <v>2001:1998:064f:0106::25</v>
      </c>
      <c r="X222" t="str">
        <f t="shared" si="101"/>
        <v>cdptpabb-ci-mql-3102.cdvr.stage.charter.com</v>
      </c>
    </row>
    <row r="223" spans="1:24">
      <c r="A223" s="36">
        <v>3</v>
      </c>
      <c r="B223" s="36" t="s">
        <v>30</v>
      </c>
      <c r="C223" s="36">
        <v>3103</v>
      </c>
      <c r="D223" s="36" t="str">
        <f t="shared" si="97"/>
        <v>cdptpabb-ci-mql-3103</v>
      </c>
      <c r="E223" s="36" t="s">
        <v>15</v>
      </c>
      <c r="F223" s="38">
        <v>330</v>
      </c>
      <c r="G223" s="38" t="s">
        <v>171</v>
      </c>
      <c r="H223" s="35">
        <v>102</v>
      </c>
      <c r="I223" s="35">
        <v>38</v>
      </c>
      <c r="J223" s="35" t="s">
        <v>154</v>
      </c>
      <c r="K223" s="32" t="str">
        <f t="shared" si="92"/>
        <v>26</v>
      </c>
      <c r="L223" s="149" t="s">
        <v>230</v>
      </c>
      <c r="M223" s="191">
        <v>223</v>
      </c>
      <c r="N223" s="151"/>
      <c r="O223" s="152"/>
      <c r="P223" s="152"/>
      <c r="Q223" s="152"/>
      <c r="R223" s="152"/>
      <c r="S223" s="153"/>
      <c r="T223" s="151"/>
      <c r="U223" s="154" t="str">
        <f t="shared" si="98"/>
        <v>75.179.212.102</v>
      </c>
      <c r="V223" t="str">
        <f t="shared" si="99"/>
        <v>cdptpabb-ci-mql-3103.cdvr.stage.charter.com</v>
      </c>
      <c r="W223" t="str">
        <f t="shared" si="100"/>
        <v>2001:1998:064f:0106::26</v>
      </c>
      <c r="X223" t="str">
        <f t="shared" si="101"/>
        <v>cdptpabb-ci-mql-3103.cdvr.stage.charter.com</v>
      </c>
    </row>
    <row r="224" spans="1:24">
      <c r="A224" s="36">
        <v>3</v>
      </c>
      <c r="B224" s="36" t="s">
        <v>30</v>
      </c>
      <c r="C224" s="36">
        <v>3201</v>
      </c>
      <c r="D224" s="36" t="str">
        <f t="shared" si="97"/>
        <v>cdptpabb-ci-mql-3201</v>
      </c>
      <c r="E224" s="36" t="s">
        <v>15</v>
      </c>
      <c r="F224" s="38">
        <v>330</v>
      </c>
      <c r="G224" s="38" t="s">
        <v>171</v>
      </c>
      <c r="H224" s="35">
        <v>103</v>
      </c>
      <c r="I224" s="35">
        <v>39</v>
      </c>
      <c r="J224" s="35" t="s">
        <v>154</v>
      </c>
      <c r="K224" s="32" t="str">
        <f t="shared" ref="K224:K226" si="103">DEC2HEX(I224)</f>
        <v>27</v>
      </c>
      <c r="L224" s="36" t="s">
        <v>225</v>
      </c>
      <c r="M224" s="67">
        <v>221</v>
      </c>
      <c r="O224" s="51"/>
      <c r="P224" s="51"/>
      <c r="Q224" s="51"/>
      <c r="R224" s="51"/>
      <c r="U224" s="12" t="str">
        <f t="shared" ref="U224:U226" si="104">G224&amp;H224</f>
        <v>75.179.212.103</v>
      </c>
      <c r="V224" t="str">
        <f t="shared" ref="V224:V226" si="105">D224&amp;".cdvr.stage.charter.com"</f>
        <v>cdptpabb-ci-mql-3201.cdvr.stage.charter.com</v>
      </c>
      <c r="W224" t="str">
        <f t="shared" ref="W224:W226" si="106">J224&amp;K224</f>
        <v>2001:1998:064f:0106::27</v>
      </c>
      <c r="X224" t="str">
        <f t="shared" ref="X224:X226" si="107">D224&amp;".cdvr.stage.charter.com"</f>
        <v>cdptpabb-ci-mql-3201.cdvr.stage.charter.com</v>
      </c>
    </row>
    <row r="225" spans="1:24">
      <c r="A225" s="36">
        <v>3</v>
      </c>
      <c r="B225" s="36" t="s">
        <v>30</v>
      </c>
      <c r="C225" s="36">
        <v>3202</v>
      </c>
      <c r="D225" s="36" t="str">
        <f t="shared" si="97"/>
        <v>cdptpabb-ci-mql-3202</v>
      </c>
      <c r="E225" s="36" t="s">
        <v>15</v>
      </c>
      <c r="F225" s="38">
        <v>330</v>
      </c>
      <c r="G225" s="38" t="s">
        <v>171</v>
      </c>
      <c r="H225" s="35">
        <v>104</v>
      </c>
      <c r="I225" s="35">
        <v>40</v>
      </c>
      <c r="J225" s="35" t="s">
        <v>154</v>
      </c>
      <c r="K225" s="32" t="str">
        <f t="shared" si="103"/>
        <v>28</v>
      </c>
      <c r="L225" s="36" t="s">
        <v>226</v>
      </c>
      <c r="M225" s="66">
        <v>222</v>
      </c>
      <c r="O225" s="51"/>
      <c r="P225" s="51"/>
      <c r="Q225" s="51"/>
      <c r="R225" s="51"/>
      <c r="U225" s="12" t="str">
        <f t="shared" si="104"/>
        <v>75.179.212.104</v>
      </c>
      <c r="V225" t="str">
        <f t="shared" si="105"/>
        <v>cdptpabb-ci-mql-3202.cdvr.stage.charter.com</v>
      </c>
      <c r="W225" t="str">
        <f t="shared" si="106"/>
        <v>2001:1998:064f:0106::28</v>
      </c>
      <c r="X225" t="str">
        <f t="shared" si="107"/>
        <v>cdptpabb-ci-mql-3202.cdvr.stage.charter.com</v>
      </c>
    </row>
    <row r="226" spans="1:24" ht="14.65" thickBot="1">
      <c r="A226" s="36">
        <v>3</v>
      </c>
      <c r="B226" s="36" t="s">
        <v>30</v>
      </c>
      <c r="C226" s="36">
        <v>3203</v>
      </c>
      <c r="D226" s="36" t="str">
        <f t="shared" si="97"/>
        <v>cdptpabb-ci-mql-3203</v>
      </c>
      <c r="E226" s="36" t="s">
        <v>15</v>
      </c>
      <c r="F226" s="38">
        <v>330</v>
      </c>
      <c r="G226" s="38" t="s">
        <v>171</v>
      </c>
      <c r="H226" s="35">
        <v>105</v>
      </c>
      <c r="I226" s="35">
        <v>41</v>
      </c>
      <c r="J226" s="35" t="s">
        <v>154</v>
      </c>
      <c r="K226" s="32" t="str">
        <f t="shared" si="103"/>
        <v>29</v>
      </c>
      <c r="L226" s="93" t="s">
        <v>227</v>
      </c>
      <c r="M226" s="67">
        <v>223</v>
      </c>
      <c r="O226" s="51"/>
      <c r="P226" s="51"/>
      <c r="Q226" s="51"/>
      <c r="R226" s="51"/>
      <c r="U226" s="12" t="str">
        <f t="shared" si="104"/>
        <v>75.179.212.105</v>
      </c>
      <c r="V226" t="str">
        <f t="shared" si="105"/>
        <v>cdptpabb-ci-mql-3203.cdvr.stage.charter.com</v>
      </c>
      <c r="W226" t="str">
        <f t="shared" si="106"/>
        <v>2001:1998:064f:0106::29</v>
      </c>
      <c r="X226" t="str">
        <f t="shared" si="107"/>
        <v>cdptpabb-ci-mql-3203.cdvr.stage.charter.com</v>
      </c>
    </row>
    <row r="227" spans="1:24">
      <c r="A227" s="36">
        <v>3</v>
      </c>
      <c r="B227" s="36" t="s">
        <v>638</v>
      </c>
      <c r="C227" s="36">
        <v>3001</v>
      </c>
      <c r="D227" s="36" t="str">
        <f t="shared" si="97"/>
        <v>cdptpabb-ci-lbv-3001</v>
      </c>
      <c r="E227" s="36" t="s">
        <v>15</v>
      </c>
      <c r="F227" s="38">
        <v>330</v>
      </c>
      <c r="G227" s="38" t="s">
        <v>171</v>
      </c>
      <c r="H227" s="35">
        <v>106</v>
      </c>
      <c r="I227" s="35">
        <v>42</v>
      </c>
      <c r="J227" s="35" t="s">
        <v>154</v>
      </c>
      <c r="K227" s="168" t="str">
        <f t="shared" ref="K227:K247" si="108">DEC2HEX(I227)</f>
        <v>2A</v>
      </c>
      <c r="L227" s="84" t="s">
        <v>640</v>
      </c>
      <c r="M227" s="170">
        <v>227</v>
      </c>
      <c r="N227" s="171"/>
      <c r="O227" s="172"/>
      <c r="P227" s="172"/>
      <c r="Q227" s="172"/>
      <c r="R227" s="172"/>
      <c r="S227" s="173"/>
      <c r="T227" s="171"/>
      <c r="U227" s="179" t="str">
        <f t="shared" ref="U227:U241" si="109">G227&amp;H227</f>
        <v>75.179.212.106</v>
      </c>
      <c r="V227" t="str">
        <f t="shared" ref="V227:V241" si="110">D227&amp;".cdvr.stage.charter.com"</f>
        <v>cdptpabb-ci-lbv-3001.cdvr.stage.charter.com</v>
      </c>
      <c r="W227" t="str">
        <f t="shared" ref="W227:W241" si="111">J227&amp;K227</f>
        <v>2001:1998:064f:0106::2A</v>
      </c>
      <c r="X227" t="str">
        <f t="shared" ref="X227:X241" si="112">D227&amp;".cdvr.stage.charter.com"</f>
        <v>cdptpabb-ci-lbv-3001.cdvr.stage.charter.com</v>
      </c>
    </row>
    <row r="228" spans="1:24">
      <c r="A228" s="36">
        <v>3</v>
      </c>
      <c r="B228" s="36" t="s">
        <v>639</v>
      </c>
      <c r="C228" s="36">
        <v>3001</v>
      </c>
      <c r="D228" s="36" t="str">
        <f t="shared" si="97"/>
        <v>cdptpabb-ci-llb-3001</v>
      </c>
      <c r="E228" s="36" t="s">
        <v>15</v>
      </c>
      <c r="F228" s="38">
        <v>330</v>
      </c>
      <c r="G228" s="38" t="s">
        <v>171</v>
      </c>
      <c r="H228" s="35">
        <v>107</v>
      </c>
      <c r="I228" s="35">
        <v>43</v>
      </c>
      <c r="J228" s="35" t="s">
        <v>154</v>
      </c>
      <c r="K228" s="168" t="str">
        <f t="shared" si="108"/>
        <v>2B</v>
      </c>
      <c r="L228" s="89" t="s">
        <v>641</v>
      </c>
      <c r="M228" s="66">
        <v>228</v>
      </c>
      <c r="N228" s="14"/>
      <c r="O228" s="51"/>
      <c r="P228" s="51"/>
      <c r="Q228" s="51"/>
      <c r="R228" s="51"/>
      <c r="S228" s="174"/>
      <c r="T228" s="14"/>
      <c r="U228" s="180" t="str">
        <f t="shared" si="109"/>
        <v>75.179.212.107</v>
      </c>
      <c r="V228" t="str">
        <f t="shared" si="110"/>
        <v>cdptpabb-ci-llb-3001.cdvr.stage.charter.com</v>
      </c>
      <c r="W228" t="str">
        <f t="shared" si="111"/>
        <v>2001:1998:064f:0106::2B</v>
      </c>
      <c r="X228" t="str">
        <f t="shared" si="112"/>
        <v>cdptpabb-ci-llb-3001.cdvr.stage.charter.com</v>
      </c>
    </row>
    <row r="229" spans="1:24" ht="14.65" thickBot="1">
      <c r="A229" s="36">
        <v>3</v>
      </c>
      <c r="B229" s="36" t="s">
        <v>639</v>
      </c>
      <c r="C229" s="36">
        <v>3002</v>
      </c>
      <c r="D229" s="36" t="str">
        <f t="shared" si="97"/>
        <v>cdptpabb-ci-llb-3002</v>
      </c>
      <c r="E229" s="36" t="s">
        <v>15</v>
      </c>
      <c r="F229" s="38">
        <v>330</v>
      </c>
      <c r="G229" s="38" t="s">
        <v>171</v>
      </c>
      <c r="H229" s="35">
        <v>108</v>
      </c>
      <c r="I229" s="35">
        <v>44</v>
      </c>
      <c r="J229" s="35" t="s">
        <v>154</v>
      </c>
      <c r="K229" s="168" t="str">
        <f t="shared" si="108"/>
        <v>2C</v>
      </c>
      <c r="L229" s="99" t="s">
        <v>641</v>
      </c>
      <c r="M229" s="175">
        <v>229</v>
      </c>
      <c r="N229" s="176"/>
      <c r="O229" s="177"/>
      <c r="P229" s="177"/>
      <c r="Q229" s="177"/>
      <c r="R229" s="177"/>
      <c r="S229" s="178"/>
      <c r="T229" s="176"/>
      <c r="U229" s="181" t="str">
        <f t="shared" si="109"/>
        <v>75.179.212.108</v>
      </c>
      <c r="V229" t="str">
        <f t="shared" si="110"/>
        <v>cdptpabb-ci-llb-3002.cdvr.stage.charter.com</v>
      </c>
      <c r="W229" t="str">
        <f t="shared" si="111"/>
        <v>2001:1998:064f:0106::2C</v>
      </c>
      <c r="X229" t="str">
        <f t="shared" si="112"/>
        <v>cdptpabb-ci-llb-3002.cdvr.stage.charter.com</v>
      </c>
    </row>
    <row r="230" spans="1:24">
      <c r="A230" s="36">
        <v>3</v>
      </c>
      <c r="B230" s="36" t="s">
        <v>643</v>
      </c>
      <c r="C230" s="36">
        <v>3101</v>
      </c>
      <c r="D230" s="36" t="str">
        <f t="shared" si="97"/>
        <v>cdptpabb-ci-lgl-3101</v>
      </c>
      <c r="E230" s="36" t="s">
        <v>15</v>
      </c>
      <c r="F230" s="38">
        <v>330</v>
      </c>
      <c r="G230" s="38" t="s">
        <v>171</v>
      </c>
      <c r="H230" s="35">
        <v>109</v>
      </c>
      <c r="I230" s="35">
        <v>45</v>
      </c>
      <c r="J230" s="35" t="s">
        <v>154</v>
      </c>
      <c r="K230" s="32" t="str">
        <f t="shared" si="108"/>
        <v>2D</v>
      </c>
      <c r="L230" s="169" t="s">
        <v>644</v>
      </c>
      <c r="M230" s="162">
        <v>230</v>
      </c>
      <c r="N230" s="163"/>
      <c r="O230" s="164"/>
      <c r="P230" s="164"/>
      <c r="Q230" s="164"/>
      <c r="R230" s="164"/>
      <c r="S230" s="165"/>
      <c r="T230" s="163"/>
      <c r="U230" s="166" t="str">
        <f t="shared" si="109"/>
        <v>75.179.212.109</v>
      </c>
      <c r="V230" t="str">
        <f t="shared" si="110"/>
        <v>cdptpabb-ci-lgl-3101.cdvr.stage.charter.com</v>
      </c>
      <c r="W230" t="str">
        <f t="shared" si="111"/>
        <v>2001:1998:064f:0106::2D</v>
      </c>
      <c r="X230" t="str">
        <f t="shared" si="112"/>
        <v>cdptpabb-ci-lgl-3101.cdvr.stage.charter.com</v>
      </c>
    </row>
    <row r="231" spans="1:24">
      <c r="A231" s="36">
        <v>3</v>
      </c>
      <c r="B231" s="36" t="s">
        <v>643</v>
      </c>
      <c r="C231" s="36">
        <v>3102</v>
      </c>
      <c r="D231" s="36" t="str">
        <f t="shared" si="97"/>
        <v>cdptpabb-ci-lgl-3102</v>
      </c>
      <c r="E231" s="36" t="s">
        <v>15</v>
      </c>
      <c r="F231" s="38">
        <v>330</v>
      </c>
      <c r="G231" s="38" t="s">
        <v>171</v>
      </c>
      <c r="H231" s="35">
        <v>110</v>
      </c>
      <c r="I231" s="35">
        <v>46</v>
      </c>
      <c r="J231" s="35" t="s">
        <v>154</v>
      </c>
      <c r="K231" s="32" t="str">
        <f t="shared" si="108"/>
        <v>2E</v>
      </c>
      <c r="L231" s="161" t="s">
        <v>644</v>
      </c>
      <c r="M231" s="167">
        <v>231</v>
      </c>
      <c r="N231" s="163"/>
      <c r="O231" s="164"/>
      <c r="P231" s="164"/>
      <c r="Q231" s="164"/>
      <c r="R231" s="164"/>
      <c r="S231" s="165"/>
      <c r="T231" s="163"/>
      <c r="U231" s="166" t="str">
        <f t="shared" si="109"/>
        <v>75.179.212.110</v>
      </c>
      <c r="V231" t="str">
        <f t="shared" si="110"/>
        <v>cdptpabb-ci-lgl-3102.cdvr.stage.charter.com</v>
      </c>
      <c r="W231" t="str">
        <f t="shared" si="111"/>
        <v>2001:1998:064f:0106::2E</v>
      </c>
      <c r="X231" t="str">
        <f t="shared" si="112"/>
        <v>cdptpabb-ci-lgl-3102.cdvr.stage.charter.com</v>
      </c>
    </row>
    <row r="232" spans="1:24">
      <c r="A232" s="36">
        <v>3</v>
      </c>
      <c r="B232" s="36" t="s">
        <v>643</v>
      </c>
      <c r="C232" s="36">
        <v>3103</v>
      </c>
      <c r="D232" s="36" t="str">
        <f t="shared" si="97"/>
        <v>cdptpabb-ci-lgl-3103</v>
      </c>
      <c r="E232" s="36" t="s">
        <v>15</v>
      </c>
      <c r="F232" s="38">
        <v>330</v>
      </c>
      <c r="G232" s="38" t="s">
        <v>171</v>
      </c>
      <c r="H232" s="35">
        <v>111</v>
      </c>
      <c r="I232" s="35">
        <v>47</v>
      </c>
      <c r="J232" s="35" t="s">
        <v>154</v>
      </c>
      <c r="K232" s="32" t="str">
        <f t="shared" si="108"/>
        <v>2F</v>
      </c>
      <c r="L232" s="161" t="s">
        <v>644</v>
      </c>
      <c r="M232" s="162">
        <v>232</v>
      </c>
      <c r="N232" s="163"/>
      <c r="O232" s="164"/>
      <c r="P232" s="164"/>
      <c r="Q232" s="164"/>
      <c r="R232" s="164"/>
      <c r="S232" s="165"/>
      <c r="T232" s="163"/>
      <c r="U232" s="166" t="str">
        <f t="shared" si="109"/>
        <v>75.179.212.111</v>
      </c>
      <c r="V232" t="str">
        <f t="shared" si="110"/>
        <v>cdptpabb-ci-lgl-3103.cdvr.stage.charter.com</v>
      </c>
      <c r="W232" t="str">
        <f t="shared" si="111"/>
        <v>2001:1998:064f:0106::2F</v>
      </c>
      <c r="X232" t="str">
        <f t="shared" si="112"/>
        <v>cdptpabb-ci-lgl-3103.cdvr.stage.charter.com</v>
      </c>
    </row>
    <row r="233" spans="1:24">
      <c r="A233" s="36">
        <v>3</v>
      </c>
      <c r="B233" s="36" t="s">
        <v>642</v>
      </c>
      <c r="C233" s="36">
        <v>3101</v>
      </c>
      <c r="D233" s="133" t="str">
        <f t="shared" si="97"/>
        <v>cdptpabb-ci-lam-3101</v>
      </c>
      <c r="E233" s="36" t="s">
        <v>15</v>
      </c>
      <c r="F233" s="38">
        <v>330</v>
      </c>
      <c r="G233" s="38" t="s">
        <v>171</v>
      </c>
      <c r="H233" s="35">
        <v>112</v>
      </c>
      <c r="I233" s="35">
        <v>48</v>
      </c>
      <c r="J233" s="35" t="s">
        <v>154</v>
      </c>
      <c r="K233" s="32" t="str">
        <f t="shared" si="108"/>
        <v>30</v>
      </c>
      <c r="L233" s="161" t="s">
        <v>645</v>
      </c>
      <c r="M233" s="167">
        <v>233</v>
      </c>
      <c r="N233" s="163"/>
      <c r="O233" s="164"/>
      <c r="P233" s="164"/>
      <c r="Q233" s="164"/>
      <c r="R233" s="164"/>
      <c r="S233" s="165"/>
      <c r="T233" s="163"/>
      <c r="U233" s="166" t="str">
        <f t="shared" si="109"/>
        <v>75.179.212.112</v>
      </c>
      <c r="V233" t="str">
        <f t="shared" si="110"/>
        <v>cdptpabb-ci-lam-3101.cdvr.stage.charter.com</v>
      </c>
      <c r="W233" t="str">
        <f t="shared" si="111"/>
        <v>2001:1998:064f:0106::30</v>
      </c>
      <c r="X233" t="str">
        <f t="shared" si="112"/>
        <v>cdptpabb-ci-lam-3101.cdvr.stage.charter.com</v>
      </c>
    </row>
    <row r="234" spans="1:24">
      <c r="A234" s="36">
        <v>3</v>
      </c>
      <c r="B234" s="36" t="s">
        <v>642</v>
      </c>
      <c r="C234" s="36">
        <v>3102</v>
      </c>
      <c r="D234" s="133" t="str">
        <f t="shared" si="97"/>
        <v>cdptpabb-ci-lam-3102</v>
      </c>
      <c r="E234" s="36" t="s">
        <v>15</v>
      </c>
      <c r="F234" s="38">
        <v>330</v>
      </c>
      <c r="G234" s="38" t="s">
        <v>171</v>
      </c>
      <c r="H234" s="35">
        <v>113</v>
      </c>
      <c r="I234" s="35">
        <v>49</v>
      </c>
      <c r="J234" s="35" t="s">
        <v>154</v>
      </c>
      <c r="K234" s="32" t="str">
        <f t="shared" si="108"/>
        <v>31</v>
      </c>
      <c r="L234" s="161" t="s">
        <v>645</v>
      </c>
      <c r="M234" s="162">
        <v>234</v>
      </c>
      <c r="N234" s="163"/>
      <c r="O234" s="164"/>
      <c r="P234" s="164"/>
      <c r="Q234" s="164"/>
      <c r="R234" s="164"/>
      <c r="S234" s="165"/>
      <c r="T234" s="163"/>
      <c r="U234" s="166" t="str">
        <f t="shared" si="109"/>
        <v>75.179.212.113</v>
      </c>
      <c r="V234" t="str">
        <f t="shared" si="110"/>
        <v>cdptpabb-ci-lam-3102.cdvr.stage.charter.com</v>
      </c>
      <c r="W234" t="str">
        <f t="shared" si="111"/>
        <v>2001:1998:064f:0106::31</v>
      </c>
      <c r="X234" t="str">
        <f t="shared" si="112"/>
        <v>cdptpabb-ci-lam-3102.cdvr.stage.charter.com</v>
      </c>
    </row>
    <row r="235" spans="1:24">
      <c r="A235" s="36">
        <v>3</v>
      </c>
      <c r="B235" s="36" t="s">
        <v>642</v>
      </c>
      <c r="C235" s="36">
        <v>3103</v>
      </c>
      <c r="D235" s="133" t="str">
        <f>"cdptpabb-"&amp;B235&amp;"-"&amp;C235</f>
        <v>cdptpabb-ci-lam-3103</v>
      </c>
      <c r="E235" s="36" t="s">
        <v>15</v>
      </c>
      <c r="F235" s="38">
        <v>330</v>
      </c>
      <c r="G235" s="38" t="s">
        <v>171</v>
      </c>
      <c r="H235" s="35">
        <v>114</v>
      </c>
      <c r="I235" s="35">
        <v>50</v>
      </c>
      <c r="J235" s="35" t="s">
        <v>154</v>
      </c>
      <c r="K235" s="32" t="str">
        <f t="shared" si="108"/>
        <v>32</v>
      </c>
      <c r="L235" s="161" t="s">
        <v>645</v>
      </c>
      <c r="M235" s="167">
        <v>235</v>
      </c>
      <c r="N235" s="163"/>
      <c r="O235" s="164"/>
      <c r="P235" s="164"/>
      <c r="Q235" s="164"/>
      <c r="R235" s="164"/>
      <c r="S235" s="165"/>
      <c r="T235" s="163"/>
      <c r="U235" s="166" t="str">
        <f t="shared" si="109"/>
        <v>75.179.212.114</v>
      </c>
      <c r="V235" t="str">
        <f t="shared" si="110"/>
        <v>cdptpabb-ci-lam-3103.cdvr.stage.charter.com</v>
      </c>
      <c r="W235" t="str">
        <f t="shared" si="111"/>
        <v>2001:1998:064f:0106::32</v>
      </c>
      <c r="X235" t="str">
        <f t="shared" si="112"/>
        <v>cdptpabb-ci-lam-3103.cdvr.stage.charter.com</v>
      </c>
    </row>
    <row r="236" spans="1:24">
      <c r="A236" s="36">
        <v>3</v>
      </c>
      <c r="B236" s="36" t="s">
        <v>643</v>
      </c>
      <c r="C236" s="36">
        <v>3201</v>
      </c>
      <c r="D236" s="133" t="str">
        <f t="shared" si="97"/>
        <v>cdptpabb-ci-lgl-3201</v>
      </c>
      <c r="E236" s="36" t="s">
        <v>15</v>
      </c>
      <c r="F236" s="38">
        <v>330</v>
      </c>
      <c r="G236" s="38" t="s">
        <v>171</v>
      </c>
      <c r="H236" s="35">
        <v>115</v>
      </c>
      <c r="I236" s="35">
        <v>51</v>
      </c>
      <c r="J236" s="35" t="s">
        <v>154</v>
      </c>
      <c r="K236" s="32" t="str">
        <f t="shared" si="108"/>
        <v>33</v>
      </c>
      <c r="L236" s="36" t="s">
        <v>646</v>
      </c>
      <c r="M236" s="66">
        <v>236</v>
      </c>
      <c r="O236" s="51"/>
      <c r="P236" s="51"/>
      <c r="Q236" s="51"/>
      <c r="R236" s="51"/>
      <c r="U236" s="12" t="str">
        <f t="shared" si="109"/>
        <v>75.179.212.115</v>
      </c>
      <c r="V236" t="str">
        <f t="shared" si="110"/>
        <v>cdptpabb-ci-lgl-3201.cdvr.stage.charter.com</v>
      </c>
      <c r="W236" t="str">
        <f t="shared" si="111"/>
        <v>2001:1998:064f:0106::33</v>
      </c>
      <c r="X236" t="str">
        <f t="shared" si="112"/>
        <v>cdptpabb-ci-lgl-3201.cdvr.stage.charter.com</v>
      </c>
    </row>
    <row r="237" spans="1:24">
      <c r="A237" s="36">
        <v>3</v>
      </c>
      <c r="B237" s="36" t="s">
        <v>643</v>
      </c>
      <c r="C237" s="36">
        <v>3202</v>
      </c>
      <c r="D237" s="133" t="str">
        <f t="shared" si="97"/>
        <v>cdptpabb-ci-lgl-3202</v>
      </c>
      <c r="E237" s="36" t="s">
        <v>15</v>
      </c>
      <c r="F237" s="38">
        <v>330</v>
      </c>
      <c r="G237" s="38" t="s">
        <v>171</v>
      </c>
      <c r="H237" s="35">
        <v>116</v>
      </c>
      <c r="I237" s="35">
        <v>52</v>
      </c>
      <c r="J237" s="35" t="s">
        <v>154</v>
      </c>
      <c r="K237" s="32" t="str">
        <f t="shared" si="108"/>
        <v>34</v>
      </c>
      <c r="L237" s="36" t="s">
        <v>646</v>
      </c>
      <c r="M237" s="67">
        <v>237</v>
      </c>
      <c r="O237" s="51"/>
      <c r="P237" s="51"/>
      <c r="Q237" s="51"/>
      <c r="R237" s="51"/>
      <c r="U237" s="12" t="str">
        <f t="shared" si="109"/>
        <v>75.179.212.116</v>
      </c>
      <c r="V237" t="str">
        <f t="shared" si="110"/>
        <v>cdptpabb-ci-lgl-3202.cdvr.stage.charter.com</v>
      </c>
      <c r="W237" t="str">
        <f t="shared" si="111"/>
        <v>2001:1998:064f:0106::34</v>
      </c>
      <c r="X237" t="str">
        <f t="shared" si="112"/>
        <v>cdptpabb-ci-lgl-3202.cdvr.stage.charter.com</v>
      </c>
    </row>
    <row r="238" spans="1:24">
      <c r="A238" s="36">
        <v>3</v>
      </c>
      <c r="B238" s="36" t="s">
        <v>643</v>
      </c>
      <c r="C238" s="36">
        <v>3203</v>
      </c>
      <c r="D238" s="133" t="str">
        <f t="shared" si="97"/>
        <v>cdptpabb-ci-lgl-3203</v>
      </c>
      <c r="E238" s="36" t="s">
        <v>15</v>
      </c>
      <c r="F238" s="38">
        <v>330</v>
      </c>
      <c r="G238" s="38" t="s">
        <v>171</v>
      </c>
      <c r="H238" s="35">
        <v>117</v>
      </c>
      <c r="I238" s="35">
        <v>53</v>
      </c>
      <c r="J238" s="35" t="s">
        <v>154</v>
      </c>
      <c r="K238" s="32" t="str">
        <f t="shared" si="108"/>
        <v>35</v>
      </c>
      <c r="L238" s="36" t="s">
        <v>646</v>
      </c>
      <c r="M238" s="66">
        <v>238</v>
      </c>
      <c r="O238" s="51"/>
      <c r="P238" s="51"/>
      <c r="Q238" s="51"/>
      <c r="R238" s="51"/>
      <c r="U238" s="12" t="str">
        <f t="shared" si="109"/>
        <v>75.179.212.117</v>
      </c>
      <c r="V238" t="str">
        <f t="shared" si="110"/>
        <v>cdptpabb-ci-lgl-3203.cdvr.stage.charter.com</v>
      </c>
      <c r="W238" t="str">
        <f t="shared" si="111"/>
        <v>2001:1998:064f:0106::35</v>
      </c>
      <c r="X238" t="str">
        <f t="shared" si="112"/>
        <v>cdptpabb-ci-lgl-3203.cdvr.stage.charter.com</v>
      </c>
    </row>
    <row r="239" spans="1:24">
      <c r="A239" s="36">
        <v>3</v>
      </c>
      <c r="B239" s="36" t="s">
        <v>642</v>
      </c>
      <c r="C239" s="36">
        <v>3201</v>
      </c>
      <c r="D239" s="133" t="str">
        <f t="shared" si="97"/>
        <v>cdptpabb-ci-lam-3201</v>
      </c>
      <c r="E239" s="36" t="s">
        <v>15</v>
      </c>
      <c r="F239" s="38">
        <v>330</v>
      </c>
      <c r="G239" s="38" t="s">
        <v>171</v>
      </c>
      <c r="H239" s="35">
        <v>118</v>
      </c>
      <c r="I239" s="35">
        <v>54</v>
      </c>
      <c r="J239" s="35" t="s">
        <v>154</v>
      </c>
      <c r="K239" s="32" t="str">
        <f t="shared" si="108"/>
        <v>36</v>
      </c>
      <c r="L239" s="36" t="s">
        <v>647</v>
      </c>
      <c r="M239" s="67">
        <v>239</v>
      </c>
      <c r="O239" s="51"/>
      <c r="P239" s="51"/>
      <c r="Q239" s="51"/>
      <c r="R239" s="51"/>
      <c r="U239" s="12" t="str">
        <f t="shared" si="109"/>
        <v>75.179.212.118</v>
      </c>
      <c r="V239" t="str">
        <f t="shared" si="110"/>
        <v>cdptpabb-ci-lam-3201.cdvr.stage.charter.com</v>
      </c>
      <c r="W239" t="str">
        <f t="shared" si="111"/>
        <v>2001:1998:064f:0106::36</v>
      </c>
      <c r="X239" t="str">
        <f t="shared" si="112"/>
        <v>cdptpabb-ci-lam-3201.cdvr.stage.charter.com</v>
      </c>
    </row>
    <row r="240" spans="1:24">
      <c r="A240" s="36">
        <v>3</v>
      </c>
      <c r="B240" s="36" t="s">
        <v>642</v>
      </c>
      <c r="C240" s="36">
        <v>3202</v>
      </c>
      <c r="D240" s="133" t="str">
        <f t="shared" si="97"/>
        <v>cdptpabb-ci-lam-3202</v>
      </c>
      <c r="E240" s="36" t="s">
        <v>15</v>
      </c>
      <c r="F240" s="38">
        <v>330</v>
      </c>
      <c r="G240" s="38" t="s">
        <v>171</v>
      </c>
      <c r="H240" s="35">
        <v>119</v>
      </c>
      <c r="I240" s="35">
        <v>55</v>
      </c>
      <c r="J240" s="35" t="s">
        <v>154</v>
      </c>
      <c r="K240" s="32" t="str">
        <f t="shared" si="108"/>
        <v>37</v>
      </c>
      <c r="L240" s="36" t="s">
        <v>647</v>
      </c>
      <c r="M240" s="66">
        <v>240</v>
      </c>
      <c r="O240" s="51"/>
      <c r="P240" s="51"/>
      <c r="Q240" s="51"/>
      <c r="R240" s="51"/>
      <c r="U240" s="12" t="str">
        <f t="shared" si="109"/>
        <v>75.179.212.119</v>
      </c>
      <c r="V240" t="str">
        <f t="shared" si="110"/>
        <v>cdptpabb-ci-lam-3202.cdvr.stage.charter.com</v>
      </c>
      <c r="W240" t="str">
        <f t="shared" si="111"/>
        <v>2001:1998:064f:0106::37</v>
      </c>
      <c r="X240" t="str">
        <f t="shared" si="112"/>
        <v>cdptpabb-ci-lam-3202.cdvr.stage.charter.com</v>
      </c>
    </row>
    <row r="241" spans="1:24">
      <c r="A241" s="36">
        <v>3</v>
      </c>
      <c r="B241" s="36" t="s">
        <v>642</v>
      </c>
      <c r="C241" s="36">
        <v>3203</v>
      </c>
      <c r="D241" s="133" t="str">
        <f t="shared" si="97"/>
        <v>cdptpabb-ci-lam-3203</v>
      </c>
      <c r="E241" s="36" t="s">
        <v>15</v>
      </c>
      <c r="F241" s="38">
        <v>330</v>
      </c>
      <c r="G241" s="38" t="s">
        <v>171</v>
      </c>
      <c r="H241" s="35">
        <v>120</v>
      </c>
      <c r="I241" s="35">
        <v>56</v>
      </c>
      <c r="J241" s="35" t="s">
        <v>154</v>
      </c>
      <c r="K241" s="32" t="str">
        <f t="shared" si="108"/>
        <v>38</v>
      </c>
      <c r="L241" s="36" t="s">
        <v>647</v>
      </c>
      <c r="M241" s="67">
        <v>241</v>
      </c>
      <c r="O241" s="51"/>
      <c r="P241" s="51"/>
      <c r="Q241" s="51"/>
      <c r="R241" s="51"/>
      <c r="U241" s="12" t="str">
        <f t="shared" si="109"/>
        <v>75.179.212.120</v>
      </c>
      <c r="V241" t="str">
        <f t="shared" si="110"/>
        <v>cdptpabb-ci-lam-3203.cdvr.stage.charter.com</v>
      </c>
      <c r="W241" t="str">
        <f t="shared" si="111"/>
        <v>2001:1998:064f:0106::38</v>
      </c>
      <c r="X241" t="str">
        <f t="shared" si="112"/>
        <v>cdptpabb-ci-lam-3203.cdvr.stage.charter.com</v>
      </c>
    </row>
    <row r="242" spans="1:24">
      <c r="A242" s="23"/>
      <c r="B242" s="23"/>
      <c r="C242" s="23"/>
      <c r="D242" s="24"/>
      <c r="E242" s="23"/>
      <c r="F242" s="25">
        <v>330</v>
      </c>
      <c r="G242" s="25" t="s">
        <v>171</v>
      </c>
      <c r="H242" s="26">
        <v>121</v>
      </c>
      <c r="I242" s="26">
        <v>57</v>
      </c>
      <c r="J242" s="26" t="s">
        <v>154</v>
      </c>
      <c r="K242" s="27" t="str">
        <f t="shared" si="108"/>
        <v>39</v>
      </c>
      <c r="L242" s="23"/>
      <c r="M242" s="66">
        <v>242</v>
      </c>
      <c r="O242" s="51"/>
      <c r="P242" s="51"/>
      <c r="Q242" s="51"/>
      <c r="R242" s="51"/>
    </row>
    <row r="243" spans="1:24">
      <c r="A243" s="23"/>
      <c r="B243" s="23"/>
      <c r="C243" s="23"/>
      <c r="D243" s="24"/>
      <c r="E243" s="23"/>
      <c r="F243" s="25">
        <v>330</v>
      </c>
      <c r="G243" s="25" t="s">
        <v>171</v>
      </c>
      <c r="H243" s="26">
        <v>122</v>
      </c>
      <c r="I243" s="26">
        <v>58</v>
      </c>
      <c r="J243" s="26" t="s">
        <v>154</v>
      </c>
      <c r="K243" s="27" t="str">
        <f t="shared" si="108"/>
        <v>3A</v>
      </c>
      <c r="L243" s="23"/>
      <c r="M243" s="67">
        <v>243</v>
      </c>
      <c r="O243" s="51"/>
      <c r="P243" s="51"/>
      <c r="Q243" s="51"/>
      <c r="R243" s="51"/>
    </row>
    <row r="244" spans="1:24">
      <c r="A244" s="23"/>
      <c r="B244" s="23"/>
      <c r="C244" s="23"/>
      <c r="D244" s="24"/>
      <c r="E244" s="23"/>
      <c r="F244" s="25">
        <v>330</v>
      </c>
      <c r="G244" s="25" t="s">
        <v>171</v>
      </c>
      <c r="H244" s="26">
        <v>123</v>
      </c>
      <c r="I244" s="26">
        <v>59</v>
      </c>
      <c r="J244" s="26" t="s">
        <v>154</v>
      </c>
      <c r="K244" s="27" t="str">
        <f t="shared" si="108"/>
        <v>3B</v>
      </c>
      <c r="L244" s="23"/>
      <c r="M244" s="66">
        <v>244</v>
      </c>
      <c r="O244" s="51"/>
      <c r="P244" s="51"/>
      <c r="Q244" s="51"/>
      <c r="R244" s="51"/>
      <c r="U244" s="12"/>
    </row>
    <row r="245" spans="1:24">
      <c r="A245" s="23"/>
      <c r="B245" s="23"/>
      <c r="C245" s="23"/>
      <c r="D245" s="24"/>
      <c r="E245" s="23"/>
      <c r="F245" s="25">
        <v>330</v>
      </c>
      <c r="G245" s="25" t="s">
        <v>171</v>
      </c>
      <c r="H245" s="26">
        <v>124</v>
      </c>
      <c r="I245" s="26">
        <v>60</v>
      </c>
      <c r="J245" s="26" t="s">
        <v>154</v>
      </c>
      <c r="K245" s="27" t="str">
        <f t="shared" si="108"/>
        <v>3C</v>
      </c>
      <c r="L245" s="23"/>
      <c r="M245" s="67">
        <v>245</v>
      </c>
      <c r="O245" s="51"/>
      <c r="P245" s="51"/>
      <c r="Q245" s="51"/>
      <c r="R245" s="51"/>
    </row>
    <row r="246" spans="1:24">
      <c r="A246" s="23"/>
      <c r="B246" s="23"/>
      <c r="C246" s="23"/>
      <c r="D246" s="24"/>
      <c r="E246" s="23"/>
      <c r="F246" s="25">
        <v>330</v>
      </c>
      <c r="G246" s="25" t="s">
        <v>171</v>
      </c>
      <c r="H246" s="26">
        <v>125</v>
      </c>
      <c r="I246" s="26">
        <v>61</v>
      </c>
      <c r="J246" s="26" t="s">
        <v>154</v>
      </c>
      <c r="K246" s="27" t="str">
        <f t="shared" si="108"/>
        <v>3D</v>
      </c>
      <c r="L246" s="23"/>
      <c r="M246" s="66">
        <v>246</v>
      </c>
      <c r="O246" s="51"/>
      <c r="P246" s="51"/>
      <c r="Q246" s="51"/>
      <c r="R246" s="51"/>
    </row>
    <row r="247" spans="1:24">
      <c r="A247" s="23"/>
      <c r="B247" s="23"/>
      <c r="C247" s="23"/>
      <c r="D247" s="24"/>
      <c r="E247" s="23"/>
      <c r="F247" s="25">
        <v>330</v>
      </c>
      <c r="G247" s="25" t="s">
        <v>171</v>
      </c>
      <c r="H247" s="26">
        <v>126</v>
      </c>
      <c r="I247" s="26">
        <v>62</v>
      </c>
      <c r="J247" s="26" t="s">
        <v>154</v>
      </c>
      <c r="K247" s="27" t="str">
        <f t="shared" si="108"/>
        <v>3E</v>
      </c>
      <c r="L247" s="23"/>
      <c r="M247" s="67">
        <v>247</v>
      </c>
      <c r="N247">
        <v>75</v>
      </c>
      <c r="O247" s="51">
        <v>179</v>
      </c>
      <c r="P247" s="51">
        <v>249</v>
      </c>
      <c r="Q247" s="51">
        <v>96</v>
      </c>
      <c r="R247" s="51" t="str">
        <f t="shared" si="91"/>
        <v>75.179.249.126</v>
      </c>
      <c r="S247" s="54" t="s">
        <v>66</v>
      </c>
    </row>
    <row r="248" spans="1:24">
      <c r="A248" s="36"/>
      <c r="B248" s="36"/>
      <c r="C248" s="36"/>
      <c r="D248" s="37" t="s">
        <v>38</v>
      </c>
      <c r="E248" s="36"/>
      <c r="F248" s="38">
        <v>330</v>
      </c>
      <c r="G248" s="38" t="s">
        <v>171</v>
      </c>
      <c r="H248" s="35">
        <v>127</v>
      </c>
      <c r="I248" s="35"/>
      <c r="J248" s="35"/>
      <c r="K248" s="32" t="s">
        <v>39</v>
      </c>
      <c r="L248" s="36"/>
      <c r="M248" s="66">
        <v>248</v>
      </c>
      <c r="N248">
        <v>75</v>
      </c>
      <c r="O248" s="51">
        <v>179</v>
      </c>
      <c r="P248" s="51">
        <v>249</v>
      </c>
      <c r="Q248" s="51">
        <v>96</v>
      </c>
      <c r="R248" s="51" t="str">
        <f t="shared" si="91"/>
        <v>75.179.249.127</v>
      </c>
      <c r="S248" s="54" t="s">
        <v>66</v>
      </c>
    </row>
    <row r="249" spans="1:24" ht="14.65" thickBot="1">
      <c r="A249" s="14"/>
      <c r="B249" s="14"/>
      <c r="C249" s="14"/>
      <c r="D249" s="14"/>
      <c r="E249" s="14"/>
      <c r="F249" s="42"/>
      <c r="G249" s="42"/>
      <c r="H249" s="13"/>
      <c r="I249" s="13"/>
      <c r="J249" s="13"/>
      <c r="K249" s="9"/>
      <c r="L249" s="14"/>
      <c r="M249" s="67">
        <v>249</v>
      </c>
      <c r="R249" s="51"/>
    </row>
    <row r="250" spans="1:24" ht="35.25" thickBot="1">
      <c r="A250" s="17"/>
      <c r="B250" s="18"/>
      <c r="C250" s="19"/>
      <c r="D250" s="20" t="s">
        <v>49</v>
      </c>
      <c r="E250" s="18"/>
      <c r="F250" s="21">
        <v>140</v>
      </c>
      <c r="G250" s="21"/>
      <c r="H250" s="21">
        <v>32</v>
      </c>
      <c r="I250" s="21"/>
      <c r="J250" s="21"/>
      <c r="K250" s="18"/>
      <c r="L250" s="22" t="s">
        <v>104</v>
      </c>
      <c r="M250" s="66">
        <v>250</v>
      </c>
      <c r="N250">
        <v>192</v>
      </c>
      <c r="O250" s="51">
        <v>168</v>
      </c>
      <c r="P250" s="51">
        <v>254</v>
      </c>
      <c r="Q250" s="51">
        <v>32</v>
      </c>
      <c r="R250" s="51" t="str">
        <f t="shared" ref="R250:R265" si="113">N250&amp;"."&amp;O250&amp;"."&amp;P250&amp;"."&amp;H250</f>
        <v>192.168.254.32</v>
      </c>
      <c r="S250" s="54" t="s">
        <v>67</v>
      </c>
    </row>
    <row r="251" spans="1:24">
      <c r="A251" s="36"/>
      <c r="B251" s="36"/>
      <c r="C251" s="36"/>
      <c r="D251" s="37" t="s">
        <v>37</v>
      </c>
      <c r="E251" s="36"/>
      <c r="F251" s="38">
        <v>140</v>
      </c>
      <c r="G251" s="38" t="s">
        <v>145</v>
      </c>
      <c r="H251" s="35">
        <v>33</v>
      </c>
      <c r="I251" s="31">
        <v>1</v>
      </c>
      <c r="J251" s="31" t="s">
        <v>155</v>
      </c>
      <c r="K251" s="28" t="str">
        <f t="shared" ref="K251:K264" si="114">DEC2HEX(I251)</f>
        <v>1</v>
      </c>
      <c r="L251" s="36"/>
      <c r="M251" s="67">
        <v>251</v>
      </c>
      <c r="N251">
        <v>192</v>
      </c>
      <c r="O251" s="51">
        <v>168</v>
      </c>
      <c r="P251" s="51">
        <v>254</v>
      </c>
      <c r="Q251" s="51">
        <v>32</v>
      </c>
      <c r="R251" s="51" t="str">
        <f t="shared" si="113"/>
        <v>192.168.254.33</v>
      </c>
      <c r="S251" s="54" t="s">
        <v>67</v>
      </c>
    </row>
    <row r="252" spans="1:24">
      <c r="A252" s="36"/>
      <c r="B252" s="36"/>
      <c r="C252" s="36"/>
      <c r="D252" s="37" t="s">
        <v>32</v>
      </c>
      <c r="E252" s="36"/>
      <c r="F252" s="38">
        <v>140</v>
      </c>
      <c r="G252" s="38" t="s">
        <v>145</v>
      </c>
      <c r="H252" s="35">
        <v>34</v>
      </c>
      <c r="I252" s="35">
        <v>2</v>
      </c>
      <c r="J252" s="35" t="s">
        <v>155</v>
      </c>
      <c r="K252" s="32" t="str">
        <f t="shared" si="114"/>
        <v>2</v>
      </c>
      <c r="L252" s="36"/>
      <c r="M252" s="66">
        <v>252</v>
      </c>
      <c r="N252">
        <v>192</v>
      </c>
      <c r="O252" s="51">
        <v>168</v>
      </c>
      <c r="P252" s="51">
        <v>254</v>
      </c>
      <c r="Q252" s="51">
        <v>32</v>
      </c>
      <c r="R252" s="51" t="str">
        <f t="shared" si="113"/>
        <v>192.168.254.34</v>
      </c>
      <c r="S252" s="54" t="s">
        <v>67</v>
      </c>
    </row>
    <row r="253" spans="1:24">
      <c r="A253" s="36"/>
      <c r="B253" s="36"/>
      <c r="C253" s="36"/>
      <c r="D253" s="37" t="s">
        <v>33</v>
      </c>
      <c r="E253" s="36"/>
      <c r="F253" s="38">
        <v>140</v>
      </c>
      <c r="G253" s="38" t="s">
        <v>145</v>
      </c>
      <c r="H253" s="35">
        <v>35</v>
      </c>
      <c r="I253" s="35">
        <v>3</v>
      </c>
      <c r="J253" s="35" t="s">
        <v>155</v>
      </c>
      <c r="K253" s="32" t="str">
        <f t="shared" si="114"/>
        <v>3</v>
      </c>
      <c r="L253" s="36"/>
      <c r="M253" s="67">
        <v>253</v>
      </c>
      <c r="N253">
        <v>192</v>
      </c>
      <c r="O253" s="51">
        <v>168</v>
      </c>
      <c r="P253" s="51">
        <v>254</v>
      </c>
      <c r="Q253" s="51">
        <v>32</v>
      </c>
      <c r="R253" s="51" t="str">
        <f t="shared" si="113"/>
        <v>192.168.254.35</v>
      </c>
      <c r="S253" s="54" t="s">
        <v>67</v>
      </c>
    </row>
    <row r="254" spans="1:24">
      <c r="A254" s="36">
        <v>2</v>
      </c>
      <c r="B254" s="36" t="s">
        <v>25</v>
      </c>
      <c r="C254" s="36">
        <v>1</v>
      </c>
      <c r="D254" s="36" t="s">
        <v>271</v>
      </c>
      <c r="E254" s="36" t="s">
        <v>22</v>
      </c>
      <c r="F254" s="38">
        <v>140</v>
      </c>
      <c r="G254" s="38" t="s">
        <v>145</v>
      </c>
      <c r="H254" s="35">
        <v>36</v>
      </c>
      <c r="I254" s="35">
        <v>4</v>
      </c>
      <c r="J254" s="35" t="s">
        <v>155</v>
      </c>
      <c r="K254" s="32" t="str">
        <f t="shared" si="114"/>
        <v>4</v>
      </c>
      <c r="L254" s="36" t="str">
        <f>"POD "&amp;A254&amp;", Read Accessor "&amp;C254</f>
        <v>POD 2, Read Accessor 1</v>
      </c>
      <c r="M254" s="66">
        <v>254</v>
      </c>
      <c r="N254">
        <v>192</v>
      </c>
      <c r="O254" s="51">
        <v>168</v>
      </c>
      <c r="P254" s="51">
        <v>254</v>
      </c>
      <c r="Q254" s="51">
        <v>32</v>
      </c>
      <c r="R254" s="51" t="str">
        <f t="shared" si="113"/>
        <v>192.168.254.36</v>
      </c>
      <c r="S254" s="54" t="s">
        <v>67</v>
      </c>
    </row>
    <row r="255" spans="1:24">
      <c r="A255" s="36">
        <v>2</v>
      </c>
      <c r="B255" s="36" t="s">
        <v>25</v>
      </c>
      <c r="C255" s="36">
        <v>2</v>
      </c>
      <c r="D255" s="36" t="s">
        <v>272</v>
      </c>
      <c r="E255" s="36" t="s">
        <v>22</v>
      </c>
      <c r="F255" s="38">
        <v>140</v>
      </c>
      <c r="G255" s="38" t="s">
        <v>145</v>
      </c>
      <c r="H255" s="35">
        <v>37</v>
      </c>
      <c r="I255" s="35">
        <v>5</v>
      </c>
      <c r="J255" s="35" t="s">
        <v>155</v>
      </c>
      <c r="K255" s="32" t="str">
        <f t="shared" si="114"/>
        <v>5</v>
      </c>
      <c r="L255" s="36" t="str">
        <f>"POD "&amp;A255&amp;", Read Accessor "&amp;C255</f>
        <v>POD 2, Read Accessor 2</v>
      </c>
      <c r="M255" s="67">
        <v>255</v>
      </c>
      <c r="N255">
        <v>192</v>
      </c>
      <c r="O255" s="51">
        <v>168</v>
      </c>
      <c r="P255" s="51">
        <v>254</v>
      </c>
      <c r="Q255" s="51">
        <v>32</v>
      </c>
      <c r="R255" s="51" t="str">
        <f t="shared" si="113"/>
        <v>192.168.254.37</v>
      </c>
      <c r="S255" s="54" t="s">
        <v>67</v>
      </c>
    </row>
    <row r="256" spans="1:24">
      <c r="A256" s="36">
        <v>2</v>
      </c>
      <c r="B256" s="36" t="s">
        <v>131</v>
      </c>
      <c r="C256" s="36">
        <v>1</v>
      </c>
      <c r="D256" s="36" t="s">
        <v>273</v>
      </c>
      <c r="E256" s="36" t="s">
        <v>22</v>
      </c>
      <c r="F256" s="38">
        <v>140</v>
      </c>
      <c r="G256" s="38" t="s">
        <v>145</v>
      </c>
      <c r="H256" s="35">
        <v>38</v>
      </c>
      <c r="I256" s="35">
        <v>6</v>
      </c>
      <c r="J256" s="35" t="s">
        <v>155</v>
      </c>
      <c r="K256" s="32" t="str">
        <f t="shared" si="114"/>
        <v>6</v>
      </c>
      <c r="L256" s="36" t="str">
        <f>"POD "&amp;A256&amp;", Write Accessor "&amp;C256</f>
        <v>POD 2, Write Accessor 1</v>
      </c>
      <c r="M256" s="66">
        <v>256</v>
      </c>
      <c r="N256">
        <v>192</v>
      </c>
      <c r="O256" s="51">
        <v>168</v>
      </c>
      <c r="P256" s="51">
        <v>254</v>
      </c>
      <c r="Q256" s="51">
        <v>32</v>
      </c>
      <c r="R256" s="51" t="str">
        <f t="shared" si="113"/>
        <v>192.168.254.38</v>
      </c>
      <c r="S256" s="54" t="s">
        <v>67</v>
      </c>
    </row>
    <row r="257" spans="1:19">
      <c r="A257" s="36">
        <v>2</v>
      </c>
      <c r="B257" s="36" t="s">
        <v>131</v>
      </c>
      <c r="C257" s="36">
        <v>2</v>
      </c>
      <c r="D257" s="36" t="s">
        <v>274</v>
      </c>
      <c r="E257" s="36" t="s">
        <v>22</v>
      </c>
      <c r="F257" s="38">
        <v>140</v>
      </c>
      <c r="G257" s="38" t="s">
        <v>145</v>
      </c>
      <c r="H257" s="35">
        <v>39</v>
      </c>
      <c r="I257" s="35">
        <v>7</v>
      </c>
      <c r="J257" s="35" t="s">
        <v>155</v>
      </c>
      <c r="K257" s="32" t="str">
        <f t="shared" si="114"/>
        <v>7</v>
      </c>
      <c r="L257" s="36" t="str">
        <f>"POD "&amp;A257&amp;", Write Accessor "&amp;C257</f>
        <v>POD 2, Write Accessor 2</v>
      </c>
      <c r="M257" s="67">
        <v>257</v>
      </c>
      <c r="N257">
        <v>192</v>
      </c>
      <c r="O257" s="51">
        <v>168</v>
      </c>
      <c r="P257" s="51">
        <v>254</v>
      </c>
      <c r="Q257" s="51">
        <v>32</v>
      </c>
      <c r="R257" s="51" t="str">
        <f t="shared" si="113"/>
        <v>192.168.254.39</v>
      </c>
      <c r="S257" s="54" t="s">
        <v>67</v>
      </c>
    </row>
    <row r="258" spans="1:19">
      <c r="A258" s="36">
        <v>2</v>
      </c>
      <c r="B258" s="36" t="s">
        <v>26</v>
      </c>
      <c r="C258" s="36">
        <v>1</v>
      </c>
      <c r="D258" s="135" t="s">
        <v>275</v>
      </c>
      <c r="E258" s="36" t="s">
        <v>22</v>
      </c>
      <c r="F258" s="38">
        <v>140</v>
      </c>
      <c r="G258" s="38" t="s">
        <v>145</v>
      </c>
      <c r="H258" s="35">
        <v>40</v>
      </c>
      <c r="I258" s="35">
        <v>8</v>
      </c>
      <c r="J258" s="35" t="s">
        <v>155</v>
      </c>
      <c r="K258" s="32" t="str">
        <f t="shared" si="114"/>
        <v>8</v>
      </c>
      <c r="L258" s="36" t="str">
        <f>"POD 2, COSM GUI "&amp;C258</f>
        <v>POD 2, COSM GUI 1</v>
      </c>
      <c r="M258" s="66">
        <v>258</v>
      </c>
      <c r="N258">
        <v>192</v>
      </c>
      <c r="O258" s="51">
        <v>168</v>
      </c>
      <c r="P258" s="51">
        <v>254</v>
      </c>
      <c r="Q258" s="51">
        <v>32</v>
      </c>
      <c r="R258" s="51" t="str">
        <f t="shared" si="113"/>
        <v>192.168.254.40</v>
      </c>
      <c r="S258" s="54" t="s">
        <v>67</v>
      </c>
    </row>
    <row r="259" spans="1:19">
      <c r="A259" s="23"/>
      <c r="B259" s="23"/>
      <c r="C259" s="23"/>
      <c r="D259" s="24" t="s">
        <v>34</v>
      </c>
      <c r="E259" s="23"/>
      <c r="F259" s="25">
        <v>140</v>
      </c>
      <c r="G259" s="25" t="s">
        <v>145</v>
      </c>
      <c r="H259" s="26">
        <v>41</v>
      </c>
      <c r="I259" s="26">
        <v>9</v>
      </c>
      <c r="J259" s="26" t="s">
        <v>155</v>
      </c>
      <c r="K259" s="27" t="str">
        <f t="shared" si="114"/>
        <v>9</v>
      </c>
      <c r="L259" s="23"/>
      <c r="M259" s="67">
        <v>259</v>
      </c>
      <c r="N259">
        <v>192</v>
      </c>
      <c r="O259" s="51">
        <v>168</v>
      </c>
      <c r="P259" s="51">
        <v>254</v>
      </c>
      <c r="Q259" s="51">
        <v>32</v>
      </c>
      <c r="R259" s="51" t="str">
        <f t="shared" si="113"/>
        <v>192.168.254.41</v>
      </c>
      <c r="S259" s="54" t="s">
        <v>67</v>
      </c>
    </row>
    <row r="260" spans="1:19">
      <c r="A260" s="23"/>
      <c r="B260" s="23"/>
      <c r="C260" s="23"/>
      <c r="D260" s="24" t="s">
        <v>34</v>
      </c>
      <c r="E260" s="23"/>
      <c r="F260" s="25">
        <v>140</v>
      </c>
      <c r="G260" s="25" t="s">
        <v>145</v>
      </c>
      <c r="H260" s="26">
        <v>42</v>
      </c>
      <c r="I260" s="26">
        <v>10</v>
      </c>
      <c r="J260" s="26" t="s">
        <v>155</v>
      </c>
      <c r="K260" s="27" t="str">
        <f t="shared" si="114"/>
        <v>A</v>
      </c>
      <c r="L260" s="23"/>
      <c r="M260" s="66">
        <v>260</v>
      </c>
      <c r="N260">
        <v>192</v>
      </c>
      <c r="O260" s="51">
        <v>168</v>
      </c>
      <c r="P260" s="51">
        <v>254</v>
      </c>
      <c r="Q260" s="51">
        <v>32</v>
      </c>
      <c r="R260" s="51" t="str">
        <f t="shared" si="113"/>
        <v>192.168.254.42</v>
      </c>
      <c r="S260" s="54" t="s">
        <v>67</v>
      </c>
    </row>
    <row r="261" spans="1:19">
      <c r="A261" s="23"/>
      <c r="B261" s="23"/>
      <c r="C261" s="23"/>
      <c r="D261" s="24" t="s">
        <v>34</v>
      </c>
      <c r="E261" s="23"/>
      <c r="F261" s="25">
        <v>140</v>
      </c>
      <c r="G261" s="25" t="s">
        <v>145</v>
      </c>
      <c r="H261" s="26">
        <v>43</v>
      </c>
      <c r="I261" s="26">
        <v>11</v>
      </c>
      <c r="J261" s="26" t="s">
        <v>155</v>
      </c>
      <c r="K261" s="27" t="str">
        <f t="shared" si="114"/>
        <v>B</v>
      </c>
      <c r="L261" s="23"/>
      <c r="M261" s="67">
        <v>261</v>
      </c>
      <c r="N261">
        <v>192</v>
      </c>
      <c r="O261" s="51">
        <v>168</v>
      </c>
      <c r="P261" s="51">
        <v>254</v>
      </c>
      <c r="Q261" s="51">
        <v>32</v>
      </c>
      <c r="R261" s="51" t="str">
        <f t="shared" si="113"/>
        <v>192.168.254.43</v>
      </c>
      <c r="S261" s="54" t="s">
        <v>67</v>
      </c>
    </row>
    <row r="262" spans="1:19">
      <c r="A262" s="23"/>
      <c r="B262" s="23"/>
      <c r="C262" s="23"/>
      <c r="D262" s="24" t="s">
        <v>34</v>
      </c>
      <c r="E262" s="23"/>
      <c r="F262" s="25">
        <v>140</v>
      </c>
      <c r="G262" s="25" t="s">
        <v>145</v>
      </c>
      <c r="H262" s="26">
        <v>44</v>
      </c>
      <c r="I262" s="26">
        <v>12</v>
      </c>
      <c r="J262" s="26" t="s">
        <v>155</v>
      </c>
      <c r="K262" s="27" t="str">
        <f t="shared" si="114"/>
        <v>C</v>
      </c>
      <c r="L262" s="23"/>
      <c r="M262" s="66">
        <v>262</v>
      </c>
      <c r="N262">
        <v>192</v>
      </c>
      <c r="O262" s="51">
        <v>168</v>
      </c>
      <c r="P262" s="51">
        <v>254</v>
      </c>
      <c r="Q262" s="51">
        <v>32</v>
      </c>
      <c r="R262" s="51" t="str">
        <f t="shared" si="113"/>
        <v>192.168.254.44</v>
      </c>
      <c r="S262" s="54" t="s">
        <v>67</v>
      </c>
    </row>
    <row r="263" spans="1:19">
      <c r="A263" s="23"/>
      <c r="B263" s="23"/>
      <c r="C263" s="23"/>
      <c r="D263" s="24" t="s">
        <v>34</v>
      </c>
      <c r="E263" s="23"/>
      <c r="F263" s="25">
        <v>140</v>
      </c>
      <c r="G263" s="25" t="s">
        <v>145</v>
      </c>
      <c r="H263" s="26">
        <v>45</v>
      </c>
      <c r="I263" s="26">
        <v>13</v>
      </c>
      <c r="J263" s="26" t="s">
        <v>155</v>
      </c>
      <c r="K263" s="27" t="str">
        <f t="shared" si="114"/>
        <v>D</v>
      </c>
      <c r="L263" s="23"/>
      <c r="M263" s="67">
        <v>263</v>
      </c>
      <c r="N263">
        <v>192</v>
      </c>
      <c r="O263" s="51">
        <v>168</v>
      </c>
      <c r="P263" s="51">
        <v>254</v>
      </c>
      <c r="Q263" s="51">
        <v>32</v>
      </c>
      <c r="R263" s="51" t="str">
        <f t="shared" si="113"/>
        <v>192.168.254.45</v>
      </c>
      <c r="S263" s="54" t="s">
        <v>67</v>
      </c>
    </row>
    <row r="264" spans="1:19">
      <c r="A264" s="23"/>
      <c r="B264" s="23"/>
      <c r="C264" s="23"/>
      <c r="D264" s="24" t="s">
        <v>34</v>
      </c>
      <c r="E264" s="23"/>
      <c r="F264" s="25">
        <v>140</v>
      </c>
      <c r="G264" s="25" t="s">
        <v>145</v>
      </c>
      <c r="H264" s="26">
        <v>46</v>
      </c>
      <c r="I264" s="26">
        <v>14</v>
      </c>
      <c r="J264" s="26" t="s">
        <v>155</v>
      </c>
      <c r="K264" s="27" t="str">
        <f t="shared" si="114"/>
        <v>E</v>
      </c>
      <c r="L264" s="23"/>
      <c r="M264" s="66">
        <v>264</v>
      </c>
      <c r="N264">
        <v>192</v>
      </c>
      <c r="O264" s="51">
        <v>168</v>
      </c>
      <c r="P264" s="51">
        <v>254</v>
      </c>
      <c r="Q264" s="51">
        <v>32</v>
      </c>
      <c r="R264" s="51" t="str">
        <f t="shared" si="113"/>
        <v>192.168.254.46</v>
      </c>
      <c r="S264" s="54" t="s">
        <v>67</v>
      </c>
    </row>
    <row r="265" spans="1:19">
      <c r="A265" s="36"/>
      <c r="B265" s="36"/>
      <c r="C265" s="36"/>
      <c r="D265" s="37" t="s">
        <v>38</v>
      </c>
      <c r="E265" s="36"/>
      <c r="F265" s="38">
        <v>140</v>
      </c>
      <c r="G265" s="38" t="s">
        <v>145</v>
      </c>
      <c r="H265" s="35">
        <v>47</v>
      </c>
      <c r="I265" s="35"/>
      <c r="J265" s="35"/>
      <c r="K265" s="32" t="s">
        <v>39</v>
      </c>
      <c r="L265" s="36"/>
      <c r="M265" s="67">
        <v>265</v>
      </c>
      <c r="N265">
        <v>192</v>
      </c>
      <c r="O265" s="51">
        <v>168</v>
      </c>
      <c r="P265" s="51">
        <v>254</v>
      </c>
      <c r="Q265" s="51">
        <v>32</v>
      </c>
      <c r="R265" s="51" t="str">
        <f t="shared" si="113"/>
        <v>192.168.254.47</v>
      </c>
      <c r="S265" s="54" t="s">
        <v>67</v>
      </c>
    </row>
    <row r="266" spans="1:19" ht="14.65" thickBot="1">
      <c r="A266" s="14"/>
      <c r="B266" s="14"/>
      <c r="C266" s="14"/>
      <c r="D266" s="14"/>
      <c r="E266" s="14"/>
      <c r="F266" s="42"/>
      <c r="G266" s="42"/>
      <c r="H266" s="43"/>
      <c r="I266" s="43"/>
      <c r="J266" s="43"/>
      <c r="K266" s="14"/>
      <c r="L266" s="14"/>
      <c r="M266" s="66">
        <v>266</v>
      </c>
      <c r="R266" s="51"/>
    </row>
    <row r="267" spans="1:19" ht="35.25" thickBot="1">
      <c r="A267" s="17"/>
      <c r="B267" s="18"/>
      <c r="C267" s="19"/>
      <c r="D267" s="20" t="s">
        <v>50</v>
      </c>
      <c r="E267" s="18"/>
      <c r="F267" s="21">
        <v>340</v>
      </c>
      <c r="G267" s="21"/>
      <c r="H267" s="21">
        <v>48</v>
      </c>
      <c r="I267" s="21"/>
      <c r="J267" s="21"/>
      <c r="K267" s="18"/>
      <c r="L267" s="22" t="s">
        <v>105</v>
      </c>
      <c r="M267" s="67">
        <v>267</v>
      </c>
      <c r="N267">
        <v>192</v>
      </c>
      <c r="O267" s="51">
        <v>168</v>
      </c>
      <c r="P267" s="51">
        <v>254</v>
      </c>
      <c r="Q267" s="51">
        <v>48</v>
      </c>
      <c r="R267" s="51" t="str">
        <f t="shared" ref="R267:R282" si="115">N267&amp;"."&amp;O267&amp;"."&amp;P267&amp;"."&amp;H267</f>
        <v>192.168.254.48</v>
      </c>
      <c r="S267" s="54" t="s">
        <v>68</v>
      </c>
    </row>
    <row r="268" spans="1:19">
      <c r="A268" s="36"/>
      <c r="B268" s="36"/>
      <c r="C268" s="36"/>
      <c r="D268" s="37" t="s">
        <v>37</v>
      </c>
      <c r="E268" s="36"/>
      <c r="F268" s="38">
        <v>340</v>
      </c>
      <c r="G268" s="38" t="s">
        <v>145</v>
      </c>
      <c r="H268" s="35">
        <v>49</v>
      </c>
      <c r="I268" s="31">
        <v>1</v>
      </c>
      <c r="J268" s="31" t="s">
        <v>156</v>
      </c>
      <c r="K268" s="28" t="str">
        <f t="shared" ref="K268:K281" si="116">DEC2HEX(I268)</f>
        <v>1</v>
      </c>
      <c r="L268" s="36"/>
      <c r="M268" s="66">
        <v>268</v>
      </c>
      <c r="N268">
        <v>192</v>
      </c>
      <c r="O268" s="51">
        <v>168</v>
      </c>
      <c r="P268" s="51">
        <v>254</v>
      </c>
      <c r="Q268" s="51">
        <v>48</v>
      </c>
      <c r="R268" s="51" t="str">
        <f t="shared" si="115"/>
        <v>192.168.254.49</v>
      </c>
      <c r="S268" s="54" t="s">
        <v>68</v>
      </c>
    </row>
    <row r="269" spans="1:19">
      <c r="A269" s="36"/>
      <c r="B269" s="36"/>
      <c r="C269" s="36"/>
      <c r="D269" s="37" t="s">
        <v>32</v>
      </c>
      <c r="E269" s="36"/>
      <c r="F269" s="38">
        <v>340</v>
      </c>
      <c r="G269" s="38" t="s">
        <v>145</v>
      </c>
      <c r="H269" s="35">
        <v>50</v>
      </c>
      <c r="I269" s="35">
        <v>2</v>
      </c>
      <c r="J269" s="31" t="s">
        <v>156</v>
      </c>
      <c r="K269" s="32" t="str">
        <f t="shared" si="116"/>
        <v>2</v>
      </c>
      <c r="L269" s="36"/>
      <c r="M269" s="67">
        <v>269</v>
      </c>
      <c r="N269">
        <v>192</v>
      </c>
      <c r="O269" s="51">
        <v>168</v>
      </c>
      <c r="P269" s="51">
        <v>254</v>
      </c>
      <c r="Q269" s="51">
        <v>48</v>
      </c>
      <c r="R269" s="51" t="str">
        <f t="shared" si="115"/>
        <v>192.168.254.50</v>
      </c>
      <c r="S269" s="54" t="s">
        <v>68</v>
      </c>
    </row>
    <row r="270" spans="1:19">
      <c r="A270" s="36"/>
      <c r="B270" s="36"/>
      <c r="C270" s="36"/>
      <c r="D270" s="37" t="s">
        <v>33</v>
      </c>
      <c r="E270" s="36"/>
      <c r="F270" s="38">
        <v>340</v>
      </c>
      <c r="G270" s="38" t="s">
        <v>145</v>
      </c>
      <c r="H270" s="35">
        <v>51</v>
      </c>
      <c r="I270" s="31">
        <v>3</v>
      </c>
      <c r="J270" s="31" t="s">
        <v>156</v>
      </c>
      <c r="K270" s="28" t="str">
        <f t="shared" si="116"/>
        <v>3</v>
      </c>
      <c r="L270" s="36"/>
      <c r="M270" s="66">
        <v>270</v>
      </c>
      <c r="N270">
        <v>192</v>
      </c>
      <c r="O270" s="51">
        <v>168</v>
      </c>
      <c r="P270" s="51">
        <v>254</v>
      </c>
      <c r="Q270" s="51">
        <v>48</v>
      </c>
      <c r="R270" s="51" t="str">
        <f t="shared" si="115"/>
        <v>192.168.254.51</v>
      </c>
      <c r="S270" s="54" t="s">
        <v>68</v>
      </c>
    </row>
    <row r="271" spans="1:19">
      <c r="A271" s="36">
        <v>3</v>
      </c>
      <c r="B271" s="36" t="s">
        <v>25</v>
      </c>
      <c r="C271" s="36">
        <v>1001</v>
      </c>
      <c r="D271" s="36" t="s">
        <v>276</v>
      </c>
      <c r="E271" s="36" t="s">
        <v>22</v>
      </c>
      <c r="F271" s="38">
        <v>340</v>
      </c>
      <c r="G271" s="38" t="s">
        <v>145</v>
      </c>
      <c r="H271" s="35">
        <v>52</v>
      </c>
      <c r="I271" s="35">
        <v>4</v>
      </c>
      <c r="J271" s="31" t="s">
        <v>156</v>
      </c>
      <c r="K271" s="32" t="str">
        <f t="shared" si="116"/>
        <v>4</v>
      </c>
      <c r="L271" s="36" t="str">
        <f>"POD "&amp;A271&amp;", Read Accessor "&amp;C271</f>
        <v>POD 3, Read Accessor 1001</v>
      </c>
      <c r="M271" s="67">
        <v>271</v>
      </c>
      <c r="N271">
        <v>192</v>
      </c>
      <c r="O271" s="51">
        <v>168</v>
      </c>
      <c r="P271" s="51">
        <v>254</v>
      </c>
      <c r="Q271" s="51">
        <v>48</v>
      </c>
      <c r="R271" s="51" t="str">
        <f t="shared" si="115"/>
        <v>192.168.254.52</v>
      </c>
      <c r="S271" s="54" t="s">
        <v>68</v>
      </c>
    </row>
    <row r="272" spans="1:19">
      <c r="A272" s="36">
        <v>3</v>
      </c>
      <c r="B272" s="36" t="s">
        <v>25</v>
      </c>
      <c r="C272" s="36">
        <v>1002</v>
      </c>
      <c r="D272" s="36" t="s">
        <v>277</v>
      </c>
      <c r="E272" s="36" t="s">
        <v>22</v>
      </c>
      <c r="F272" s="38">
        <v>340</v>
      </c>
      <c r="G272" s="38" t="s">
        <v>145</v>
      </c>
      <c r="H272" s="35">
        <v>53</v>
      </c>
      <c r="I272" s="31">
        <v>5</v>
      </c>
      <c r="J272" s="31" t="s">
        <v>156</v>
      </c>
      <c r="K272" s="28" t="str">
        <f t="shared" si="116"/>
        <v>5</v>
      </c>
      <c r="L272" s="36" t="str">
        <f>"POD "&amp;A272&amp;", Read Accessor "&amp;C272</f>
        <v>POD 3, Read Accessor 1002</v>
      </c>
      <c r="M272" s="66">
        <v>272</v>
      </c>
      <c r="N272">
        <v>192</v>
      </c>
      <c r="O272" s="51">
        <v>168</v>
      </c>
      <c r="P272" s="51">
        <v>254</v>
      </c>
      <c r="Q272" s="51">
        <v>48</v>
      </c>
      <c r="R272" s="51" t="str">
        <f t="shared" si="115"/>
        <v>192.168.254.53</v>
      </c>
      <c r="S272" s="54" t="s">
        <v>68</v>
      </c>
    </row>
    <row r="273" spans="1:24">
      <c r="A273" s="36">
        <v>3</v>
      </c>
      <c r="B273" s="36" t="s">
        <v>131</v>
      </c>
      <c r="C273" s="36">
        <v>1001</v>
      </c>
      <c r="D273" s="36" t="s">
        <v>278</v>
      </c>
      <c r="E273" s="36" t="s">
        <v>22</v>
      </c>
      <c r="F273" s="38">
        <v>340</v>
      </c>
      <c r="G273" s="38" t="s">
        <v>145</v>
      </c>
      <c r="H273" s="35">
        <v>54</v>
      </c>
      <c r="I273" s="35">
        <v>6</v>
      </c>
      <c r="J273" s="31" t="s">
        <v>156</v>
      </c>
      <c r="K273" s="32" t="str">
        <f t="shared" si="116"/>
        <v>6</v>
      </c>
      <c r="L273" s="36" t="str">
        <f>"POD "&amp;A273&amp;", Write Accessor "&amp;C273</f>
        <v>POD 3, Write Accessor 1001</v>
      </c>
      <c r="M273" s="67">
        <v>273</v>
      </c>
      <c r="N273">
        <v>192</v>
      </c>
      <c r="O273" s="51">
        <v>168</v>
      </c>
      <c r="P273" s="51">
        <v>254</v>
      </c>
      <c r="Q273" s="51">
        <v>48</v>
      </c>
      <c r="R273" s="51" t="str">
        <f t="shared" si="115"/>
        <v>192.168.254.54</v>
      </c>
      <c r="S273" s="54" t="s">
        <v>68</v>
      </c>
    </row>
    <row r="274" spans="1:24">
      <c r="A274" s="36">
        <v>3</v>
      </c>
      <c r="B274" s="36" t="s">
        <v>131</v>
      </c>
      <c r="C274" s="36">
        <v>1002</v>
      </c>
      <c r="D274" s="36" t="s">
        <v>279</v>
      </c>
      <c r="E274" s="36" t="s">
        <v>22</v>
      </c>
      <c r="F274" s="38">
        <v>340</v>
      </c>
      <c r="G274" s="38" t="s">
        <v>145</v>
      </c>
      <c r="H274" s="35">
        <v>55</v>
      </c>
      <c r="I274" s="31">
        <v>7</v>
      </c>
      <c r="J274" s="31" t="s">
        <v>156</v>
      </c>
      <c r="K274" s="28" t="str">
        <f t="shared" si="116"/>
        <v>7</v>
      </c>
      <c r="L274" s="36" t="str">
        <f>"POD "&amp;A274&amp;", Write Accessor "&amp;C274</f>
        <v>POD 3, Write Accessor 1002</v>
      </c>
      <c r="M274" s="66">
        <v>274</v>
      </c>
      <c r="N274">
        <v>192</v>
      </c>
      <c r="O274" s="51">
        <v>168</v>
      </c>
      <c r="P274" s="51">
        <v>254</v>
      </c>
      <c r="Q274" s="51">
        <v>48</v>
      </c>
      <c r="R274" s="51" t="str">
        <f t="shared" si="115"/>
        <v>192.168.254.55</v>
      </c>
      <c r="S274" s="54" t="s">
        <v>68</v>
      </c>
    </row>
    <row r="275" spans="1:24">
      <c r="A275" s="23"/>
      <c r="B275" s="23"/>
      <c r="C275" s="23"/>
      <c r="D275" s="24" t="s">
        <v>34</v>
      </c>
      <c r="E275" s="23"/>
      <c r="F275" s="25">
        <v>340</v>
      </c>
      <c r="G275" s="25" t="s">
        <v>145</v>
      </c>
      <c r="H275" s="26">
        <v>56</v>
      </c>
      <c r="I275" s="26">
        <v>8</v>
      </c>
      <c r="J275" s="31" t="s">
        <v>156</v>
      </c>
      <c r="K275" s="27" t="str">
        <f t="shared" si="116"/>
        <v>8</v>
      </c>
      <c r="L275" s="23"/>
      <c r="M275" s="67">
        <v>275</v>
      </c>
      <c r="N275">
        <v>192</v>
      </c>
      <c r="O275" s="51">
        <v>168</v>
      </c>
      <c r="P275" s="51">
        <v>254</v>
      </c>
      <c r="Q275" s="51">
        <v>48</v>
      </c>
      <c r="R275" s="51" t="str">
        <f t="shared" si="115"/>
        <v>192.168.254.56</v>
      </c>
      <c r="S275" s="54" t="s">
        <v>68</v>
      </c>
    </row>
    <row r="276" spans="1:24">
      <c r="A276" s="23"/>
      <c r="B276" s="23"/>
      <c r="C276" s="23"/>
      <c r="D276" s="24" t="s">
        <v>34</v>
      </c>
      <c r="E276" s="23"/>
      <c r="F276" s="25">
        <v>340</v>
      </c>
      <c r="G276" s="25" t="s">
        <v>145</v>
      </c>
      <c r="H276" s="26">
        <v>57</v>
      </c>
      <c r="I276" s="26">
        <v>9</v>
      </c>
      <c r="J276" s="31" t="s">
        <v>156</v>
      </c>
      <c r="K276" s="27" t="str">
        <f t="shared" si="116"/>
        <v>9</v>
      </c>
      <c r="L276" s="23"/>
      <c r="M276" s="66">
        <v>276</v>
      </c>
      <c r="N276">
        <v>192</v>
      </c>
      <c r="O276" s="51">
        <v>168</v>
      </c>
      <c r="P276" s="51">
        <v>254</v>
      </c>
      <c r="Q276" s="51">
        <v>48</v>
      </c>
      <c r="R276" s="51" t="str">
        <f t="shared" si="115"/>
        <v>192.168.254.57</v>
      </c>
      <c r="S276" s="54" t="s">
        <v>68</v>
      </c>
    </row>
    <row r="277" spans="1:24">
      <c r="A277" s="23"/>
      <c r="B277" s="23"/>
      <c r="C277" s="23"/>
      <c r="D277" s="24" t="s">
        <v>34</v>
      </c>
      <c r="E277" s="23"/>
      <c r="F277" s="25">
        <v>340</v>
      </c>
      <c r="G277" s="25" t="s">
        <v>145</v>
      </c>
      <c r="H277" s="26">
        <v>58</v>
      </c>
      <c r="I277" s="26">
        <v>10</v>
      </c>
      <c r="J277" s="31" t="s">
        <v>156</v>
      </c>
      <c r="K277" s="27" t="str">
        <f t="shared" si="116"/>
        <v>A</v>
      </c>
      <c r="L277" s="23"/>
      <c r="M277" s="67">
        <v>277</v>
      </c>
      <c r="N277">
        <v>192</v>
      </c>
      <c r="O277" s="51">
        <v>168</v>
      </c>
      <c r="P277" s="51">
        <v>254</v>
      </c>
      <c r="Q277" s="51">
        <v>48</v>
      </c>
      <c r="R277" s="51" t="str">
        <f t="shared" si="115"/>
        <v>192.168.254.58</v>
      </c>
      <c r="S277" s="54" t="s">
        <v>68</v>
      </c>
    </row>
    <row r="278" spans="1:24">
      <c r="A278" s="23"/>
      <c r="B278" s="23"/>
      <c r="C278" s="23"/>
      <c r="D278" s="24" t="s">
        <v>34</v>
      </c>
      <c r="E278" s="23"/>
      <c r="F278" s="25">
        <v>340</v>
      </c>
      <c r="G278" s="25" t="s">
        <v>145</v>
      </c>
      <c r="H278" s="26">
        <v>59</v>
      </c>
      <c r="I278" s="26">
        <v>11</v>
      </c>
      <c r="J278" s="31" t="s">
        <v>156</v>
      </c>
      <c r="K278" s="27" t="str">
        <f t="shared" si="116"/>
        <v>B</v>
      </c>
      <c r="L278" s="23"/>
      <c r="M278" s="66">
        <v>278</v>
      </c>
      <c r="N278">
        <v>192</v>
      </c>
      <c r="O278" s="51">
        <v>168</v>
      </c>
      <c r="P278" s="51">
        <v>254</v>
      </c>
      <c r="Q278" s="51">
        <v>48</v>
      </c>
      <c r="R278" s="51" t="str">
        <f t="shared" si="115"/>
        <v>192.168.254.59</v>
      </c>
      <c r="S278" s="54" t="s">
        <v>68</v>
      </c>
    </row>
    <row r="279" spans="1:24">
      <c r="A279" s="23"/>
      <c r="B279" s="23"/>
      <c r="C279" s="23"/>
      <c r="D279" s="24" t="s">
        <v>34</v>
      </c>
      <c r="E279" s="23"/>
      <c r="F279" s="25">
        <v>340</v>
      </c>
      <c r="G279" s="25" t="s">
        <v>145</v>
      </c>
      <c r="H279" s="26">
        <v>60</v>
      </c>
      <c r="I279" s="26">
        <v>12</v>
      </c>
      <c r="J279" s="31" t="s">
        <v>156</v>
      </c>
      <c r="K279" s="27" t="str">
        <f t="shared" si="116"/>
        <v>C</v>
      </c>
      <c r="L279" s="23"/>
      <c r="M279" s="67">
        <v>279</v>
      </c>
      <c r="N279">
        <v>192</v>
      </c>
      <c r="O279" s="51">
        <v>168</v>
      </c>
      <c r="P279" s="51">
        <v>254</v>
      </c>
      <c r="Q279" s="51">
        <v>48</v>
      </c>
      <c r="R279" s="51" t="str">
        <f t="shared" si="115"/>
        <v>192.168.254.60</v>
      </c>
      <c r="S279" s="54" t="s">
        <v>68</v>
      </c>
    </row>
    <row r="280" spans="1:24">
      <c r="A280" s="23"/>
      <c r="B280" s="23"/>
      <c r="C280" s="23"/>
      <c r="D280" s="24" t="s">
        <v>34</v>
      </c>
      <c r="E280" s="23"/>
      <c r="F280" s="25">
        <v>340</v>
      </c>
      <c r="G280" s="25" t="s">
        <v>145</v>
      </c>
      <c r="H280" s="26">
        <v>61</v>
      </c>
      <c r="I280" s="26">
        <v>13</v>
      </c>
      <c r="J280" s="31" t="s">
        <v>156</v>
      </c>
      <c r="K280" s="27" t="b">
        <f>F203408=DEC2HEX(I280)</f>
        <v>0</v>
      </c>
      <c r="L280" s="23"/>
      <c r="M280" s="66">
        <v>280</v>
      </c>
      <c r="N280">
        <v>192</v>
      </c>
      <c r="O280" s="51">
        <v>168</v>
      </c>
      <c r="P280" s="51">
        <v>254</v>
      </c>
      <c r="Q280" s="51">
        <v>48</v>
      </c>
      <c r="R280" s="51" t="str">
        <f t="shared" si="115"/>
        <v>192.168.254.61</v>
      </c>
      <c r="S280" s="54" t="s">
        <v>68</v>
      </c>
    </row>
    <row r="281" spans="1:24">
      <c r="A281" s="23"/>
      <c r="B281" s="23"/>
      <c r="C281" s="23"/>
      <c r="D281" s="24" t="s">
        <v>34</v>
      </c>
      <c r="E281" s="23"/>
      <c r="F281" s="25">
        <v>340</v>
      </c>
      <c r="G281" s="25" t="s">
        <v>145</v>
      </c>
      <c r="H281" s="26">
        <v>62</v>
      </c>
      <c r="I281" s="26">
        <v>14</v>
      </c>
      <c r="J281" s="31" t="s">
        <v>156</v>
      </c>
      <c r="K281" s="27" t="str">
        <f t="shared" si="116"/>
        <v>E</v>
      </c>
      <c r="L281" s="23"/>
      <c r="M281" s="67">
        <v>281</v>
      </c>
      <c r="N281">
        <v>192</v>
      </c>
      <c r="O281" s="51">
        <v>168</v>
      </c>
      <c r="P281" s="51">
        <v>254</v>
      </c>
      <c r="Q281" s="51">
        <v>48</v>
      </c>
      <c r="R281" s="51" t="str">
        <f t="shared" si="115"/>
        <v>192.168.254.62</v>
      </c>
      <c r="S281" s="54" t="s">
        <v>68</v>
      </c>
    </row>
    <row r="282" spans="1:24">
      <c r="A282" s="36"/>
      <c r="B282" s="36"/>
      <c r="C282" s="36"/>
      <c r="D282" s="37" t="s">
        <v>38</v>
      </c>
      <c r="E282" s="36"/>
      <c r="F282" s="38">
        <v>340</v>
      </c>
      <c r="G282" s="38" t="s">
        <v>145</v>
      </c>
      <c r="H282" s="35">
        <v>63</v>
      </c>
      <c r="I282" s="35"/>
      <c r="J282" s="35"/>
      <c r="K282" s="32" t="s">
        <v>39</v>
      </c>
      <c r="L282" s="36"/>
      <c r="M282" s="66">
        <v>282</v>
      </c>
      <c r="N282">
        <v>192</v>
      </c>
      <c r="O282" s="51">
        <v>168</v>
      </c>
      <c r="P282" s="51">
        <v>254</v>
      </c>
      <c r="Q282" s="51">
        <v>48</v>
      </c>
      <c r="R282" s="51" t="str">
        <f t="shared" si="115"/>
        <v>192.168.254.63</v>
      </c>
      <c r="S282" s="54" t="s">
        <v>68</v>
      </c>
    </row>
    <row r="283" spans="1:24" ht="14.65" thickBot="1">
      <c r="A283" s="14"/>
      <c r="B283" s="14"/>
      <c r="C283" s="14"/>
      <c r="D283" s="14"/>
      <c r="E283" s="14"/>
      <c r="F283" s="42"/>
      <c r="G283" s="42"/>
      <c r="H283" s="43"/>
      <c r="I283" s="43"/>
      <c r="J283" s="43"/>
      <c r="K283" s="14"/>
      <c r="L283" s="14"/>
      <c r="M283" s="67">
        <v>283</v>
      </c>
      <c r="R283" s="51"/>
    </row>
    <row r="284" spans="1:24" ht="35.25" thickBot="1">
      <c r="A284" s="17"/>
      <c r="B284" s="18"/>
      <c r="C284" s="19"/>
      <c r="D284" s="20" t="s">
        <v>51</v>
      </c>
      <c r="E284" s="18"/>
      <c r="F284" s="21">
        <v>150</v>
      </c>
      <c r="G284" s="21"/>
      <c r="H284" s="21">
        <v>128</v>
      </c>
      <c r="I284" s="21"/>
      <c r="J284" s="21"/>
      <c r="K284" s="18"/>
      <c r="L284" s="22" t="s">
        <v>106</v>
      </c>
      <c r="M284" s="66">
        <v>284</v>
      </c>
      <c r="N284">
        <v>75</v>
      </c>
      <c r="O284" s="51">
        <v>179</v>
      </c>
      <c r="P284" s="51">
        <v>249</v>
      </c>
      <c r="Q284" s="51">
        <v>128</v>
      </c>
      <c r="R284" s="51" t="str">
        <f t="shared" ref="R284:R315" si="117">N284&amp;"."&amp;O284&amp;"."&amp;P284&amp;"."&amp;H284</f>
        <v>75.179.249.128</v>
      </c>
      <c r="S284" s="54" t="s">
        <v>69</v>
      </c>
    </row>
    <row r="285" spans="1:24">
      <c r="A285" s="36"/>
      <c r="B285" s="36"/>
      <c r="C285" s="36"/>
      <c r="D285" s="37" t="s">
        <v>37</v>
      </c>
      <c r="E285" s="36"/>
      <c r="F285" s="38">
        <v>150</v>
      </c>
      <c r="G285" s="38" t="s">
        <v>145</v>
      </c>
      <c r="H285" s="35">
        <v>129</v>
      </c>
      <c r="I285" s="31">
        <v>1</v>
      </c>
      <c r="J285" s="31" t="s">
        <v>157</v>
      </c>
      <c r="K285" s="28" t="str">
        <f t="shared" ref="K285:K314" si="118">DEC2HEX(I285)</f>
        <v>1</v>
      </c>
      <c r="L285" s="36"/>
      <c r="M285" s="67">
        <v>285</v>
      </c>
      <c r="N285">
        <v>75</v>
      </c>
      <c r="O285" s="51">
        <v>179</v>
      </c>
      <c r="P285" s="51">
        <v>249</v>
      </c>
      <c r="Q285" s="51">
        <v>128</v>
      </c>
      <c r="R285" s="51" t="str">
        <f t="shared" si="117"/>
        <v>75.179.249.129</v>
      </c>
      <c r="S285" s="54" t="s">
        <v>69</v>
      </c>
    </row>
    <row r="286" spans="1:24">
      <c r="A286" s="36"/>
      <c r="B286" s="36"/>
      <c r="C286" s="36"/>
      <c r="D286" s="37" t="s">
        <v>32</v>
      </c>
      <c r="E286" s="36"/>
      <c r="F286" s="38">
        <v>150</v>
      </c>
      <c r="G286" s="38" t="s">
        <v>145</v>
      </c>
      <c r="H286" s="35">
        <v>130</v>
      </c>
      <c r="I286" s="35">
        <v>2</v>
      </c>
      <c r="J286" s="35" t="s">
        <v>157</v>
      </c>
      <c r="K286" s="32" t="str">
        <f t="shared" si="118"/>
        <v>2</v>
      </c>
      <c r="L286" s="36"/>
      <c r="M286" s="66">
        <v>286</v>
      </c>
      <c r="N286">
        <v>75</v>
      </c>
      <c r="O286" s="51">
        <v>179</v>
      </c>
      <c r="P286" s="51">
        <v>249</v>
      </c>
      <c r="Q286" s="51">
        <v>128</v>
      </c>
      <c r="R286" s="51" t="str">
        <f t="shared" si="117"/>
        <v>75.179.249.130</v>
      </c>
      <c r="S286" s="54" t="s">
        <v>69</v>
      </c>
    </row>
    <row r="287" spans="1:24">
      <c r="A287" s="36"/>
      <c r="B287" s="36"/>
      <c r="C287" s="36"/>
      <c r="D287" s="37" t="s">
        <v>33</v>
      </c>
      <c r="E287" s="36"/>
      <c r="F287" s="38">
        <v>150</v>
      </c>
      <c r="G287" s="38" t="s">
        <v>145</v>
      </c>
      <c r="H287" s="35">
        <v>131</v>
      </c>
      <c r="I287" s="31">
        <v>3</v>
      </c>
      <c r="J287" s="31" t="s">
        <v>157</v>
      </c>
      <c r="K287" s="28" t="str">
        <f t="shared" si="118"/>
        <v>3</v>
      </c>
      <c r="L287" s="36"/>
      <c r="M287" s="67">
        <v>287</v>
      </c>
      <c r="N287">
        <v>75</v>
      </c>
      <c r="O287" s="51">
        <v>179</v>
      </c>
      <c r="P287" s="51">
        <v>249</v>
      </c>
      <c r="Q287" s="51">
        <v>128</v>
      </c>
      <c r="R287" s="51" t="str">
        <f t="shared" si="117"/>
        <v>75.179.249.131</v>
      </c>
      <c r="S287" s="54" t="s">
        <v>69</v>
      </c>
    </row>
    <row r="288" spans="1:24">
      <c r="A288" s="36">
        <v>2</v>
      </c>
      <c r="B288" s="36" t="s">
        <v>26</v>
      </c>
      <c r="C288" s="36">
        <v>1</v>
      </c>
      <c r="D288" s="36" t="str">
        <f>"cdptpabb-"&amp;B288&amp;"-"&amp;TEXT(C288,"0000")</f>
        <v>cdptpabb-ib-cdv-0001</v>
      </c>
      <c r="E288" s="36" t="s">
        <v>15</v>
      </c>
      <c r="F288" s="38">
        <v>150</v>
      </c>
      <c r="G288" s="38" t="s">
        <v>145</v>
      </c>
      <c r="H288" s="35">
        <v>132</v>
      </c>
      <c r="I288" s="35">
        <v>4</v>
      </c>
      <c r="J288" s="35" t="s">
        <v>157</v>
      </c>
      <c r="K288" s="32" t="str">
        <f t="shared" si="118"/>
        <v>4</v>
      </c>
      <c r="L288" s="36" t="str">
        <f>"POD 2, COSM GUI "&amp;C288</f>
        <v>POD 2, COSM GUI 1</v>
      </c>
      <c r="M288" s="66">
        <v>288</v>
      </c>
      <c r="N288">
        <v>75</v>
      </c>
      <c r="O288" s="51">
        <v>179</v>
      </c>
      <c r="P288" s="51">
        <v>249</v>
      </c>
      <c r="Q288" s="51">
        <v>128</v>
      </c>
      <c r="R288" s="51" t="str">
        <f t="shared" si="117"/>
        <v>75.179.249.132</v>
      </c>
      <c r="S288" s="54" t="s">
        <v>69</v>
      </c>
      <c r="U288" s="12" t="str">
        <f t="shared" ref="U288:U290" si="119">G288&amp;H288</f>
        <v>75.179.249.132</v>
      </c>
      <c r="V288" t="str">
        <f t="shared" ref="V288:V290" si="120">D288&amp;".cdvr.stage.charter.com"</f>
        <v>cdptpabb-ib-cdv-0001.cdvr.stage.charter.com</v>
      </c>
      <c r="W288" t="str">
        <f t="shared" ref="W288:W290" si="121">J288&amp;K288</f>
        <v>2001:1998:064f:0108::4</v>
      </c>
      <c r="X288" t="str">
        <f t="shared" ref="X288:X289" si="122">D288&amp;".cdvr.stage.charter.com"</f>
        <v>cdptpabb-ib-cdv-0001.cdvr.stage.charter.com</v>
      </c>
    </row>
    <row r="289" spans="1:24">
      <c r="A289" s="36">
        <v>2</v>
      </c>
      <c r="B289" s="36" t="s">
        <v>27</v>
      </c>
      <c r="C289" s="36">
        <v>1</v>
      </c>
      <c r="D289" s="36" t="s">
        <v>135</v>
      </c>
      <c r="E289" s="36" t="s">
        <v>15</v>
      </c>
      <c r="F289" s="36">
        <v>150</v>
      </c>
      <c r="G289" s="36" t="s">
        <v>145</v>
      </c>
      <c r="H289" s="35">
        <v>133</v>
      </c>
      <c r="I289" s="35">
        <v>5</v>
      </c>
      <c r="J289" s="35" t="s">
        <v>157</v>
      </c>
      <c r="K289" s="32" t="str">
        <f t="shared" si="118"/>
        <v>5</v>
      </c>
      <c r="L289" s="36" t="s">
        <v>134</v>
      </c>
      <c r="M289" s="67">
        <v>289</v>
      </c>
      <c r="N289">
        <v>75</v>
      </c>
      <c r="O289" s="51">
        <v>179</v>
      </c>
      <c r="P289" s="51">
        <v>249</v>
      </c>
      <c r="Q289" s="51">
        <v>128</v>
      </c>
      <c r="R289" s="51" t="str">
        <f t="shared" si="117"/>
        <v>75.179.249.133</v>
      </c>
      <c r="S289" s="54" t="s">
        <v>69</v>
      </c>
      <c r="U289" s="12" t="str">
        <f t="shared" si="119"/>
        <v>75.179.249.133</v>
      </c>
      <c r="V289" t="str">
        <f t="shared" si="120"/>
        <v>cdptpabb-ci-dpl-0001.cdvr.stage.charter.com</v>
      </c>
      <c r="W289" t="str">
        <f t="shared" si="121"/>
        <v>2001:1998:064f:0108::5</v>
      </c>
      <c r="X289" t="str">
        <f t="shared" si="122"/>
        <v>cdptpabb-ci-dpl-0001.cdvr.stage.charter.com</v>
      </c>
    </row>
    <row r="290" spans="1:24">
      <c r="A290" s="36">
        <v>2</v>
      </c>
      <c r="B290" s="36" t="s">
        <v>136</v>
      </c>
      <c r="C290" s="36">
        <v>1</v>
      </c>
      <c r="D290" s="36" t="s">
        <v>138</v>
      </c>
      <c r="E290" s="36" t="s">
        <v>15</v>
      </c>
      <c r="F290" s="36">
        <v>150</v>
      </c>
      <c r="G290" s="36" t="s">
        <v>145</v>
      </c>
      <c r="H290" s="35">
        <v>134</v>
      </c>
      <c r="I290" s="35">
        <v>6</v>
      </c>
      <c r="J290" s="35" t="s">
        <v>157</v>
      </c>
      <c r="K290" s="32" t="str">
        <f t="shared" si="118"/>
        <v>6</v>
      </c>
      <c r="L290" s="149" t="s">
        <v>137</v>
      </c>
      <c r="M290" s="150">
        <v>290</v>
      </c>
      <c r="N290" s="151">
        <v>75</v>
      </c>
      <c r="O290" s="152">
        <v>179</v>
      </c>
      <c r="P290" s="152">
        <v>249</v>
      </c>
      <c r="Q290" s="152">
        <v>128</v>
      </c>
      <c r="R290" s="152" t="str">
        <f t="shared" si="117"/>
        <v>75.179.249.134</v>
      </c>
      <c r="S290" s="153" t="s">
        <v>69</v>
      </c>
      <c r="T290" s="151"/>
      <c r="U290" s="154" t="str">
        <f t="shared" si="119"/>
        <v>75.179.249.134</v>
      </c>
      <c r="V290" t="str">
        <f t="shared" si="120"/>
        <v>cdptpabb-ch-drg-0001.cdvr.stage.charter.com</v>
      </c>
      <c r="W290" t="str">
        <f t="shared" si="121"/>
        <v>2001:1998:064f:0108::6</v>
      </c>
      <c r="X290" t="str">
        <f>D290&amp;".cdvr.stage.charter.com"</f>
        <v>cdptpabb-ch-drg-0001.cdvr.stage.charter.com</v>
      </c>
    </row>
    <row r="291" spans="1:24">
      <c r="A291" s="36">
        <v>2</v>
      </c>
      <c r="B291" s="36" t="s">
        <v>132</v>
      </c>
      <c r="C291" s="36">
        <v>2</v>
      </c>
      <c r="D291" s="134" t="s">
        <v>167</v>
      </c>
      <c r="E291" s="36" t="s">
        <v>15</v>
      </c>
      <c r="F291" s="38">
        <v>150</v>
      </c>
      <c r="G291" s="38" t="s">
        <v>145</v>
      </c>
      <c r="H291" s="35">
        <v>135</v>
      </c>
      <c r="I291" s="35">
        <v>7</v>
      </c>
      <c r="J291" s="35" t="s">
        <v>157</v>
      </c>
      <c r="K291" s="32" t="str">
        <f t="shared" si="118"/>
        <v>7</v>
      </c>
      <c r="L291" s="36" t="s">
        <v>168</v>
      </c>
      <c r="M291" s="67">
        <v>291</v>
      </c>
      <c r="N291">
        <v>75</v>
      </c>
      <c r="O291" s="51">
        <v>179</v>
      </c>
      <c r="P291" s="51">
        <v>249</v>
      </c>
      <c r="Q291" s="51">
        <v>128</v>
      </c>
      <c r="R291" s="51" t="str">
        <f t="shared" si="117"/>
        <v>75.179.249.135</v>
      </c>
      <c r="S291" s="54" t="s">
        <v>69</v>
      </c>
    </row>
    <row r="292" spans="1:24">
      <c r="A292" s="36">
        <v>2</v>
      </c>
      <c r="B292" s="36" t="s">
        <v>565</v>
      </c>
      <c r="C292" s="36">
        <v>1</v>
      </c>
      <c r="D292" s="134" t="s">
        <v>563</v>
      </c>
      <c r="E292" s="36" t="s">
        <v>15</v>
      </c>
      <c r="F292" s="38">
        <v>150</v>
      </c>
      <c r="G292" s="38" t="s">
        <v>145</v>
      </c>
      <c r="H292" s="35">
        <v>136</v>
      </c>
      <c r="I292" s="35">
        <v>8</v>
      </c>
      <c r="J292" s="35" t="s">
        <v>157</v>
      </c>
      <c r="K292" s="32" t="str">
        <f t="shared" si="118"/>
        <v>8</v>
      </c>
      <c r="L292" s="36" t="s">
        <v>564</v>
      </c>
      <c r="M292" s="66">
        <v>292</v>
      </c>
      <c r="N292">
        <v>75</v>
      </c>
      <c r="O292" s="51">
        <v>179</v>
      </c>
      <c r="P292" s="51">
        <v>249</v>
      </c>
      <c r="Q292" s="51">
        <v>128</v>
      </c>
      <c r="R292" s="51" t="str">
        <f t="shared" si="117"/>
        <v>75.179.249.136</v>
      </c>
      <c r="S292" s="54" t="s">
        <v>69</v>
      </c>
    </row>
    <row r="293" spans="1:24">
      <c r="A293" s="36">
        <v>2</v>
      </c>
      <c r="B293" s="36" t="s">
        <v>559</v>
      </c>
      <c r="C293" s="36">
        <v>1</v>
      </c>
      <c r="D293" s="134" t="s">
        <v>561</v>
      </c>
      <c r="E293" s="36" t="s">
        <v>15</v>
      </c>
      <c r="F293" s="38">
        <v>150</v>
      </c>
      <c r="G293" s="38" t="s">
        <v>145</v>
      </c>
      <c r="H293" s="35">
        <v>137</v>
      </c>
      <c r="I293" s="35">
        <v>9</v>
      </c>
      <c r="J293" s="35" t="s">
        <v>157</v>
      </c>
      <c r="K293" s="32" t="str">
        <f t="shared" si="118"/>
        <v>9</v>
      </c>
      <c r="L293" s="36" t="s">
        <v>566</v>
      </c>
      <c r="M293" s="67">
        <v>293</v>
      </c>
      <c r="N293">
        <v>75</v>
      </c>
      <c r="O293" s="51">
        <v>179</v>
      </c>
      <c r="P293" s="51">
        <v>249</v>
      </c>
      <c r="Q293" s="51">
        <v>128</v>
      </c>
      <c r="R293" s="51" t="str">
        <f t="shared" si="117"/>
        <v>75.179.249.137</v>
      </c>
      <c r="S293" s="54" t="s">
        <v>69</v>
      </c>
    </row>
    <row r="294" spans="1:24">
      <c r="A294" s="36">
        <v>2</v>
      </c>
      <c r="B294" s="36" t="s">
        <v>567</v>
      </c>
      <c r="C294" s="36">
        <v>1</v>
      </c>
      <c r="D294" s="134" t="s">
        <v>568</v>
      </c>
      <c r="E294" s="36" t="s">
        <v>15</v>
      </c>
      <c r="F294" s="38">
        <v>150</v>
      </c>
      <c r="G294" s="38" t="s">
        <v>145</v>
      </c>
      <c r="H294" s="35">
        <v>138</v>
      </c>
      <c r="I294" s="35">
        <v>10</v>
      </c>
      <c r="J294" s="35" t="s">
        <v>157</v>
      </c>
      <c r="K294" s="32" t="s">
        <v>569</v>
      </c>
      <c r="L294" s="36" t="s">
        <v>570</v>
      </c>
      <c r="M294" s="66">
        <v>294</v>
      </c>
      <c r="N294">
        <v>75</v>
      </c>
      <c r="O294" s="51">
        <v>179</v>
      </c>
      <c r="P294" s="51">
        <v>249</v>
      </c>
      <c r="Q294" s="51">
        <v>128</v>
      </c>
      <c r="R294" s="51" t="str">
        <f t="shared" si="117"/>
        <v>75.179.249.138</v>
      </c>
      <c r="S294" s="54" t="s">
        <v>69</v>
      </c>
    </row>
    <row r="295" spans="1:24">
      <c r="A295" s="36">
        <v>2</v>
      </c>
      <c r="B295" s="36" t="s">
        <v>567</v>
      </c>
      <c r="C295" s="36">
        <v>2</v>
      </c>
      <c r="D295" s="134" t="s">
        <v>571</v>
      </c>
      <c r="E295" s="36" t="s">
        <v>15</v>
      </c>
      <c r="F295" s="38">
        <v>150</v>
      </c>
      <c r="G295" s="38" t="s">
        <v>145</v>
      </c>
      <c r="H295" s="35">
        <v>139</v>
      </c>
      <c r="I295" s="35">
        <v>11</v>
      </c>
      <c r="J295" s="35" t="s">
        <v>157</v>
      </c>
      <c r="K295" s="32" t="s">
        <v>572</v>
      </c>
      <c r="L295" s="36" t="s">
        <v>573</v>
      </c>
      <c r="M295" s="67">
        <v>295</v>
      </c>
      <c r="N295">
        <v>75</v>
      </c>
      <c r="O295" s="51">
        <v>179</v>
      </c>
      <c r="P295" s="51">
        <v>249</v>
      </c>
      <c r="Q295" s="51">
        <v>128</v>
      </c>
      <c r="R295" s="51" t="str">
        <f t="shared" si="117"/>
        <v>75.179.249.139</v>
      </c>
      <c r="S295" s="54" t="s">
        <v>69</v>
      </c>
    </row>
    <row r="296" spans="1:24">
      <c r="A296" s="36">
        <v>2</v>
      </c>
      <c r="B296" s="36" t="s">
        <v>567</v>
      </c>
      <c r="C296" s="36">
        <v>3</v>
      </c>
      <c r="D296" s="134" t="s">
        <v>574</v>
      </c>
      <c r="E296" s="36" t="s">
        <v>15</v>
      </c>
      <c r="F296" s="38">
        <v>150</v>
      </c>
      <c r="G296" s="38" t="s">
        <v>145</v>
      </c>
      <c r="H296" s="35">
        <v>140</v>
      </c>
      <c r="I296" s="35">
        <v>12</v>
      </c>
      <c r="J296" s="35" t="s">
        <v>157</v>
      </c>
      <c r="K296" s="32" t="s">
        <v>575</v>
      </c>
      <c r="L296" s="36" t="s">
        <v>576</v>
      </c>
      <c r="M296" s="66">
        <v>296</v>
      </c>
      <c r="N296">
        <v>75</v>
      </c>
      <c r="O296" s="51">
        <v>179</v>
      </c>
      <c r="P296" s="51">
        <v>249</v>
      </c>
      <c r="Q296" s="51">
        <v>128</v>
      </c>
      <c r="R296" s="51" t="str">
        <f t="shared" si="117"/>
        <v>75.179.249.140</v>
      </c>
      <c r="S296" s="54" t="s">
        <v>69</v>
      </c>
    </row>
    <row r="297" spans="1:24">
      <c r="A297" s="36">
        <v>2</v>
      </c>
      <c r="B297" s="36" t="s">
        <v>567</v>
      </c>
      <c r="C297" s="36">
        <v>4</v>
      </c>
      <c r="D297" s="134" t="s">
        <v>577</v>
      </c>
      <c r="E297" s="36" t="s">
        <v>15</v>
      </c>
      <c r="F297" s="38">
        <v>150</v>
      </c>
      <c r="G297" s="38" t="s">
        <v>145</v>
      </c>
      <c r="H297" s="35">
        <v>141</v>
      </c>
      <c r="I297" s="35">
        <v>13</v>
      </c>
      <c r="J297" s="35" t="s">
        <v>157</v>
      </c>
      <c r="K297" s="32" t="s">
        <v>578</v>
      </c>
      <c r="L297" s="36" t="s">
        <v>579</v>
      </c>
      <c r="M297" s="67">
        <v>297</v>
      </c>
      <c r="N297">
        <v>75</v>
      </c>
      <c r="O297" s="51">
        <v>179</v>
      </c>
      <c r="P297" s="51">
        <v>249</v>
      </c>
      <c r="Q297" s="51">
        <v>128</v>
      </c>
      <c r="R297" s="51" t="str">
        <f t="shared" si="117"/>
        <v>75.179.249.141</v>
      </c>
      <c r="S297" s="54" t="s">
        <v>69</v>
      </c>
    </row>
    <row r="298" spans="1:24">
      <c r="A298" s="36"/>
      <c r="B298" s="36"/>
      <c r="C298" s="36"/>
      <c r="D298" s="134" t="s">
        <v>599</v>
      </c>
      <c r="E298" s="36" t="s">
        <v>15</v>
      </c>
      <c r="F298" s="38">
        <v>150</v>
      </c>
      <c r="G298" s="38" t="s">
        <v>145</v>
      </c>
      <c r="H298" s="35">
        <v>142</v>
      </c>
      <c r="I298" s="35">
        <v>14</v>
      </c>
      <c r="J298" s="35" t="s">
        <v>157</v>
      </c>
      <c r="K298" s="32" t="str">
        <f t="shared" si="118"/>
        <v>E</v>
      </c>
      <c r="L298" s="36" t="s">
        <v>602</v>
      </c>
      <c r="M298" s="66">
        <v>298</v>
      </c>
      <c r="N298">
        <v>75</v>
      </c>
      <c r="O298" s="51">
        <v>179</v>
      </c>
      <c r="P298" s="51">
        <v>249</v>
      </c>
      <c r="Q298" s="51">
        <v>128</v>
      </c>
      <c r="R298" s="51" t="str">
        <f t="shared" si="117"/>
        <v>75.179.249.142</v>
      </c>
      <c r="S298" s="54" t="s">
        <v>69</v>
      </c>
    </row>
    <row r="299" spans="1:24">
      <c r="A299" s="36"/>
      <c r="B299" s="36"/>
      <c r="C299" s="36"/>
      <c r="D299" s="134" t="s">
        <v>600</v>
      </c>
      <c r="E299" s="36" t="s">
        <v>15</v>
      </c>
      <c r="F299" s="38">
        <v>150</v>
      </c>
      <c r="G299" s="38" t="s">
        <v>145</v>
      </c>
      <c r="H299" s="35">
        <v>143</v>
      </c>
      <c r="I299" s="35">
        <v>15</v>
      </c>
      <c r="J299" s="35" t="s">
        <v>157</v>
      </c>
      <c r="K299" s="32" t="str">
        <f t="shared" si="118"/>
        <v>F</v>
      </c>
      <c r="L299" s="36" t="s">
        <v>603</v>
      </c>
      <c r="M299" s="67">
        <v>299</v>
      </c>
      <c r="N299">
        <v>75</v>
      </c>
      <c r="O299" s="51">
        <v>179</v>
      </c>
      <c r="P299" s="51">
        <v>249</v>
      </c>
      <c r="Q299" s="51">
        <v>128</v>
      </c>
      <c r="R299" s="51" t="str">
        <f t="shared" si="117"/>
        <v>75.179.249.143</v>
      </c>
      <c r="S299" s="54" t="s">
        <v>69</v>
      </c>
    </row>
    <row r="300" spans="1:24">
      <c r="A300" s="36"/>
      <c r="B300" s="36"/>
      <c r="C300" s="36"/>
      <c r="D300" s="134" t="s">
        <v>601</v>
      </c>
      <c r="E300" s="36" t="s">
        <v>15</v>
      </c>
      <c r="F300" s="38">
        <v>150</v>
      </c>
      <c r="G300" s="38" t="s">
        <v>145</v>
      </c>
      <c r="H300" s="35">
        <v>144</v>
      </c>
      <c r="I300" s="35">
        <v>16</v>
      </c>
      <c r="J300" s="35" t="s">
        <v>157</v>
      </c>
      <c r="K300" s="32" t="str">
        <f t="shared" si="118"/>
        <v>10</v>
      </c>
      <c r="L300" s="36" t="s">
        <v>604</v>
      </c>
      <c r="M300" s="66">
        <v>300</v>
      </c>
      <c r="N300">
        <v>75</v>
      </c>
      <c r="O300" s="51">
        <v>179</v>
      </c>
      <c r="P300" s="51">
        <v>249</v>
      </c>
      <c r="Q300" s="51">
        <v>128</v>
      </c>
      <c r="R300" s="51" t="str">
        <f t="shared" si="117"/>
        <v>75.179.249.144</v>
      </c>
      <c r="S300" s="54" t="s">
        <v>69</v>
      </c>
    </row>
    <row r="301" spans="1:24">
      <c r="A301" s="36"/>
      <c r="B301" s="36"/>
      <c r="C301" s="36"/>
      <c r="D301" s="134" t="s">
        <v>619</v>
      </c>
      <c r="E301" s="36" t="s">
        <v>15</v>
      </c>
      <c r="F301" s="38">
        <v>150</v>
      </c>
      <c r="G301" s="38" t="s">
        <v>145</v>
      </c>
      <c r="H301" s="35">
        <v>145</v>
      </c>
      <c r="I301" s="35">
        <v>17</v>
      </c>
      <c r="J301" s="35" t="s">
        <v>157</v>
      </c>
      <c r="K301" s="32" t="str">
        <f t="shared" si="118"/>
        <v>11</v>
      </c>
      <c r="L301" s="36" t="s">
        <v>621</v>
      </c>
      <c r="M301" s="67">
        <v>301</v>
      </c>
      <c r="N301">
        <v>75</v>
      </c>
      <c r="O301" s="51">
        <v>179</v>
      </c>
      <c r="P301" s="51">
        <v>249</v>
      </c>
      <c r="Q301" s="51">
        <v>128</v>
      </c>
      <c r="R301" s="51" t="str">
        <f t="shared" si="117"/>
        <v>75.179.249.145</v>
      </c>
      <c r="S301" s="54" t="s">
        <v>69</v>
      </c>
    </row>
    <row r="302" spans="1:24">
      <c r="A302" s="36"/>
      <c r="B302" s="36"/>
      <c r="C302" s="36"/>
      <c r="D302" s="134" t="s">
        <v>620</v>
      </c>
      <c r="E302" s="36" t="s">
        <v>15</v>
      </c>
      <c r="F302" s="38">
        <v>150</v>
      </c>
      <c r="G302" s="38" t="s">
        <v>145</v>
      </c>
      <c r="H302" s="35">
        <v>146</v>
      </c>
      <c r="I302" s="35">
        <v>18</v>
      </c>
      <c r="J302" s="35" t="s">
        <v>157</v>
      </c>
      <c r="K302" s="32" t="str">
        <f t="shared" si="118"/>
        <v>12</v>
      </c>
      <c r="L302" s="36" t="s">
        <v>622</v>
      </c>
      <c r="M302" s="66">
        <v>302</v>
      </c>
      <c r="N302">
        <v>75</v>
      </c>
      <c r="O302" s="51">
        <v>179</v>
      </c>
      <c r="P302" s="51">
        <v>249</v>
      </c>
      <c r="Q302" s="51">
        <v>128</v>
      </c>
      <c r="R302" s="51" t="str">
        <f t="shared" si="117"/>
        <v>75.179.249.146</v>
      </c>
      <c r="S302" s="54" t="s">
        <v>69</v>
      </c>
    </row>
    <row r="303" spans="1:24">
      <c r="A303" s="36"/>
      <c r="B303" s="36"/>
      <c r="C303" s="36"/>
      <c r="D303" s="134" t="s">
        <v>623</v>
      </c>
      <c r="E303" s="36" t="s">
        <v>15</v>
      </c>
      <c r="F303" s="38">
        <v>150</v>
      </c>
      <c r="G303" s="146" t="s">
        <v>145</v>
      </c>
      <c r="H303" s="147">
        <v>147</v>
      </c>
      <c r="I303" s="147">
        <v>19</v>
      </c>
      <c r="J303" s="147" t="s">
        <v>157</v>
      </c>
      <c r="K303" s="148" t="str">
        <f t="shared" si="118"/>
        <v>13</v>
      </c>
      <c r="L303" s="149" t="s">
        <v>625</v>
      </c>
      <c r="M303" s="67">
        <v>303</v>
      </c>
      <c r="N303">
        <v>75</v>
      </c>
      <c r="O303" s="51">
        <v>179</v>
      </c>
      <c r="P303" s="51">
        <v>249</v>
      </c>
      <c r="Q303" s="51">
        <v>128</v>
      </c>
      <c r="R303" s="51" t="str">
        <f t="shared" si="117"/>
        <v>75.179.249.147</v>
      </c>
      <c r="S303" s="54" t="s">
        <v>69</v>
      </c>
      <c r="U303" s="151" t="s">
        <v>649</v>
      </c>
      <c r="V303" s="151" t="s">
        <v>648</v>
      </c>
    </row>
    <row r="304" spans="1:24">
      <c r="A304" s="36"/>
      <c r="B304" s="36"/>
      <c r="C304" s="36"/>
      <c r="D304" s="134" t="s">
        <v>624</v>
      </c>
      <c r="E304" s="36" t="s">
        <v>15</v>
      </c>
      <c r="F304" s="38">
        <v>150</v>
      </c>
      <c r="G304" s="38" t="s">
        <v>145</v>
      </c>
      <c r="H304" s="35">
        <v>148</v>
      </c>
      <c r="I304" s="35">
        <v>20</v>
      </c>
      <c r="J304" s="35" t="s">
        <v>157</v>
      </c>
      <c r="K304" s="32" t="str">
        <f t="shared" si="118"/>
        <v>14</v>
      </c>
      <c r="L304" s="36" t="s">
        <v>626</v>
      </c>
      <c r="M304" s="66">
        <v>304</v>
      </c>
      <c r="N304">
        <v>75</v>
      </c>
      <c r="O304" s="51">
        <v>179</v>
      </c>
      <c r="P304" s="51">
        <v>249</v>
      </c>
      <c r="Q304" s="51">
        <v>128</v>
      </c>
      <c r="R304" s="51" t="str">
        <f t="shared" si="117"/>
        <v>75.179.249.148</v>
      </c>
      <c r="S304" s="54" t="s">
        <v>69</v>
      </c>
      <c r="U304" s="183" t="s">
        <v>650</v>
      </c>
      <c r="V304" s="183" t="s">
        <v>651</v>
      </c>
    </row>
    <row r="305" spans="1:19">
      <c r="A305" s="23"/>
      <c r="B305" s="23"/>
      <c r="C305" s="23"/>
      <c r="D305" s="50" t="s">
        <v>34</v>
      </c>
      <c r="E305" s="23"/>
      <c r="F305" s="25">
        <v>150</v>
      </c>
      <c r="G305" s="25" t="s">
        <v>145</v>
      </c>
      <c r="H305" s="26">
        <v>149</v>
      </c>
      <c r="I305" s="26">
        <v>21</v>
      </c>
      <c r="J305" s="26" t="s">
        <v>157</v>
      </c>
      <c r="K305" s="27" t="str">
        <f t="shared" si="118"/>
        <v>15</v>
      </c>
      <c r="L305" s="23"/>
      <c r="M305" s="67">
        <v>305</v>
      </c>
      <c r="N305">
        <v>75</v>
      </c>
      <c r="O305" s="51">
        <v>179</v>
      </c>
      <c r="P305" s="51">
        <v>249</v>
      </c>
      <c r="Q305" s="51">
        <v>128</v>
      </c>
      <c r="R305" s="51" t="str">
        <f t="shared" si="117"/>
        <v>75.179.249.149</v>
      </c>
      <c r="S305" s="54" t="s">
        <v>69</v>
      </c>
    </row>
    <row r="306" spans="1:19">
      <c r="A306" s="23"/>
      <c r="B306" s="23"/>
      <c r="C306" s="23"/>
      <c r="D306" s="50" t="s">
        <v>34</v>
      </c>
      <c r="E306" s="23"/>
      <c r="F306" s="25">
        <v>150</v>
      </c>
      <c r="G306" s="25" t="s">
        <v>145</v>
      </c>
      <c r="H306" s="26">
        <v>150</v>
      </c>
      <c r="I306" s="26">
        <v>22</v>
      </c>
      <c r="J306" s="26" t="s">
        <v>157</v>
      </c>
      <c r="K306" s="27" t="str">
        <f t="shared" si="118"/>
        <v>16</v>
      </c>
      <c r="L306" s="23"/>
      <c r="M306" s="66">
        <v>306</v>
      </c>
      <c r="N306">
        <v>75</v>
      </c>
      <c r="O306" s="51">
        <v>179</v>
      </c>
      <c r="P306" s="51">
        <v>249</v>
      </c>
      <c r="Q306" s="51">
        <v>128</v>
      </c>
      <c r="R306" s="51" t="str">
        <f t="shared" si="117"/>
        <v>75.179.249.150</v>
      </c>
      <c r="S306" s="54" t="s">
        <v>69</v>
      </c>
    </row>
    <row r="307" spans="1:19">
      <c r="A307" s="23"/>
      <c r="B307" s="23"/>
      <c r="C307" s="23"/>
      <c r="D307" s="50" t="s">
        <v>34</v>
      </c>
      <c r="E307" s="23"/>
      <c r="F307" s="25">
        <v>150</v>
      </c>
      <c r="G307" s="25" t="s">
        <v>145</v>
      </c>
      <c r="H307" s="26">
        <v>151</v>
      </c>
      <c r="I307" s="26">
        <v>23</v>
      </c>
      <c r="J307" s="26" t="s">
        <v>157</v>
      </c>
      <c r="K307" s="27" t="str">
        <f t="shared" si="118"/>
        <v>17</v>
      </c>
      <c r="L307" s="23"/>
      <c r="M307" s="67">
        <v>307</v>
      </c>
      <c r="N307">
        <v>75</v>
      </c>
      <c r="O307" s="51">
        <v>179</v>
      </c>
      <c r="P307" s="51">
        <v>249</v>
      </c>
      <c r="Q307" s="51">
        <v>128</v>
      </c>
      <c r="R307" s="51" t="str">
        <f t="shared" si="117"/>
        <v>75.179.249.151</v>
      </c>
      <c r="S307" s="54" t="s">
        <v>69</v>
      </c>
    </row>
    <row r="308" spans="1:19">
      <c r="A308" s="23"/>
      <c r="B308" s="23"/>
      <c r="C308" s="23"/>
      <c r="D308" s="50" t="s">
        <v>34</v>
      </c>
      <c r="E308" s="23"/>
      <c r="F308" s="25">
        <v>150</v>
      </c>
      <c r="G308" s="25" t="s">
        <v>145</v>
      </c>
      <c r="H308" s="26">
        <v>152</v>
      </c>
      <c r="I308" s="26">
        <v>24</v>
      </c>
      <c r="J308" s="26" t="s">
        <v>157</v>
      </c>
      <c r="K308" s="27" t="str">
        <f t="shared" si="118"/>
        <v>18</v>
      </c>
      <c r="L308" s="23"/>
      <c r="M308" s="66">
        <v>308</v>
      </c>
      <c r="N308">
        <v>75</v>
      </c>
      <c r="O308" s="51">
        <v>179</v>
      </c>
      <c r="P308" s="51">
        <v>249</v>
      </c>
      <c r="Q308" s="51">
        <v>128</v>
      </c>
      <c r="R308" s="51" t="str">
        <f t="shared" si="117"/>
        <v>75.179.249.152</v>
      </c>
      <c r="S308" s="54" t="s">
        <v>69</v>
      </c>
    </row>
    <row r="309" spans="1:19">
      <c r="A309" s="23"/>
      <c r="B309" s="23"/>
      <c r="C309" s="23"/>
      <c r="D309" s="50" t="s">
        <v>34</v>
      </c>
      <c r="E309" s="23"/>
      <c r="F309" s="25">
        <v>150</v>
      </c>
      <c r="G309" s="25" t="s">
        <v>145</v>
      </c>
      <c r="H309" s="26">
        <v>153</v>
      </c>
      <c r="I309" s="26">
        <v>25</v>
      </c>
      <c r="J309" s="26" t="s">
        <v>157</v>
      </c>
      <c r="K309" s="27" t="str">
        <f t="shared" si="118"/>
        <v>19</v>
      </c>
      <c r="L309" s="23"/>
      <c r="M309" s="67">
        <v>309</v>
      </c>
      <c r="N309">
        <v>75</v>
      </c>
      <c r="O309" s="51">
        <v>179</v>
      </c>
      <c r="P309" s="51">
        <v>249</v>
      </c>
      <c r="Q309" s="51">
        <v>128</v>
      </c>
      <c r="R309" s="51" t="str">
        <f t="shared" si="117"/>
        <v>75.179.249.153</v>
      </c>
      <c r="S309" s="54" t="s">
        <v>69</v>
      </c>
    </row>
    <row r="310" spans="1:19">
      <c r="A310" s="23"/>
      <c r="B310" s="23"/>
      <c r="C310" s="23"/>
      <c r="D310" s="50" t="s">
        <v>34</v>
      </c>
      <c r="E310" s="23"/>
      <c r="F310" s="25">
        <v>150</v>
      </c>
      <c r="G310" s="25" t="s">
        <v>145</v>
      </c>
      <c r="H310" s="26">
        <v>154</v>
      </c>
      <c r="I310" s="26">
        <v>26</v>
      </c>
      <c r="J310" s="26" t="s">
        <v>157</v>
      </c>
      <c r="K310" s="27" t="str">
        <f t="shared" si="118"/>
        <v>1A</v>
      </c>
      <c r="L310" s="23"/>
      <c r="M310" s="66">
        <v>310</v>
      </c>
      <c r="N310">
        <v>75</v>
      </c>
      <c r="O310" s="51">
        <v>179</v>
      </c>
      <c r="P310" s="51">
        <v>249</v>
      </c>
      <c r="Q310" s="51">
        <v>128</v>
      </c>
      <c r="R310" s="51" t="str">
        <f t="shared" si="117"/>
        <v>75.179.249.154</v>
      </c>
      <c r="S310" s="54" t="s">
        <v>69</v>
      </c>
    </row>
    <row r="311" spans="1:19">
      <c r="A311" s="23"/>
      <c r="B311" s="23"/>
      <c r="C311" s="23"/>
      <c r="D311" s="50" t="s">
        <v>34</v>
      </c>
      <c r="E311" s="23"/>
      <c r="F311" s="25">
        <v>150</v>
      </c>
      <c r="G311" s="25" t="s">
        <v>145</v>
      </c>
      <c r="H311" s="26">
        <v>155</v>
      </c>
      <c r="I311" s="26">
        <v>27</v>
      </c>
      <c r="J311" s="26" t="s">
        <v>157</v>
      </c>
      <c r="K311" s="27" t="str">
        <f t="shared" si="118"/>
        <v>1B</v>
      </c>
      <c r="L311" s="23"/>
      <c r="M311" s="67">
        <v>311</v>
      </c>
      <c r="N311">
        <v>75</v>
      </c>
      <c r="O311" s="51">
        <v>179</v>
      </c>
      <c r="P311" s="51">
        <v>249</v>
      </c>
      <c r="Q311" s="51">
        <v>128</v>
      </c>
      <c r="R311" s="51" t="str">
        <f t="shared" si="117"/>
        <v>75.179.249.155</v>
      </c>
      <c r="S311" s="54" t="s">
        <v>69</v>
      </c>
    </row>
    <row r="312" spans="1:19">
      <c r="A312" s="23"/>
      <c r="B312" s="23"/>
      <c r="C312" s="23"/>
      <c r="D312" s="50" t="s">
        <v>34</v>
      </c>
      <c r="E312" s="23"/>
      <c r="F312" s="25">
        <v>150</v>
      </c>
      <c r="G312" s="25" t="s">
        <v>145</v>
      </c>
      <c r="H312" s="26">
        <v>156</v>
      </c>
      <c r="I312" s="26">
        <v>28</v>
      </c>
      <c r="J312" s="26" t="s">
        <v>157</v>
      </c>
      <c r="K312" s="27" t="str">
        <f t="shared" si="118"/>
        <v>1C</v>
      </c>
      <c r="L312" s="23"/>
      <c r="M312" s="66">
        <v>312</v>
      </c>
      <c r="N312">
        <v>75</v>
      </c>
      <c r="O312" s="51">
        <v>179</v>
      </c>
      <c r="P312" s="51">
        <v>249</v>
      </c>
      <c r="Q312" s="51">
        <v>128</v>
      </c>
      <c r="R312" s="51" t="str">
        <f t="shared" si="117"/>
        <v>75.179.249.156</v>
      </c>
      <c r="S312" s="54" t="s">
        <v>69</v>
      </c>
    </row>
    <row r="313" spans="1:19">
      <c r="A313" s="23"/>
      <c r="B313" s="23"/>
      <c r="C313" s="23"/>
      <c r="D313" s="50" t="s">
        <v>34</v>
      </c>
      <c r="E313" s="23"/>
      <c r="F313" s="25">
        <v>150</v>
      </c>
      <c r="G313" s="25" t="s">
        <v>145</v>
      </c>
      <c r="H313" s="26">
        <v>157</v>
      </c>
      <c r="I313" s="26">
        <v>29</v>
      </c>
      <c r="J313" s="26" t="s">
        <v>157</v>
      </c>
      <c r="K313" s="27" t="str">
        <f t="shared" si="118"/>
        <v>1D</v>
      </c>
      <c r="L313" s="23"/>
      <c r="M313" s="67">
        <v>313</v>
      </c>
      <c r="N313">
        <v>75</v>
      </c>
      <c r="O313" s="51">
        <v>179</v>
      </c>
      <c r="P313" s="51">
        <v>249</v>
      </c>
      <c r="Q313" s="51">
        <v>128</v>
      </c>
      <c r="R313" s="51" t="str">
        <f t="shared" si="117"/>
        <v>75.179.249.157</v>
      </c>
      <c r="S313" s="54" t="s">
        <v>69</v>
      </c>
    </row>
    <row r="314" spans="1:19">
      <c r="A314" s="23"/>
      <c r="B314" s="23"/>
      <c r="C314" s="23"/>
      <c r="D314" s="50" t="s">
        <v>34</v>
      </c>
      <c r="E314" s="23"/>
      <c r="F314" s="25">
        <v>150</v>
      </c>
      <c r="G314" s="25" t="s">
        <v>145</v>
      </c>
      <c r="H314" s="26">
        <v>158</v>
      </c>
      <c r="I314" s="26">
        <v>30</v>
      </c>
      <c r="J314" s="26" t="s">
        <v>157</v>
      </c>
      <c r="K314" s="27" t="str">
        <f t="shared" si="118"/>
        <v>1E</v>
      </c>
      <c r="L314" s="23"/>
      <c r="M314" s="66">
        <v>314</v>
      </c>
      <c r="N314">
        <v>75</v>
      </c>
      <c r="O314" s="51">
        <v>179</v>
      </c>
      <c r="P314" s="51">
        <v>249</v>
      </c>
      <c r="Q314" s="51">
        <v>128</v>
      </c>
      <c r="R314" s="51" t="str">
        <f t="shared" si="117"/>
        <v>75.179.249.158</v>
      </c>
      <c r="S314" s="54" t="s">
        <v>69</v>
      </c>
    </row>
    <row r="315" spans="1:19">
      <c r="A315" s="36"/>
      <c r="B315" s="36"/>
      <c r="C315" s="36"/>
      <c r="D315" s="37" t="s">
        <v>38</v>
      </c>
      <c r="E315" s="36"/>
      <c r="F315" s="38">
        <v>150</v>
      </c>
      <c r="G315" s="38" t="s">
        <v>145</v>
      </c>
      <c r="H315" s="35">
        <v>159</v>
      </c>
      <c r="I315" s="35"/>
      <c r="J315" s="35"/>
      <c r="K315" s="32" t="s">
        <v>39</v>
      </c>
      <c r="L315" s="36"/>
      <c r="M315" s="67">
        <v>315</v>
      </c>
      <c r="N315">
        <v>75</v>
      </c>
      <c r="O315" s="51">
        <v>179</v>
      </c>
      <c r="P315" s="51">
        <v>249</v>
      </c>
      <c r="Q315" s="51">
        <v>128</v>
      </c>
      <c r="R315" s="51" t="str">
        <f t="shared" si="117"/>
        <v>75.179.249.159</v>
      </c>
      <c r="S315" s="54" t="s">
        <v>69</v>
      </c>
    </row>
    <row r="316" spans="1:19" ht="14.65" thickBot="1">
      <c r="A316" s="14"/>
      <c r="B316" s="14"/>
      <c r="C316" s="14"/>
      <c r="D316" s="14"/>
      <c r="E316" s="14"/>
      <c r="F316" s="42"/>
      <c r="G316" s="42"/>
      <c r="H316" s="46"/>
      <c r="I316" s="46"/>
      <c r="J316" s="46"/>
      <c r="K316" s="49"/>
      <c r="L316" s="14"/>
      <c r="M316" s="66">
        <v>316</v>
      </c>
      <c r="R316" s="51"/>
    </row>
    <row r="317" spans="1:19" ht="35.25" thickBot="1">
      <c r="A317" s="17"/>
      <c r="B317" s="18"/>
      <c r="C317" s="19"/>
      <c r="D317" s="20" t="s">
        <v>48</v>
      </c>
      <c r="E317" s="18"/>
      <c r="F317" s="21">
        <v>350</v>
      </c>
      <c r="G317" s="21"/>
      <c r="H317" s="21">
        <v>192</v>
      </c>
      <c r="I317" s="21"/>
      <c r="J317" s="21"/>
      <c r="K317" s="18"/>
      <c r="L317" s="22" t="s">
        <v>107</v>
      </c>
      <c r="M317" s="67">
        <v>317</v>
      </c>
      <c r="N317">
        <v>75</v>
      </c>
      <c r="O317" s="51">
        <v>179</v>
      </c>
      <c r="P317" s="51">
        <v>249</v>
      </c>
      <c r="Q317" s="51">
        <v>192</v>
      </c>
      <c r="R317" s="51" t="str">
        <f t="shared" ref="R317:R332" si="123">N317&amp;"."&amp;O317&amp;"."&amp;P317&amp;"."&amp;H317</f>
        <v>75.179.249.192</v>
      </c>
      <c r="S317" s="54" t="s">
        <v>70</v>
      </c>
    </row>
    <row r="318" spans="1:19">
      <c r="A318" s="36"/>
      <c r="B318" s="36"/>
      <c r="C318" s="36"/>
      <c r="D318" s="37" t="s">
        <v>37</v>
      </c>
      <c r="E318" s="36"/>
      <c r="F318" s="38">
        <v>350</v>
      </c>
      <c r="G318" s="38" t="s">
        <v>145</v>
      </c>
      <c r="H318" s="35">
        <v>193</v>
      </c>
      <c r="I318" s="31">
        <v>1</v>
      </c>
      <c r="J318" s="31" t="s">
        <v>158</v>
      </c>
      <c r="K318" s="28" t="str">
        <f t="shared" ref="K318:K331" si="124">DEC2HEX(I318)</f>
        <v>1</v>
      </c>
      <c r="L318" s="36"/>
      <c r="M318" s="66">
        <v>318</v>
      </c>
      <c r="N318">
        <v>75</v>
      </c>
      <c r="O318" s="51">
        <v>179</v>
      </c>
      <c r="P318" s="51">
        <v>249</v>
      </c>
      <c r="Q318" s="51">
        <v>192</v>
      </c>
      <c r="R318" s="51" t="str">
        <f t="shared" si="123"/>
        <v>75.179.249.193</v>
      </c>
      <c r="S318" s="54" t="s">
        <v>70</v>
      </c>
    </row>
    <row r="319" spans="1:19">
      <c r="A319" s="36"/>
      <c r="B319" s="36"/>
      <c r="C319" s="36"/>
      <c r="D319" s="37" t="s">
        <v>32</v>
      </c>
      <c r="E319" s="36"/>
      <c r="F319" s="38">
        <v>350</v>
      </c>
      <c r="G319" s="38" t="s">
        <v>145</v>
      </c>
      <c r="H319" s="35">
        <v>194</v>
      </c>
      <c r="I319" s="35">
        <v>2</v>
      </c>
      <c r="J319" s="35" t="s">
        <v>158</v>
      </c>
      <c r="K319" s="32" t="str">
        <f t="shared" si="124"/>
        <v>2</v>
      </c>
      <c r="L319" s="36"/>
      <c r="M319" s="67">
        <v>319</v>
      </c>
      <c r="N319">
        <v>75</v>
      </c>
      <c r="O319" s="51">
        <v>179</v>
      </c>
      <c r="P319" s="51">
        <v>249</v>
      </c>
      <c r="Q319" s="51">
        <v>192</v>
      </c>
      <c r="R319" s="51" t="str">
        <f t="shared" si="123"/>
        <v>75.179.249.194</v>
      </c>
      <c r="S319" s="54" t="s">
        <v>70</v>
      </c>
    </row>
    <row r="320" spans="1:19">
      <c r="A320" s="36"/>
      <c r="B320" s="36"/>
      <c r="C320" s="36"/>
      <c r="D320" s="37" t="s">
        <v>33</v>
      </c>
      <c r="E320" s="36"/>
      <c r="F320" s="38">
        <v>350</v>
      </c>
      <c r="G320" s="38" t="s">
        <v>145</v>
      </c>
      <c r="H320" s="35">
        <v>195</v>
      </c>
      <c r="I320" s="31">
        <v>3</v>
      </c>
      <c r="J320" s="31" t="s">
        <v>158</v>
      </c>
      <c r="K320" s="28" t="str">
        <f t="shared" si="124"/>
        <v>3</v>
      </c>
      <c r="L320" s="36"/>
      <c r="M320" s="66">
        <v>320</v>
      </c>
      <c r="N320">
        <v>75</v>
      </c>
      <c r="O320" s="51">
        <v>179</v>
      </c>
      <c r="P320" s="51">
        <v>249</v>
      </c>
      <c r="Q320" s="51">
        <v>192</v>
      </c>
      <c r="R320" s="51" t="str">
        <f t="shared" si="123"/>
        <v>75.179.249.195</v>
      </c>
      <c r="S320" s="54" t="s">
        <v>70</v>
      </c>
    </row>
    <row r="321" spans="1:24">
      <c r="A321" s="36">
        <v>3</v>
      </c>
      <c r="B321" s="36" t="s">
        <v>30</v>
      </c>
      <c r="C321" s="36">
        <v>1</v>
      </c>
      <c r="D321" s="36" t="str">
        <f>"cdptpabb-"&amp;B321&amp;"-"&amp;TEXT(C321,"0000")</f>
        <v>cdptpabb-ci-mql-0001</v>
      </c>
      <c r="E321" s="36" t="s">
        <v>15</v>
      </c>
      <c r="F321" s="38">
        <v>350</v>
      </c>
      <c r="G321" s="38" t="s">
        <v>145</v>
      </c>
      <c r="H321" s="35">
        <v>196</v>
      </c>
      <c r="I321" s="35">
        <v>4</v>
      </c>
      <c r="J321" s="35" t="s">
        <v>158</v>
      </c>
      <c r="K321" s="32" t="str">
        <f t="shared" si="124"/>
        <v>4</v>
      </c>
      <c r="L321" s="36" t="str">
        <f>"POD "&amp;A321&amp;" MemSQL "&amp;C321</f>
        <v>POD 3 MemSQL 1</v>
      </c>
      <c r="M321" s="67">
        <v>321</v>
      </c>
      <c r="N321">
        <v>75</v>
      </c>
      <c r="O321" s="51">
        <v>179</v>
      </c>
      <c r="P321" s="51">
        <v>249</v>
      </c>
      <c r="Q321" s="51">
        <v>192</v>
      </c>
      <c r="R321" s="51" t="str">
        <f t="shared" si="123"/>
        <v>75.179.249.196</v>
      </c>
      <c r="S321" s="54" t="s">
        <v>70</v>
      </c>
      <c r="U321" s="12" t="str">
        <f t="shared" ref="U321:U325" si="125">G321&amp;H321</f>
        <v>75.179.249.196</v>
      </c>
      <c r="V321" t="str">
        <f t="shared" ref="V321:V325" si="126">D321&amp;".cdvr.stage.charter.com"</f>
        <v>cdptpabb-ci-mql-0001.cdvr.stage.charter.com</v>
      </c>
      <c r="W321" t="str">
        <f t="shared" ref="W321:W325" si="127">J321&amp;K321</f>
        <v>2001:1998:064f:010b::4</v>
      </c>
      <c r="X321" t="str">
        <f t="shared" ref="X321:X325" si="128">D321&amp;".cdvr.stage.charter.com"</f>
        <v>cdptpabb-ci-mql-0001.cdvr.stage.charter.com</v>
      </c>
    </row>
    <row r="322" spans="1:24">
      <c r="A322" s="36">
        <v>3</v>
      </c>
      <c r="B322" s="36" t="s">
        <v>30</v>
      </c>
      <c r="C322" s="36">
        <v>2</v>
      </c>
      <c r="D322" s="36" t="str">
        <f>"cdptpabb-"&amp;B322&amp;"-"&amp;TEXT(C322,"0000")</f>
        <v>cdptpabb-ci-mql-0002</v>
      </c>
      <c r="E322" s="36" t="s">
        <v>15</v>
      </c>
      <c r="F322" s="38">
        <v>350</v>
      </c>
      <c r="G322" s="38" t="s">
        <v>145</v>
      </c>
      <c r="H322" s="35">
        <v>197</v>
      </c>
      <c r="I322" s="35">
        <v>5</v>
      </c>
      <c r="J322" s="35" t="s">
        <v>158</v>
      </c>
      <c r="K322" s="32" t="str">
        <f t="shared" si="124"/>
        <v>5</v>
      </c>
      <c r="L322" s="36" t="str">
        <f>"POD "&amp;A322&amp;" MemSQL "&amp;C322</f>
        <v>POD 3 MemSQL 2</v>
      </c>
      <c r="M322" s="66">
        <v>322</v>
      </c>
      <c r="N322">
        <v>75</v>
      </c>
      <c r="O322" s="51">
        <v>179</v>
      </c>
      <c r="P322" s="51">
        <v>249</v>
      </c>
      <c r="Q322" s="51">
        <v>192</v>
      </c>
      <c r="R322" s="51" t="str">
        <f t="shared" si="123"/>
        <v>75.179.249.197</v>
      </c>
      <c r="S322" s="54" t="s">
        <v>70</v>
      </c>
      <c r="U322" s="12" t="str">
        <f t="shared" si="125"/>
        <v>75.179.249.197</v>
      </c>
      <c r="V322" t="str">
        <f t="shared" si="126"/>
        <v>cdptpabb-ci-mql-0002.cdvr.stage.charter.com</v>
      </c>
      <c r="W322" t="str">
        <f t="shared" si="127"/>
        <v>2001:1998:064f:010b::5</v>
      </c>
      <c r="X322" t="str">
        <f t="shared" si="128"/>
        <v>cdptpabb-ci-mql-0002.cdvr.stage.charter.com</v>
      </c>
    </row>
    <row r="323" spans="1:24">
      <c r="A323" s="36">
        <v>3</v>
      </c>
      <c r="B323" s="36" t="s">
        <v>30</v>
      </c>
      <c r="C323" s="36">
        <v>3</v>
      </c>
      <c r="D323" s="36" t="str">
        <f>"cdptpabb-"&amp;B323&amp;"-"&amp;TEXT(C323,"0000")</f>
        <v>cdptpabb-ci-mql-0003</v>
      </c>
      <c r="E323" s="36" t="s">
        <v>15</v>
      </c>
      <c r="F323" s="38">
        <v>350</v>
      </c>
      <c r="G323" s="38" t="s">
        <v>145</v>
      </c>
      <c r="H323" s="35">
        <v>198</v>
      </c>
      <c r="I323" s="35">
        <v>6</v>
      </c>
      <c r="J323" s="35" t="s">
        <v>158</v>
      </c>
      <c r="K323" s="32" t="str">
        <f t="shared" si="124"/>
        <v>6</v>
      </c>
      <c r="L323" s="36" t="str">
        <f>"POD "&amp;A323&amp;" MemSQL "&amp;C323</f>
        <v>POD 3 MemSQL 3</v>
      </c>
      <c r="M323" s="67">
        <v>323</v>
      </c>
      <c r="N323">
        <v>75</v>
      </c>
      <c r="O323" s="51">
        <v>179</v>
      </c>
      <c r="P323" s="51">
        <v>249</v>
      </c>
      <c r="Q323" s="51">
        <v>192</v>
      </c>
      <c r="R323" s="51" t="str">
        <f t="shared" si="123"/>
        <v>75.179.249.198</v>
      </c>
      <c r="S323" s="54" t="s">
        <v>70</v>
      </c>
      <c r="U323" s="12" t="str">
        <f t="shared" si="125"/>
        <v>75.179.249.198</v>
      </c>
      <c r="V323" t="str">
        <f t="shared" si="126"/>
        <v>cdptpabb-ci-mql-0003.cdvr.stage.charter.com</v>
      </c>
      <c r="W323" t="str">
        <f t="shared" si="127"/>
        <v>2001:1998:064f:010b::6</v>
      </c>
      <c r="X323" t="str">
        <f t="shared" si="128"/>
        <v>cdptpabb-ci-mql-0003.cdvr.stage.charter.com</v>
      </c>
    </row>
    <row r="324" spans="1:24">
      <c r="A324" s="36">
        <v>3</v>
      </c>
      <c r="B324" s="36" t="s">
        <v>30</v>
      </c>
      <c r="C324" s="36">
        <v>4</v>
      </c>
      <c r="D324" s="36" t="str">
        <f>"cdptpabb-"&amp;B324&amp;"-"&amp;TEXT(C324,"0000")</f>
        <v>cdptpabb-ci-mql-0004</v>
      </c>
      <c r="E324" s="36" t="s">
        <v>15</v>
      </c>
      <c r="F324" s="38">
        <v>350</v>
      </c>
      <c r="G324" s="38" t="s">
        <v>145</v>
      </c>
      <c r="H324" s="35">
        <v>199</v>
      </c>
      <c r="I324" s="35">
        <v>7</v>
      </c>
      <c r="J324" s="35" t="s">
        <v>158</v>
      </c>
      <c r="K324" s="32" t="str">
        <f t="shared" si="124"/>
        <v>7</v>
      </c>
      <c r="L324" s="36" t="str">
        <f>"POD "&amp;A324&amp;" MemSQL "&amp;C324</f>
        <v>POD 3 MemSQL 4</v>
      </c>
      <c r="M324" s="66">
        <v>324</v>
      </c>
      <c r="N324">
        <v>75</v>
      </c>
      <c r="O324" s="51">
        <v>179</v>
      </c>
      <c r="P324" s="51">
        <v>249</v>
      </c>
      <c r="Q324" s="51">
        <v>192</v>
      </c>
      <c r="R324" s="51" t="str">
        <f t="shared" si="123"/>
        <v>75.179.249.199</v>
      </c>
      <c r="S324" s="54" t="s">
        <v>70</v>
      </c>
      <c r="U324" s="12" t="str">
        <f t="shared" si="125"/>
        <v>75.179.249.199</v>
      </c>
      <c r="V324" t="str">
        <f t="shared" si="126"/>
        <v>cdptpabb-ci-mql-0004.cdvr.stage.charter.com</v>
      </c>
      <c r="W324" t="str">
        <f t="shared" si="127"/>
        <v>2001:1998:064f:010b::7</v>
      </c>
      <c r="X324" t="str">
        <f t="shared" si="128"/>
        <v>cdptpabb-ci-mql-0004.cdvr.stage.charter.com</v>
      </c>
    </row>
    <row r="325" spans="1:24">
      <c r="A325" s="36">
        <v>3</v>
      </c>
      <c r="B325" s="36" t="s">
        <v>30</v>
      </c>
      <c r="C325" s="36">
        <v>5</v>
      </c>
      <c r="D325" s="36" t="str">
        <f>"cdptpabb-"&amp;B325&amp;"-"&amp;TEXT(C325,"0000")</f>
        <v>cdptpabb-ci-mql-0005</v>
      </c>
      <c r="E325" s="36" t="s">
        <v>15</v>
      </c>
      <c r="F325" s="38">
        <v>350</v>
      </c>
      <c r="G325" s="38" t="s">
        <v>145</v>
      </c>
      <c r="H325" s="35">
        <v>200</v>
      </c>
      <c r="I325" s="35">
        <v>8</v>
      </c>
      <c r="J325" s="35" t="s">
        <v>158</v>
      </c>
      <c r="K325" s="32" t="str">
        <f t="shared" si="124"/>
        <v>8</v>
      </c>
      <c r="L325" s="36" t="str">
        <f>"POD "&amp;A325&amp;" MemSQL "&amp;C325</f>
        <v>POD 3 MemSQL 5</v>
      </c>
      <c r="M325" s="67">
        <v>325</v>
      </c>
      <c r="N325">
        <v>75</v>
      </c>
      <c r="O325" s="51">
        <v>179</v>
      </c>
      <c r="P325" s="51">
        <v>249</v>
      </c>
      <c r="Q325" s="51">
        <v>192</v>
      </c>
      <c r="R325" s="51" t="str">
        <f t="shared" si="123"/>
        <v>75.179.249.200</v>
      </c>
      <c r="S325" s="54" t="s">
        <v>70</v>
      </c>
      <c r="U325" s="12" t="str">
        <f t="shared" si="125"/>
        <v>75.179.249.200</v>
      </c>
      <c r="V325" t="str">
        <f t="shared" si="126"/>
        <v>cdptpabb-ci-mql-0005.cdvr.stage.charter.com</v>
      </c>
      <c r="W325" t="str">
        <f t="shared" si="127"/>
        <v>2001:1998:064f:010b::8</v>
      </c>
      <c r="X325" t="str">
        <f t="shared" si="128"/>
        <v>cdptpabb-ci-mql-0005.cdvr.stage.charter.com</v>
      </c>
    </row>
    <row r="326" spans="1:24">
      <c r="A326" s="23"/>
      <c r="B326" s="23"/>
      <c r="C326" s="23"/>
      <c r="D326" s="50" t="s">
        <v>34</v>
      </c>
      <c r="E326" s="23"/>
      <c r="F326" s="25">
        <v>350</v>
      </c>
      <c r="G326" s="25" t="s">
        <v>145</v>
      </c>
      <c r="H326" s="26">
        <v>201</v>
      </c>
      <c r="I326" s="26">
        <v>9</v>
      </c>
      <c r="J326" s="26" t="s">
        <v>158</v>
      </c>
      <c r="K326" s="27" t="str">
        <f t="shared" si="124"/>
        <v>9</v>
      </c>
      <c r="L326" s="23"/>
      <c r="M326" s="66">
        <v>326</v>
      </c>
      <c r="N326">
        <v>75</v>
      </c>
      <c r="O326" s="51">
        <v>179</v>
      </c>
      <c r="P326" s="51">
        <v>249</v>
      </c>
      <c r="Q326" s="51">
        <v>192</v>
      </c>
      <c r="R326" s="51" t="str">
        <f t="shared" si="123"/>
        <v>75.179.249.201</v>
      </c>
      <c r="S326" s="54" t="s">
        <v>70</v>
      </c>
    </row>
    <row r="327" spans="1:24">
      <c r="A327" s="23"/>
      <c r="B327" s="23"/>
      <c r="C327" s="23"/>
      <c r="D327" s="50" t="s">
        <v>34</v>
      </c>
      <c r="E327" s="23"/>
      <c r="F327" s="25">
        <v>350</v>
      </c>
      <c r="G327" s="25" t="s">
        <v>145</v>
      </c>
      <c r="H327" s="26">
        <v>202</v>
      </c>
      <c r="I327" s="26">
        <v>10</v>
      </c>
      <c r="J327" s="26" t="s">
        <v>158</v>
      </c>
      <c r="K327" s="27" t="str">
        <f t="shared" si="124"/>
        <v>A</v>
      </c>
      <c r="L327" s="23"/>
      <c r="M327" s="67">
        <v>327</v>
      </c>
      <c r="N327">
        <v>75</v>
      </c>
      <c r="O327" s="51">
        <v>179</v>
      </c>
      <c r="P327" s="51">
        <v>249</v>
      </c>
      <c r="Q327" s="51">
        <v>192</v>
      </c>
      <c r="R327" s="51" t="str">
        <f t="shared" si="123"/>
        <v>75.179.249.202</v>
      </c>
      <c r="S327" s="54" t="s">
        <v>70</v>
      </c>
    </row>
    <row r="328" spans="1:24">
      <c r="A328" s="23"/>
      <c r="B328" s="23"/>
      <c r="C328" s="23"/>
      <c r="D328" s="50" t="s">
        <v>34</v>
      </c>
      <c r="E328" s="23"/>
      <c r="F328" s="25">
        <v>350</v>
      </c>
      <c r="G328" s="25" t="s">
        <v>145</v>
      </c>
      <c r="H328" s="26">
        <v>203</v>
      </c>
      <c r="I328" s="26">
        <v>11</v>
      </c>
      <c r="J328" s="26" t="s">
        <v>158</v>
      </c>
      <c r="K328" s="27" t="str">
        <f t="shared" si="124"/>
        <v>B</v>
      </c>
      <c r="L328" s="23"/>
      <c r="M328" s="66">
        <v>328</v>
      </c>
      <c r="N328">
        <v>75</v>
      </c>
      <c r="O328" s="51">
        <v>179</v>
      </c>
      <c r="P328" s="51">
        <v>249</v>
      </c>
      <c r="Q328" s="51">
        <v>192</v>
      </c>
      <c r="R328" s="51" t="str">
        <f t="shared" si="123"/>
        <v>75.179.249.203</v>
      </c>
      <c r="S328" s="54" t="s">
        <v>70</v>
      </c>
    </row>
    <row r="329" spans="1:24">
      <c r="A329" s="23"/>
      <c r="B329" s="23"/>
      <c r="C329" s="23"/>
      <c r="D329" s="50" t="s">
        <v>34</v>
      </c>
      <c r="E329" s="23"/>
      <c r="F329" s="25">
        <v>350</v>
      </c>
      <c r="G329" s="25" t="s">
        <v>145</v>
      </c>
      <c r="H329" s="26">
        <v>204</v>
      </c>
      <c r="I329" s="26">
        <v>12</v>
      </c>
      <c r="J329" s="26" t="s">
        <v>158</v>
      </c>
      <c r="K329" s="27" t="str">
        <f t="shared" si="124"/>
        <v>C</v>
      </c>
      <c r="L329" s="23"/>
      <c r="M329" s="67">
        <v>329</v>
      </c>
      <c r="N329">
        <v>75</v>
      </c>
      <c r="O329" s="51">
        <v>179</v>
      </c>
      <c r="P329" s="51">
        <v>249</v>
      </c>
      <c r="Q329" s="51">
        <v>192</v>
      </c>
      <c r="R329" s="51" t="str">
        <f t="shared" si="123"/>
        <v>75.179.249.204</v>
      </c>
      <c r="S329" s="54" t="s">
        <v>70</v>
      </c>
    </row>
    <row r="330" spans="1:24">
      <c r="A330" s="23"/>
      <c r="B330" s="23"/>
      <c r="C330" s="23"/>
      <c r="D330" s="50" t="s">
        <v>34</v>
      </c>
      <c r="E330" s="23"/>
      <c r="F330" s="25">
        <v>350</v>
      </c>
      <c r="G330" s="25" t="s">
        <v>145</v>
      </c>
      <c r="H330" s="26">
        <v>205</v>
      </c>
      <c r="I330" s="26">
        <v>13</v>
      </c>
      <c r="J330" s="26" t="s">
        <v>158</v>
      </c>
      <c r="K330" s="27" t="str">
        <f t="shared" si="124"/>
        <v>D</v>
      </c>
      <c r="L330" s="23"/>
      <c r="M330" s="66">
        <v>330</v>
      </c>
      <c r="N330">
        <v>75</v>
      </c>
      <c r="O330" s="51">
        <v>179</v>
      </c>
      <c r="P330" s="51">
        <v>249</v>
      </c>
      <c r="Q330" s="51">
        <v>192</v>
      </c>
      <c r="R330" s="51" t="str">
        <f t="shared" si="123"/>
        <v>75.179.249.205</v>
      </c>
      <c r="S330" s="54" t="s">
        <v>70</v>
      </c>
    </row>
    <row r="331" spans="1:24">
      <c r="A331" s="23"/>
      <c r="B331" s="23"/>
      <c r="C331" s="23"/>
      <c r="D331" s="50" t="s">
        <v>34</v>
      </c>
      <c r="E331" s="23"/>
      <c r="F331" s="25">
        <v>350</v>
      </c>
      <c r="G331" s="25" t="s">
        <v>145</v>
      </c>
      <c r="H331" s="26">
        <v>206</v>
      </c>
      <c r="I331" s="26">
        <v>14</v>
      </c>
      <c r="J331" s="26" t="s">
        <v>158</v>
      </c>
      <c r="K331" s="27" t="str">
        <f t="shared" si="124"/>
        <v>E</v>
      </c>
      <c r="L331" s="23"/>
      <c r="M331" s="67">
        <v>331</v>
      </c>
      <c r="N331">
        <v>75</v>
      </c>
      <c r="O331" s="51">
        <v>179</v>
      </c>
      <c r="P331" s="51">
        <v>249</v>
      </c>
      <c r="Q331" s="51">
        <v>192</v>
      </c>
      <c r="R331" s="51" t="str">
        <f t="shared" si="123"/>
        <v>75.179.249.206</v>
      </c>
      <c r="S331" s="54" t="s">
        <v>70</v>
      </c>
    </row>
    <row r="332" spans="1:24">
      <c r="A332" s="36"/>
      <c r="B332" s="36"/>
      <c r="C332" s="36"/>
      <c r="D332" s="37" t="s">
        <v>38</v>
      </c>
      <c r="E332" s="36"/>
      <c r="F332" s="38">
        <v>350</v>
      </c>
      <c r="G332" s="38" t="s">
        <v>145</v>
      </c>
      <c r="H332" s="35">
        <v>207</v>
      </c>
      <c r="I332" s="35"/>
      <c r="J332" s="35"/>
      <c r="K332" s="32" t="s">
        <v>39</v>
      </c>
      <c r="L332" s="36"/>
      <c r="M332" s="66">
        <v>332</v>
      </c>
      <c r="N332">
        <v>75</v>
      </c>
      <c r="O332" s="51">
        <v>179</v>
      </c>
      <c r="P332" s="51">
        <v>249</v>
      </c>
      <c r="Q332" s="51">
        <v>192</v>
      </c>
      <c r="R332" s="51" t="str">
        <f t="shared" si="123"/>
        <v>75.179.249.207</v>
      </c>
      <c r="S332" s="54" t="s">
        <v>70</v>
      </c>
    </row>
    <row r="333" spans="1:24" ht="14.65" thickBot="1">
      <c r="A333" s="14"/>
      <c r="B333" s="14"/>
      <c r="C333" s="14"/>
      <c r="D333" s="14"/>
      <c r="E333" s="14"/>
      <c r="F333" s="42"/>
      <c r="G333" s="42"/>
      <c r="H333" s="13"/>
      <c r="I333" s="13"/>
      <c r="J333" s="13"/>
      <c r="K333" s="9"/>
      <c r="L333" s="14"/>
      <c r="M333" s="67">
        <v>333</v>
      </c>
      <c r="O333" s="51"/>
      <c r="P333" s="51"/>
      <c r="Q333" s="51"/>
      <c r="R333" s="51"/>
    </row>
    <row r="334" spans="1:24" ht="35.25" thickBot="1">
      <c r="A334" s="17"/>
      <c r="B334" s="18"/>
      <c r="C334" s="19"/>
      <c r="D334" s="20" t="s">
        <v>52</v>
      </c>
      <c r="E334" s="18"/>
      <c r="F334" s="21">
        <v>210</v>
      </c>
      <c r="G334" s="21"/>
      <c r="H334" s="21">
        <v>0</v>
      </c>
      <c r="I334" s="21"/>
      <c r="J334" s="21"/>
      <c r="K334" s="18"/>
      <c r="L334" s="22" t="s">
        <v>108</v>
      </c>
      <c r="M334" s="66">
        <v>334</v>
      </c>
      <c r="N334">
        <v>192</v>
      </c>
      <c r="O334" s="51">
        <v>168</v>
      </c>
      <c r="P334" s="51">
        <v>254</v>
      </c>
      <c r="Q334" s="51">
        <v>0</v>
      </c>
      <c r="R334" s="51" t="str">
        <f t="shared" ref="R334:R365" si="129">N334&amp;"."&amp;O334&amp;"."&amp;P334&amp;"."&amp;H334</f>
        <v>192.168.254.0</v>
      </c>
      <c r="S334" s="54" t="s">
        <v>71</v>
      </c>
    </row>
    <row r="335" spans="1:24">
      <c r="A335" s="36"/>
      <c r="B335" s="36"/>
      <c r="C335" s="36"/>
      <c r="D335" s="37" t="s">
        <v>37</v>
      </c>
      <c r="E335" s="36"/>
      <c r="F335" s="38">
        <v>210</v>
      </c>
      <c r="G335" s="38" t="s">
        <v>145</v>
      </c>
      <c r="H335" s="35">
        <v>1</v>
      </c>
      <c r="I335" s="31">
        <v>1</v>
      </c>
      <c r="J335" s="31" t="s">
        <v>159</v>
      </c>
      <c r="K335" s="28" t="str">
        <f t="shared" ref="K335:K364" si="130">DEC2HEX(I335)</f>
        <v>1</v>
      </c>
      <c r="L335" s="36"/>
      <c r="M335" s="67">
        <v>335</v>
      </c>
      <c r="N335">
        <v>192</v>
      </c>
      <c r="O335" s="51">
        <v>168</v>
      </c>
      <c r="P335" s="51">
        <v>254</v>
      </c>
      <c r="Q335" s="51">
        <v>0</v>
      </c>
      <c r="R335" s="51" t="str">
        <f t="shared" si="129"/>
        <v>192.168.254.1</v>
      </c>
      <c r="S335" s="54" t="s">
        <v>71</v>
      </c>
    </row>
    <row r="336" spans="1:24">
      <c r="A336" s="36"/>
      <c r="B336" s="36"/>
      <c r="C336" s="36"/>
      <c r="D336" s="37" t="s">
        <v>32</v>
      </c>
      <c r="E336" s="36"/>
      <c r="F336" s="38">
        <v>210</v>
      </c>
      <c r="G336" s="38" t="s">
        <v>145</v>
      </c>
      <c r="H336" s="35">
        <v>2</v>
      </c>
      <c r="I336" s="35">
        <v>2</v>
      </c>
      <c r="J336" s="35" t="s">
        <v>159</v>
      </c>
      <c r="K336" s="32" t="str">
        <f t="shared" si="130"/>
        <v>2</v>
      </c>
      <c r="L336" s="36"/>
      <c r="M336" s="66">
        <v>336</v>
      </c>
      <c r="N336">
        <v>192</v>
      </c>
      <c r="O336" s="51">
        <v>168</v>
      </c>
      <c r="P336" s="51">
        <v>254</v>
      </c>
      <c r="Q336" s="51">
        <v>0</v>
      </c>
      <c r="R336" s="51" t="str">
        <f t="shared" si="129"/>
        <v>192.168.254.2</v>
      </c>
      <c r="S336" s="54" t="s">
        <v>71</v>
      </c>
    </row>
    <row r="337" spans="1:24">
      <c r="A337" s="36"/>
      <c r="B337" s="36"/>
      <c r="C337" s="36"/>
      <c r="D337" s="37" t="s">
        <v>33</v>
      </c>
      <c r="E337" s="36"/>
      <c r="F337" s="38">
        <v>210</v>
      </c>
      <c r="G337" s="38" t="s">
        <v>145</v>
      </c>
      <c r="H337" s="35">
        <v>3</v>
      </c>
      <c r="I337" s="31">
        <v>3</v>
      </c>
      <c r="J337" s="31" t="s">
        <v>159</v>
      </c>
      <c r="K337" s="28" t="str">
        <f t="shared" si="130"/>
        <v>3</v>
      </c>
      <c r="L337" s="36"/>
      <c r="M337" s="67">
        <v>337</v>
      </c>
      <c r="N337">
        <v>192</v>
      </c>
      <c r="O337" s="51">
        <v>168</v>
      </c>
      <c r="P337" s="51">
        <v>254</v>
      </c>
      <c r="Q337" s="51">
        <v>0</v>
      </c>
      <c r="R337" s="51" t="str">
        <f t="shared" si="129"/>
        <v>192.168.254.3</v>
      </c>
      <c r="S337" s="54" t="s">
        <v>71</v>
      </c>
    </row>
    <row r="338" spans="1:24">
      <c r="A338" s="7">
        <v>4</v>
      </c>
      <c r="B338" s="7" t="s">
        <v>31</v>
      </c>
      <c r="C338" s="7">
        <v>1</v>
      </c>
      <c r="D338" s="7" t="str">
        <f>"cdptpabb-"&amp;B338&amp;"-"&amp;TEXT(C338,"0000")&amp;"-1"</f>
        <v>cdptpabb-ci-sto-0001-1</v>
      </c>
      <c r="E338" s="7" t="s">
        <v>15</v>
      </c>
      <c r="F338" s="8">
        <v>210</v>
      </c>
      <c r="G338" s="8" t="s">
        <v>145</v>
      </c>
      <c r="H338" s="44">
        <v>4</v>
      </c>
      <c r="I338" s="44">
        <v>4</v>
      </c>
      <c r="J338" s="44" t="s">
        <v>159</v>
      </c>
      <c r="K338" s="45" t="str">
        <f t="shared" si="130"/>
        <v>4</v>
      </c>
      <c r="L338" s="7" t="str">
        <f>"POD "&amp;A338&amp;" Storage SIOC 1, "&amp;C338</f>
        <v>POD 4 Storage SIOC 1, 1</v>
      </c>
      <c r="M338" s="66">
        <v>338</v>
      </c>
      <c r="N338">
        <v>192</v>
      </c>
      <c r="O338" s="51">
        <v>168</v>
      </c>
      <c r="P338" s="51">
        <v>254</v>
      </c>
      <c r="Q338" s="51">
        <v>0</v>
      </c>
      <c r="R338" s="51" t="str">
        <f t="shared" si="129"/>
        <v>192.168.254.4</v>
      </c>
      <c r="S338" s="54" t="s">
        <v>71</v>
      </c>
      <c r="U338" s="12" t="str">
        <f t="shared" ref="U338:U351" si="131">G338&amp;H338</f>
        <v>75.179.249.4</v>
      </c>
      <c r="V338" t="str">
        <f t="shared" ref="V338:V351" si="132">D338&amp;".cdvr.stage.charter.com"</f>
        <v>cdptpabb-ci-sto-0001-1.cdvr.stage.charter.com</v>
      </c>
      <c r="W338" t="str">
        <f t="shared" ref="W338:W351" si="133">J338&amp;K338</f>
        <v>2001:1998:064f:0109::4</v>
      </c>
      <c r="X338" t="str">
        <f t="shared" ref="X338:X351" si="134">D338&amp;".cdvr.stage.charter.com"</f>
        <v>cdptpabb-ci-sto-0001-1.cdvr.stage.charter.com</v>
      </c>
    </row>
    <row r="339" spans="1:24">
      <c r="A339" s="7">
        <v>4</v>
      </c>
      <c r="B339" s="7" t="s">
        <v>31</v>
      </c>
      <c r="C339" s="7">
        <v>1</v>
      </c>
      <c r="D339" s="7" t="str">
        <f>"cdptpabb-"&amp;B339&amp;"-"&amp;TEXT(C339,"0000")&amp;"-2"</f>
        <v>cdptpabb-ci-sto-0001-2</v>
      </c>
      <c r="E339" s="7" t="s">
        <v>15</v>
      </c>
      <c r="F339" s="8">
        <v>210</v>
      </c>
      <c r="G339" s="8" t="s">
        <v>145</v>
      </c>
      <c r="H339" s="44">
        <v>5</v>
      </c>
      <c r="I339" s="44">
        <v>5</v>
      </c>
      <c r="J339" s="44" t="s">
        <v>159</v>
      </c>
      <c r="K339" s="45" t="str">
        <f t="shared" si="130"/>
        <v>5</v>
      </c>
      <c r="L339" s="7" t="str">
        <f>"POD "&amp;A339&amp;" Storage SIOC 2, "&amp;C339</f>
        <v>POD 4 Storage SIOC 2, 1</v>
      </c>
      <c r="M339" s="67">
        <v>339</v>
      </c>
      <c r="N339">
        <v>192</v>
      </c>
      <c r="O339" s="51">
        <v>168</v>
      </c>
      <c r="P339" s="51">
        <v>254</v>
      </c>
      <c r="Q339" s="51">
        <v>0</v>
      </c>
      <c r="R339" s="51" t="str">
        <f t="shared" si="129"/>
        <v>192.168.254.5</v>
      </c>
      <c r="S339" s="54" t="s">
        <v>71</v>
      </c>
      <c r="U339" s="12" t="str">
        <f t="shared" si="131"/>
        <v>75.179.249.5</v>
      </c>
      <c r="V339" t="str">
        <f t="shared" si="132"/>
        <v>cdptpabb-ci-sto-0001-2.cdvr.stage.charter.com</v>
      </c>
      <c r="W339" t="str">
        <f t="shared" si="133"/>
        <v>2001:1998:064f:0109::5</v>
      </c>
      <c r="X339" t="str">
        <f t="shared" si="134"/>
        <v>cdptpabb-ci-sto-0001-2.cdvr.stage.charter.com</v>
      </c>
    </row>
    <row r="340" spans="1:24">
      <c r="A340" s="7">
        <v>4</v>
      </c>
      <c r="B340" s="7" t="s">
        <v>31</v>
      </c>
      <c r="C340" s="7">
        <v>2</v>
      </c>
      <c r="D340" s="7" t="str">
        <f>"cdptpabb-"&amp;B340&amp;"-"&amp;TEXT(C340,"0000")&amp;"-1"</f>
        <v>cdptpabb-ci-sto-0002-1</v>
      </c>
      <c r="E340" s="7" t="s">
        <v>15</v>
      </c>
      <c r="F340" s="8">
        <v>210</v>
      </c>
      <c r="G340" s="8" t="s">
        <v>145</v>
      </c>
      <c r="H340" s="44">
        <v>6</v>
      </c>
      <c r="I340" s="44">
        <v>6</v>
      </c>
      <c r="J340" s="44" t="s">
        <v>159</v>
      </c>
      <c r="K340" s="45" t="str">
        <f t="shared" si="130"/>
        <v>6</v>
      </c>
      <c r="L340" s="7" t="str">
        <f>"POD "&amp;A340&amp;" Storage SIOC 1, "&amp;C340</f>
        <v>POD 4 Storage SIOC 1, 2</v>
      </c>
      <c r="M340" s="66">
        <v>340</v>
      </c>
      <c r="N340">
        <v>192</v>
      </c>
      <c r="O340" s="51">
        <v>168</v>
      </c>
      <c r="P340" s="51">
        <v>254</v>
      </c>
      <c r="Q340" s="51">
        <v>0</v>
      </c>
      <c r="R340" s="51" t="str">
        <f t="shared" si="129"/>
        <v>192.168.254.6</v>
      </c>
      <c r="S340" s="54" t="s">
        <v>71</v>
      </c>
      <c r="U340" s="12" t="str">
        <f t="shared" si="131"/>
        <v>75.179.249.6</v>
      </c>
      <c r="V340" t="str">
        <f t="shared" si="132"/>
        <v>cdptpabb-ci-sto-0002-1.cdvr.stage.charter.com</v>
      </c>
      <c r="W340" t="str">
        <f t="shared" si="133"/>
        <v>2001:1998:064f:0109::6</v>
      </c>
      <c r="X340" t="str">
        <f t="shared" si="134"/>
        <v>cdptpabb-ci-sto-0002-1.cdvr.stage.charter.com</v>
      </c>
    </row>
    <row r="341" spans="1:24">
      <c r="A341" s="7">
        <v>4</v>
      </c>
      <c r="B341" s="7" t="s">
        <v>31</v>
      </c>
      <c r="C341" s="7">
        <v>2</v>
      </c>
      <c r="D341" s="7" t="str">
        <f>"cdptpabb-"&amp;B341&amp;"-"&amp;TEXT(C341,"0000")&amp;"-2"</f>
        <v>cdptpabb-ci-sto-0002-2</v>
      </c>
      <c r="E341" s="7" t="s">
        <v>15</v>
      </c>
      <c r="F341" s="8">
        <v>210</v>
      </c>
      <c r="G341" s="8" t="s">
        <v>145</v>
      </c>
      <c r="H341" s="44">
        <v>7</v>
      </c>
      <c r="I341" s="44">
        <v>7</v>
      </c>
      <c r="J341" s="44" t="s">
        <v>159</v>
      </c>
      <c r="K341" s="45" t="str">
        <f t="shared" si="130"/>
        <v>7</v>
      </c>
      <c r="L341" s="7" t="str">
        <f>"POD "&amp;A341&amp;" Storage SIOC 2, "&amp;C341</f>
        <v>POD 4 Storage SIOC 2, 2</v>
      </c>
      <c r="M341" s="67">
        <v>341</v>
      </c>
      <c r="N341">
        <v>192</v>
      </c>
      <c r="O341" s="51">
        <v>168</v>
      </c>
      <c r="P341" s="51">
        <v>254</v>
      </c>
      <c r="Q341" s="51">
        <v>0</v>
      </c>
      <c r="R341" s="51" t="str">
        <f t="shared" si="129"/>
        <v>192.168.254.7</v>
      </c>
      <c r="S341" s="54" t="s">
        <v>71</v>
      </c>
      <c r="U341" s="12" t="str">
        <f t="shared" si="131"/>
        <v>75.179.249.7</v>
      </c>
      <c r="V341" t="str">
        <f t="shared" si="132"/>
        <v>cdptpabb-ci-sto-0002-2.cdvr.stage.charter.com</v>
      </c>
      <c r="W341" t="str">
        <f t="shared" si="133"/>
        <v>2001:1998:064f:0109::7</v>
      </c>
      <c r="X341" t="str">
        <f t="shared" si="134"/>
        <v>cdptpabb-ci-sto-0002-2.cdvr.stage.charter.com</v>
      </c>
    </row>
    <row r="342" spans="1:24">
      <c r="A342" s="7">
        <v>4</v>
      </c>
      <c r="B342" s="7" t="s">
        <v>31</v>
      </c>
      <c r="C342" s="7">
        <v>3</v>
      </c>
      <c r="D342" s="7" t="str">
        <f>"cdptpabb-"&amp;B342&amp;"-"&amp;TEXT(C342,"0000")&amp;"-1"</f>
        <v>cdptpabb-ci-sto-0003-1</v>
      </c>
      <c r="E342" s="7" t="s">
        <v>15</v>
      </c>
      <c r="F342" s="8">
        <v>210</v>
      </c>
      <c r="G342" s="8" t="s">
        <v>145</v>
      </c>
      <c r="H342" s="44">
        <v>8</v>
      </c>
      <c r="I342" s="44">
        <v>8</v>
      </c>
      <c r="J342" s="44" t="s">
        <v>159</v>
      </c>
      <c r="K342" s="45" t="str">
        <f t="shared" si="130"/>
        <v>8</v>
      </c>
      <c r="L342" s="7" t="str">
        <f>"POD "&amp;A342&amp;" Storage SIOC 1, "&amp;C342</f>
        <v>POD 4 Storage SIOC 1, 3</v>
      </c>
      <c r="M342" s="66">
        <v>342</v>
      </c>
      <c r="N342">
        <v>192</v>
      </c>
      <c r="O342" s="51">
        <v>168</v>
      </c>
      <c r="P342" s="51">
        <v>254</v>
      </c>
      <c r="Q342" s="51">
        <v>0</v>
      </c>
      <c r="R342" s="51" t="str">
        <f t="shared" si="129"/>
        <v>192.168.254.8</v>
      </c>
      <c r="S342" s="54" t="s">
        <v>71</v>
      </c>
      <c r="U342" s="12" t="str">
        <f t="shared" si="131"/>
        <v>75.179.249.8</v>
      </c>
      <c r="V342" t="str">
        <f t="shared" si="132"/>
        <v>cdptpabb-ci-sto-0003-1.cdvr.stage.charter.com</v>
      </c>
      <c r="W342" t="str">
        <f t="shared" si="133"/>
        <v>2001:1998:064f:0109::8</v>
      </c>
      <c r="X342" t="str">
        <f t="shared" si="134"/>
        <v>cdptpabb-ci-sto-0003-1.cdvr.stage.charter.com</v>
      </c>
    </row>
    <row r="343" spans="1:24">
      <c r="A343" s="7">
        <v>4</v>
      </c>
      <c r="B343" s="7" t="s">
        <v>31</v>
      </c>
      <c r="C343" s="7">
        <v>3</v>
      </c>
      <c r="D343" s="7" t="str">
        <f>"cdptpabb-"&amp;B343&amp;"-"&amp;TEXT(C343,"0000")&amp;"-2"</f>
        <v>cdptpabb-ci-sto-0003-2</v>
      </c>
      <c r="E343" s="7" t="s">
        <v>15</v>
      </c>
      <c r="F343" s="8">
        <v>210</v>
      </c>
      <c r="G343" s="8" t="s">
        <v>145</v>
      </c>
      <c r="H343" s="44">
        <v>9</v>
      </c>
      <c r="I343" s="44">
        <v>9</v>
      </c>
      <c r="J343" s="44" t="s">
        <v>159</v>
      </c>
      <c r="K343" s="45" t="str">
        <f t="shared" si="130"/>
        <v>9</v>
      </c>
      <c r="L343" s="7" t="str">
        <f>"POD "&amp;A343&amp;" Storage SIOC 2, "&amp;C343</f>
        <v>POD 4 Storage SIOC 2, 3</v>
      </c>
      <c r="M343" s="67">
        <v>343</v>
      </c>
      <c r="N343">
        <v>192</v>
      </c>
      <c r="O343" s="51">
        <v>168</v>
      </c>
      <c r="P343" s="51">
        <v>254</v>
      </c>
      <c r="Q343" s="51">
        <v>0</v>
      </c>
      <c r="R343" s="51" t="str">
        <f t="shared" si="129"/>
        <v>192.168.254.9</v>
      </c>
      <c r="S343" s="54" t="s">
        <v>71</v>
      </c>
      <c r="U343" s="12" t="str">
        <f t="shared" si="131"/>
        <v>75.179.249.9</v>
      </c>
      <c r="V343" t="str">
        <f t="shared" si="132"/>
        <v>cdptpabb-ci-sto-0003-2.cdvr.stage.charter.com</v>
      </c>
      <c r="W343" t="str">
        <f t="shared" si="133"/>
        <v>2001:1998:064f:0109::9</v>
      </c>
      <c r="X343" t="str">
        <f t="shared" si="134"/>
        <v>cdptpabb-ci-sto-0003-2.cdvr.stage.charter.com</v>
      </c>
    </row>
    <row r="344" spans="1:24">
      <c r="A344" s="7">
        <v>4</v>
      </c>
      <c r="B344" s="7" t="s">
        <v>31</v>
      </c>
      <c r="C344" s="7">
        <v>4</v>
      </c>
      <c r="D344" s="7" t="str">
        <f>"cdptpabb-"&amp;B344&amp;"-"&amp;TEXT(C344,"0000")&amp;"-1"</f>
        <v>cdptpabb-ci-sto-0004-1</v>
      </c>
      <c r="E344" s="7" t="s">
        <v>15</v>
      </c>
      <c r="F344" s="8">
        <v>210</v>
      </c>
      <c r="G344" s="8" t="s">
        <v>145</v>
      </c>
      <c r="H344" s="44">
        <v>10</v>
      </c>
      <c r="I344" s="44">
        <v>10</v>
      </c>
      <c r="J344" s="44" t="s">
        <v>159</v>
      </c>
      <c r="K344" s="45" t="str">
        <f t="shared" si="130"/>
        <v>A</v>
      </c>
      <c r="L344" s="7" t="str">
        <f>"POD "&amp;A344&amp;" Storage SIOC 1, "&amp;C344</f>
        <v>POD 4 Storage SIOC 1, 4</v>
      </c>
      <c r="M344" s="66">
        <v>344</v>
      </c>
      <c r="N344">
        <v>192</v>
      </c>
      <c r="O344" s="51">
        <v>168</v>
      </c>
      <c r="P344" s="51">
        <v>254</v>
      </c>
      <c r="Q344" s="51">
        <v>0</v>
      </c>
      <c r="R344" s="51" t="str">
        <f t="shared" si="129"/>
        <v>192.168.254.10</v>
      </c>
      <c r="S344" s="54" t="s">
        <v>71</v>
      </c>
      <c r="U344" s="12" t="str">
        <f t="shared" si="131"/>
        <v>75.179.249.10</v>
      </c>
      <c r="V344" t="str">
        <f t="shared" si="132"/>
        <v>cdptpabb-ci-sto-0004-1.cdvr.stage.charter.com</v>
      </c>
      <c r="W344" t="str">
        <f t="shared" si="133"/>
        <v>2001:1998:064f:0109::A</v>
      </c>
      <c r="X344" t="str">
        <f t="shared" si="134"/>
        <v>cdptpabb-ci-sto-0004-1.cdvr.stage.charter.com</v>
      </c>
    </row>
    <row r="345" spans="1:24">
      <c r="A345" s="7">
        <v>4</v>
      </c>
      <c r="B345" s="7" t="s">
        <v>31</v>
      </c>
      <c r="C345" s="7">
        <v>4</v>
      </c>
      <c r="D345" s="7" t="str">
        <f>"cdptpabb-"&amp;B345&amp;"-"&amp;TEXT(C345,"0000")&amp;"-2"</f>
        <v>cdptpabb-ci-sto-0004-2</v>
      </c>
      <c r="E345" s="7" t="s">
        <v>15</v>
      </c>
      <c r="F345" s="8">
        <v>210</v>
      </c>
      <c r="G345" s="8" t="s">
        <v>145</v>
      </c>
      <c r="H345" s="44">
        <v>11</v>
      </c>
      <c r="I345" s="44">
        <v>11</v>
      </c>
      <c r="J345" s="44" t="s">
        <v>159</v>
      </c>
      <c r="K345" s="45" t="str">
        <f t="shared" si="130"/>
        <v>B</v>
      </c>
      <c r="L345" s="7" t="str">
        <f>"POD "&amp;A345&amp;" Storage SIOC 2, "&amp;C345</f>
        <v>POD 4 Storage SIOC 2, 4</v>
      </c>
      <c r="M345" s="67">
        <v>345</v>
      </c>
      <c r="N345">
        <v>192</v>
      </c>
      <c r="O345" s="51">
        <v>168</v>
      </c>
      <c r="P345" s="51">
        <v>254</v>
      </c>
      <c r="Q345" s="51">
        <v>0</v>
      </c>
      <c r="R345" s="51" t="str">
        <f t="shared" si="129"/>
        <v>192.168.254.11</v>
      </c>
      <c r="S345" s="54" t="s">
        <v>71</v>
      </c>
      <c r="U345" s="12" t="str">
        <f t="shared" si="131"/>
        <v>75.179.249.11</v>
      </c>
      <c r="V345" t="str">
        <f t="shared" si="132"/>
        <v>cdptpabb-ci-sto-0004-2.cdvr.stage.charter.com</v>
      </c>
      <c r="W345" t="str">
        <f t="shared" si="133"/>
        <v>2001:1998:064f:0109::B</v>
      </c>
      <c r="X345" t="str">
        <f t="shared" si="134"/>
        <v>cdptpabb-ci-sto-0004-2.cdvr.stage.charter.com</v>
      </c>
    </row>
    <row r="346" spans="1:24">
      <c r="A346" s="7">
        <v>4</v>
      </c>
      <c r="B346" s="7" t="s">
        <v>31</v>
      </c>
      <c r="C346" s="7">
        <v>5</v>
      </c>
      <c r="D346" s="7" t="str">
        <f>"cdptpabb-"&amp;B346&amp;"-"&amp;TEXT(C346,"0000")&amp;"-1"</f>
        <v>cdptpabb-ci-sto-0005-1</v>
      </c>
      <c r="E346" s="7" t="s">
        <v>15</v>
      </c>
      <c r="F346" s="8">
        <v>210</v>
      </c>
      <c r="G346" s="8" t="s">
        <v>145</v>
      </c>
      <c r="H346" s="44">
        <v>12</v>
      </c>
      <c r="I346" s="44">
        <v>12</v>
      </c>
      <c r="J346" s="44" t="s">
        <v>159</v>
      </c>
      <c r="K346" s="45" t="str">
        <f t="shared" si="130"/>
        <v>C</v>
      </c>
      <c r="L346" s="7" t="str">
        <f>"POD "&amp;A346&amp;" Storage SIOC 1, "&amp;C346</f>
        <v>POD 4 Storage SIOC 1, 5</v>
      </c>
      <c r="M346" s="66">
        <v>346</v>
      </c>
      <c r="N346">
        <v>192</v>
      </c>
      <c r="O346" s="51">
        <v>168</v>
      </c>
      <c r="P346" s="51">
        <v>254</v>
      </c>
      <c r="Q346" s="51">
        <v>0</v>
      </c>
      <c r="R346" s="51" t="str">
        <f t="shared" si="129"/>
        <v>192.168.254.12</v>
      </c>
      <c r="S346" s="54" t="s">
        <v>71</v>
      </c>
      <c r="U346" s="12" t="str">
        <f t="shared" si="131"/>
        <v>75.179.249.12</v>
      </c>
      <c r="V346" t="str">
        <f t="shared" si="132"/>
        <v>cdptpabb-ci-sto-0005-1.cdvr.stage.charter.com</v>
      </c>
      <c r="W346" t="str">
        <f t="shared" si="133"/>
        <v>2001:1998:064f:0109::C</v>
      </c>
      <c r="X346" t="str">
        <f t="shared" si="134"/>
        <v>cdptpabb-ci-sto-0005-1.cdvr.stage.charter.com</v>
      </c>
    </row>
    <row r="347" spans="1:24">
      <c r="A347" s="7">
        <v>4</v>
      </c>
      <c r="B347" s="7" t="s">
        <v>31</v>
      </c>
      <c r="C347" s="7">
        <v>5</v>
      </c>
      <c r="D347" s="7" t="str">
        <f>"cdptpabb-"&amp;B347&amp;"-"&amp;TEXT(C347,"0000")&amp;"-2"</f>
        <v>cdptpabb-ci-sto-0005-2</v>
      </c>
      <c r="E347" s="7" t="s">
        <v>15</v>
      </c>
      <c r="F347" s="8">
        <v>210</v>
      </c>
      <c r="G347" s="8" t="s">
        <v>145</v>
      </c>
      <c r="H347" s="44">
        <v>13</v>
      </c>
      <c r="I347" s="44">
        <v>13</v>
      </c>
      <c r="J347" s="44" t="s">
        <v>159</v>
      </c>
      <c r="K347" s="45" t="str">
        <f t="shared" si="130"/>
        <v>D</v>
      </c>
      <c r="L347" s="7" t="str">
        <f>"POD "&amp;A347&amp;" Storage SIOC 2, "&amp;C347</f>
        <v>POD 4 Storage SIOC 2, 5</v>
      </c>
      <c r="M347" s="67">
        <v>347</v>
      </c>
      <c r="N347">
        <v>192</v>
      </c>
      <c r="O347" s="51">
        <v>168</v>
      </c>
      <c r="P347" s="51">
        <v>254</v>
      </c>
      <c r="Q347" s="51">
        <v>0</v>
      </c>
      <c r="R347" s="51" t="str">
        <f t="shared" si="129"/>
        <v>192.168.254.13</v>
      </c>
      <c r="S347" s="54" t="s">
        <v>71</v>
      </c>
      <c r="U347" s="12" t="str">
        <f t="shared" si="131"/>
        <v>75.179.249.13</v>
      </c>
      <c r="V347" t="str">
        <f t="shared" si="132"/>
        <v>cdptpabb-ci-sto-0005-2.cdvr.stage.charter.com</v>
      </c>
      <c r="W347" t="str">
        <f t="shared" si="133"/>
        <v>2001:1998:064f:0109::D</v>
      </c>
      <c r="X347" t="str">
        <f t="shared" si="134"/>
        <v>cdptpabb-ci-sto-0005-2.cdvr.stage.charter.com</v>
      </c>
    </row>
    <row r="348" spans="1:24">
      <c r="A348" s="7">
        <v>4</v>
      </c>
      <c r="B348" s="7" t="s">
        <v>31</v>
      </c>
      <c r="C348" s="7">
        <v>6</v>
      </c>
      <c r="D348" s="7" t="str">
        <f>"cdptpabb-"&amp;B348&amp;"-"&amp;TEXT(C348,"0000")&amp;"-1"</f>
        <v>cdptpabb-ci-sto-0006-1</v>
      </c>
      <c r="E348" s="7" t="s">
        <v>15</v>
      </c>
      <c r="F348" s="8">
        <v>210</v>
      </c>
      <c r="G348" s="8" t="s">
        <v>145</v>
      </c>
      <c r="H348" s="44">
        <v>14</v>
      </c>
      <c r="I348" s="44">
        <v>14</v>
      </c>
      <c r="J348" s="44" t="s">
        <v>159</v>
      </c>
      <c r="K348" s="45" t="str">
        <f t="shared" si="130"/>
        <v>E</v>
      </c>
      <c r="L348" s="7" t="str">
        <f>"POD "&amp;A348&amp;" Storage SIOC 1, "&amp;C348</f>
        <v>POD 4 Storage SIOC 1, 6</v>
      </c>
      <c r="M348" s="66">
        <v>348</v>
      </c>
      <c r="N348">
        <v>192</v>
      </c>
      <c r="O348" s="51">
        <v>168</v>
      </c>
      <c r="P348" s="51">
        <v>254</v>
      </c>
      <c r="Q348" s="51">
        <v>0</v>
      </c>
      <c r="R348" s="51" t="str">
        <f t="shared" si="129"/>
        <v>192.168.254.14</v>
      </c>
      <c r="S348" s="54" t="s">
        <v>71</v>
      </c>
      <c r="U348" s="12" t="str">
        <f t="shared" si="131"/>
        <v>75.179.249.14</v>
      </c>
      <c r="V348" t="str">
        <f t="shared" si="132"/>
        <v>cdptpabb-ci-sto-0006-1.cdvr.stage.charter.com</v>
      </c>
      <c r="W348" t="str">
        <f t="shared" si="133"/>
        <v>2001:1998:064f:0109::E</v>
      </c>
      <c r="X348" t="str">
        <f t="shared" si="134"/>
        <v>cdptpabb-ci-sto-0006-1.cdvr.stage.charter.com</v>
      </c>
    </row>
    <row r="349" spans="1:24">
      <c r="A349" s="7">
        <v>4</v>
      </c>
      <c r="B349" s="7" t="s">
        <v>31</v>
      </c>
      <c r="C349" s="7">
        <v>6</v>
      </c>
      <c r="D349" s="7" t="str">
        <f>"cdptpabb-"&amp;B349&amp;"-"&amp;TEXT(C349,"0000")&amp;"-2"</f>
        <v>cdptpabb-ci-sto-0006-2</v>
      </c>
      <c r="E349" s="7" t="s">
        <v>15</v>
      </c>
      <c r="F349" s="8">
        <v>210</v>
      </c>
      <c r="G349" s="8" t="s">
        <v>145</v>
      </c>
      <c r="H349" s="44">
        <v>15</v>
      </c>
      <c r="I349" s="44">
        <v>15</v>
      </c>
      <c r="J349" s="44" t="s">
        <v>159</v>
      </c>
      <c r="K349" s="45" t="str">
        <f t="shared" si="130"/>
        <v>F</v>
      </c>
      <c r="L349" s="7" t="str">
        <f>"POD "&amp;A349&amp;" Storage SIOC 2, "&amp;C349</f>
        <v>POD 4 Storage SIOC 2, 6</v>
      </c>
      <c r="M349" s="67">
        <v>349</v>
      </c>
      <c r="N349">
        <v>192</v>
      </c>
      <c r="O349" s="51">
        <v>168</v>
      </c>
      <c r="P349" s="51">
        <v>254</v>
      </c>
      <c r="Q349" s="51">
        <v>0</v>
      </c>
      <c r="R349" s="51" t="str">
        <f t="shared" si="129"/>
        <v>192.168.254.15</v>
      </c>
      <c r="S349" s="54" t="s">
        <v>71</v>
      </c>
      <c r="U349" s="12" t="str">
        <f t="shared" si="131"/>
        <v>75.179.249.15</v>
      </c>
      <c r="V349" t="str">
        <f t="shared" si="132"/>
        <v>cdptpabb-ci-sto-0006-2.cdvr.stage.charter.com</v>
      </c>
      <c r="W349" t="str">
        <f t="shared" si="133"/>
        <v>2001:1998:064f:0109::F</v>
      </c>
      <c r="X349" t="str">
        <f t="shared" si="134"/>
        <v>cdptpabb-ci-sto-0006-2.cdvr.stage.charter.com</v>
      </c>
    </row>
    <row r="350" spans="1:24">
      <c r="A350" s="7">
        <v>4</v>
      </c>
      <c r="B350" s="7" t="s">
        <v>31</v>
      </c>
      <c r="C350" s="7">
        <v>7</v>
      </c>
      <c r="D350" s="7" t="str">
        <f>"cdptpabb-"&amp;B350&amp;"-"&amp;TEXT(C350,"0000")&amp;"-1"</f>
        <v>cdptpabb-ci-sto-0007-1</v>
      </c>
      <c r="E350" s="7" t="s">
        <v>15</v>
      </c>
      <c r="F350" s="8">
        <v>210</v>
      </c>
      <c r="G350" s="8" t="s">
        <v>145</v>
      </c>
      <c r="H350" s="44">
        <v>16</v>
      </c>
      <c r="I350" s="44">
        <v>16</v>
      </c>
      <c r="J350" s="44" t="s">
        <v>159</v>
      </c>
      <c r="K350" s="45" t="str">
        <f t="shared" si="130"/>
        <v>10</v>
      </c>
      <c r="L350" s="7" t="str">
        <f>"POD "&amp;A350&amp;" Storage SIOC 1, "&amp;C350</f>
        <v>POD 4 Storage SIOC 1, 7</v>
      </c>
      <c r="M350" s="66">
        <v>350</v>
      </c>
      <c r="N350">
        <v>192</v>
      </c>
      <c r="O350" s="51">
        <v>168</v>
      </c>
      <c r="P350" s="51">
        <v>254</v>
      </c>
      <c r="Q350" s="51">
        <v>0</v>
      </c>
      <c r="R350" s="51" t="str">
        <f t="shared" si="129"/>
        <v>192.168.254.16</v>
      </c>
      <c r="S350" s="54" t="s">
        <v>71</v>
      </c>
      <c r="U350" s="12" t="str">
        <f t="shared" si="131"/>
        <v>75.179.249.16</v>
      </c>
      <c r="V350" t="str">
        <f t="shared" si="132"/>
        <v>cdptpabb-ci-sto-0007-1.cdvr.stage.charter.com</v>
      </c>
      <c r="W350" t="str">
        <f t="shared" si="133"/>
        <v>2001:1998:064f:0109::10</v>
      </c>
      <c r="X350" t="str">
        <f t="shared" si="134"/>
        <v>cdptpabb-ci-sto-0007-1.cdvr.stage.charter.com</v>
      </c>
    </row>
    <row r="351" spans="1:24">
      <c r="A351" s="7">
        <v>4</v>
      </c>
      <c r="B351" s="7" t="s">
        <v>31</v>
      </c>
      <c r="C351" s="7">
        <v>7</v>
      </c>
      <c r="D351" s="7" t="str">
        <f>"cdptpabb-"&amp;B351&amp;"-"&amp;TEXT(C351,"0000")&amp;"-2"</f>
        <v>cdptpabb-ci-sto-0007-2</v>
      </c>
      <c r="E351" s="7" t="s">
        <v>15</v>
      </c>
      <c r="F351" s="8">
        <v>210</v>
      </c>
      <c r="G351" s="8" t="s">
        <v>145</v>
      </c>
      <c r="H351" s="44">
        <v>17</v>
      </c>
      <c r="I351" s="44">
        <v>17</v>
      </c>
      <c r="J351" s="44" t="s">
        <v>159</v>
      </c>
      <c r="K351" s="45" t="str">
        <f t="shared" si="130"/>
        <v>11</v>
      </c>
      <c r="L351" s="7" t="str">
        <f>"POD "&amp;A351&amp;" Storage SIOC 2, "&amp;C351</f>
        <v>POD 4 Storage SIOC 2, 7</v>
      </c>
      <c r="M351" s="67">
        <v>351</v>
      </c>
      <c r="N351">
        <v>192</v>
      </c>
      <c r="O351" s="51">
        <v>168</v>
      </c>
      <c r="P351" s="51">
        <v>254</v>
      </c>
      <c r="Q351" s="51">
        <v>0</v>
      </c>
      <c r="R351" s="51" t="str">
        <f t="shared" si="129"/>
        <v>192.168.254.17</v>
      </c>
      <c r="S351" s="54" t="s">
        <v>71</v>
      </c>
      <c r="U351" s="12" t="str">
        <f t="shared" si="131"/>
        <v>75.179.249.17</v>
      </c>
      <c r="V351" t="str">
        <f t="shared" si="132"/>
        <v>cdptpabb-ci-sto-0007-2.cdvr.stage.charter.com</v>
      </c>
      <c r="W351" t="str">
        <f t="shared" si="133"/>
        <v>2001:1998:064f:0109::11</v>
      </c>
      <c r="X351" t="str">
        <f t="shared" si="134"/>
        <v>cdptpabb-ci-sto-0007-2.cdvr.stage.charter.com</v>
      </c>
    </row>
    <row r="352" spans="1:24">
      <c r="A352" s="23"/>
      <c r="B352" s="23"/>
      <c r="C352" s="23"/>
      <c r="D352" s="23"/>
      <c r="E352" s="23"/>
      <c r="F352" s="25">
        <v>210</v>
      </c>
      <c r="G352" s="25" t="s">
        <v>145</v>
      </c>
      <c r="H352" s="26">
        <v>18</v>
      </c>
      <c r="I352" s="26">
        <v>18</v>
      </c>
      <c r="J352" s="26" t="s">
        <v>159</v>
      </c>
      <c r="K352" s="27" t="str">
        <f t="shared" si="130"/>
        <v>12</v>
      </c>
      <c r="L352" s="23"/>
      <c r="M352" s="66">
        <v>352</v>
      </c>
      <c r="N352">
        <v>192</v>
      </c>
      <c r="O352" s="51">
        <v>168</v>
      </c>
      <c r="P352" s="51">
        <v>254</v>
      </c>
      <c r="Q352" s="51">
        <v>0</v>
      </c>
      <c r="R352" s="51" t="str">
        <f t="shared" si="129"/>
        <v>192.168.254.18</v>
      </c>
      <c r="S352" s="54" t="s">
        <v>71</v>
      </c>
    </row>
    <row r="353" spans="1:19">
      <c r="A353" s="23"/>
      <c r="B353" s="23"/>
      <c r="C353" s="23"/>
      <c r="D353" s="23"/>
      <c r="E353" s="23"/>
      <c r="F353" s="25">
        <v>210</v>
      </c>
      <c r="G353" s="25" t="s">
        <v>145</v>
      </c>
      <c r="H353" s="26">
        <v>19</v>
      </c>
      <c r="I353" s="26">
        <v>19</v>
      </c>
      <c r="J353" s="26" t="s">
        <v>159</v>
      </c>
      <c r="K353" s="27" t="str">
        <f t="shared" si="130"/>
        <v>13</v>
      </c>
      <c r="L353" s="23"/>
      <c r="M353" s="67">
        <v>353</v>
      </c>
      <c r="N353">
        <v>192</v>
      </c>
      <c r="O353" s="51">
        <v>168</v>
      </c>
      <c r="P353" s="51">
        <v>254</v>
      </c>
      <c r="Q353" s="51">
        <v>0</v>
      </c>
      <c r="R353" s="51" t="str">
        <f t="shared" si="129"/>
        <v>192.168.254.19</v>
      </c>
      <c r="S353" s="54" t="s">
        <v>71</v>
      </c>
    </row>
    <row r="354" spans="1:19">
      <c r="A354" s="23"/>
      <c r="B354" s="23"/>
      <c r="C354" s="23"/>
      <c r="D354" s="23"/>
      <c r="E354" s="23"/>
      <c r="F354" s="25">
        <v>210</v>
      </c>
      <c r="G354" s="25" t="s">
        <v>145</v>
      </c>
      <c r="H354" s="26">
        <v>20</v>
      </c>
      <c r="I354" s="26">
        <v>20</v>
      </c>
      <c r="J354" s="26" t="s">
        <v>159</v>
      </c>
      <c r="K354" s="27" t="str">
        <f t="shared" si="130"/>
        <v>14</v>
      </c>
      <c r="L354" s="23"/>
      <c r="M354" s="66">
        <v>354</v>
      </c>
      <c r="N354">
        <v>192</v>
      </c>
      <c r="O354" s="51">
        <v>168</v>
      </c>
      <c r="P354" s="51">
        <v>254</v>
      </c>
      <c r="Q354" s="51">
        <v>0</v>
      </c>
      <c r="R354" s="51" t="str">
        <f t="shared" si="129"/>
        <v>192.168.254.20</v>
      </c>
      <c r="S354" s="54" t="s">
        <v>71</v>
      </c>
    </row>
    <row r="355" spans="1:19">
      <c r="A355" s="23"/>
      <c r="B355" s="23"/>
      <c r="C355" s="23"/>
      <c r="D355" s="23"/>
      <c r="E355" s="23"/>
      <c r="F355" s="25">
        <v>210</v>
      </c>
      <c r="G355" s="25" t="s">
        <v>145</v>
      </c>
      <c r="H355" s="26">
        <v>21</v>
      </c>
      <c r="I355" s="26">
        <v>21</v>
      </c>
      <c r="J355" s="26" t="s">
        <v>159</v>
      </c>
      <c r="K355" s="27" t="str">
        <f t="shared" si="130"/>
        <v>15</v>
      </c>
      <c r="L355" s="23"/>
      <c r="M355" s="67">
        <v>355</v>
      </c>
      <c r="N355">
        <v>192</v>
      </c>
      <c r="O355" s="51">
        <v>168</v>
      </c>
      <c r="P355" s="51">
        <v>254</v>
      </c>
      <c r="Q355" s="51">
        <v>0</v>
      </c>
      <c r="R355" s="51" t="str">
        <f t="shared" si="129"/>
        <v>192.168.254.21</v>
      </c>
      <c r="S355" s="54" t="s">
        <v>71</v>
      </c>
    </row>
    <row r="356" spans="1:19">
      <c r="A356" s="23"/>
      <c r="B356" s="23"/>
      <c r="C356" s="23"/>
      <c r="D356" s="23"/>
      <c r="E356" s="23"/>
      <c r="F356" s="25">
        <v>210</v>
      </c>
      <c r="G356" s="25" t="s">
        <v>145</v>
      </c>
      <c r="H356" s="26">
        <v>22</v>
      </c>
      <c r="I356" s="26">
        <v>22</v>
      </c>
      <c r="J356" s="26" t="s">
        <v>159</v>
      </c>
      <c r="K356" s="27" t="str">
        <f t="shared" si="130"/>
        <v>16</v>
      </c>
      <c r="L356" s="23"/>
      <c r="M356" s="66">
        <v>356</v>
      </c>
      <c r="N356">
        <v>192</v>
      </c>
      <c r="O356" s="51">
        <v>168</v>
      </c>
      <c r="P356" s="51">
        <v>254</v>
      </c>
      <c r="Q356" s="51">
        <v>0</v>
      </c>
      <c r="R356" s="51" t="str">
        <f t="shared" si="129"/>
        <v>192.168.254.22</v>
      </c>
      <c r="S356" s="54" t="s">
        <v>71</v>
      </c>
    </row>
    <row r="357" spans="1:19">
      <c r="A357" s="23"/>
      <c r="B357" s="23"/>
      <c r="C357" s="23"/>
      <c r="D357" s="23"/>
      <c r="E357" s="23"/>
      <c r="F357" s="25">
        <v>210</v>
      </c>
      <c r="G357" s="25" t="s">
        <v>145</v>
      </c>
      <c r="H357" s="26">
        <v>23</v>
      </c>
      <c r="I357" s="26">
        <v>23</v>
      </c>
      <c r="J357" s="26" t="s">
        <v>159</v>
      </c>
      <c r="K357" s="27" t="str">
        <f t="shared" si="130"/>
        <v>17</v>
      </c>
      <c r="L357" s="23"/>
      <c r="M357" s="67">
        <v>357</v>
      </c>
      <c r="N357">
        <v>192</v>
      </c>
      <c r="O357" s="51">
        <v>168</v>
      </c>
      <c r="P357" s="51">
        <v>254</v>
      </c>
      <c r="Q357" s="51">
        <v>0</v>
      </c>
      <c r="R357" s="51" t="str">
        <f t="shared" si="129"/>
        <v>192.168.254.23</v>
      </c>
      <c r="S357" s="54" t="s">
        <v>71</v>
      </c>
    </row>
    <row r="358" spans="1:19">
      <c r="A358" s="23"/>
      <c r="B358" s="23"/>
      <c r="C358" s="23"/>
      <c r="D358" s="23"/>
      <c r="E358" s="23"/>
      <c r="F358" s="25">
        <v>210</v>
      </c>
      <c r="G358" s="25" t="s">
        <v>145</v>
      </c>
      <c r="H358" s="26">
        <v>24</v>
      </c>
      <c r="I358" s="26">
        <v>24</v>
      </c>
      <c r="J358" s="26" t="s">
        <v>159</v>
      </c>
      <c r="K358" s="27" t="str">
        <f t="shared" si="130"/>
        <v>18</v>
      </c>
      <c r="L358" s="23"/>
      <c r="M358" s="66">
        <v>358</v>
      </c>
      <c r="N358">
        <v>192</v>
      </c>
      <c r="O358" s="51">
        <v>168</v>
      </c>
      <c r="P358" s="51">
        <v>254</v>
      </c>
      <c r="Q358" s="51">
        <v>0</v>
      </c>
      <c r="R358" s="51" t="str">
        <f t="shared" si="129"/>
        <v>192.168.254.24</v>
      </c>
      <c r="S358" s="54" t="s">
        <v>71</v>
      </c>
    </row>
    <row r="359" spans="1:19">
      <c r="A359" s="23"/>
      <c r="B359" s="23"/>
      <c r="C359" s="23"/>
      <c r="D359" s="23"/>
      <c r="E359" s="23"/>
      <c r="F359" s="25">
        <v>210</v>
      </c>
      <c r="G359" s="25" t="s">
        <v>145</v>
      </c>
      <c r="H359" s="26">
        <v>25</v>
      </c>
      <c r="I359" s="26">
        <v>25</v>
      </c>
      <c r="J359" s="26" t="s">
        <v>159</v>
      </c>
      <c r="K359" s="27" t="str">
        <f t="shared" si="130"/>
        <v>19</v>
      </c>
      <c r="L359" s="23"/>
      <c r="M359" s="67">
        <v>359</v>
      </c>
      <c r="N359">
        <v>192</v>
      </c>
      <c r="O359" s="51">
        <v>168</v>
      </c>
      <c r="P359" s="51">
        <v>254</v>
      </c>
      <c r="Q359" s="51">
        <v>0</v>
      </c>
      <c r="R359" s="51" t="str">
        <f t="shared" si="129"/>
        <v>192.168.254.25</v>
      </c>
      <c r="S359" s="54" t="s">
        <v>71</v>
      </c>
    </row>
    <row r="360" spans="1:19">
      <c r="A360" s="23"/>
      <c r="B360" s="23"/>
      <c r="C360" s="23"/>
      <c r="D360" s="23"/>
      <c r="E360" s="23"/>
      <c r="F360" s="25">
        <v>210</v>
      </c>
      <c r="G360" s="25" t="s">
        <v>145</v>
      </c>
      <c r="H360" s="26">
        <v>26</v>
      </c>
      <c r="I360" s="26">
        <v>26</v>
      </c>
      <c r="J360" s="26" t="s">
        <v>159</v>
      </c>
      <c r="K360" s="27" t="str">
        <f t="shared" si="130"/>
        <v>1A</v>
      </c>
      <c r="L360" s="23"/>
      <c r="M360" s="66">
        <v>360</v>
      </c>
      <c r="N360">
        <v>192</v>
      </c>
      <c r="O360" s="51">
        <v>168</v>
      </c>
      <c r="P360" s="51">
        <v>254</v>
      </c>
      <c r="Q360" s="51">
        <v>0</v>
      </c>
      <c r="R360" s="51" t="str">
        <f t="shared" si="129"/>
        <v>192.168.254.26</v>
      </c>
      <c r="S360" s="54" t="s">
        <v>71</v>
      </c>
    </row>
    <row r="361" spans="1:19">
      <c r="A361" s="23"/>
      <c r="B361" s="23"/>
      <c r="C361" s="23"/>
      <c r="D361" s="23"/>
      <c r="E361" s="23"/>
      <c r="F361" s="25">
        <v>210</v>
      </c>
      <c r="G361" s="25" t="s">
        <v>145</v>
      </c>
      <c r="H361" s="26">
        <v>27</v>
      </c>
      <c r="I361" s="26">
        <v>27</v>
      </c>
      <c r="J361" s="26" t="s">
        <v>159</v>
      </c>
      <c r="K361" s="27" t="str">
        <f t="shared" si="130"/>
        <v>1B</v>
      </c>
      <c r="L361" s="23"/>
      <c r="M361" s="67">
        <v>361</v>
      </c>
      <c r="N361">
        <v>192</v>
      </c>
      <c r="O361" s="51">
        <v>168</v>
      </c>
      <c r="P361" s="51">
        <v>254</v>
      </c>
      <c r="Q361" s="51">
        <v>0</v>
      </c>
      <c r="R361" s="51" t="str">
        <f t="shared" si="129"/>
        <v>192.168.254.27</v>
      </c>
      <c r="S361" s="54" t="s">
        <v>71</v>
      </c>
    </row>
    <row r="362" spans="1:19">
      <c r="A362" s="23"/>
      <c r="B362" s="23"/>
      <c r="C362" s="23"/>
      <c r="D362" s="23"/>
      <c r="E362" s="23"/>
      <c r="F362" s="25">
        <v>210</v>
      </c>
      <c r="G362" s="25" t="s">
        <v>145</v>
      </c>
      <c r="H362" s="26">
        <v>28</v>
      </c>
      <c r="I362" s="26">
        <v>28</v>
      </c>
      <c r="J362" s="26" t="s">
        <v>159</v>
      </c>
      <c r="K362" s="27" t="str">
        <f t="shared" si="130"/>
        <v>1C</v>
      </c>
      <c r="L362" s="23"/>
      <c r="M362" s="66">
        <v>362</v>
      </c>
      <c r="N362">
        <v>192</v>
      </c>
      <c r="O362" s="51">
        <v>168</v>
      </c>
      <c r="P362" s="51">
        <v>254</v>
      </c>
      <c r="Q362" s="51">
        <v>0</v>
      </c>
      <c r="R362" s="51" t="str">
        <f t="shared" si="129"/>
        <v>192.168.254.28</v>
      </c>
      <c r="S362" s="54" t="s">
        <v>71</v>
      </c>
    </row>
    <row r="363" spans="1:19">
      <c r="A363" s="23"/>
      <c r="B363" s="23"/>
      <c r="C363" s="23"/>
      <c r="D363" s="23"/>
      <c r="E363" s="23"/>
      <c r="F363" s="25">
        <v>210</v>
      </c>
      <c r="G363" s="25" t="s">
        <v>145</v>
      </c>
      <c r="H363" s="26">
        <v>29</v>
      </c>
      <c r="I363" s="26">
        <v>29</v>
      </c>
      <c r="J363" s="26" t="s">
        <v>159</v>
      </c>
      <c r="K363" s="27" t="str">
        <f t="shared" si="130"/>
        <v>1D</v>
      </c>
      <c r="L363" s="23"/>
      <c r="M363" s="67">
        <v>363</v>
      </c>
      <c r="N363">
        <v>192</v>
      </c>
      <c r="O363" s="51">
        <v>168</v>
      </c>
      <c r="P363" s="51">
        <v>254</v>
      </c>
      <c r="Q363" s="51">
        <v>0</v>
      </c>
      <c r="R363" s="51" t="str">
        <f t="shared" si="129"/>
        <v>192.168.254.29</v>
      </c>
      <c r="S363" s="54" t="s">
        <v>71</v>
      </c>
    </row>
    <row r="364" spans="1:19">
      <c r="A364" s="23"/>
      <c r="B364" s="23"/>
      <c r="C364" s="23"/>
      <c r="D364" s="23"/>
      <c r="E364" s="23"/>
      <c r="F364" s="25">
        <v>210</v>
      </c>
      <c r="G364" s="25" t="s">
        <v>145</v>
      </c>
      <c r="H364" s="26">
        <v>30</v>
      </c>
      <c r="I364" s="26">
        <v>30</v>
      </c>
      <c r="J364" s="26" t="s">
        <v>159</v>
      </c>
      <c r="K364" s="27" t="str">
        <f t="shared" si="130"/>
        <v>1E</v>
      </c>
      <c r="L364" s="23"/>
      <c r="M364" s="66">
        <v>364</v>
      </c>
      <c r="N364">
        <v>192</v>
      </c>
      <c r="O364" s="51">
        <v>168</v>
      </c>
      <c r="P364" s="51">
        <v>254</v>
      </c>
      <c r="Q364" s="51">
        <v>0</v>
      </c>
      <c r="R364" s="51" t="str">
        <f t="shared" si="129"/>
        <v>192.168.254.30</v>
      </c>
      <c r="S364" s="54" t="s">
        <v>71</v>
      </c>
    </row>
    <row r="365" spans="1:19">
      <c r="A365" s="36"/>
      <c r="B365" s="36"/>
      <c r="C365" s="36"/>
      <c r="D365" s="37" t="s">
        <v>38</v>
      </c>
      <c r="E365" s="36"/>
      <c r="F365" s="38">
        <v>210</v>
      </c>
      <c r="G365" s="38" t="s">
        <v>145</v>
      </c>
      <c r="H365" s="35">
        <v>31</v>
      </c>
      <c r="I365" s="35"/>
      <c r="J365" s="35"/>
      <c r="K365" s="32" t="s">
        <v>39</v>
      </c>
      <c r="L365" s="36"/>
      <c r="M365" s="67">
        <v>365</v>
      </c>
      <c r="N365">
        <v>192</v>
      </c>
      <c r="O365" s="51">
        <v>168</v>
      </c>
      <c r="P365" s="51">
        <v>254</v>
      </c>
      <c r="Q365" s="51">
        <v>0</v>
      </c>
      <c r="R365" s="51" t="str">
        <f t="shared" si="129"/>
        <v>192.168.254.31</v>
      </c>
      <c r="S365" s="54" t="s">
        <v>71</v>
      </c>
    </row>
    <row r="366" spans="1:19" ht="14.65" thickBot="1">
      <c r="F366" s="12"/>
      <c r="G366" s="12"/>
      <c r="M366" s="66">
        <v>366</v>
      </c>
    </row>
    <row r="367" spans="1:19" ht="35.25" thickBot="1">
      <c r="A367" s="17"/>
      <c r="B367" s="18"/>
      <c r="C367" s="19"/>
      <c r="D367" s="20" t="s">
        <v>161</v>
      </c>
      <c r="E367" s="18"/>
      <c r="F367" s="21"/>
      <c r="G367" s="21"/>
      <c r="H367" s="21"/>
      <c r="I367" s="21"/>
      <c r="J367" s="21"/>
      <c r="K367" s="18"/>
      <c r="L367" s="22" t="s">
        <v>109</v>
      </c>
      <c r="M367" s="67">
        <v>367</v>
      </c>
    </row>
    <row r="368" spans="1:19">
      <c r="A368" s="36"/>
      <c r="B368" s="36"/>
      <c r="C368" s="36"/>
      <c r="D368" s="37" t="s">
        <v>162</v>
      </c>
      <c r="E368" s="36"/>
      <c r="F368" s="38"/>
      <c r="G368" s="38" t="s">
        <v>148</v>
      </c>
      <c r="H368" s="35">
        <v>128</v>
      </c>
      <c r="I368" s="31"/>
      <c r="J368" s="31" t="s">
        <v>160</v>
      </c>
      <c r="K368" s="71" t="str">
        <f>DEC2HEX(I368)</f>
        <v>0</v>
      </c>
      <c r="L368" s="36"/>
      <c r="M368" s="66">
        <v>368</v>
      </c>
    </row>
    <row r="369" spans="1:24">
      <c r="A369" s="36"/>
      <c r="B369" s="36"/>
      <c r="C369" s="36"/>
      <c r="D369" s="37" t="s">
        <v>60</v>
      </c>
      <c r="E369" s="36"/>
      <c r="F369" s="38"/>
      <c r="G369" s="38" t="s">
        <v>148</v>
      </c>
      <c r="H369" s="35">
        <v>129</v>
      </c>
      <c r="I369" s="31"/>
      <c r="J369" s="31" t="s">
        <v>160</v>
      </c>
      <c r="K369" s="71">
        <v>1</v>
      </c>
      <c r="L369" s="36"/>
      <c r="M369" s="67">
        <v>369</v>
      </c>
    </row>
    <row r="370" spans="1:24">
      <c r="A370" s="36"/>
      <c r="B370" s="36"/>
      <c r="C370" s="36"/>
      <c r="D370" s="70" t="s">
        <v>115</v>
      </c>
      <c r="E370" s="36"/>
      <c r="F370" s="38"/>
      <c r="G370" s="38" t="s">
        <v>148</v>
      </c>
      <c r="H370" s="35">
        <v>130</v>
      </c>
      <c r="I370" s="36"/>
      <c r="J370" s="31" t="s">
        <v>160</v>
      </c>
      <c r="K370" s="72">
        <v>2</v>
      </c>
      <c r="L370" s="36" t="s">
        <v>6</v>
      </c>
      <c r="M370" s="66">
        <v>370</v>
      </c>
      <c r="U370" s="12" t="str">
        <f>G370&amp;H370</f>
        <v>75.179.251.130</v>
      </c>
      <c r="V370" t="str">
        <f>D370&amp;".cdvr.stage.charter.com"</f>
        <v>cdptpabb-de-gmt0001.cdvr.stage.charter.com</v>
      </c>
      <c r="W370" t="str">
        <f>J370&amp;K370</f>
        <v>2001:1998:064f:0000::2</v>
      </c>
      <c r="X370" t="str">
        <f>D370&amp;".cdvr.stage.charter.com"</f>
        <v>cdptpabb-de-gmt0001.cdvr.stage.charter.com</v>
      </c>
    </row>
    <row r="371" spans="1:24">
      <c r="A371" s="36"/>
      <c r="B371" s="36"/>
      <c r="C371" s="36"/>
      <c r="D371" s="75" t="s">
        <v>38</v>
      </c>
      <c r="E371" s="36"/>
      <c r="F371" s="38"/>
      <c r="G371" s="38" t="s">
        <v>148</v>
      </c>
      <c r="H371" s="35">
        <v>131</v>
      </c>
      <c r="I371" s="36"/>
      <c r="J371" s="31" t="s">
        <v>160</v>
      </c>
      <c r="K371" s="72">
        <v>3</v>
      </c>
      <c r="L371" s="36"/>
      <c r="M371" s="67">
        <v>371</v>
      </c>
      <c r="U371" s="12"/>
    </row>
    <row r="372" spans="1:24" ht="14.65" thickBot="1">
      <c r="D372" s="74"/>
      <c r="F372" s="12"/>
      <c r="G372" s="12"/>
      <c r="M372" s="66">
        <v>372</v>
      </c>
    </row>
    <row r="373" spans="1:24" ht="35.25" thickBot="1">
      <c r="A373" s="17"/>
      <c r="B373" s="18"/>
      <c r="C373" s="19"/>
      <c r="D373" s="20" t="s">
        <v>92</v>
      </c>
      <c r="E373" s="18"/>
      <c r="F373" s="21"/>
      <c r="G373" s="21"/>
      <c r="H373" s="21"/>
      <c r="I373" s="21"/>
      <c r="J373" s="21"/>
      <c r="K373" s="18"/>
      <c r="L373" s="22" t="s">
        <v>110</v>
      </c>
      <c r="M373" s="67">
        <v>373</v>
      </c>
    </row>
    <row r="374" spans="1:24">
      <c r="A374" s="36"/>
      <c r="B374" s="36"/>
      <c r="C374" s="36"/>
      <c r="D374" s="37" t="s">
        <v>162</v>
      </c>
      <c r="E374" s="36"/>
      <c r="F374" s="38"/>
      <c r="G374" s="38" t="s">
        <v>148</v>
      </c>
      <c r="H374" s="35">
        <v>132</v>
      </c>
      <c r="I374" s="31"/>
      <c r="J374" s="31" t="s">
        <v>160</v>
      </c>
      <c r="K374" s="71">
        <v>4</v>
      </c>
      <c r="L374" s="36"/>
      <c r="M374" s="66">
        <v>374</v>
      </c>
    </row>
    <row r="375" spans="1:24">
      <c r="A375" s="36"/>
      <c r="B375" s="36"/>
      <c r="C375" s="36"/>
      <c r="D375" s="37" t="s">
        <v>60</v>
      </c>
      <c r="E375" s="36"/>
      <c r="F375" s="38"/>
      <c r="G375" s="38" t="s">
        <v>148</v>
      </c>
      <c r="H375" s="35">
        <v>133</v>
      </c>
      <c r="I375" s="31"/>
      <c r="J375" s="31" t="s">
        <v>160</v>
      </c>
      <c r="K375" s="71">
        <v>5</v>
      </c>
      <c r="L375" s="36"/>
      <c r="M375" s="67">
        <v>375</v>
      </c>
    </row>
    <row r="376" spans="1:24">
      <c r="A376" s="36"/>
      <c r="B376" s="36"/>
      <c r="C376" s="36"/>
      <c r="D376" s="70" t="s">
        <v>112</v>
      </c>
      <c r="E376" s="36"/>
      <c r="F376" s="38"/>
      <c r="G376" s="38" t="s">
        <v>148</v>
      </c>
      <c r="H376" s="35">
        <v>134</v>
      </c>
      <c r="I376" s="36"/>
      <c r="J376" s="31" t="s">
        <v>160</v>
      </c>
      <c r="K376" s="36">
        <v>6</v>
      </c>
      <c r="L376" s="36" t="s">
        <v>7</v>
      </c>
      <c r="M376" s="66">
        <v>376</v>
      </c>
      <c r="U376" s="12" t="str">
        <f>G376&amp;H376</f>
        <v>75.179.251.134</v>
      </c>
      <c r="V376" t="str">
        <f>D376&amp;".cdvr.stage.charter.com"</f>
        <v>cdptpabb-de-gmt0002.cdvr.stage.charter.com</v>
      </c>
      <c r="W376" t="str">
        <f>J376&amp;K376</f>
        <v>2001:1998:064f:0000::6</v>
      </c>
      <c r="X376" t="str">
        <f>D376&amp;".cdvr.stage.charter.com"</f>
        <v>cdptpabb-de-gmt0002.cdvr.stage.charter.com</v>
      </c>
    </row>
    <row r="377" spans="1:24">
      <c r="A377" s="36"/>
      <c r="B377" s="36"/>
      <c r="C377" s="36"/>
      <c r="D377" s="75" t="s">
        <v>38</v>
      </c>
      <c r="E377" s="36"/>
      <c r="F377" s="38"/>
      <c r="G377" s="38" t="s">
        <v>148</v>
      </c>
      <c r="H377" s="35">
        <v>135</v>
      </c>
      <c r="I377" s="36"/>
      <c r="J377" s="31" t="s">
        <v>160</v>
      </c>
      <c r="K377" s="72">
        <v>7</v>
      </c>
      <c r="L377" s="36"/>
      <c r="M377" s="67">
        <v>377</v>
      </c>
    </row>
    <row r="378" spans="1:24" ht="14.65" thickBot="1">
      <c r="D378" s="73"/>
      <c r="F378" s="12"/>
      <c r="G378" s="12"/>
      <c r="M378" s="66">
        <v>378</v>
      </c>
    </row>
    <row r="379" spans="1:24" ht="35.25" thickBot="1">
      <c r="A379" s="17"/>
      <c r="B379" s="18"/>
      <c r="C379" s="19"/>
      <c r="D379" s="20" t="s">
        <v>93</v>
      </c>
      <c r="E379" s="18"/>
      <c r="F379" s="21"/>
      <c r="G379" s="21"/>
      <c r="H379" s="21"/>
      <c r="I379" s="21"/>
      <c r="J379" s="21"/>
      <c r="K379" s="18"/>
      <c r="L379" s="22" t="s">
        <v>110</v>
      </c>
      <c r="M379" s="67">
        <v>379</v>
      </c>
    </row>
    <row r="380" spans="1:24">
      <c r="A380" s="36"/>
      <c r="B380" s="36"/>
      <c r="C380" s="36"/>
      <c r="D380" s="37" t="s">
        <v>162</v>
      </c>
      <c r="E380" s="36"/>
      <c r="F380" s="38"/>
      <c r="G380" s="38" t="s">
        <v>148</v>
      </c>
      <c r="H380" s="35">
        <v>136</v>
      </c>
      <c r="I380" s="31"/>
      <c r="J380" s="31" t="s">
        <v>160</v>
      </c>
      <c r="K380" s="71">
        <v>8</v>
      </c>
      <c r="L380" s="36"/>
      <c r="M380" s="66">
        <v>380</v>
      </c>
    </row>
    <row r="381" spans="1:24">
      <c r="A381" s="36"/>
      <c r="B381" s="36"/>
      <c r="C381" s="36"/>
      <c r="D381" s="37" t="s">
        <v>60</v>
      </c>
      <c r="E381" s="36"/>
      <c r="F381" s="38"/>
      <c r="G381" s="38" t="s">
        <v>148</v>
      </c>
      <c r="H381" s="35">
        <v>137</v>
      </c>
      <c r="I381" s="31"/>
      <c r="J381" s="31" t="s">
        <v>160</v>
      </c>
      <c r="K381" s="71">
        <v>9</v>
      </c>
      <c r="L381" s="36"/>
      <c r="M381" s="67">
        <v>381</v>
      </c>
    </row>
    <row r="382" spans="1:24">
      <c r="A382" s="36"/>
      <c r="B382" s="36"/>
      <c r="C382" s="36"/>
      <c r="D382" s="70" t="s">
        <v>114</v>
      </c>
      <c r="E382" s="36"/>
      <c r="F382" s="38"/>
      <c r="G382" s="38" t="s">
        <v>148</v>
      </c>
      <c r="H382" s="35">
        <v>138</v>
      </c>
      <c r="I382" s="36"/>
      <c r="J382" s="31" t="s">
        <v>160</v>
      </c>
      <c r="K382" s="72" t="s">
        <v>163</v>
      </c>
      <c r="L382" s="36" t="s">
        <v>8</v>
      </c>
      <c r="M382" s="66">
        <v>382</v>
      </c>
      <c r="U382" s="12" t="str">
        <f>G382&amp;H382</f>
        <v>75.179.251.138</v>
      </c>
      <c r="V382" t="str">
        <f>D382&amp;".cdvr.stage.charter.com"</f>
        <v>cdptpabb-de-gen0001.cdvr.stage.charter.com</v>
      </c>
      <c r="W382" t="str">
        <f>J382&amp;K382</f>
        <v>2001:1998:064f:0000::a</v>
      </c>
      <c r="X382" t="str">
        <f>D382&amp;".cdvr.stage.charter.com"</f>
        <v>cdptpabb-de-gen0001.cdvr.stage.charter.com</v>
      </c>
    </row>
    <row r="383" spans="1:24">
      <c r="A383" s="36"/>
      <c r="B383" s="36"/>
      <c r="C383" s="36"/>
      <c r="D383" s="75" t="s">
        <v>38</v>
      </c>
      <c r="E383" s="36"/>
      <c r="F383" s="38"/>
      <c r="G383" s="38" t="s">
        <v>148</v>
      </c>
      <c r="H383" s="35">
        <v>139</v>
      </c>
      <c r="I383" s="36"/>
      <c r="J383" s="31" t="s">
        <v>160</v>
      </c>
      <c r="K383" s="72" t="s">
        <v>164</v>
      </c>
      <c r="L383" s="36"/>
      <c r="M383" s="67">
        <v>383</v>
      </c>
    </row>
    <row r="384" spans="1:24" ht="14.65" thickBot="1">
      <c r="D384" s="73"/>
      <c r="F384" s="12"/>
      <c r="G384" s="12"/>
      <c r="M384" s="66">
        <v>384</v>
      </c>
    </row>
    <row r="385" spans="1:24" ht="35.25" thickBot="1">
      <c r="A385" s="17"/>
      <c r="B385" s="18"/>
      <c r="C385" s="19"/>
      <c r="D385" s="20" t="s">
        <v>94</v>
      </c>
      <c r="E385" s="18"/>
      <c r="F385" s="21"/>
      <c r="G385" s="21"/>
      <c r="H385" s="21"/>
      <c r="I385" s="21"/>
      <c r="J385" s="21"/>
      <c r="K385" s="18"/>
      <c r="L385" s="22" t="s">
        <v>110</v>
      </c>
      <c r="M385" s="67">
        <v>385</v>
      </c>
    </row>
    <row r="386" spans="1:24">
      <c r="A386" s="36"/>
      <c r="B386" s="36"/>
      <c r="C386" s="36"/>
      <c r="D386" s="37" t="s">
        <v>162</v>
      </c>
      <c r="E386" s="36"/>
      <c r="F386" s="38"/>
      <c r="G386" s="38" t="s">
        <v>148</v>
      </c>
      <c r="H386" s="35">
        <v>140</v>
      </c>
      <c r="I386" s="31"/>
      <c r="J386" s="31" t="s">
        <v>160</v>
      </c>
      <c r="K386" s="71" t="s">
        <v>73</v>
      </c>
      <c r="L386" s="36"/>
      <c r="M386" s="66">
        <v>386</v>
      </c>
    </row>
    <row r="387" spans="1:24">
      <c r="A387" s="36"/>
      <c r="B387" s="36"/>
      <c r="C387" s="36"/>
      <c r="D387" s="37" t="s">
        <v>60</v>
      </c>
      <c r="E387" s="36"/>
      <c r="F387" s="38"/>
      <c r="G387" s="38" t="s">
        <v>148</v>
      </c>
      <c r="H387" s="35">
        <v>141</v>
      </c>
      <c r="I387" s="31"/>
      <c r="J387" s="31" t="s">
        <v>160</v>
      </c>
      <c r="K387" s="71" t="s">
        <v>74</v>
      </c>
      <c r="L387" s="36"/>
      <c r="M387" s="67">
        <v>387</v>
      </c>
    </row>
    <row r="388" spans="1:24">
      <c r="A388" s="36"/>
      <c r="B388" s="36"/>
      <c r="C388" s="36"/>
      <c r="D388" s="70" t="s">
        <v>113</v>
      </c>
      <c r="E388" s="36"/>
      <c r="F388" s="38"/>
      <c r="G388" s="38" t="s">
        <v>148</v>
      </c>
      <c r="H388" s="35">
        <v>142</v>
      </c>
      <c r="I388" s="36"/>
      <c r="J388" s="31" t="s">
        <v>160</v>
      </c>
      <c r="K388" s="72" t="s">
        <v>165</v>
      </c>
      <c r="L388" s="36" t="s">
        <v>9</v>
      </c>
      <c r="M388" s="66">
        <v>388</v>
      </c>
      <c r="U388" s="12" t="str">
        <f>G388&amp;H388</f>
        <v>75.179.251.142</v>
      </c>
      <c r="V388" t="str">
        <f>D388&amp;".cdvr.stage.charter.com"</f>
        <v>cdptpabb-de-gen0002.cdvr.stage.charter.com</v>
      </c>
      <c r="W388" t="str">
        <f>J388&amp;K388</f>
        <v>2001:1998:064f:0000::e</v>
      </c>
      <c r="X388" t="str">
        <f>D388&amp;".cdvr.stage.charter.com"</f>
        <v>cdptpabb-de-gen0002.cdvr.stage.charter.com</v>
      </c>
    </row>
    <row r="389" spans="1:24">
      <c r="A389" s="36"/>
      <c r="B389" s="36"/>
      <c r="C389" s="36"/>
      <c r="D389" s="75" t="s">
        <v>38</v>
      </c>
      <c r="E389" s="36"/>
      <c r="F389" s="38"/>
      <c r="G389" s="38" t="s">
        <v>148</v>
      </c>
      <c r="H389" s="35">
        <v>143</v>
      </c>
      <c r="I389" s="36"/>
      <c r="J389" s="31" t="s">
        <v>160</v>
      </c>
      <c r="K389" s="72" t="s">
        <v>166</v>
      </c>
      <c r="L389" s="36"/>
      <c r="M389" s="67">
        <v>389</v>
      </c>
    </row>
    <row r="390" spans="1:24">
      <c r="F390" s="12"/>
      <c r="G390" s="12"/>
    </row>
    <row r="391" spans="1:24">
      <c r="F391" s="12"/>
      <c r="G391" s="12"/>
    </row>
    <row r="392" spans="1:24">
      <c r="F392" s="12"/>
      <c r="G392" s="12"/>
    </row>
    <row r="393" spans="1:24">
      <c r="F393" s="12"/>
      <c r="G393" s="12"/>
    </row>
    <row r="394" spans="1:24">
      <c r="F394" s="12"/>
      <c r="G394" s="12"/>
    </row>
    <row r="395" spans="1:24">
      <c r="F395" s="12"/>
      <c r="G395" s="12"/>
    </row>
    <row r="396" spans="1:24">
      <c r="F396" s="12"/>
      <c r="G396" s="12"/>
    </row>
    <row r="397" spans="1:24">
      <c r="F397" s="12"/>
      <c r="G397" s="12"/>
    </row>
    <row r="398" spans="1:24">
      <c r="F398" s="12"/>
      <c r="G398" s="12"/>
    </row>
    <row r="399" spans="1:24">
      <c r="F399" s="12"/>
      <c r="G399" s="12"/>
    </row>
    <row r="400" spans="1:24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</sheetData>
  <autoFilter ref="A1:S396">
    <sortState ref="A2:S323">
      <sortCondition ref="M1:M323"/>
    </sortState>
  </autoFilter>
  <sortState ref="A2:Q323">
    <sortCondition ref="H2:H323"/>
  </sortState>
  <conditionalFormatting sqref="V389:V1048576 V383:V387 V377:V381 V1:V6 V41:V89 V101:V106 V118:V123 V326:V337 V352:V369 V372:V375 V11 V14:V15 V17:V22 V221:V223 V233:V243 V180:V188 V245:V287 V291:V302 V304:V320">
    <cfRule type="duplicateValues" dxfId="133" priority="160"/>
  </conditionalFormatting>
  <conditionalFormatting sqref="V7:V10">
    <cfRule type="duplicateValues" dxfId="132" priority="133"/>
  </conditionalFormatting>
  <conditionalFormatting sqref="V12:V13">
    <cfRule type="duplicateValues" dxfId="131" priority="132"/>
  </conditionalFormatting>
  <conditionalFormatting sqref="V16">
    <cfRule type="duplicateValues" dxfId="130" priority="131"/>
  </conditionalFormatting>
  <conditionalFormatting sqref="V23:V40">
    <cfRule type="duplicateValues" dxfId="129" priority="130"/>
  </conditionalFormatting>
  <conditionalFormatting sqref="V90:V100">
    <cfRule type="duplicateValues" dxfId="128" priority="129"/>
  </conditionalFormatting>
  <conditionalFormatting sqref="V107:V117">
    <cfRule type="duplicateValues" dxfId="127" priority="128"/>
  </conditionalFormatting>
  <conditionalFormatting sqref="V124:V125 V129:V130 V132:V142">
    <cfRule type="duplicateValues" dxfId="126" priority="127"/>
  </conditionalFormatting>
  <conditionalFormatting sqref="V189:V196">
    <cfRule type="duplicateValues" dxfId="125" priority="126"/>
  </conditionalFormatting>
  <conditionalFormatting sqref="V321:V325">
    <cfRule type="duplicateValues" dxfId="124" priority="125"/>
  </conditionalFormatting>
  <conditionalFormatting sqref="V338:V351">
    <cfRule type="duplicateValues" dxfId="123" priority="124"/>
  </conditionalFormatting>
  <conditionalFormatting sqref="V370:V371">
    <cfRule type="duplicateValues" dxfId="122" priority="123"/>
  </conditionalFormatting>
  <conditionalFormatting sqref="V376">
    <cfRule type="duplicateValues" dxfId="121" priority="122"/>
  </conditionalFormatting>
  <conditionalFormatting sqref="V382">
    <cfRule type="duplicateValues" dxfId="120" priority="121"/>
  </conditionalFormatting>
  <conditionalFormatting sqref="V388">
    <cfRule type="duplicateValues" dxfId="119" priority="120"/>
  </conditionalFormatting>
  <conditionalFormatting sqref="V288:V290">
    <cfRule type="duplicateValues" dxfId="118" priority="119"/>
  </conditionalFormatting>
  <conditionalFormatting sqref="V1:V125 V129:V130 V132:V142 V221:V223 V233:V243 V180:V196 V245:V302 V304:V1048576">
    <cfRule type="duplicateValues" dxfId="117" priority="118"/>
  </conditionalFormatting>
  <conditionalFormatting sqref="U1:U125 U129:U130 U132:U142 U242:U243 U180:U196 U245:U302 U305:U1048576">
    <cfRule type="duplicateValues" dxfId="116" priority="117"/>
  </conditionalFormatting>
  <conditionalFormatting sqref="W1:W125 W129:W130 W132:W142 W242:W243 W180:W196 W245:W1048576">
    <cfRule type="duplicateValues" dxfId="115" priority="116"/>
  </conditionalFormatting>
  <conditionalFormatting sqref="X1:X125 X129:X130 X132:X142 X221:X223 X233:X243 X180:X196 X245:X1048576">
    <cfRule type="duplicateValues" dxfId="114" priority="115"/>
  </conditionalFormatting>
  <conditionalFormatting sqref="V143:V155">
    <cfRule type="duplicateValues" dxfId="113" priority="114"/>
  </conditionalFormatting>
  <conditionalFormatting sqref="V143:V155">
    <cfRule type="duplicateValues" dxfId="112" priority="113"/>
  </conditionalFormatting>
  <conditionalFormatting sqref="U143:U155">
    <cfRule type="duplicateValues" dxfId="111" priority="112"/>
  </conditionalFormatting>
  <conditionalFormatting sqref="W143:W155">
    <cfRule type="duplicateValues" dxfId="110" priority="111"/>
  </conditionalFormatting>
  <conditionalFormatting sqref="X143:X155">
    <cfRule type="duplicateValues" dxfId="109" priority="110"/>
  </conditionalFormatting>
  <conditionalFormatting sqref="V128">
    <cfRule type="duplicateValues" dxfId="108" priority="109"/>
  </conditionalFormatting>
  <conditionalFormatting sqref="V128">
    <cfRule type="duplicateValues" dxfId="107" priority="108"/>
  </conditionalFormatting>
  <conditionalFormatting sqref="U128">
    <cfRule type="duplicateValues" dxfId="106" priority="107"/>
  </conditionalFormatting>
  <conditionalFormatting sqref="W128">
    <cfRule type="duplicateValues" dxfId="105" priority="106"/>
  </conditionalFormatting>
  <conditionalFormatting sqref="X128">
    <cfRule type="duplicateValues" dxfId="104" priority="105"/>
  </conditionalFormatting>
  <conditionalFormatting sqref="V131">
    <cfRule type="duplicateValues" dxfId="103" priority="104"/>
  </conditionalFormatting>
  <conditionalFormatting sqref="V131">
    <cfRule type="duplicateValues" dxfId="102" priority="103"/>
  </conditionalFormatting>
  <conditionalFormatting sqref="U131">
    <cfRule type="duplicateValues" dxfId="101" priority="102"/>
  </conditionalFormatting>
  <conditionalFormatting sqref="W131">
    <cfRule type="duplicateValues" dxfId="100" priority="101"/>
  </conditionalFormatting>
  <conditionalFormatting sqref="X131">
    <cfRule type="duplicateValues" dxfId="99" priority="100"/>
  </conditionalFormatting>
  <conditionalFormatting sqref="V197:V220">
    <cfRule type="duplicateValues" dxfId="98" priority="99"/>
  </conditionalFormatting>
  <conditionalFormatting sqref="V197:V220">
    <cfRule type="duplicateValues" dxfId="97" priority="98"/>
  </conditionalFormatting>
  <conditionalFormatting sqref="U197:U220">
    <cfRule type="duplicateValues" dxfId="96" priority="97"/>
  </conditionalFormatting>
  <conditionalFormatting sqref="W197:W220">
    <cfRule type="duplicateValues" dxfId="95" priority="96"/>
  </conditionalFormatting>
  <conditionalFormatting sqref="X197:X220">
    <cfRule type="duplicateValues" dxfId="94" priority="95"/>
  </conditionalFormatting>
  <conditionalFormatting sqref="U221">
    <cfRule type="duplicateValues" dxfId="93" priority="94"/>
  </conditionalFormatting>
  <conditionalFormatting sqref="U222">
    <cfRule type="duplicateValues" dxfId="92" priority="93"/>
  </conditionalFormatting>
  <conditionalFormatting sqref="U223">
    <cfRule type="duplicateValues" dxfId="91" priority="92"/>
  </conditionalFormatting>
  <conditionalFormatting sqref="W221">
    <cfRule type="duplicateValues" dxfId="90" priority="91"/>
  </conditionalFormatting>
  <conditionalFormatting sqref="W222">
    <cfRule type="duplicateValues" dxfId="89" priority="90"/>
  </conditionalFormatting>
  <conditionalFormatting sqref="W223">
    <cfRule type="duplicateValues" dxfId="88" priority="89"/>
  </conditionalFormatting>
  <conditionalFormatting sqref="V224:V226">
    <cfRule type="duplicateValues" dxfId="87" priority="88"/>
  </conditionalFormatting>
  <conditionalFormatting sqref="V224:V226">
    <cfRule type="duplicateValues" dxfId="86" priority="87"/>
  </conditionalFormatting>
  <conditionalFormatting sqref="X224:X226">
    <cfRule type="duplicateValues" dxfId="85" priority="86"/>
  </conditionalFormatting>
  <conditionalFormatting sqref="U224">
    <cfRule type="duplicateValues" dxfId="84" priority="85"/>
  </conditionalFormatting>
  <conditionalFormatting sqref="U225">
    <cfRule type="duplicateValues" dxfId="83" priority="84"/>
  </conditionalFormatting>
  <conditionalFormatting sqref="U226">
    <cfRule type="duplicateValues" dxfId="82" priority="83"/>
  </conditionalFormatting>
  <conditionalFormatting sqref="W224">
    <cfRule type="duplicateValues" dxfId="81" priority="82"/>
  </conditionalFormatting>
  <conditionalFormatting sqref="W225">
    <cfRule type="duplicateValues" dxfId="80" priority="81"/>
  </conditionalFormatting>
  <conditionalFormatting sqref="W226">
    <cfRule type="duplicateValues" dxfId="79" priority="80"/>
  </conditionalFormatting>
  <conditionalFormatting sqref="V156">
    <cfRule type="duplicateValues" dxfId="78" priority="79"/>
  </conditionalFormatting>
  <conditionalFormatting sqref="V156">
    <cfRule type="duplicateValues" dxfId="77" priority="78"/>
  </conditionalFormatting>
  <conditionalFormatting sqref="U156">
    <cfRule type="duplicateValues" dxfId="76" priority="77"/>
  </conditionalFormatting>
  <conditionalFormatting sqref="W156">
    <cfRule type="duplicateValues" dxfId="75" priority="76"/>
  </conditionalFormatting>
  <conditionalFormatting sqref="X156">
    <cfRule type="duplicateValues" dxfId="74" priority="75"/>
  </conditionalFormatting>
  <conditionalFormatting sqref="V157">
    <cfRule type="duplicateValues" dxfId="73" priority="74"/>
  </conditionalFormatting>
  <conditionalFormatting sqref="V157">
    <cfRule type="duplicateValues" dxfId="72" priority="73"/>
  </conditionalFormatting>
  <conditionalFormatting sqref="U157">
    <cfRule type="duplicateValues" dxfId="71" priority="72"/>
  </conditionalFormatting>
  <conditionalFormatting sqref="W157">
    <cfRule type="duplicateValues" dxfId="70" priority="71"/>
  </conditionalFormatting>
  <conditionalFormatting sqref="X157">
    <cfRule type="duplicateValues" dxfId="69" priority="70"/>
  </conditionalFormatting>
  <conditionalFormatting sqref="V158">
    <cfRule type="duplicateValues" dxfId="68" priority="69"/>
  </conditionalFormatting>
  <conditionalFormatting sqref="V158">
    <cfRule type="duplicateValues" dxfId="67" priority="68"/>
  </conditionalFormatting>
  <conditionalFormatting sqref="U158">
    <cfRule type="duplicateValues" dxfId="66" priority="67"/>
  </conditionalFormatting>
  <conditionalFormatting sqref="W158">
    <cfRule type="duplicateValues" dxfId="65" priority="66"/>
  </conditionalFormatting>
  <conditionalFormatting sqref="X158">
    <cfRule type="duplicateValues" dxfId="64" priority="65"/>
  </conditionalFormatting>
  <conditionalFormatting sqref="D258">
    <cfRule type="duplicateValues" dxfId="63" priority="64"/>
  </conditionalFormatting>
  <conditionalFormatting sqref="D258">
    <cfRule type="duplicateValues" dxfId="62" priority="63"/>
  </conditionalFormatting>
  <conditionalFormatting sqref="V162">
    <cfRule type="duplicateValues" dxfId="61" priority="62"/>
  </conditionalFormatting>
  <conditionalFormatting sqref="V162">
    <cfRule type="duplicateValues" dxfId="60" priority="61"/>
  </conditionalFormatting>
  <conditionalFormatting sqref="U162">
    <cfRule type="duplicateValues" dxfId="59" priority="60"/>
  </conditionalFormatting>
  <conditionalFormatting sqref="W162">
    <cfRule type="duplicateValues" dxfId="58" priority="59"/>
  </conditionalFormatting>
  <conditionalFormatting sqref="X162">
    <cfRule type="duplicateValues" dxfId="57" priority="58"/>
  </conditionalFormatting>
  <conditionalFormatting sqref="V163:V164">
    <cfRule type="duplicateValues" dxfId="56" priority="57"/>
  </conditionalFormatting>
  <conditionalFormatting sqref="V163:V164">
    <cfRule type="duplicateValues" dxfId="55" priority="56"/>
  </conditionalFormatting>
  <conditionalFormatting sqref="U163:U164">
    <cfRule type="duplicateValues" dxfId="54" priority="55"/>
  </conditionalFormatting>
  <conditionalFormatting sqref="W163:W164">
    <cfRule type="duplicateValues" dxfId="53" priority="54"/>
  </conditionalFormatting>
  <conditionalFormatting sqref="X163:X164">
    <cfRule type="duplicateValues" dxfId="52" priority="53"/>
  </conditionalFormatting>
  <conditionalFormatting sqref="V159:V161">
    <cfRule type="duplicateValues" dxfId="51" priority="52"/>
  </conditionalFormatting>
  <conditionalFormatting sqref="V159:V161">
    <cfRule type="duplicateValues" dxfId="50" priority="51"/>
  </conditionalFormatting>
  <conditionalFormatting sqref="U159:U161">
    <cfRule type="duplicateValues" dxfId="49" priority="50"/>
  </conditionalFormatting>
  <conditionalFormatting sqref="W159:W161">
    <cfRule type="duplicateValues" dxfId="48" priority="49"/>
  </conditionalFormatting>
  <conditionalFormatting sqref="X159:X161">
    <cfRule type="duplicateValues" dxfId="47" priority="48"/>
  </conditionalFormatting>
  <conditionalFormatting sqref="V227:V232">
    <cfRule type="duplicateValues" dxfId="46" priority="47"/>
  </conditionalFormatting>
  <conditionalFormatting sqref="V227:V232">
    <cfRule type="duplicateValues" dxfId="45" priority="46"/>
  </conditionalFormatting>
  <conditionalFormatting sqref="X227:X232">
    <cfRule type="duplicateValues" dxfId="44" priority="45"/>
  </conditionalFormatting>
  <conditionalFormatting sqref="U227:U232">
    <cfRule type="duplicateValues" dxfId="43" priority="44"/>
  </conditionalFormatting>
  <conditionalFormatting sqref="W227:W232">
    <cfRule type="duplicateValues" dxfId="42" priority="43"/>
  </conditionalFormatting>
  <conditionalFormatting sqref="V165:V174">
    <cfRule type="duplicateValues" dxfId="41" priority="42"/>
  </conditionalFormatting>
  <conditionalFormatting sqref="V165:V174">
    <cfRule type="duplicateValues" dxfId="40" priority="41"/>
  </conditionalFormatting>
  <conditionalFormatting sqref="U165:U174">
    <cfRule type="duplicateValues" dxfId="39" priority="40"/>
  </conditionalFormatting>
  <conditionalFormatting sqref="W165:W174">
    <cfRule type="duplicateValues" dxfId="38" priority="39"/>
  </conditionalFormatting>
  <conditionalFormatting sqref="X165:X174">
    <cfRule type="duplicateValues" dxfId="37" priority="38"/>
  </conditionalFormatting>
  <conditionalFormatting sqref="V175:V178">
    <cfRule type="duplicateValues" dxfId="36" priority="37"/>
  </conditionalFormatting>
  <conditionalFormatting sqref="V175:V178">
    <cfRule type="duplicateValues" dxfId="35" priority="36"/>
  </conditionalFormatting>
  <conditionalFormatting sqref="U175:U178">
    <cfRule type="duplicateValues" dxfId="34" priority="35"/>
  </conditionalFormatting>
  <conditionalFormatting sqref="W175:W178">
    <cfRule type="duplicateValues" dxfId="33" priority="34"/>
  </conditionalFormatting>
  <conditionalFormatting sqref="X175:X178">
    <cfRule type="duplicateValues" dxfId="32" priority="33"/>
  </conditionalFormatting>
  <conditionalFormatting sqref="V126">
    <cfRule type="duplicateValues" dxfId="31" priority="32"/>
  </conditionalFormatting>
  <conditionalFormatting sqref="V126">
    <cfRule type="duplicateValues" dxfId="30" priority="31"/>
  </conditionalFormatting>
  <conditionalFormatting sqref="U126">
    <cfRule type="duplicateValues" dxfId="29" priority="30"/>
  </conditionalFormatting>
  <conditionalFormatting sqref="W126">
    <cfRule type="duplicateValues" dxfId="28" priority="29"/>
  </conditionalFormatting>
  <conditionalFormatting sqref="X126">
    <cfRule type="duplicateValues" dxfId="27" priority="28"/>
  </conditionalFormatting>
  <conditionalFormatting sqref="V127">
    <cfRule type="duplicateValues" dxfId="26" priority="27"/>
  </conditionalFormatting>
  <conditionalFormatting sqref="V127">
    <cfRule type="duplicateValues" dxfId="25" priority="26"/>
  </conditionalFormatting>
  <conditionalFormatting sqref="U127">
    <cfRule type="duplicateValues" dxfId="24" priority="25"/>
  </conditionalFormatting>
  <conditionalFormatting sqref="W127">
    <cfRule type="duplicateValues" dxfId="23" priority="24"/>
  </conditionalFormatting>
  <conditionalFormatting sqref="X127">
    <cfRule type="duplicateValues" dxfId="22" priority="23"/>
  </conditionalFormatting>
  <conditionalFormatting sqref="V179">
    <cfRule type="duplicateValues" dxfId="21" priority="22"/>
  </conditionalFormatting>
  <conditionalFormatting sqref="V179">
    <cfRule type="duplicateValues" dxfId="20" priority="21"/>
  </conditionalFormatting>
  <conditionalFormatting sqref="U179">
    <cfRule type="duplicateValues" dxfId="19" priority="20"/>
  </conditionalFormatting>
  <conditionalFormatting sqref="W179">
    <cfRule type="duplicateValues" dxfId="18" priority="19"/>
  </conditionalFormatting>
  <conditionalFormatting sqref="X179">
    <cfRule type="duplicateValues" dxfId="17" priority="18"/>
  </conditionalFormatting>
  <conditionalFormatting sqref="V244">
    <cfRule type="duplicateValues" dxfId="16" priority="17"/>
  </conditionalFormatting>
  <conditionalFormatting sqref="V244">
    <cfRule type="duplicateValues" dxfId="15" priority="16"/>
  </conditionalFormatting>
  <conditionalFormatting sqref="X244">
    <cfRule type="duplicateValues" dxfId="14" priority="15"/>
  </conditionalFormatting>
  <conditionalFormatting sqref="U244">
    <cfRule type="duplicateValues" dxfId="13" priority="14"/>
  </conditionalFormatting>
  <conditionalFormatting sqref="W244">
    <cfRule type="duplicateValues" dxfId="12" priority="13"/>
  </conditionalFormatting>
  <conditionalFormatting sqref="U233">
    <cfRule type="duplicateValues" dxfId="11" priority="12"/>
  </conditionalFormatting>
  <conditionalFormatting sqref="U234">
    <cfRule type="duplicateValues" dxfId="10" priority="11"/>
  </conditionalFormatting>
  <conditionalFormatting sqref="U235">
    <cfRule type="duplicateValues" dxfId="9" priority="10"/>
  </conditionalFormatting>
  <conditionalFormatting sqref="U236">
    <cfRule type="duplicateValues" dxfId="8" priority="9"/>
  </conditionalFormatting>
  <conditionalFormatting sqref="U237">
    <cfRule type="duplicateValues" dxfId="7" priority="8"/>
  </conditionalFormatting>
  <conditionalFormatting sqref="U238">
    <cfRule type="duplicateValues" dxfId="6" priority="7"/>
  </conditionalFormatting>
  <conditionalFormatting sqref="U239">
    <cfRule type="duplicateValues" dxfId="5" priority="6"/>
  </conditionalFormatting>
  <conditionalFormatting sqref="U240">
    <cfRule type="duplicateValues" dxfId="4" priority="5"/>
  </conditionalFormatting>
  <conditionalFormatting sqref="U241">
    <cfRule type="duplicateValues" dxfId="3" priority="4"/>
  </conditionalFormatting>
  <conditionalFormatting sqref="W233:W241">
    <cfRule type="duplicateValues" dxfId="2" priority="3"/>
  </conditionalFormatting>
  <conditionalFormatting sqref="V303">
    <cfRule type="duplicateValues" dxfId="1" priority="2"/>
  </conditionalFormatting>
  <conditionalFormatting sqref="V30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workbookViewId="0">
      <selection activeCell="D4" sqref="D4"/>
    </sheetView>
  </sheetViews>
  <sheetFormatPr defaultRowHeight="14.25"/>
  <cols>
    <col min="1" max="1" width="19.73046875" bestFit="1" customWidth="1"/>
    <col min="2" max="2" width="19.73046875" hidden="1" customWidth="1"/>
    <col min="3" max="3" width="20.73046875" customWidth="1"/>
    <col min="4" max="4" width="47.59765625" bestFit="1" customWidth="1"/>
    <col min="5" max="5" width="3" bestFit="1" customWidth="1"/>
  </cols>
  <sheetData>
    <row r="1" spans="1:4" ht="21">
      <c r="A1" s="189" t="s">
        <v>558</v>
      </c>
      <c r="B1" s="189"/>
      <c r="C1" s="189"/>
    </row>
    <row r="2" spans="1:4">
      <c r="A2" s="190" t="s">
        <v>539</v>
      </c>
      <c r="B2" s="190"/>
      <c r="C2" s="190"/>
    </row>
    <row r="3" spans="1:4">
      <c r="A3" t="s">
        <v>536</v>
      </c>
      <c r="C3" t="s">
        <v>538</v>
      </c>
    </row>
    <row r="4" spans="1:4">
      <c r="A4" t="s">
        <v>546</v>
      </c>
      <c r="C4" t="s">
        <v>537</v>
      </c>
    </row>
    <row r="6" spans="1:4" ht="15.75">
      <c r="A6" s="76" t="s">
        <v>75</v>
      </c>
      <c r="B6" s="76"/>
      <c r="C6" s="76" t="s">
        <v>76</v>
      </c>
      <c r="D6" s="76"/>
    </row>
    <row r="7" spans="1:4" ht="15.75">
      <c r="A7" t="s">
        <v>280</v>
      </c>
      <c r="B7">
        <v>0</v>
      </c>
      <c r="C7" t="str">
        <f>"2001:1998:0640:e::"&amp;DEC2HEX(B7)</f>
        <v>2001:1998:0640:e::0</v>
      </c>
      <c r="D7" s="77"/>
    </row>
    <row r="8" spans="1:4" ht="15.75">
      <c r="A8" t="s">
        <v>281</v>
      </c>
      <c r="B8">
        <v>1</v>
      </c>
      <c r="C8" t="str">
        <f t="shared" ref="C8:C71" si="0">"2001:1998:0640:e::"&amp;DEC2HEX(B8)</f>
        <v>2001:1998:0640:e::1</v>
      </c>
      <c r="D8" s="77"/>
    </row>
    <row r="9" spans="1:4" ht="15.75">
      <c r="A9" t="s">
        <v>282</v>
      </c>
      <c r="B9">
        <v>2</v>
      </c>
      <c r="C9" t="str">
        <f t="shared" si="0"/>
        <v>2001:1998:0640:e::2</v>
      </c>
      <c r="D9" s="77"/>
    </row>
    <row r="10" spans="1:4" ht="15.75">
      <c r="A10" t="s">
        <v>283</v>
      </c>
      <c r="B10">
        <v>3</v>
      </c>
      <c r="C10" t="str">
        <f t="shared" si="0"/>
        <v>2001:1998:0640:e::3</v>
      </c>
      <c r="D10" s="77"/>
    </row>
    <row r="11" spans="1:4" ht="15.75">
      <c r="A11" t="s">
        <v>284</v>
      </c>
      <c r="B11">
        <v>4</v>
      </c>
      <c r="C11" t="str">
        <f t="shared" si="0"/>
        <v>2001:1998:0640:e::4</v>
      </c>
      <c r="D11" s="77"/>
    </row>
    <row r="12" spans="1:4" ht="15.75">
      <c r="A12" t="s">
        <v>285</v>
      </c>
      <c r="B12">
        <v>5</v>
      </c>
      <c r="C12" t="str">
        <f t="shared" si="0"/>
        <v>2001:1998:0640:e::5</v>
      </c>
      <c r="D12" s="77"/>
    </row>
    <row r="13" spans="1:4" ht="15.75">
      <c r="A13" t="s">
        <v>286</v>
      </c>
      <c r="B13">
        <v>6</v>
      </c>
      <c r="C13" t="str">
        <f t="shared" si="0"/>
        <v>2001:1998:0640:e::6</v>
      </c>
      <c r="D13" s="77"/>
    </row>
    <row r="14" spans="1:4" ht="15.75">
      <c r="A14" t="s">
        <v>287</v>
      </c>
      <c r="B14">
        <v>7</v>
      </c>
      <c r="C14" t="str">
        <f t="shared" si="0"/>
        <v>2001:1998:0640:e::7</v>
      </c>
      <c r="D14" s="77"/>
    </row>
    <row r="15" spans="1:4" ht="15.75">
      <c r="A15" t="s">
        <v>288</v>
      </c>
      <c r="B15">
        <v>8</v>
      </c>
      <c r="C15" t="str">
        <f t="shared" si="0"/>
        <v>2001:1998:0640:e::8</v>
      </c>
      <c r="D15" s="77"/>
    </row>
    <row r="16" spans="1:4" ht="15.75">
      <c r="A16" t="s">
        <v>289</v>
      </c>
      <c r="B16">
        <v>9</v>
      </c>
      <c r="C16" t="str">
        <f t="shared" si="0"/>
        <v>2001:1998:0640:e::9</v>
      </c>
      <c r="D16" s="77"/>
    </row>
    <row r="17" spans="1:4" ht="15.75">
      <c r="A17" t="s">
        <v>290</v>
      </c>
      <c r="B17">
        <v>10</v>
      </c>
      <c r="C17" t="str">
        <f t="shared" si="0"/>
        <v>2001:1998:0640:e::A</v>
      </c>
      <c r="D17" s="77"/>
    </row>
    <row r="18" spans="1:4" ht="15.75">
      <c r="A18" t="s">
        <v>291</v>
      </c>
      <c r="B18">
        <v>11</v>
      </c>
      <c r="C18" t="str">
        <f t="shared" si="0"/>
        <v>2001:1998:0640:e::B</v>
      </c>
      <c r="D18" s="77"/>
    </row>
    <row r="19" spans="1:4" ht="15.75">
      <c r="A19" t="s">
        <v>292</v>
      </c>
      <c r="B19">
        <v>12</v>
      </c>
      <c r="C19" t="str">
        <f t="shared" si="0"/>
        <v>2001:1998:0640:e::C</v>
      </c>
      <c r="D19" s="77"/>
    </row>
    <row r="20" spans="1:4" ht="15.75">
      <c r="A20" t="s">
        <v>293</v>
      </c>
      <c r="B20">
        <v>13</v>
      </c>
      <c r="C20" t="str">
        <f t="shared" si="0"/>
        <v>2001:1998:0640:e::D</v>
      </c>
      <c r="D20" s="77"/>
    </row>
    <row r="21" spans="1:4" ht="15.75">
      <c r="A21" t="s">
        <v>294</v>
      </c>
      <c r="B21">
        <v>14</v>
      </c>
      <c r="C21" t="str">
        <f t="shared" si="0"/>
        <v>2001:1998:0640:e::E</v>
      </c>
      <c r="D21" s="77"/>
    </row>
    <row r="22" spans="1:4" ht="15.75">
      <c r="A22" t="s">
        <v>295</v>
      </c>
      <c r="B22">
        <v>15</v>
      </c>
      <c r="C22" t="str">
        <f t="shared" si="0"/>
        <v>2001:1998:0640:e::F</v>
      </c>
      <c r="D22" s="77"/>
    </row>
    <row r="23" spans="1:4" ht="15.75">
      <c r="A23" t="s">
        <v>296</v>
      </c>
      <c r="B23">
        <v>16</v>
      </c>
      <c r="C23" t="str">
        <f t="shared" si="0"/>
        <v>2001:1998:0640:e::10</v>
      </c>
      <c r="D23" s="77"/>
    </row>
    <row r="24" spans="1:4" ht="15.75">
      <c r="A24" t="s">
        <v>297</v>
      </c>
      <c r="B24">
        <v>17</v>
      </c>
      <c r="C24" t="str">
        <f t="shared" si="0"/>
        <v>2001:1998:0640:e::11</v>
      </c>
      <c r="D24" s="77"/>
    </row>
    <row r="25" spans="1:4" ht="15.75">
      <c r="A25" t="s">
        <v>298</v>
      </c>
      <c r="B25">
        <v>18</v>
      </c>
      <c r="C25" t="str">
        <f t="shared" si="0"/>
        <v>2001:1998:0640:e::12</v>
      </c>
      <c r="D25" s="77"/>
    </row>
    <row r="26" spans="1:4" ht="15.75">
      <c r="A26" t="s">
        <v>299</v>
      </c>
      <c r="B26">
        <v>19</v>
      </c>
      <c r="C26" t="str">
        <f t="shared" si="0"/>
        <v>2001:1998:0640:e::13</v>
      </c>
      <c r="D26" s="77"/>
    </row>
    <row r="27" spans="1:4" ht="15.75">
      <c r="A27" t="s">
        <v>300</v>
      </c>
      <c r="B27">
        <v>20</v>
      </c>
      <c r="C27" t="str">
        <f t="shared" si="0"/>
        <v>2001:1998:0640:e::14</v>
      </c>
      <c r="D27" s="77"/>
    </row>
    <row r="28" spans="1:4" ht="15.75">
      <c r="A28" t="s">
        <v>301</v>
      </c>
      <c r="B28">
        <v>21</v>
      </c>
      <c r="C28" t="str">
        <f t="shared" si="0"/>
        <v>2001:1998:0640:e::15</v>
      </c>
      <c r="D28" s="77"/>
    </row>
    <row r="29" spans="1:4" ht="15.75">
      <c r="A29" t="s">
        <v>302</v>
      </c>
      <c r="B29">
        <v>22</v>
      </c>
      <c r="C29" t="str">
        <f t="shared" si="0"/>
        <v>2001:1998:0640:e::16</v>
      </c>
      <c r="D29" s="77"/>
    </row>
    <row r="30" spans="1:4" ht="15.75">
      <c r="A30" t="s">
        <v>303</v>
      </c>
      <c r="B30">
        <v>23</v>
      </c>
      <c r="C30" t="str">
        <f t="shared" si="0"/>
        <v>2001:1998:0640:e::17</v>
      </c>
      <c r="D30" s="77"/>
    </row>
    <row r="31" spans="1:4" ht="15.75">
      <c r="A31" t="s">
        <v>304</v>
      </c>
      <c r="B31">
        <v>24</v>
      </c>
      <c r="C31" t="str">
        <f t="shared" si="0"/>
        <v>2001:1998:0640:e::18</v>
      </c>
      <c r="D31" s="77"/>
    </row>
    <row r="32" spans="1:4" ht="15.75">
      <c r="A32" t="s">
        <v>305</v>
      </c>
      <c r="B32">
        <v>25</v>
      </c>
      <c r="C32" t="str">
        <f t="shared" si="0"/>
        <v>2001:1998:0640:e::19</v>
      </c>
      <c r="D32" s="77"/>
    </row>
    <row r="33" spans="1:4" ht="15.75">
      <c r="A33" t="s">
        <v>306</v>
      </c>
      <c r="B33">
        <v>26</v>
      </c>
      <c r="C33" t="str">
        <f t="shared" si="0"/>
        <v>2001:1998:0640:e::1A</v>
      </c>
      <c r="D33" s="77"/>
    </row>
    <row r="34" spans="1:4" ht="15.75">
      <c r="A34" t="s">
        <v>307</v>
      </c>
      <c r="B34">
        <v>27</v>
      </c>
      <c r="C34" t="str">
        <f t="shared" si="0"/>
        <v>2001:1998:0640:e::1B</v>
      </c>
      <c r="D34" s="77"/>
    </row>
    <row r="35" spans="1:4" ht="15.75">
      <c r="A35" t="s">
        <v>308</v>
      </c>
      <c r="B35">
        <v>28</v>
      </c>
      <c r="C35" t="str">
        <f t="shared" si="0"/>
        <v>2001:1998:0640:e::1C</v>
      </c>
      <c r="D35" s="77"/>
    </row>
    <row r="36" spans="1:4" ht="15.75">
      <c r="A36" t="s">
        <v>309</v>
      </c>
      <c r="B36">
        <v>29</v>
      </c>
      <c r="C36" t="str">
        <f t="shared" si="0"/>
        <v>2001:1998:0640:e::1D</v>
      </c>
      <c r="D36" s="77"/>
    </row>
    <row r="37" spans="1:4" ht="15.75">
      <c r="A37" t="s">
        <v>310</v>
      </c>
      <c r="B37">
        <v>30</v>
      </c>
      <c r="C37" t="str">
        <f t="shared" si="0"/>
        <v>2001:1998:0640:e::1E</v>
      </c>
      <c r="D37" s="77"/>
    </row>
    <row r="38" spans="1:4" ht="15.75">
      <c r="A38" t="s">
        <v>311</v>
      </c>
      <c r="B38">
        <v>31</v>
      </c>
      <c r="C38" t="str">
        <f t="shared" si="0"/>
        <v>2001:1998:0640:e::1F</v>
      </c>
      <c r="D38" s="77"/>
    </row>
    <row r="39" spans="1:4" ht="15.75">
      <c r="A39" t="s">
        <v>312</v>
      </c>
      <c r="B39">
        <v>32</v>
      </c>
      <c r="C39" t="str">
        <f t="shared" si="0"/>
        <v>2001:1998:0640:e::20</v>
      </c>
      <c r="D39" s="77"/>
    </row>
    <row r="40" spans="1:4" ht="15.75">
      <c r="A40" t="s">
        <v>313</v>
      </c>
      <c r="B40">
        <v>33</v>
      </c>
      <c r="C40" t="str">
        <f t="shared" si="0"/>
        <v>2001:1998:0640:e::21</v>
      </c>
      <c r="D40" s="77"/>
    </row>
    <row r="41" spans="1:4" ht="15.75">
      <c r="A41" t="s">
        <v>314</v>
      </c>
      <c r="B41">
        <v>34</v>
      </c>
      <c r="C41" t="str">
        <f t="shared" si="0"/>
        <v>2001:1998:0640:e::22</v>
      </c>
      <c r="D41" s="77"/>
    </row>
    <row r="42" spans="1:4" ht="15.75">
      <c r="A42" t="s">
        <v>315</v>
      </c>
      <c r="B42">
        <v>35</v>
      </c>
      <c r="C42" t="str">
        <f t="shared" si="0"/>
        <v>2001:1998:0640:e::23</v>
      </c>
      <c r="D42" s="77"/>
    </row>
    <row r="43" spans="1:4" ht="15.75">
      <c r="A43" t="s">
        <v>316</v>
      </c>
      <c r="B43">
        <v>36</v>
      </c>
      <c r="C43" t="str">
        <f t="shared" si="0"/>
        <v>2001:1998:0640:e::24</v>
      </c>
      <c r="D43" s="77"/>
    </row>
    <row r="44" spans="1:4" ht="15.75">
      <c r="A44" t="s">
        <v>317</v>
      </c>
      <c r="B44">
        <v>37</v>
      </c>
      <c r="C44" t="str">
        <f t="shared" si="0"/>
        <v>2001:1998:0640:e::25</v>
      </c>
      <c r="D44" s="77"/>
    </row>
    <row r="45" spans="1:4" ht="15.75">
      <c r="A45" t="s">
        <v>318</v>
      </c>
      <c r="B45">
        <v>38</v>
      </c>
      <c r="C45" t="str">
        <f t="shared" si="0"/>
        <v>2001:1998:0640:e::26</v>
      </c>
      <c r="D45" s="77"/>
    </row>
    <row r="46" spans="1:4" ht="15.75">
      <c r="A46" t="s">
        <v>319</v>
      </c>
      <c r="B46">
        <v>39</v>
      </c>
      <c r="C46" t="str">
        <f t="shared" si="0"/>
        <v>2001:1998:0640:e::27</v>
      </c>
      <c r="D46" s="77"/>
    </row>
    <row r="47" spans="1:4" ht="15.75">
      <c r="A47" t="s">
        <v>320</v>
      </c>
      <c r="B47">
        <v>40</v>
      </c>
      <c r="C47" t="str">
        <f t="shared" si="0"/>
        <v>2001:1998:0640:e::28</v>
      </c>
      <c r="D47" s="77"/>
    </row>
    <row r="48" spans="1:4" ht="15.75">
      <c r="A48" t="s">
        <v>321</v>
      </c>
      <c r="B48">
        <v>41</v>
      </c>
      <c r="C48" t="str">
        <f t="shared" si="0"/>
        <v>2001:1998:0640:e::29</v>
      </c>
      <c r="D48" s="77"/>
    </row>
    <row r="49" spans="1:4" ht="15.75">
      <c r="A49" t="s">
        <v>322</v>
      </c>
      <c r="B49">
        <v>42</v>
      </c>
      <c r="C49" t="str">
        <f t="shared" si="0"/>
        <v>2001:1998:0640:e::2A</v>
      </c>
      <c r="D49" s="77"/>
    </row>
    <row r="50" spans="1:4" ht="15.75">
      <c r="A50" t="s">
        <v>323</v>
      </c>
      <c r="B50">
        <v>43</v>
      </c>
      <c r="C50" t="str">
        <f t="shared" si="0"/>
        <v>2001:1998:0640:e::2B</v>
      </c>
      <c r="D50" s="77"/>
    </row>
    <row r="51" spans="1:4" ht="15.75">
      <c r="A51" t="s">
        <v>324</v>
      </c>
      <c r="B51">
        <v>44</v>
      </c>
      <c r="C51" t="str">
        <f t="shared" si="0"/>
        <v>2001:1998:0640:e::2C</v>
      </c>
      <c r="D51" s="77"/>
    </row>
    <row r="52" spans="1:4" ht="15.75">
      <c r="A52" t="s">
        <v>325</v>
      </c>
      <c r="B52">
        <v>45</v>
      </c>
      <c r="C52" t="str">
        <f t="shared" si="0"/>
        <v>2001:1998:0640:e::2D</v>
      </c>
      <c r="D52" s="77"/>
    </row>
    <row r="53" spans="1:4" ht="15.75">
      <c r="A53" t="s">
        <v>326</v>
      </c>
      <c r="B53">
        <v>46</v>
      </c>
      <c r="C53" t="str">
        <f t="shared" si="0"/>
        <v>2001:1998:0640:e::2E</v>
      </c>
      <c r="D53" s="77"/>
    </row>
    <row r="54" spans="1:4" ht="15.75">
      <c r="A54" t="s">
        <v>327</v>
      </c>
      <c r="B54">
        <v>47</v>
      </c>
      <c r="C54" t="str">
        <f t="shared" si="0"/>
        <v>2001:1998:0640:e::2F</v>
      </c>
      <c r="D54" s="77"/>
    </row>
    <row r="55" spans="1:4" ht="15.75">
      <c r="A55" t="s">
        <v>328</v>
      </c>
      <c r="B55">
        <v>48</v>
      </c>
      <c r="C55" t="str">
        <f t="shared" si="0"/>
        <v>2001:1998:0640:e::30</v>
      </c>
      <c r="D55" s="77"/>
    </row>
    <row r="56" spans="1:4" ht="15.75">
      <c r="A56" t="s">
        <v>329</v>
      </c>
      <c r="B56">
        <v>49</v>
      </c>
      <c r="C56" t="str">
        <f t="shared" si="0"/>
        <v>2001:1998:0640:e::31</v>
      </c>
      <c r="D56" s="77"/>
    </row>
    <row r="57" spans="1:4" ht="15.75">
      <c r="A57" t="s">
        <v>330</v>
      </c>
      <c r="B57">
        <v>50</v>
      </c>
      <c r="C57" t="str">
        <f t="shared" si="0"/>
        <v>2001:1998:0640:e::32</v>
      </c>
      <c r="D57" s="77"/>
    </row>
    <row r="58" spans="1:4" ht="15.75">
      <c r="A58" t="s">
        <v>331</v>
      </c>
      <c r="B58">
        <v>51</v>
      </c>
      <c r="C58" t="str">
        <f t="shared" si="0"/>
        <v>2001:1998:0640:e::33</v>
      </c>
      <c r="D58" s="77"/>
    </row>
    <row r="59" spans="1:4" ht="15.75">
      <c r="A59" t="s">
        <v>332</v>
      </c>
      <c r="B59">
        <v>52</v>
      </c>
      <c r="C59" t="str">
        <f t="shared" si="0"/>
        <v>2001:1998:0640:e::34</v>
      </c>
      <c r="D59" s="77"/>
    </row>
    <row r="60" spans="1:4" ht="15.75">
      <c r="A60" t="s">
        <v>333</v>
      </c>
      <c r="B60">
        <v>53</v>
      </c>
      <c r="C60" t="str">
        <f t="shared" si="0"/>
        <v>2001:1998:0640:e::35</v>
      </c>
      <c r="D60" s="77"/>
    </row>
    <row r="61" spans="1:4" ht="15.75">
      <c r="A61" t="s">
        <v>334</v>
      </c>
      <c r="B61">
        <v>54</v>
      </c>
      <c r="C61" t="str">
        <f t="shared" si="0"/>
        <v>2001:1998:0640:e::36</v>
      </c>
      <c r="D61" s="77"/>
    </row>
    <row r="62" spans="1:4" ht="15.75">
      <c r="A62" t="s">
        <v>335</v>
      </c>
      <c r="B62">
        <v>55</v>
      </c>
      <c r="C62" t="str">
        <f t="shared" si="0"/>
        <v>2001:1998:0640:e::37</v>
      </c>
      <c r="D62" s="77"/>
    </row>
    <row r="63" spans="1:4" ht="15.75">
      <c r="A63" t="s">
        <v>336</v>
      </c>
      <c r="B63">
        <v>56</v>
      </c>
      <c r="C63" t="str">
        <f t="shared" si="0"/>
        <v>2001:1998:0640:e::38</v>
      </c>
      <c r="D63" s="77"/>
    </row>
    <row r="64" spans="1:4" ht="15.75">
      <c r="A64" t="s">
        <v>337</v>
      </c>
      <c r="B64">
        <v>57</v>
      </c>
      <c r="C64" t="str">
        <f t="shared" si="0"/>
        <v>2001:1998:0640:e::39</v>
      </c>
      <c r="D64" s="77"/>
    </row>
    <row r="65" spans="1:4" ht="15.75">
      <c r="A65" t="s">
        <v>338</v>
      </c>
      <c r="B65">
        <v>58</v>
      </c>
      <c r="C65" t="str">
        <f t="shared" si="0"/>
        <v>2001:1998:0640:e::3A</v>
      </c>
      <c r="D65" s="77"/>
    </row>
    <row r="66" spans="1:4" ht="15.75">
      <c r="A66" t="s">
        <v>339</v>
      </c>
      <c r="B66">
        <v>59</v>
      </c>
      <c r="C66" t="str">
        <f t="shared" si="0"/>
        <v>2001:1998:0640:e::3B</v>
      </c>
      <c r="D66" s="77"/>
    </row>
    <row r="67" spans="1:4" ht="15.75">
      <c r="A67" t="s">
        <v>340</v>
      </c>
      <c r="B67">
        <v>60</v>
      </c>
      <c r="C67" t="str">
        <f t="shared" si="0"/>
        <v>2001:1998:0640:e::3C</v>
      </c>
      <c r="D67" s="77"/>
    </row>
    <row r="68" spans="1:4" ht="15.75">
      <c r="A68" t="s">
        <v>341</v>
      </c>
      <c r="B68">
        <v>61</v>
      </c>
      <c r="C68" t="str">
        <f t="shared" si="0"/>
        <v>2001:1998:0640:e::3D</v>
      </c>
      <c r="D68" s="77"/>
    </row>
    <row r="69" spans="1:4" ht="15.75">
      <c r="A69" t="s">
        <v>342</v>
      </c>
      <c r="B69">
        <v>62</v>
      </c>
      <c r="C69" t="str">
        <f t="shared" si="0"/>
        <v>2001:1998:0640:e::3E</v>
      </c>
      <c r="D69" s="77"/>
    </row>
    <row r="70" spans="1:4" ht="15.75">
      <c r="A70" t="s">
        <v>343</v>
      </c>
      <c r="B70">
        <v>63</v>
      </c>
      <c r="C70" t="str">
        <f t="shared" si="0"/>
        <v>2001:1998:0640:e::3F</v>
      </c>
      <c r="D70" s="77"/>
    </row>
    <row r="71" spans="1:4" ht="15.75">
      <c r="A71" t="s">
        <v>344</v>
      </c>
      <c r="B71">
        <v>64</v>
      </c>
      <c r="C71" t="str">
        <f t="shared" si="0"/>
        <v>2001:1998:0640:e::40</v>
      </c>
      <c r="D71" s="77"/>
    </row>
    <row r="72" spans="1:4" ht="15.75">
      <c r="A72" t="s">
        <v>345</v>
      </c>
      <c r="B72">
        <v>65</v>
      </c>
      <c r="C72" t="str">
        <f t="shared" ref="C72:C135" si="1">"2001:1998:0640:e::"&amp;DEC2HEX(B72)</f>
        <v>2001:1998:0640:e::41</v>
      </c>
      <c r="D72" s="77"/>
    </row>
    <row r="73" spans="1:4" ht="15.75">
      <c r="A73" t="s">
        <v>346</v>
      </c>
      <c r="B73">
        <v>66</v>
      </c>
      <c r="C73" t="str">
        <f t="shared" si="1"/>
        <v>2001:1998:0640:e::42</v>
      </c>
      <c r="D73" s="77"/>
    </row>
    <row r="74" spans="1:4" ht="15.75">
      <c r="A74" t="s">
        <v>347</v>
      </c>
      <c r="B74">
        <v>67</v>
      </c>
      <c r="C74" t="str">
        <f t="shared" si="1"/>
        <v>2001:1998:0640:e::43</v>
      </c>
      <c r="D74" s="77"/>
    </row>
    <row r="75" spans="1:4" ht="15.75">
      <c r="A75" t="s">
        <v>348</v>
      </c>
      <c r="B75">
        <v>68</v>
      </c>
      <c r="C75" t="str">
        <f t="shared" si="1"/>
        <v>2001:1998:0640:e::44</v>
      </c>
      <c r="D75" s="77"/>
    </row>
    <row r="76" spans="1:4" ht="15.75">
      <c r="A76" t="s">
        <v>349</v>
      </c>
      <c r="B76">
        <v>69</v>
      </c>
      <c r="C76" t="str">
        <f t="shared" si="1"/>
        <v>2001:1998:0640:e::45</v>
      </c>
      <c r="D76" s="77"/>
    </row>
    <row r="77" spans="1:4" ht="15.75">
      <c r="A77" t="s">
        <v>350</v>
      </c>
      <c r="B77">
        <v>70</v>
      </c>
      <c r="C77" t="str">
        <f t="shared" si="1"/>
        <v>2001:1998:0640:e::46</v>
      </c>
      <c r="D77" s="77"/>
    </row>
    <row r="78" spans="1:4" ht="15.75">
      <c r="A78" t="s">
        <v>351</v>
      </c>
      <c r="B78">
        <v>71</v>
      </c>
      <c r="C78" t="str">
        <f t="shared" si="1"/>
        <v>2001:1998:0640:e::47</v>
      </c>
      <c r="D78" s="77"/>
    </row>
    <row r="79" spans="1:4" ht="15.75">
      <c r="A79" t="s">
        <v>352</v>
      </c>
      <c r="B79">
        <v>72</v>
      </c>
      <c r="C79" t="str">
        <f t="shared" si="1"/>
        <v>2001:1998:0640:e::48</v>
      </c>
      <c r="D79" s="77"/>
    </row>
    <row r="80" spans="1:4" ht="15.75">
      <c r="A80" t="s">
        <v>353</v>
      </c>
      <c r="B80">
        <v>73</v>
      </c>
      <c r="C80" t="str">
        <f t="shared" si="1"/>
        <v>2001:1998:0640:e::49</v>
      </c>
      <c r="D80" s="77"/>
    </row>
    <row r="81" spans="1:4" ht="15.75">
      <c r="A81" t="s">
        <v>354</v>
      </c>
      <c r="B81">
        <v>74</v>
      </c>
      <c r="C81" t="str">
        <f t="shared" si="1"/>
        <v>2001:1998:0640:e::4A</v>
      </c>
      <c r="D81" s="77"/>
    </row>
    <row r="82" spans="1:4" ht="15.75">
      <c r="A82" t="s">
        <v>355</v>
      </c>
      <c r="B82">
        <v>75</v>
      </c>
      <c r="C82" t="str">
        <f t="shared" si="1"/>
        <v>2001:1998:0640:e::4B</v>
      </c>
      <c r="D82" s="77"/>
    </row>
    <row r="83" spans="1:4" ht="15.75">
      <c r="A83" t="s">
        <v>356</v>
      </c>
      <c r="B83">
        <v>76</v>
      </c>
      <c r="C83" t="str">
        <f t="shared" si="1"/>
        <v>2001:1998:0640:e::4C</v>
      </c>
      <c r="D83" s="77"/>
    </row>
    <row r="84" spans="1:4" ht="15.75">
      <c r="A84" t="s">
        <v>357</v>
      </c>
      <c r="B84">
        <v>77</v>
      </c>
      <c r="C84" t="str">
        <f t="shared" si="1"/>
        <v>2001:1998:0640:e::4D</v>
      </c>
      <c r="D84" s="77"/>
    </row>
    <row r="85" spans="1:4" ht="15.75">
      <c r="A85" t="s">
        <v>358</v>
      </c>
      <c r="B85">
        <v>78</v>
      </c>
      <c r="C85" t="str">
        <f t="shared" si="1"/>
        <v>2001:1998:0640:e::4E</v>
      </c>
      <c r="D85" s="77"/>
    </row>
    <row r="86" spans="1:4" ht="15.75">
      <c r="A86" t="s">
        <v>359</v>
      </c>
      <c r="B86">
        <v>79</v>
      </c>
      <c r="C86" t="str">
        <f t="shared" si="1"/>
        <v>2001:1998:0640:e::4F</v>
      </c>
      <c r="D86" s="77"/>
    </row>
    <row r="87" spans="1:4">
      <c r="A87" t="s">
        <v>360</v>
      </c>
      <c r="B87">
        <v>80</v>
      </c>
      <c r="C87" t="str">
        <f t="shared" si="1"/>
        <v>2001:1998:0640:e::50</v>
      </c>
    </row>
    <row r="88" spans="1:4">
      <c r="A88" t="s">
        <v>361</v>
      </c>
      <c r="B88">
        <v>81</v>
      </c>
      <c r="C88" t="str">
        <f t="shared" si="1"/>
        <v>2001:1998:0640:e::51</v>
      </c>
    </row>
    <row r="89" spans="1:4">
      <c r="A89" t="s">
        <v>362</v>
      </c>
      <c r="B89">
        <v>82</v>
      </c>
      <c r="C89" t="str">
        <f t="shared" si="1"/>
        <v>2001:1998:0640:e::52</v>
      </c>
    </row>
    <row r="90" spans="1:4">
      <c r="A90" t="s">
        <v>363</v>
      </c>
      <c r="B90">
        <v>83</v>
      </c>
      <c r="C90" t="str">
        <f t="shared" si="1"/>
        <v>2001:1998:0640:e::53</v>
      </c>
    </row>
    <row r="91" spans="1:4">
      <c r="A91" t="s">
        <v>364</v>
      </c>
      <c r="B91">
        <v>84</v>
      </c>
      <c r="C91" t="str">
        <f t="shared" si="1"/>
        <v>2001:1998:0640:e::54</v>
      </c>
    </row>
    <row r="92" spans="1:4">
      <c r="A92" t="s">
        <v>365</v>
      </c>
      <c r="B92">
        <v>85</v>
      </c>
      <c r="C92" t="str">
        <f t="shared" si="1"/>
        <v>2001:1998:0640:e::55</v>
      </c>
    </row>
    <row r="93" spans="1:4">
      <c r="A93" t="s">
        <v>366</v>
      </c>
      <c r="B93">
        <v>86</v>
      </c>
      <c r="C93" t="str">
        <f t="shared" si="1"/>
        <v>2001:1998:0640:e::56</v>
      </c>
    </row>
    <row r="94" spans="1:4">
      <c r="A94" t="s">
        <v>367</v>
      </c>
      <c r="B94">
        <v>87</v>
      </c>
      <c r="C94" t="str">
        <f t="shared" si="1"/>
        <v>2001:1998:0640:e::57</v>
      </c>
    </row>
    <row r="95" spans="1:4">
      <c r="A95" t="s">
        <v>368</v>
      </c>
      <c r="B95">
        <v>88</v>
      </c>
      <c r="C95" t="str">
        <f t="shared" si="1"/>
        <v>2001:1998:0640:e::58</v>
      </c>
    </row>
    <row r="96" spans="1:4">
      <c r="A96" t="s">
        <v>369</v>
      </c>
      <c r="B96">
        <v>89</v>
      </c>
      <c r="C96" t="str">
        <f t="shared" si="1"/>
        <v>2001:1998:0640:e::59</v>
      </c>
    </row>
    <row r="97" spans="1:3">
      <c r="A97" t="s">
        <v>370</v>
      </c>
      <c r="B97">
        <v>90</v>
      </c>
      <c r="C97" t="str">
        <f t="shared" si="1"/>
        <v>2001:1998:0640:e::5A</v>
      </c>
    </row>
    <row r="98" spans="1:3">
      <c r="A98" t="s">
        <v>371</v>
      </c>
      <c r="B98">
        <v>91</v>
      </c>
      <c r="C98" t="str">
        <f t="shared" si="1"/>
        <v>2001:1998:0640:e::5B</v>
      </c>
    </row>
    <row r="99" spans="1:3">
      <c r="A99" t="s">
        <v>372</v>
      </c>
      <c r="B99">
        <v>92</v>
      </c>
      <c r="C99" t="str">
        <f t="shared" si="1"/>
        <v>2001:1998:0640:e::5C</v>
      </c>
    </row>
    <row r="100" spans="1:3">
      <c r="A100" t="s">
        <v>373</v>
      </c>
      <c r="B100">
        <v>93</v>
      </c>
      <c r="C100" t="str">
        <f t="shared" si="1"/>
        <v>2001:1998:0640:e::5D</v>
      </c>
    </row>
    <row r="101" spans="1:3">
      <c r="A101" t="s">
        <v>374</v>
      </c>
      <c r="B101">
        <v>94</v>
      </c>
      <c r="C101" t="str">
        <f t="shared" si="1"/>
        <v>2001:1998:0640:e::5E</v>
      </c>
    </row>
    <row r="102" spans="1:3">
      <c r="A102" t="s">
        <v>375</v>
      </c>
      <c r="B102">
        <v>95</v>
      </c>
      <c r="C102" t="str">
        <f t="shared" si="1"/>
        <v>2001:1998:0640:e::5F</v>
      </c>
    </row>
    <row r="103" spans="1:3">
      <c r="A103" t="s">
        <v>376</v>
      </c>
      <c r="B103">
        <v>96</v>
      </c>
      <c r="C103" t="str">
        <f t="shared" si="1"/>
        <v>2001:1998:0640:e::60</v>
      </c>
    </row>
    <row r="104" spans="1:3">
      <c r="A104" t="s">
        <v>377</v>
      </c>
      <c r="B104">
        <v>97</v>
      </c>
      <c r="C104" t="str">
        <f t="shared" si="1"/>
        <v>2001:1998:0640:e::61</v>
      </c>
    </row>
    <row r="105" spans="1:3">
      <c r="A105" t="s">
        <v>378</v>
      </c>
      <c r="B105">
        <v>98</v>
      </c>
      <c r="C105" t="str">
        <f t="shared" si="1"/>
        <v>2001:1998:0640:e::62</v>
      </c>
    </row>
    <row r="106" spans="1:3">
      <c r="A106" t="s">
        <v>379</v>
      </c>
      <c r="B106">
        <v>99</v>
      </c>
      <c r="C106" t="str">
        <f t="shared" si="1"/>
        <v>2001:1998:0640:e::63</v>
      </c>
    </row>
    <row r="107" spans="1:3">
      <c r="A107" t="s">
        <v>380</v>
      </c>
      <c r="B107">
        <v>100</v>
      </c>
      <c r="C107" t="str">
        <f t="shared" si="1"/>
        <v>2001:1998:0640:e::64</v>
      </c>
    </row>
    <row r="108" spans="1:3">
      <c r="A108" t="s">
        <v>381</v>
      </c>
      <c r="B108">
        <v>101</v>
      </c>
      <c r="C108" t="str">
        <f t="shared" si="1"/>
        <v>2001:1998:0640:e::65</v>
      </c>
    </row>
    <row r="109" spans="1:3">
      <c r="A109" t="s">
        <v>382</v>
      </c>
      <c r="B109">
        <v>102</v>
      </c>
      <c r="C109" t="str">
        <f t="shared" si="1"/>
        <v>2001:1998:0640:e::66</v>
      </c>
    </row>
    <row r="110" spans="1:3">
      <c r="A110" t="s">
        <v>383</v>
      </c>
      <c r="B110">
        <v>103</v>
      </c>
      <c r="C110" t="str">
        <f t="shared" si="1"/>
        <v>2001:1998:0640:e::67</v>
      </c>
    </row>
    <row r="111" spans="1:3">
      <c r="A111" t="s">
        <v>384</v>
      </c>
      <c r="B111">
        <v>104</v>
      </c>
      <c r="C111" t="str">
        <f t="shared" si="1"/>
        <v>2001:1998:0640:e::68</v>
      </c>
    </row>
    <row r="112" spans="1:3">
      <c r="A112" t="s">
        <v>385</v>
      </c>
      <c r="B112">
        <v>105</v>
      </c>
      <c r="C112" t="str">
        <f t="shared" si="1"/>
        <v>2001:1998:0640:e::69</v>
      </c>
    </row>
    <row r="113" spans="1:3">
      <c r="A113" t="s">
        <v>386</v>
      </c>
      <c r="B113">
        <v>106</v>
      </c>
      <c r="C113" t="str">
        <f t="shared" si="1"/>
        <v>2001:1998:0640:e::6A</v>
      </c>
    </row>
    <row r="114" spans="1:3">
      <c r="A114" t="s">
        <v>387</v>
      </c>
      <c r="B114">
        <v>107</v>
      </c>
      <c r="C114" t="str">
        <f t="shared" si="1"/>
        <v>2001:1998:0640:e::6B</v>
      </c>
    </row>
    <row r="115" spans="1:3">
      <c r="A115" t="s">
        <v>388</v>
      </c>
      <c r="B115">
        <v>108</v>
      </c>
      <c r="C115" t="str">
        <f t="shared" si="1"/>
        <v>2001:1998:0640:e::6C</v>
      </c>
    </row>
    <row r="116" spans="1:3">
      <c r="A116" t="s">
        <v>389</v>
      </c>
      <c r="B116">
        <v>109</v>
      </c>
      <c r="C116" t="str">
        <f t="shared" si="1"/>
        <v>2001:1998:0640:e::6D</v>
      </c>
    </row>
    <row r="117" spans="1:3">
      <c r="A117" t="s">
        <v>390</v>
      </c>
      <c r="B117">
        <v>110</v>
      </c>
      <c r="C117" t="str">
        <f t="shared" si="1"/>
        <v>2001:1998:0640:e::6E</v>
      </c>
    </row>
    <row r="118" spans="1:3">
      <c r="A118" t="s">
        <v>391</v>
      </c>
      <c r="B118">
        <v>111</v>
      </c>
      <c r="C118" t="str">
        <f t="shared" si="1"/>
        <v>2001:1998:0640:e::6F</v>
      </c>
    </row>
    <row r="119" spans="1:3">
      <c r="A119" t="s">
        <v>392</v>
      </c>
      <c r="B119">
        <v>112</v>
      </c>
      <c r="C119" t="str">
        <f t="shared" si="1"/>
        <v>2001:1998:0640:e::70</v>
      </c>
    </row>
    <row r="120" spans="1:3">
      <c r="A120" t="s">
        <v>393</v>
      </c>
      <c r="B120">
        <v>113</v>
      </c>
      <c r="C120" t="str">
        <f t="shared" si="1"/>
        <v>2001:1998:0640:e::71</v>
      </c>
    </row>
    <row r="121" spans="1:3">
      <c r="A121" t="s">
        <v>394</v>
      </c>
      <c r="B121">
        <v>114</v>
      </c>
      <c r="C121" t="str">
        <f t="shared" si="1"/>
        <v>2001:1998:0640:e::72</v>
      </c>
    </row>
    <row r="122" spans="1:3">
      <c r="A122" t="s">
        <v>395</v>
      </c>
      <c r="B122">
        <v>115</v>
      </c>
      <c r="C122" t="str">
        <f t="shared" si="1"/>
        <v>2001:1998:0640:e::73</v>
      </c>
    </row>
    <row r="123" spans="1:3">
      <c r="A123" t="s">
        <v>396</v>
      </c>
      <c r="B123">
        <v>116</v>
      </c>
      <c r="C123" t="str">
        <f t="shared" si="1"/>
        <v>2001:1998:0640:e::74</v>
      </c>
    </row>
    <row r="124" spans="1:3">
      <c r="A124" t="s">
        <v>397</v>
      </c>
      <c r="B124">
        <v>117</v>
      </c>
      <c r="C124" t="str">
        <f t="shared" si="1"/>
        <v>2001:1998:0640:e::75</v>
      </c>
    </row>
    <row r="125" spans="1:3">
      <c r="A125" t="s">
        <v>398</v>
      </c>
      <c r="B125">
        <v>118</v>
      </c>
      <c r="C125" t="str">
        <f t="shared" si="1"/>
        <v>2001:1998:0640:e::76</v>
      </c>
    </row>
    <row r="126" spans="1:3">
      <c r="A126" t="s">
        <v>399</v>
      </c>
      <c r="B126">
        <v>119</v>
      </c>
      <c r="C126" t="str">
        <f t="shared" si="1"/>
        <v>2001:1998:0640:e::77</v>
      </c>
    </row>
    <row r="127" spans="1:3">
      <c r="A127" t="s">
        <v>400</v>
      </c>
      <c r="B127">
        <v>120</v>
      </c>
      <c r="C127" t="str">
        <f t="shared" si="1"/>
        <v>2001:1998:0640:e::78</v>
      </c>
    </row>
    <row r="128" spans="1:3">
      <c r="A128" t="s">
        <v>401</v>
      </c>
      <c r="B128">
        <v>121</v>
      </c>
      <c r="C128" t="str">
        <f t="shared" si="1"/>
        <v>2001:1998:0640:e::79</v>
      </c>
    </row>
    <row r="129" spans="1:3">
      <c r="A129" t="s">
        <v>402</v>
      </c>
      <c r="B129">
        <v>122</v>
      </c>
      <c r="C129" t="str">
        <f t="shared" si="1"/>
        <v>2001:1998:0640:e::7A</v>
      </c>
    </row>
    <row r="130" spans="1:3">
      <c r="A130" t="s">
        <v>403</v>
      </c>
      <c r="B130">
        <v>123</v>
      </c>
      <c r="C130" t="str">
        <f t="shared" si="1"/>
        <v>2001:1998:0640:e::7B</v>
      </c>
    </row>
    <row r="131" spans="1:3">
      <c r="A131" t="s">
        <v>404</v>
      </c>
      <c r="B131">
        <v>124</v>
      </c>
      <c r="C131" t="str">
        <f t="shared" si="1"/>
        <v>2001:1998:0640:e::7C</v>
      </c>
    </row>
    <row r="132" spans="1:3">
      <c r="A132" t="s">
        <v>405</v>
      </c>
      <c r="B132">
        <v>125</v>
      </c>
      <c r="C132" t="str">
        <f t="shared" si="1"/>
        <v>2001:1998:0640:e::7D</v>
      </c>
    </row>
    <row r="133" spans="1:3">
      <c r="A133" t="s">
        <v>406</v>
      </c>
      <c r="B133">
        <v>126</v>
      </c>
      <c r="C133" t="str">
        <f t="shared" si="1"/>
        <v>2001:1998:0640:e::7E</v>
      </c>
    </row>
    <row r="134" spans="1:3">
      <c r="A134" t="s">
        <v>407</v>
      </c>
      <c r="B134">
        <v>127</v>
      </c>
      <c r="C134" t="str">
        <f t="shared" si="1"/>
        <v>2001:1998:0640:e::7F</v>
      </c>
    </row>
    <row r="135" spans="1:3">
      <c r="A135" t="s">
        <v>408</v>
      </c>
      <c r="B135">
        <v>128</v>
      </c>
      <c r="C135" t="str">
        <f t="shared" si="1"/>
        <v>2001:1998:0640:e::80</v>
      </c>
    </row>
    <row r="136" spans="1:3">
      <c r="A136" t="s">
        <v>409</v>
      </c>
      <c r="B136">
        <v>129</v>
      </c>
      <c r="C136" t="str">
        <f t="shared" ref="C136:C199" si="2">"2001:1998:0640:e::"&amp;DEC2HEX(B136)</f>
        <v>2001:1998:0640:e::81</v>
      </c>
    </row>
    <row r="137" spans="1:3">
      <c r="A137" t="s">
        <v>410</v>
      </c>
      <c r="B137">
        <v>130</v>
      </c>
      <c r="C137" t="str">
        <f t="shared" si="2"/>
        <v>2001:1998:0640:e::82</v>
      </c>
    </row>
    <row r="138" spans="1:3">
      <c r="A138" t="s">
        <v>411</v>
      </c>
      <c r="B138">
        <v>131</v>
      </c>
      <c r="C138" t="str">
        <f t="shared" si="2"/>
        <v>2001:1998:0640:e::83</v>
      </c>
    </row>
    <row r="139" spans="1:3">
      <c r="A139" t="s">
        <v>412</v>
      </c>
      <c r="B139">
        <v>132</v>
      </c>
      <c r="C139" t="str">
        <f t="shared" si="2"/>
        <v>2001:1998:0640:e::84</v>
      </c>
    </row>
    <row r="140" spans="1:3">
      <c r="A140" t="s">
        <v>413</v>
      </c>
      <c r="B140">
        <v>133</v>
      </c>
      <c r="C140" t="str">
        <f t="shared" si="2"/>
        <v>2001:1998:0640:e::85</v>
      </c>
    </row>
    <row r="141" spans="1:3">
      <c r="A141" t="s">
        <v>414</v>
      </c>
      <c r="B141">
        <v>134</v>
      </c>
      <c r="C141" t="str">
        <f t="shared" si="2"/>
        <v>2001:1998:0640:e::86</v>
      </c>
    </row>
    <row r="142" spans="1:3">
      <c r="A142" t="s">
        <v>415</v>
      </c>
      <c r="B142">
        <v>135</v>
      </c>
      <c r="C142" t="str">
        <f t="shared" si="2"/>
        <v>2001:1998:0640:e::87</v>
      </c>
    </row>
    <row r="143" spans="1:3">
      <c r="A143" t="s">
        <v>416</v>
      </c>
      <c r="B143">
        <v>136</v>
      </c>
      <c r="C143" t="str">
        <f t="shared" si="2"/>
        <v>2001:1998:0640:e::88</v>
      </c>
    </row>
    <row r="144" spans="1:3">
      <c r="A144" t="s">
        <v>417</v>
      </c>
      <c r="B144">
        <v>137</v>
      </c>
      <c r="C144" t="str">
        <f t="shared" si="2"/>
        <v>2001:1998:0640:e::89</v>
      </c>
    </row>
    <row r="145" spans="1:3">
      <c r="A145" t="s">
        <v>418</v>
      </c>
      <c r="B145">
        <v>138</v>
      </c>
      <c r="C145" t="str">
        <f t="shared" si="2"/>
        <v>2001:1998:0640:e::8A</v>
      </c>
    </row>
    <row r="146" spans="1:3">
      <c r="A146" t="s">
        <v>419</v>
      </c>
      <c r="B146">
        <v>139</v>
      </c>
      <c r="C146" t="str">
        <f t="shared" si="2"/>
        <v>2001:1998:0640:e::8B</v>
      </c>
    </row>
    <row r="147" spans="1:3">
      <c r="A147" t="s">
        <v>420</v>
      </c>
      <c r="B147">
        <v>140</v>
      </c>
      <c r="C147" t="str">
        <f t="shared" si="2"/>
        <v>2001:1998:0640:e::8C</v>
      </c>
    </row>
    <row r="148" spans="1:3">
      <c r="A148" t="s">
        <v>421</v>
      </c>
      <c r="B148">
        <v>141</v>
      </c>
      <c r="C148" t="str">
        <f t="shared" si="2"/>
        <v>2001:1998:0640:e::8D</v>
      </c>
    </row>
    <row r="149" spans="1:3">
      <c r="A149" t="s">
        <v>422</v>
      </c>
      <c r="B149">
        <v>142</v>
      </c>
      <c r="C149" t="str">
        <f t="shared" si="2"/>
        <v>2001:1998:0640:e::8E</v>
      </c>
    </row>
    <row r="150" spans="1:3">
      <c r="A150" t="s">
        <v>423</v>
      </c>
      <c r="B150">
        <v>143</v>
      </c>
      <c r="C150" t="str">
        <f t="shared" si="2"/>
        <v>2001:1998:0640:e::8F</v>
      </c>
    </row>
    <row r="151" spans="1:3">
      <c r="A151" t="s">
        <v>424</v>
      </c>
      <c r="B151">
        <v>144</v>
      </c>
      <c r="C151" t="str">
        <f t="shared" si="2"/>
        <v>2001:1998:0640:e::90</v>
      </c>
    </row>
    <row r="152" spans="1:3">
      <c r="A152" t="s">
        <v>425</v>
      </c>
      <c r="B152">
        <v>145</v>
      </c>
      <c r="C152" t="str">
        <f t="shared" si="2"/>
        <v>2001:1998:0640:e::91</v>
      </c>
    </row>
    <row r="153" spans="1:3">
      <c r="A153" t="s">
        <v>426</v>
      </c>
      <c r="B153">
        <v>146</v>
      </c>
      <c r="C153" t="str">
        <f t="shared" si="2"/>
        <v>2001:1998:0640:e::92</v>
      </c>
    </row>
    <row r="154" spans="1:3">
      <c r="A154" t="s">
        <v>427</v>
      </c>
      <c r="B154">
        <v>147</v>
      </c>
      <c r="C154" t="str">
        <f t="shared" si="2"/>
        <v>2001:1998:0640:e::93</v>
      </c>
    </row>
    <row r="155" spans="1:3">
      <c r="A155" t="s">
        <v>428</v>
      </c>
      <c r="B155">
        <v>148</v>
      </c>
      <c r="C155" t="str">
        <f t="shared" si="2"/>
        <v>2001:1998:0640:e::94</v>
      </c>
    </row>
    <row r="156" spans="1:3">
      <c r="A156" t="s">
        <v>429</v>
      </c>
      <c r="B156">
        <v>149</v>
      </c>
      <c r="C156" t="str">
        <f t="shared" si="2"/>
        <v>2001:1998:0640:e::95</v>
      </c>
    </row>
    <row r="157" spans="1:3">
      <c r="A157" t="s">
        <v>430</v>
      </c>
      <c r="B157">
        <v>150</v>
      </c>
      <c r="C157" t="str">
        <f t="shared" si="2"/>
        <v>2001:1998:0640:e::96</v>
      </c>
    </row>
    <row r="158" spans="1:3">
      <c r="A158" t="s">
        <v>431</v>
      </c>
      <c r="B158">
        <v>151</v>
      </c>
      <c r="C158" t="str">
        <f t="shared" si="2"/>
        <v>2001:1998:0640:e::97</v>
      </c>
    </row>
    <row r="159" spans="1:3">
      <c r="A159" t="s">
        <v>432</v>
      </c>
      <c r="B159">
        <v>152</v>
      </c>
      <c r="C159" t="str">
        <f t="shared" si="2"/>
        <v>2001:1998:0640:e::98</v>
      </c>
    </row>
    <row r="160" spans="1:3">
      <c r="A160" t="s">
        <v>433</v>
      </c>
      <c r="B160">
        <v>153</v>
      </c>
      <c r="C160" t="str">
        <f t="shared" si="2"/>
        <v>2001:1998:0640:e::99</v>
      </c>
    </row>
    <row r="161" spans="1:3">
      <c r="A161" t="s">
        <v>434</v>
      </c>
      <c r="B161">
        <v>154</v>
      </c>
      <c r="C161" t="str">
        <f t="shared" si="2"/>
        <v>2001:1998:0640:e::9A</v>
      </c>
    </row>
    <row r="162" spans="1:3">
      <c r="A162" t="s">
        <v>435</v>
      </c>
      <c r="B162">
        <v>155</v>
      </c>
      <c r="C162" t="str">
        <f t="shared" si="2"/>
        <v>2001:1998:0640:e::9B</v>
      </c>
    </row>
    <row r="163" spans="1:3">
      <c r="A163" t="s">
        <v>436</v>
      </c>
      <c r="B163">
        <v>156</v>
      </c>
      <c r="C163" t="str">
        <f t="shared" si="2"/>
        <v>2001:1998:0640:e::9C</v>
      </c>
    </row>
    <row r="164" spans="1:3">
      <c r="A164" t="s">
        <v>437</v>
      </c>
      <c r="B164">
        <v>157</v>
      </c>
      <c r="C164" t="str">
        <f t="shared" si="2"/>
        <v>2001:1998:0640:e::9D</v>
      </c>
    </row>
    <row r="165" spans="1:3">
      <c r="A165" t="s">
        <v>438</v>
      </c>
      <c r="B165">
        <v>158</v>
      </c>
      <c r="C165" t="str">
        <f t="shared" si="2"/>
        <v>2001:1998:0640:e::9E</v>
      </c>
    </row>
    <row r="166" spans="1:3">
      <c r="A166" t="s">
        <v>439</v>
      </c>
      <c r="B166">
        <v>159</v>
      </c>
      <c r="C166" t="str">
        <f t="shared" si="2"/>
        <v>2001:1998:0640:e::9F</v>
      </c>
    </row>
    <row r="167" spans="1:3">
      <c r="A167" t="s">
        <v>440</v>
      </c>
      <c r="B167">
        <v>160</v>
      </c>
      <c r="C167" t="str">
        <f t="shared" si="2"/>
        <v>2001:1998:0640:e::A0</v>
      </c>
    </row>
    <row r="168" spans="1:3">
      <c r="A168" t="s">
        <v>441</v>
      </c>
      <c r="B168">
        <v>161</v>
      </c>
      <c r="C168" t="str">
        <f t="shared" si="2"/>
        <v>2001:1998:0640:e::A1</v>
      </c>
    </row>
    <row r="169" spans="1:3">
      <c r="A169" t="s">
        <v>442</v>
      </c>
      <c r="B169">
        <v>162</v>
      </c>
      <c r="C169" t="str">
        <f t="shared" si="2"/>
        <v>2001:1998:0640:e::A2</v>
      </c>
    </row>
    <row r="170" spans="1:3">
      <c r="A170" t="s">
        <v>443</v>
      </c>
      <c r="B170">
        <v>163</v>
      </c>
      <c r="C170" t="str">
        <f t="shared" si="2"/>
        <v>2001:1998:0640:e::A3</v>
      </c>
    </row>
    <row r="171" spans="1:3">
      <c r="A171" t="s">
        <v>444</v>
      </c>
      <c r="B171">
        <v>164</v>
      </c>
      <c r="C171" t="str">
        <f t="shared" si="2"/>
        <v>2001:1998:0640:e::A4</v>
      </c>
    </row>
    <row r="172" spans="1:3">
      <c r="A172" t="s">
        <v>445</v>
      </c>
      <c r="B172">
        <v>165</v>
      </c>
      <c r="C172" t="str">
        <f t="shared" si="2"/>
        <v>2001:1998:0640:e::A5</v>
      </c>
    </row>
    <row r="173" spans="1:3">
      <c r="A173" t="s">
        <v>446</v>
      </c>
      <c r="B173">
        <v>166</v>
      </c>
      <c r="C173" t="str">
        <f t="shared" si="2"/>
        <v>2001:1998:0640:e::A6</v>
      </c>
    </row>
    <row r="174" spans="1:3">
      <c r="A174" t="s">
        <v>447</v>
      </c>
      <c r="B174">
        <v>167</v>
      </c>
      <c r="C174" t="str">
        <f t="shared" si="2"/>
        <v>2001:1998:0640:e::A7</v>
      </c>
    </row>
    <row r="175" spans="1:3">
      <c r="A175" t="s">
        <v>448</v>
      </c>
      <c r="B175">
        <v>168</v>
      </c>
      <c r="C175" t="str">
        <f t="shared" si="2"/>
        <v>2001:1998:0640:e::A8</v>
      </c>
    </row>
    <row r="176" spans="1:3">
      <c r="A176" t="s">
        <v>449</v>
      </c>
      <c r="B176">
        <v>169</v>
      </c>
      <c r="C176" t="str">
        <f t="shared" si="2"/>
        <v>2001:1998:0640:e::A9</v>
      </c>
    </row>
    <row r="177" spans="1:3">
      <c r="A177" t="s">
        <v>450</v>
      </c>
      <c r="B177">
        <v>170</v>
      </c>
      <c r="C177" t="str">
        <f t="shared" si="2"/>
        <v>2001:1998:0640:e::AA</v>
      </c>
    </row>
    <row r="178" spans="1:3">
      <c r="A178" t="s">
        <v>451</v>
      </c>
      <c r="B178">
        <v>171</v>
      </c>
      <c r="C178" t="str">
        <f t="shared" si="2"/>
        <v>2001:1998:0640:e::AB</v>
      </c>
    </row>
    <row r="179" spans="1:3">
      <c r="A179" t="s">
        <v>452</v>
      </c>
      <c r="B179">
        <v>172</v>
      </c>
      <c r="C179" t="str">
        <f t="shared" si="2"/>
        <v>2001:1998:0640:e::AC</v>
      </c>
    </row>
    <row r="180" spans="1:3">
      <c r="A180" t="s">
        <v>453</v>
      </c>
      <c r="B180">
        <v>173</v>
      </c>
      <c r="C180" t="str">
        <f t="shared" si="2"/>
        <v>2001:1998:0640:e::AD</v>
      </c>
    </row>
    <row r="181" spans="1:3">
      <c r="A181" t="s">
        <v>454</v>
      </c>
      <c r="B181">
        <v>174</v>
      </c>
      <c r="C181" t="str">
        <f t="shared" si="2"/>
        <v>2001:1998:0640:e::AE</v>
      </c>
    </row>
    <row r="182" spans="1:3">
      <c r="A182" t="s">
        <v>455</v>
      </c>
      <c r="B182">
        <v>175</v>
      </c>
      <c r="C182" t="str">
        <f t="shared" si="2"/>
        <v>2001:1998:0640:e::AF</v>
      </c>
    </row>
    <row r="183" spans="1:3">
      <c r="A183" t="s">
        <v>456</v>
      </c>
      <c r="B183">
        <v>176</v>
      </c>
      <c r="C183" t="str">
        <f t="shared" si="2"/>
        <v>2001:1998:0640:e::B0</v>
      </c>
    </row>
    <row r="184" spans="1:3">
      <c r="A184" t="s">
        <v>457</v>
      </c>
      <c r="B184">
        <v>177</v>
      </c>
      <c r="C184" t="str">
        <f t="shared" si="2"/>
        <v>2001:1998:0640:e::B1</v>
      </c>
    </row>
    <row r="185" spans="1:3">
      <c r="A185" t="s">
        <v>458</v>
      </c>
      <c r="B185">
        <v>178</v>
      </c>
      <c r="C185" t="str">
        <f t="shared" si="2"/>
        <v>2001:1998:0640:e::B2</v>
      </c>
    </row>
    <row r="186" spans="1:3">
      <c r="A186" t="s">
        <v>459</v>
      </c>
      <c r="B186">
        <v>179</v>
      </c>
      <c r="C186" t="str">
        <f t="shared" si="2"/>
        <v>2001:1998:0640:e::B3</v>
      </c>
    </row>
    <row r="187" spans="1:3">
      <c r="A187" t="s">
        <v>460</v>
      </c>
      <c r="B187">
        <v>180</v>
      </c>
      <c r="C187" t="str">
        <f t="shared" si="2"/>
        <v>2001:1998:0640:e::B4</v>
      </c>
    </row>
    <row r="188" spans="1:3">
      <c r="A188" t="s">
        <v>461</v>
      </c>
      <c r="B188">
        <v>181</v>
      </c>
      <c r="C188" t="str">
        <f t="shared" si="2"/>
        <v>2001:1998:0640:e::B5</v>
      </c>
    </row>
    <row r="189" spans="1:3">
      <c r="A189" t="s">
        <v>462</v>
      </c>
      <c r="B189">
        <v>182</v>
      </c>
      <c r="C189" t="str">
        <f t="shared" si="2"/>
        <v>2001:1998:0640:e::B6</v>
      </c>
    </row>
    <row r="190" spans="1:3">
      <c r="A190" t="s">
        <v>463</v>
      </c>
      <c r="B190">
        <v>183</v>
      </c>
      <c r="C190" t="str">
        <f t="shared" si="2"/>
        <v>2001:1998:0640:e::B7</v>
      </c>
    </row>
    <row r="191" spans="1:3">
      <c r="A191" t="s">
        <v>464</v>
      </c>
      <c r="B191">
        <v>184</v>
      </c>
      <c r="C191" t="str">
        <f t="shared" si="2"/>
        <v>2001:1998:0640:e::B8</v>
      </c>
    </row>
    <row r="192" spans="1:3">
      <c r="A192" t="s">
        <v>465</v>
      </c>
      <c r="B192">
        <v>185</v>
      </c>
      <c r="C192" t="str">
        <f t="shared" si="2"/>
        <v>2001:1998:0640:e::B9</v>
      </c>
    </row>
    <row r="193" spans="1:3">
      <c r="A193" t="s">
        <v>466</v>
      </c>
      <c r="B193">
        <v>186</v>
      </c>
      <c r="C193" t="str">
        <f t="shared" si="2"/>
        <v>2001:1998:0640:e::BA</v>
      </c>
    </row>
    <row r="194" spans="1:3">
      <c r="A194" t="s">
        <v>467</v>
      </c>
      <c r="B194">
        <v>187</v>
      </c>
      <c r="C194" t="str">
        <f t="shared" si="2"/>
        <v>2001:1998:0640:e::BB</v>
      </c>
    </row>
    <row r="195" spans="1:3">
      <c r="A195" t="s">
        <v>468</v>
      </c>
      <c r="B195">
        <v>188</v>
      </c>
      <c r="C195" t="str">
        <f t="shared" si="2"/>
        <v>2001:1998:0640:e::BC</v>
      </c>
    </row>
    <row r="196" spans="1:3">
      <c r="A196" t="s">
        <v>469</v>
      </c>
      <c r="B196">
        <v>189</v>
      </c>
      <c r="C196" t="str">
        <f t="shared" si="2"/>
        <v>2001:1998:0640:e::BD</v>
      </c>
    </row>
    <row r="197" spans="1:3">
      <c r="A197" t="s">
        <v>470</v>
      </c>
      <c r="B197">
        <v>190</v>
      </c>
      <c r="C197" t="str">
        <f t="shared" si="2"/>
        <v>2001:1998:0640:e::BE</v>
      </c>
    </row>
    <row r="198" spans="1:3">
      <c r="A198" t="s">
        <v>471</v>
      </c>
      <c r="B198">
        <v>191</v>
      </c>
      <c r="C198" t="str">
        <f t="shared" si="2"/>
        <v>2001:1998:0640:e::BF</v>
      </c>
    </row>
    <row r="199" spans="1:3">
      <c r="A199" t="s">
        <v>472</v>
      </c>
      <c r="B199">
        <v>192</v>
      </c>
      <c r="C199" t="str">
        <f t="shared" si="2"/>
        <v>2001:1998:0640:e::C0</v>
      </c>
    </row>
    <row r="200" spans="1:3">
      <c r="A200" t="s">
        <v>473</v>
      </c>
      <c r="B200">
        <v>193</v>
      </c>
      <c r="C200" t="str">
        <f t="shared" ref="C200:C262" si="3">"2001:1998:0640:e::"&amp;DEC2HEX(B200)</f>
        <v>2001:1998:0640:e::C1</v>
      </c>
    </row>
    <row r="201" spans="1:3">
      <c r="A201" t="s">
        <v>474</v>
      </c>
      <c r="B201">
        <v>194</v>
      </c>
      <c r="C201" t="str">
        <f t="shared" si="3"/>
        <v>2001:1998:0640:e::C2</v>
      </c>
    </row>
    <row r="202" spans="1:3">
      <c r="A202" t="s">
        <v>475</v>
      </c>
      <c r="B202">
        <v>195</v>
      </c>
      <c r="C202" t="str">
        <f t="shared" si="3"/>
        <v>2001:1998:0640:e::C3</v>
      </c>
    </row>
    <row r="203" spans="1:3">
      <c r="A203" t="s">
        <v>476</v>
      </c>
      <c r="B203">
        <v>196</v>
      </c>
      <c r="C203" t="str">
        <f t="shared" si="3"/>
        <v>2001:1998:0640:e::C4</v>
      </c>
    </row>
    <row r="204" spans="1:3">
      <c r="A204" t="s">
        <v>477</v>
      </c>
      <c r="B204">
        <v>197</v>
      </c>
      <c r="C204" t="str">
        <f t="shared" si="3"/>
        <v>2001:1998:0640:e::C5</v>
      </c>
    </row>
    <row r="205" spans="1:3">
      <c r="A205" t="s">
        <v>478</v>
      </c>
      <c r="B205">
        <v>198</v>
      </c>
      <c r="C205" t="str">
        <f t="shared" si="3"/>
        <v>2001:1998:0640:e::C6</v>
      </c>
    </row>
    <row r="206" spans="1:3">
      <c r="A206" t="s">
        <v>479</v>
      </c>
      <c r="B206">
        <v>199</v>
      </c>
      <c r="C206" t="str">
        <f t="shared" si="3"/>
        <v>2001:1998:0640:e::C7</v>
      </c>
    </row>
    <row r="207" spans="1:3">
      <c r="A207" t="s">
        <v>480</v>
      </c>
      <c r="B207">
        <v>200</v>
      </c>
      <c r="C207" t="str">
        <f t="shared" si="3"/>
        <v>2001:1998:0640:e::C8</v>
      </c>
    </row>
    <row r="208" spans="1:3">
      <c r="A208" t="s">
        <v>481</v>
      </c>
      <c r="B208">
        <v>201</v>
      </c>
      <c r="C208" t="str">
        <f t="shared" si="3"/>
        <v>2001:1998:0640:e::C9</v>
      </c>
    </row>
    <row r="209" spans="1:3">
      <c r="A209" t="s">
        <v>482</v>
      </c>
      <c r="B209">
        <v>202</v>
      </c>
      <c r="C209" t="str">
        <f t="shared" si="3"/>
        <v>2001:1998:0640:e::CA</v>
      </c>
    </row>
    <row r="210" spans="1:3">
      <c r="A210" t="s">
        <v>483</v>
      </c>
      <c r="B210">
        <v>203</v>
      </c>
      <c r="C210" t="str">
        <f t="shared" si="3"/>
        <v>2001:1998:0640:e::CB</v>
      </c>
    </row>
    <row r="211" spans="1:3">
      <c r="A211" t="s">
        <v>484</v>
      </c>
      <c r="B211">
        <v>204</v>
      </c>
      <c r="C211" t="str">
        <f t="shared" si="3"/>
        <v>2001:1998:0640:e::CC</v>
      </c>
    </row>
    <row r="212" spans="1:3">
      <c r="A212" t="s">
        <v>485</v>
      </c>
      <c r="B212">
        <v>205</v>
      </c>
      <c r="C212" t="str">
        <f t="shared" si="3"/>
        <v>2001:1998:0640:e::CD</v>
      </c>
    </row>
    <row r="213" spans="1:3">
      <c r="A213" t="s">
        <v>486</v>
      </c>
      <c r="B213">
        <v>206</v>
      </c>
      <c r="C213" t="str">
        <f t="shared" si="3"/>
        <v>2001:1998:0640:e::CE</v>
      </c>
    </row>
    <row r="214" spans="1:3">
      <c r="A214" t="s">
        <v>487</v>
      </c>
      <c r="B214">
        <v>207</v>
      </c>
      <c r="C214" t="str">
        <f t="shared" si="3"/>
        <v>2001:1998:0640:e::CF</v>
      </c>
    </row>
    <row r="215" spans="1:3">
      <c r="A215" t="s">
        <v>488</v>
      </c>
      <c r="B215">
        <v>208</v>
      </c>
      <c r="C215" t="str">
        <f t="shared" si="3"/>
        <v>2001:1998:0640:e::D0</v>
      </c>
    </row>
    <row r="216" spans="1:3">
      <c r="A216" t="s">
        <v>489</v>
      </c>
      <c r="B216">
        <v>209</v>
      </c>
      <c r="C216" t="str">
        <f t="shared" si="3"/>
        <v>2001:1998:0640:e::D1</v>
      </c>
    </row>
    <row r="217" spans="1:3">
      <c r="A217" t="s">
        <v>490</v>
      </c>
      <c r="B217">
        <v>210</v>
      </c>
      <c r="C217" t="str">
        <f t="shared" si="3"/>
        <v>2001:1998:0640:e::D2</v>
      </c>
    </row>
    <row r="218" spans="1:3">
      <c r="A218" t="s">
        <v>491</v>
      </c>
      <c r="B218">
        <v>211</v>
      </c>
      <c r="C218" t="str">
        <f t="shared" si="3"/>
        <v>2001:1998:0640:e::D3</v>
      </c>
    </row>
    <row r="219" spans="1:3">
      <c r="A219" t="s">
        <v>492</v>
      </c>
      <c r="B219">
        <v>212</v>
      </c>
      <c r="C219" t="str">
        <f t="shared" si="3"/>
        <v>2001:1998:0640:e::D4</v>
      </c>
    </row>
    <row r="220" spans="1:3">
      <c r="A220" t="s">
        <v>493</v>
      </c>
      <c r="B220">
        <v>213</v>
      </c>
      <c r="C220" t="str">
        <f t="shared" si="3"/>
        <v>2001:1998:0640:e::D5</v>
      </c>
    </row>
    <row r="221" spans="1:3">
      <c r="A221" t="s">
        <v>494</v>
      </c>
      <c r="B221">
        <v>214</v>
      </c>
      <c r="C221" t="str">
        <f t="shared" si="3"/>
        <v>2001:1998:0640:e::D6</v>
      </c>
    </row>
    <row r="222" spans="1:3">
      <c r="A222" t="s">
        <v>495</v>
      </c>
      <c r="B222">
        <v>215</v>
      </c>
      <c r="C222" t="str">
        <f t="shared" si="3"/>
        <v>2001:1998:0640:e::D7</v>
      </c>
    </row>
    <row r="223" spans="1:3">
      <c r="A223" t="s">
        <v>496</v>
      </c>
      <c r="B223">
        <v>216</v>
      </c>
      <c r="C223" t="str">
        <f t="shared" si="3"/>
        <v>2001:1998:0640:e::D8</v>
      </c>
    </row>
    <row r="224" spans="1:3">
      <c r="A224" t="s">
        <v>497</v>
      </c>
      <c r="B224">
        <v>217</v>
      </c>
      <c r="C224" t="str">
        <f t="shared" si="3"/>
        <v>2001:1998:0640:e::D9</v>
      </c>
    </row>
    <row r="225" spans="1:3">
      <c r="A225" t="s">
        <v>498</v>
      </c>
      <c r="B225">
        <v>218</v>
      </c>
      <c r="C225" t="str">
        <f t="shared" si="3"/>
        <v>2001:1998:0640:e::DA</v>
      </c>
    </row>
    <row r="226" spans="1:3">
      <c r="A226" t="s">
        <v>499</v>
      </c>
      <c r="B226">
        <v>219</v>
      </c>
      <c r="C226" t="str">
        <f t="shared" si="3"/>
        <v>2001:1998:0640:e::DB</v>
      </c>
    </row>
    <row r="227" spans="1:3">
      <c r="A227" t="s">
        <v>500</v>
      </c>
      <c r="B227">
        <v>220</v>
      </c>
      <c r="C227" t="str">
        <f t="shared" si="3"/>
        <v>2001:1998:0640:e::DC</v>
      </c>
    </row>
    <row r="228" spans="1:3">
      <c r="A228" t="s">
        <v>501</v>
      </c>
      <c r="B228">
        <v>221</v>
      </c>
      <c r="C228" t="str">
        <f t="shared" si="3"/>
        <v>2001:1998:0640:e::DD</v>
      </c>
    </row>
    <row r="229" spans="1:3">
      <c r="A229" t="s">
        <v>502</v>
      </c>
      <c r="B229">
        <v>222</v>
      </c>
      <c r="C229" t="str">
        <f t="shared" si="3"/>
        <v>2001:1998:0640:e::DE</v>
      </c>
    </row>
    <row r="230" spans="1:3">
      <c r="A230" t="s">
        <v>503</v>
      </c>
      <c r="B230">
        <v>223</v>
      </c>
      <c r="C230" t="str">
        <f t="shared" si="3"/>
        <v>2001:1998:0640:e::DF</v>
      </c>
    </row>
    <row r="231" spans="1:3">
      <c r="A231" t="s">
        <v>504</v>
      </c>
      <c r="B231">
        <v>224</v>
      </c>
      <c r="C231" t="str">
        <f t="shared" si="3"/>
        <v>2001:1998:0640:e::E0</v>
      </c>
    </row>
    <row r="232" spans="1:3">
      <c r="A232" t="s">
        <v>505</v>
      </c>
      <c r="B232">
        <v>225</v>
      </c>
      <c r="C232" t="str">
        <f t="shared" si="3"/>
        <v>2001:1998:0640:e::E1</v>
      </c>
    </row>
    <row r="233" spans="1:3">
      <c r="A233" t="s">
        <v>506</v>
      </c>
      <c r="B233">
        <v>226</v>
      </c>
      <c r="C233" t="str">
        <f t="shared" si="3"/>
        <v>2001:1998:0640:e::E2</v>
      </c>
    </row>
    <row r="234" spans="1:3">
      <c r="A234" t="s">
        <v>507</v>
      </c>
      <c r="B234">
        <v>227</v>
      </c>
      <c r="C234" t="str">
        <f t="shared" si="3"/>
        <v>2001:1998:0640:e::E3</v>
      </c>
    </row>
    <row r="235" spans="1:3">
      <c r="A235" t="s">
        <v>508</v>
      </c>
      <c r="B235">
        <v>228</v>
      </c>
      <c r="C235" t="str">
        <f t="shared" si="3"/>
        <v>2001:1998:0640:e::E4</v>
      </c>
    </row>
    <row r="236" spans="1:3">
      <c r="A236" t="s">
        <v>509</v>
      </c>
      <c r="B236">
        <v>229</v>
      </c>
      <c r="C236" t="str">
        <f t="shared" si="3"/>
        <v>2001:1998:0640:e::E5</v>
      </c>
    </row>
    <row r="237" spans="1:3">
      <c r="A237" t="s">
        <v>510</v>
      </c>
      <c r="B237">
        <v>230</v>
      </c>
      <c r="C237" t="str">
        <f t="shared" si="3"/>
        <v>2001:1998:0640:e::E6</v>
      </c>
    </row>
    <row r="238" spans="1:3">
      <c r="A238" t="s">
        <v>511</v>
      </c>
      <c r="B238">
        <v>231</v>
      </c>
      <c r="C238" t="str">
        <f t="shared" si="3"/>
        <v>2001:1998:0640:e::E7</v>
      </c>
    </row>
    <row r="239" spans="1:3">
      <c r="A239" t="s">
        <v>512</v>
      </c>
      <c r="B239">
        <v>232</v>
      </c>
      <c r="C239" t="str">
        <f t="shared" si="3"/>
        <v>2001:1998:0640:e::E8</v>
      </c>
    </row>
    <row r="240" spans="1:3">
      <c r="A240" t="s">
        <v>513</v>
      </c>
      <c r="B240">
        <v>233</v>
      </c>
      <c r="C240" t="str">
        <f t="shared" si="3"/>
        <v>2001:1998:0640:e::E9</v>
      </c>
    </row>
    <row r="241" spans="1:3">
      <c r="A241" t="s">
        <v>514</v>
      </c>
      <c r="B241">
        <v>234</v>
      </c>
      <c r="C241" t="str">
        <f t="shared" si="3"/>
        <v>2001:1998:0640:e::EA</v>
      </c>
    </row>
    <row r="242" spans="1:3">
      <c r="A242" t="s">
        <v>515</v>
      </c>
      <c r="B242">
        <v>235</v>
      </c>
      <c r="C242" t="str">
        <f t="shared" si="3"/>
        <v>2001:1998:0640:e::EB</v>
      </c>
    </row>
    <row r="243" spans="1:3">
      <c r="A243" t="s">
        <v>516</v>
      </c>
      <c r="B243">
        <v>236</v>
      </c>
      <c r="C243" t="str">
        <f t="shared" si="3"/>
        <v>2001:1998:0640:e::EC</v>
      </c>
    </row>
    <row r="244" spans="1:3">
      <c r="A244" t="s">
        <v>517</v>
      </c>
      <c r="B244">
        <v>237</v>
      </c>
      <c r="C244" t="str">
        <f t="shared" si="3"/>
        <v>2001:1998:0640:e::ED</v>
      </c>
    </row>
    <row r="245" spans="1:3">
      <c r="A245" t="s">
        <v>518</v>
      </c>
      <c r="B245">
        <v>238</v>
      </c>
      <c r="C245" t="str">
        <f t="shared" si="3"/>
        <v>2001:1998:0640:e::EE</v>
      </c>
    </row>
    <row r="246" spans="1:3">
      <c r="A246" t="s">
        <v>519</v>
      </c>
      <c r="B246">
        <v>239</v>
      </c>
      <c r="C246" t="str">
        <f t="shared" si="3"/>
        <v>2001:1998:0640:e::EF</v>
      </c>
    </row>
    <row r="247" spans="1:3">
      <c r="A247" t="s">
        <v>520</v>
      </c>
      <c r="B247">
        <v>240</v>
      </c>
      <c r="C247" t="str">
        <f t="shared" si="3"/>
        <v>2001:1998:0640:e::F0</v>
      </c>
    </row>
    <row r="248" spans="1:3">
      <c r="A248" t="s">
        <v>521</v>
      </c>
      <c r="B248">
        <v>241</v>
      </c>
      <c r="C248" t="str">
        <f t="shared" si="3"/>
        <v>2001:1998:0640:e::F1</v>
      </c>
    </row>
    <row r="249" spans="1:3">
      <c r="A249" t="s">
        <v>522</v>
      </c>
      <c r="B249">
        <v>242</v>
      </c>
      <c r="C249" t="str">
        <f t="shared" si="3"/>
        <v>2001:1998:0640:e::F2</v>
      </c>
    </row>
    <row r="250" spans="1:3">
      <c r="A250" t="s">
        <v>523</v>
      </c>
      <c r="B250">
        <v>243</v>
      </c>
      <c r="C250" t="str">
        <f t="shared" si="3"/>
        <v>2001:1998:0640:e::F3</v>
      </c>
    </row>
    <row r="251" spans="1:3">
      <c r="A251" t="s">
        <v>524</v>
      </c>
      <c r="B251">
        <v>244</v>
      </c>
      <c r="C251" t="str">
        <f t="shared" si="3"/>
        <v>2001:1998:0640:e::F4</v>
      </c>
    </row>
    <row r="252" spans="1:3">
      <c r="A252" t="s">
        <v>525</v>
      </c>
      <c r="B252">
        <v>245</v>
      </c>
      <c r="C252" t="str">
        <f t="shared" si="3"/>
        <v>2001:1998:0640:e::F5</v>
      </c>
    </row>
    <row r="253" spans="1:3">
      <c r="A253" t="s">
        <v>526</v>
      </c>
      <c r="B253">
        <v>246</v>
      </c>
      <c r="C253" t="str">
        <f t="shared" si="3"/>
        <v>2001:1998:0640:e::F6</v>
      </c>
    </row>
    <row r="254" spans="1:3">
      <c r="A254" t="s">
        <v>527</v>
      </c>
      <c r="B254">
        <v>247</v>
      </c>
      <c r="C254" t="str">
        <f t="shared" si="3"/>
        <v>2001:1998:0640:e::F7</v>
      </c>
    </row>
    <row r="255" spans="1:3">
      <c r="A255" t="s">
        <v>528</v>
      </c>
      <c r="B255">
        <v>248</v>
      </c>
      <c r="C255" t="str">
        <f t="shared" si="3"/>
        <v>2001:1998:0640:e::F8</v>
      </c>
    </row>
    <row r="256" spans="1:3">
      <c r="A256" t="s">
        <v>529</v>
      </c>
      <c r="B256">
        <v>249</v>
      </c>
      <c r="C256" t="str">
        <f t="shared" si="3"/>
        <v>2001:1998:0640:e::F9</v>
      </c>
    </row>
    <row r="257" spans="1:3">
      <c r="A257" t="s">
        <v>530</v>
      </c>
      <c r="B257">
        <v>250</v>
      </c>
      <c r="C257" t="str">
        <f t="shared" si="3"/>
        <v>2001:1998:0640:e::FA</v>
      </c>
    </row>
    <row r="258" spans="1:3">
      <c r="A258" t="s">
        <v>531</v>
      </c>
      <c r="B258">
        <v>251</v>
      </c>
      <c r="C258" t="str">
        <f t="shared" si="3"/>
        <v>2001:1998:0640:e::FB</v>
      </c>
    </row>
    <row r="259" spans="1:3">
      <c r="A259" t="s">
        <v>532</v>
      </c>
      <c r="B259">
        <v>252</v>
      </c>
      <c r="C259" t="str">
        <f t="shared" si="3"/>
        <v>2001:1998:0640:e::FC</v>
      </c>
    </row>
    <row r="260" spans="1:3">
      <c r="A260" t="s">
        <v>533</v>
      </c>
      <c r="B260">
        <v>253</v>
      </c>
      <c r="C260" t="str">
        <f t="shared" si="3"/>
        <v>2001:1998:0640:e::FD</v>
      </c>
    </row>
    <row r="261" spans="1:3">
      <c r="A261" t="s">
        <v>534</v>
      </c>
      <c r="B261">
        <v>254</v>
      </c>
      <c r="C261" t="str">
        <f t="shared" si="3"/>
        <v>2001:1998:0640:e::FE</v>
      </c>
    </row>
    <row r="262" spans="1:3">
      <c r="A262" t="s">
        <v>535</v>
      </c>
      <c r="B262">
        <v>255</v>
      </c>
      <c r="C262" t="str">
        <f t="shared" si="3"/>
        <v>2001:1998:0640:e::FF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E17" sqref="E17"/>
    </sheetView>
  </sheetViews>
  <sheetFormatPr defaultRowHeight="14.25"/>
  <cols>
    <col min="2" max="2" width="20" customWidth="1"/>
    <col min="3" max="3" width="20.86328125" customWidth="1"/>
    <col min="4" max="4" width="39.59765625" customWidth="1"/>
  </cols>
  <sheetData>
    <row r="1" spans="1:4" ht="15.75">
      <c r="B1" s="137" t="s">
        <v>75</v>
      </c>
      <c r="C1" s="137" t="s">
        <v>76</v>
      </c>
      <c r="D1" s="137" t="s">
        <v>557</v>
      </c>
    </row>
    <row r="2" spans="1:4">
      <c r="A2">
        <v>0</v>
      </c>
      <c r="B2" t="str">
        <f>"75.179.251."&amp;A2</f>
        <v>75.179.251.0</v>
      </c>
      <c r="C2" t="str">
        <f>"2001:1998:0640:f::"&amp;DEC2HEX(A2)</f>
        <v>2001:1998:0640:f::0</v>
      </c>
      <c r="D2" t="s">
        <v>555</v>
      </c>
    </row>
    <row r="3" spans="1:4">
      <c r="A3">
        <v>1</v>
      </c>
      <c r="B3" t="str">
        <f t="shared" ref="B3:B17" si="0">"75.179.251."&amp;A3</f>
        <v>75.179.251.1</v>
      </c>
      <c r="C3" t="str">
        <f t="shared" ref="C3:C17" si="1">"2001:1998:0640:f::"&amp;DEC2HEX(A3)</f>
        <v>2001:1998:0640:f::1</v>
      </c>
      <c r="D3" t="s">
        <v>555</v>
      </c>
    </row>
    <row r="4" spans="1:4">
      <c r="A4">
        <v>2</v>
      </c>
      <c r="B4" t="str">
        <f t="shared" si="0"/>
        <v>75.179.251.2</v>
      </c>
      <c r="C4" t="str">
        <f t="shared" si="1"/>
        <v>2001:1998:0640:f::2</v>
      </c>
      <c r="D4" t="s">
        <v>555</v>
      </c>
    </row>
    <row r="5" spans="1:4">
      <c r="A5">
        <v>3</v>
      </c>
      <c r="B5" t="str">
        <f t="shared" si="0"/>
        <v>75.179.251.3</v>
      </c>
      <c r="C5" t="str">
        <f t="shared" si="1"/>
        <v>2001:1998:0640:f::3</v>
      </c>
      <c r="D5" t="s">
        <v>555</v>
      </c>
    </row>
    <row r="6" spans="1:4">
      <c r="A6">
        <v>4</v>
      </c>
      <c r="B6" t="str">
        <f t="shared" si="0"/>
        <v>75.179.251.4</v>
      </c>
      <c r="C6" t="str">
        <f t="shared" si="1"/>
        <v>2001:1998:0640:f::4</v>
      </c>
      <c r="D6" t="s">
        <v>555</v>
      </c>
    </row>
    <row r="7" spans="1:4">
      <c r="A7">
        <v>5</v>
      </c>
      <c r="B7" t="str">
        <f t="shared" si="0"/>
        <v>75.179.251.5</v>
      </c>
      <c r="C7" t="str">
        <f t="shared" si="1"/>
        <v>2001:1998:0640:f::5</v>
      </c>
      <c r="D7" t="s">
        <v>555</v>
      </c>
    </row>
    <row r="8" spans="1:4">
      <c r="A8">
        <v>6</v>
      </c>
      <c r="B8" t="str">
        <f t="shared" si="0"/>
        <v>75.179.251.6</v>
      </c>
      <c r="C8" t="str">
        <f t="shared" si="1"/>
        <v>2001:1998:0640:f::6</v>
      </c>
      <c r="D8" t="s">
        <v>555</v>
      </c>
    </row>
    <row r="9" spans="1:4">
      <c r="A9">
        <v>7</v>
      </c>
      <c r="B9" t="str">
        <f t="shared" si="0"/>
        <v>75.179.251.7</v>
      </c>
      <c r="C9" t="str">
        <f t="shared" si="1"/>
        <v>2001:1998:0640:f::7</v>
      </c>
      <c r="D9" t="s">
        <v>555</v>
      </c>
    </row>
    <row r="10" spans="1:4">
      <c r="A10">
        <v>8</v>
      </c>
      <c r="B10" t="str">
        <f t="shared" si="0"/>
        <v>75.179.251.8</v>
      </c>
      <c r="C10" t="str">
        <f t="shared" si="1"/>
        <v>2001:1998:0640:f::8</v>
      </c>
      <c r="D10" t="s">
        <v>555</v>
      </c>
    </row>
    <row r="11" spans="1:4">
      <c r="A11">
        <v>9</v>
      </c>
      <c r="B11" t="str">
        <f t="shared" si="0"/>
        <v>75.179.251.9</v>
      </c>
      <c r="C11" t="str">
        <f t="shared" si="1"/>
        <v>2001:1998:0640:f::9</v>
      </c>
      <c r="D11" t="s">
        <v>555</v>
      </c>
    </row>
    <row r="12" spans="1:4">
      <c r="A12">
        <v>10</v>
      </c>
      <c r="B12" t="str">
        <f t="shared" si="0"/>
        <v>75.179.251.10</v>
      </c>
      <c r="C12" t="str">
        <f t="shared" si="1"/>
        <v>2001:1998:0640:f::A</v>
      </c>
      <c r="D12" t="s">
        <v>555</v>
      </c>
    </row>
    <row r="13" spans="1:4">
      <c r="A13">
        <v>11</v>
      </c>
      <c r="B13" t="str">
        <f t="shared" si="0"/>
        <v>75.179.251.11</v>
      </c>
      <c r="C13" t="str">
        <f t="shared" si="1"/>
        <v>2001:1998:0640:f::B</v>
      </c>
      <c r="D13" t="s">
        <v>555</v>
      </c>
    </row>
    <row r="14" spans="1:4">
      <c r="A14">
        <v>12</v>
      </c>
      <c r="B14" t="str">
        <f t="shared" si="0"/>
        <v>75.179.251.12</v>
      </c>
      <c r="C14" t="str">
        <f t="shared" si="1"/>
        <v>2001:1998:0640:f::C</v>
      </c>
      <c r="D14" t="s">
        <v>555</v>
      </c>
    </row>
    <row r="15" spans="1:4">
      <c r="A15">
        <v>13</v>
      </c>
      <c r="B15" t="str">
        <f t="shared" si="0"/>
        <v>75.179.251.13</v>
      </c>
      <c r="C15" t="str">
        <f t="shared" si="1"/>
        <v>2001:1998:0640:f::D</v>
      </c>
      <c r="D15" t="s">
        <v>555</v>
      </c>
    </row>
    <row r="16" spans="1:4">
      <c r="A16">
        <v>14</v>
      </c>
      <c r="B16" t="str">
        <f t="shared" si="0"/>
        <v>75.179.251.14</v>
      </c>
      <c r="C16" t="str">
        <f t="shared" si="1"/>
        <v>2001:1998:0640:f::E</v>
      </c>
      <c r="D16" t="s">
        <v>555</v>
      </c>
    </row>
    <row r="17" spans="1:4">
      <c r="A17">
        <v>15</v>
      </c>
      <c r="B17" t="str">
        <f t="shared" si="0"/>
        <v>75.179.251.15</v>
      </c>
      <c r="C17" t="str">
        <f t="shared" si="1"/>
        <v>2001:1998:0640:f::F</v>
      </c>
      <c r="D17" t="s">
        <v>555</v>
      </c>
    </row>
    <row r="18" spans="1:4">
      <c r="A18" s="136" t="s">
        <v>556</v>
      </c>
      <c r="B18" s="136" t="s">
        <v>556</v>
      </c>
      <c r="C18" s="136" t="s">
        <v>556</v>
      </c>
      <c r="D18" s="136" t="s">
        <v>556</v>
      </c>
    </row>
    <row r="19" spans="1:4">
      <c r="A19">
        <v>80</v>
      </c>
      <c r="B19" t="str">
        <f t="shared" ref="B19:B66" si="2">"75.179.251."&amp;A19</f>
        <v>75.179.251.80</v>
      </c>
      <c r="C19" t="str">
        <f t="shared" ref="C19:C66" si="3">"2001:1998:0640:f::"&amp;DEC2HEX(A19)</f>
        <v>2001:1998:0640:f::50</v>
      </c>
      <c r="D19" t="s">
        <v>554</v>
      </c>
    </row>
    <row r="20" spans="1:4">
      <c r="A20">
        <v>81</v>
      </c>
      <c r="B20" t="str">
        <f t="shared" si="2"/>
        <v>75.179.251.81</v>
      </c>
      <c r="C20" t="str">
        <f t="shared" si="3"/>
        <v>2001:1998:0640:f::51</v>
      </c>
      <c r="D20" t="s">
        <v>554</v>
      </c>
    </row>
    <row r="21" spans="1:4">
      <c r="A21">
        <v>82</v>
      </c>
      <c r="B21" t="str">
        <f t="shared" si="2"/>
        <v>75.179.251.82</v>
      </c>
      <c r="C21" t="str">
        <f t="shared" si="3"/>
        <v>2001:1998:0640:f::52</v>
      </c>
      <c r="D21" t="s">
        <v>554</v>
      </c>
    </row>
    <row r="22" spans="1:4">
      <c r="A22">
        <v>83</v>
      </c>
      <c r="B22" t="str">
        <f t="shared" si="2"/>
        <v>75.179.251.83</v>
      </c>
      <c r="C22" t="str">
        <f t="shared" si="3"/>
        <v>2001:1998:0640:f::53</v>
      </c>
      <c r="D22" t="s">
        <v>554</v>
      </c>
    </row>
    <row r="23" spans="1:4">
      <c r="A23">
        <v>84</v>
      </c>
      <c r="B23" t="str">
        <f t="shared" si="2"/>
        <v>75.179.251.84</v>
      </c>
      <c r="C23" t="str">
        <f t="shared" si="3"/>
        <v>2001:1998:0640:f::54</v>
      </c>
      <c r="D23" t="s">
        <v>554</v>
      </c>
    </row>
    <row r="24" spans="1:4">
      <c r="A24">
        <v>85</v>
      </c>
      <c r="B24" t="str">
        <f t="shared" si="2"/>
        <v>75.179.251.85</v>
      </c>
      <c r="C24" t="str">
        <f t="shared" si="3"/>
        <v>2001:1998:0640:f::55</v>
      </c>
      <c r="D24" t="s">
        <v>554</v>
      </c>
    </row>
    <row r="25" spans="1:4">
      <c r="A25">
        <v>86</v>
      </c>
      <c r="B25" t="str">
        <f t="shared" si="2"/>
        <v>75.179.251.86</v>
      </c>
      <c r="C25" t="str">
        <f t="shared" si="3"/>
        <v>2001:1998:0640:f::56</v>
      </c>
      <c r="D25" t="s">
        <v>554</v>
      </c>
    </row>
    <row r="26" spans="1:4">
      <c r="A26">
        <v>87</v>
      </c>
      <c r="B26" t="str">
        <f t="shared" si="2"/>
        <v>75.179.251.87</v>
      </c>
      <c r="C26" t="str">
        <f t="shared" si="3"/>
        <v>2001:1998:0640:f::57</v>
      </c>
      <c r="D26" t="s">
        <v>554</v>
      </c>
    </row>
    <row r="27" spans="1:4">
      <c r="A27">
        <v>88</v>
      </c>
      <c r="B27" t="str">
        <f t="shared" si="2"/>
        <v>75.179.251.88</v>
      </c>
      <c r="C27" t="str">
        <f t="shared" si="3"/>
        <v>2001:1998:0640:f::58</v>
      </c>
      <c r="D27" t="s">
        <v>554</v>
      </c>
    </row>
    <row r="28" spans="1:4">
      <c r="A28">
        <v>89</v>
      </c>
      <c r="B28" t="str">
        <f t="shared" si="2"/>
        <v>75.179.251.89</v>
      </c>
      <c r="C28" t="str">
        <f t="shared" si="3"/>
        <v>2001:1998:0640:f::59</v>
      </c>
      <c r="D28" t="s">
        <v>554</v>
      </c>
    </row>
    <row r="29" spans="1:4">
      <c r="A29">
        <v>90</v>
      </c>
      <c r="B29" t="str">
        <f t="shared" si="2"/>
        <v>75.179.251.90</v>
      </c>
      <c r="C29" t="str">
        <f t="shared" si="3"/>
        <v>2001:1998:0640:f::5A</v>
      </c>
      <c r="D29" t="s">
        <v>554</v>
      </c>
    </row>
    <row r="30" spans="1:4">
      <c r="A30">
        <v>91</v>
      </c>
      <c r="B30" t="str">
        <f t="shared" si="2"/>
        <v>75.179.251.91</v>
      </c>
      <c r="C30" t="str">
        <f t="shared" si="3"/>
        <v>2001:1998:0640:f::5B</v>
      </c>
      <c r="D30" t="s">
        <v>554</v>
      </c>
    </row>
    <row r="31" spans="1:4">
      <c r="A31">
        <v>92</v>
      </c>
      <c r="B31" t="str">
        <f t="shared" si="2"/>
        <v>75.179.251.92</v>
      </c>
      <c r="C31" t="str">
        <f t="shared" si="3"/>
        <v>2001:1998:0640:f::5C</v>
      </c>
      <c r="D31" t="s">
        <v>554</v>
      </c>
    </row>
    <row r="32" spans="1:4">
      <c r="A32">
        <v>93</v>
      </c>
      <c r="B32" t="str">
        <f t="shared" si="2"/>
        <v>75.179.251.93</v>
      </c>
      <c r="C32" t="str">
        <f t="shared" si="3"/>
        <v>2001:1998:0640:f::5D</v>
      </c>
      <c r="D32" t="s">
        <v>554</v>
      </c>
    </row>
    <row r="33" spans="1:4">
      <c r="A33">
        <v>94</v>
      </c>
      <c r="B33" t="str">
        <f t="shared" si="2"/>
        <v>75.179.251.94</v>
      </c>
      <c r="C33" t="str">
        <f t="shared" si="3"/>
        <v>2001:1998:0640:f::5E</v>
      </c>
      <c r="D33" t="s">
        <v>554</v>
      </c>
    </row>
    <row r="34" spans="1:4">
      <c r="A34">
        <v>95</v>
      </c>
      <c r="B34" t="str">
        <f t="shared" si="2"/>
        <v>75.179.251.95</v>
      </c>
      <c r="C34" t="str">
        <f t="shared" si="3"/>
        <v>2001:1998:0640:f::5F</v>
      </c>
      <c r="D34" t="s">
        <v>554</v>
      </c>
    </row>
    <row r="35" spans="1:4">
      <c r="A35">
        <v>96</v>
      </c>
      <c r="B35" t="str">
        <f t="shared" si="2"/>
        <v>75.179.251.96</v>
      </c>
      <c r="C35" t="str">
        <f t="shared" si="3"/>
        <v>2001:1998:0640:f::60</v>
      </c>
      <c r="D35" t="s">
        <v>554</v>
      </c>
    </row>
    <row r="36" spans="1:4">
      <c r="A36">
        <v>97</v>
      </c>
      <c r="B36" t="str">
        <f t="shared" si="2"/>
        <v>75.179.251.97</v>
      </c>
      <c r="C36" t="str">
        <f t="shared" si="3"/>
        <v>2001:1998:0640:f::61</v>
      </c>
      <c r="D36" t="s">
        <v>554</v>
      </c>
    </row>
    <row r="37" spans="1:4">
      <c r="A37">
        <v>98</v>
      </c>
      <c r="B37" t="str">
        <f t="shared" si="2"/>
        <v>75.179.251.98</v>
      </c>
      <c r="C37" t="str">
        <f t="shared" si="3"/>
        <v>2001:1998:0640:f::62</v>
      </c>
      <c r="D37" t="s">
        <v>554</v>
      </c>
    </row>
    <row r="38" spans="1:4">
      <c r="A38">
        <v>99</v>
      </c>
      <c r="B38" t="str">
        <f t="shared" si="2"/>
        <v>75.179.251.99</v>
      </c>
      <c r="C38" t="str">
        <f t="shared" si="3"/>
        <v>2001:1998:0640:f::63</v>
      </c>
      <c r="D38" t="s">
        <v>554</v>
      </c>
    </row>
    <row r="39" spans="1:4">
      <c r="A39">
        <v>100</v>
      </c>
      <c r="B39" t="str">
        <f t="shared" si="2"/>
        <v>75.179.251.100</v>
      </c>
      <c r="C39" t="str">
        <f t="shared" si="3"/>
        <v>2001:1998:0640:f::64</v>
      </c>
      <c r="D39" t="s">
        <v>554</v>
      </c>
    </row>
    <row r="40" spans="1:4">
      <c r="A40">
        <v>101</v>
      </c>
      <c r="B40" t="str">
        <f t="shared" si="2"/>
        <v>75.179.251.101</v>
      </c>
      <c r="C40" t="str">
        <f t="shared" si="3"/>
        <v>2001:1998:0640:f::65</v>
      </c>
      <c r="D40" t="s">
        <v>554</v>
      </c>
    </row>
    <row r="41" spans="1:4">
      <c r="A41">
        <v>102</v>
      </c>
      <c r="B41" t="str">
        <f t="shared" si="2"/>
        <v>75.179.251.102</v>
      </c>
      <c r="C41" t="str">
        <f t="shared" si="3"/>
        <v>2001:1998:0640:f::66</v>
      </c>
      <c r="D41" t="s">
        <v>554</v>
      </c>
    </row>
    <row r="42" spans="1:4">
      <c r="A42">
        <v>103</v>
      </c>
      <c r="B42" t="str">
        <f t="shared" si="2"/>
        <v>75.179.251.103</v>
      </c>
      <c r="C42" t="str">
        <f t="shared" si="3"/>
        <v>2001:1998:0640:f::67</v>
      </c>
      <c r="D42" t="s">
        <v>554</v>
      </c>
    </row>
    <row r="43" spans="1:4">
      <c r="A43">
        <v>104</v>
      </c>
      <c r="B43" t="str">
        <f t="shared" si="2"/>
        <v>75.179.251.104</v>
      </c>
      <c r="C43" t="str">
        <f t="shared" si="3"/>
        <v>2001:1998:0640:f::68</v>
      </c>
      <c r="D43" t="s">
        <v>554</v>
      </c>
    </row>
    <row r="44" spans="1:4">
      <c r="A44">
        <v>105</v>
      </c>
      <c r="B44" t="str">
        <f t="shared" si="2"/>
        <v>75.179.251.105</v>
      </c>
      <c r="C44" t="str">
        <f t="shared" si="3"/>
        <v>2001:1998:0640:f::69</v>
      </c>
      <c r="D44" t="s">
        <v>554</v>
      </c>
    </row>
    <row r="45" spans="1:4">
      <c r="A45">
        <v>106</v>
      </c>
      <c r="B45" t="str">
        <f t="shared" si="2"/>
        <v>75.179.251.106</v>
      </c>
      <c r="C45" t="str">
        <f t="shared" si="3"/>
        <v>2001:1998:0640:f::6A</v>
      </c>
      <c r="D45" t="s">
        <v>554</v>
      </c>
    </row>
    <row r="46" spans="1:4">
      <c r="A46">
        <v>107</v>
      </c>
      <c r="B46" t="str">
        <f t="shared" si="2"/>
        <v>75.179.251.107</v>
      </c>
      <c r="C46" t="str">
        <f t="shared" si="3"/>
        <v>2001:1998:0640:f::6B</v>
      </c>
      <c r="D46" t="s">
        <v>554</v>
      </c>
    </row>
    <row r="47" spans="1:4">
      <c r="A47">
        <v>108</v>
      </c>
      <c r="B47" t="str">
        <f t="shared" si="2"/>
        <v>75.179.251.108</v>
      </c>
      <c r="C47" t="str">
        <f t="shared" si="3"/>
        <v>2001:1998:0640:f::6C</v>
      </c>
      <c r="D47" t="s">
        <v>554</v>
      </c>
    </row>
    <row r="48" spans="1:4">
      <c r="A48">
        <v>109</v>
      </c>
      <c r="B48" t="str">
        <f t="shared" si="2"/>
        <v>75.179.251.109</v>
      </c>
      <c r="C48" t="str">
        <f t="shared" si="3"/>
        <v>2001:1998:0640:f::6D</v>
      </c>
      <c r="D48" t="s">
        <v>554</v>
      </c>
    </row>
    <row r="49" spans="1:4">
      <c r="A49">
        <v>110</v>
      </c>
      <c r="B49" t="str">
        <f t="shared" si="2"/>
        <v>75.179.251.110</v>
      </c>
      <c r="C49" t="str">
        <f t="shared" si="3"/>
        <v>2001:1998:0640:f::6E</v>
      </c>
      <c r="D49" t="s">
        <v>554</v>
      </c>
    </row>
    <row r="50" spans="1:4">
      <c r="A50">
        <v>111</v>
      </c>
      <c r="B50" t="str">
        <f t="shared" si="2"/>
        <v>75.179.251.111</v>
      </c>
      <c r="C50" t="str">
        <f t="shared" si="3"/>
        <v>2001:1998:0640:f::6F</v>
      </c>
      <c r="D50" t="s">
        <v>554</v>
      </c>
    </row>
    <row r="51" spans="1:4">
      <c r="A51">
        <v>112</v>
      </c>
      <c r="B51" t="str">
        <f t="shared" si="2"/>
        <v>75.179.251.112</v>
      </c>
      <c r="C51" t="str">
        <f t="shared" si="3"/>
        <v>2001:1998:0640:f::70</v>
      </c>
      <c r="D51" t="s">
        <v>554</v>
      </c>
    </row>
    <row r="52" spans="1:4">
      <c r="A52">
        <v>113</v>
      </c>
      <c r="B52" t="str">
        <f t="shared" si="2"/>
        <v>75.179.251.113</v>
      </c>
      <c r="C52" t="str">
        <f t="shared" si="3"/>
        <v>2001:1998:0640:f::71</v>
      </c>
      <c r="D52" t="s">
        <v>554</v>
      </c>
    </row>
    <row r="53" spans="1:4">
      <c r="A53">
        <v>114</v>
      </c>
      <c r="B53" t="str">
        <f t="shared" si="2"/>
        <v>75.179.251.114</v>
      </c>
      <c r="C53" t="str">
        <f t="shared" si="3"/>
        <v>2001:1998:0640:f::72</v>
      </c>
      <c r="D53" t="s">
        <v>554</v>
      </c>
    </row>
    <row r="54" spans="1:4">
      <c r="A54">
        <v>115</v>
      </c>
      <c r="B54" t="str">
        <f t="shared" si="2"/>
        <v>75.179.251.115</v>
      </c>
      <c r="C54" t="str">
        <f t="shared" si="3"/>
        <v>2001:1998:0640:f::73</v>
      </c>
      <c r="D54" t="s">
        <v>554</v>
      </c>
    </row>
    <row r="55" spans="1:4">
      <c r="A55">
        <v>116</v>
      </c>
      <c r="B55" t="str">
        <f t="shared" si="2"/>
        <v>75.179.251.116</v>
      </c>
      <c r="C55" t="str">
        <f t="shared" si="3"/>
        <v>2001:1998:0640:f::74</v>
      </c>
      <c r="D55" t="s">
        <v>554</v>
      </c>
    </row>
    <row r="56" spans="1:4">
      <c r="A56">
        <v>117</v>
      </c>
      <c r="B56" t="str">
        <f t="shared" si="2"/>
        <v>75.179.251.117</v>
      </c>
      <c r="C56" t="str">
        <f t="shared" si="3"/>
        <v>2001:1998:0640:f::75</v>
      </c>
      <c r="D56" t="s">
        <v>554</v>
      </c>
    </row>
    <row r="57" spans="1:4">
      <c r="A57">
        <v>118</v>
      </c>
      <c r="B57" t="str">
        <f t="shared" si="2"/>
        <v>75.179.251.118</v>
      </c>
      <c r="C57" t="str">
        <f t="shared" si="3"/>
        <v>2001:1998:0640:f::76</v>
      </c>
      <c r="D57" t="s">
        <v>554</v>
      </c>
    </row>
    <row r="58" spans="1:4">
      <c r="A58">
        <v>119</v>
      </c>
      <c r="B58" t="str">
        <f t="shared" si="2"/>
        <v>75.179.251.119</v>
      </c>
      <c r="C58" t="str">
        <f t="shared" si="3"/>
        <v>2001:1998:0640:f::77</v>
      </c>
      <c r="D58" t="s">
        <v>554</v>
      </c>
    </row>
    <row r="59" spans="1:4">
      <c r="A59">
        <v>120</v>
      </c>
      <c r="B59" t="str">
        <f t="shared" si="2"/>
        <v>75.179.251.120</v>
      </c>
      <c r="C59" t="str">
        <f t="shared" si="3"/>
        <v>2001:1998:0640:f::78</v>
      </c>
      <c r="D59" t="s">
        <v>554</v>
      </c>
    </row>
    <row r="60" spans="1:4">
      <c r="A60">
        <v>121</v>
      </c>
      <c r="B60" t="str">
        <f t="shared" si="2"/>
        <v>75.179.251.121</v>
      </c>
      <c r="C60" t="str">
        <f t="shared" si="3"/>
        <v>2001:1998:0640:f::79</v>
      </c>
      <c r="D60" t="s">
        <v>554</v>
      </c>
    </row>
    <row r="61" spans="1:4">
      <c r="A61">
        <v>122</v>
      </c>
      <c r="B61" t="str">
        <f t="shared" si="2"/>
        <v>75.179.251.122</v>
      </c>
      <c r="C61" t="str">
        <f t="shared" si="3"/>
        <v>2001:1998:0640:f::7A</v>
      </c>
      <c r="D61" t="s">
        <v>554</v>
      </c>
    </row>
    <row r="62" spans="1:4">
      <c r="A62">
        <v>123</v>
      </c>
      <c r="B62" t="str">
        <f t="shared" si="2"/>
        <v>75.179.251.123</v>
      </c>
      <c r="C62" t="str">
        <f t="shared" si="3"/>
        <v>2001:1998:0640:f::7B</v>
      </c>
      <c r="D62" t="s">
        <v>554</v>
      </c>
    </row>
    <row r="63" spans="1:4">
      <c r="A63">
        <v>124</v>
      </c>
      <c r="B63" t="str">
        <f t="shared" si="2"/>
        <v>75.179.251.124</v>
      </c>
      <c r="C63" t="str">
        <f t="shared" si="3"/>
        <v>2001:1998:0640:f::7C</v>
      </c>
      <c r="D63" t="s">
        <v>554</v>
      </c>
    </row>
    <row r="64" spans="1:4">
      <c r="A64">
        <v>125</v>
      </c>
      <c r="B64" t="str">
        <f t="shared" si="2"/>
        <v>75.179.251.125</v>
      </c>
      <c r="C64" t="str">
        <f t="shared" si="3"/>
        <v>2001:1998:0640:f::7D</v>
      </c>
      <c r="D64" t="s">
        <v>554</v>
      </c>
    </row>
    <row r="65" spans="1:4">
      <c r="A65">
        <v>126</v>
      </c>
      <c r="B65" t="str">
        <f t="shared" si="2"/>
        <v>75.179.251.126</v>
      </c>
      <c r="C65" t="str">
        <f t="shared" si="3"/>
        <v>2001:1998:0640:f::7E</v>
      </c>
      <c r="D65" t="s">
        <v>554</v>
      </c>
    </row>
    <row r="66" spans="1:4">
      <c r="A66">
        <v>127</v>
      </c>
      <c r="B66" t="str">
        <f t="shared" si="2"/>
        <v>75.179.251.127</v>
      </c>
      <c r="C66" t="str">
        <f t="shared" si="3"/>
        <v>2001:1998:0640:f::7F</v>
      </c>
      <c r="D66" t="s">
        <v>554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MGMT</vt:lpstr>
      <vt:lpstr>OOB</vt:lpstr>
      <vt:lpstr>Data</vt:lpstr>
      <vt:lpstr>eCDN Anycast</vt:lpstr>
      <vt:lpstr>Gemini Anycast</vt:lpstr>
    </vt:vector>
  </TitlesOfParts>
  <Company>Charter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</dc:creator>
  <cp:lastModifiedBy>Patrick Roche (paroche)</cp:lastModifiedBy>
  <dcterms:created xsi:type="dcterms:W3CDTF">2018-02-05T15:46:32Z</dcterms:created>
  <dcterms:modified xsi:type="dcterms:W3CDTF">2019-05-10T13:58:16Z</dcterms:modified>
</cp:coreProperties>
</file>