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E:\Source\trunk\Common\Data\Spreadsheet\"/>
    </mc:Choice>
  </mc:AlternateContent>
  <bookViews>
    <workbookView xWindow="0" yWindow="0" windowWidth="20496" windowHeight="7512"/>
  </bookViews>
  <sheets>
    <sheet name="Profit and Loss" sheetId="1" r:id="rId1"/>
  </sheets>
  <definedNames>
    <definedName name="NetIncome">'Profit and Loss'!$O$36</definedName>
    <definedName name="_xlnm.Print_Titles" localSheetId="0">'Profit and Loss'!$17:$17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5" i="1" s="1"/>
  <c r="J31" i="1"/>
  <c r="K13" i="1"/>
  <c r="K15" i="1" s="1"/>
  <c r="K31" i="1"/>
  <c r="L13" i="1"/>
  <c r="L15" i="1" s="1"/>
  <c r="L31" i="1"/>
  <c r="M13" i="1"/>
  <c r="M15" i="1" s="1"/>
  <c r="M31" i="1"/>
  <c r="D13" i="1"/>
  <c r="D15" i="1" s="1"/>
  <c r="E13" i="1"/>
  <c r="E15" i="1" s="1"/>
  <c r="E32" i="1" s="1"/>
  <c r="E34" i="1" s="1"/>
  <c r="E36" i="1" s="1"/>
  <c r="F13" i="1"/>
  <c r="F15" i="1" s="1"/>
  <c r="G13" i="1"/>
  <c r="G15" i="1" s="1"/>
  <c r="H13" i="1"/>
  <c r="H15" i="1" s="1"/>
  <c r="I13" i="1"/>
  <c r="I15" i="1" s="1"/>
  <c r="I32" i="1" s="1"/>
  <c r="I34" i="1" s="1"/>
  <c r="I36" i="1" s="1"/>
  <c r="N13" i="1"/>
  <c r="N15" i="1" s="1"/>
  <c r="C13" i="1"/>
  <c r="C15" i="1" s="1"/>
  <c r="C31" i="1"/>
  <c r="D31" i="1"/>
  <c r="E31" i="1"/>
  <c r="F31" i="1"/>
  <c r="G31" i="1"/>
  <c r="H31" i="1"/>
  <c r="I31" i="1"/>
  <c r="O14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N31" i="1"/>
  <c r="O10" i="1"/>
  <c r="O11" i="1"/>
  <c r="O35" i="1"/>
  <c r="O33" i="1"/>
  <c r="O12" i="1"/>
  <c r="O9" i="1"/>
  <c r="O8" i="1"/>
  <c r="O7" i="1"/>
  <c r="H32" i="1" l="1"/>
  <c r="H34" i="1" s="1"/>
  <c r="H36" i="1" s="1"/>
  <c r="C32" i="1"/>
  <c r="C34" i="1" s="1"/>
  <c r="C36" i="1" s="1"/>
  <c r="G32" i="1"/>
  <c r="G34" i="1" s="1"/>
  <c r="G36" i="1" s="1"/>
  <c r="D32" i="1"/>
  <c r="D34" i="1" s="1"/>
  <c r="D36" i="1" s="1"/>
  <c r="F32" i="1"/>
  <c r="F34" i="1" s="1"/>
  <c r="F36" i="1" s="1"/>
  <c r="O31" i="1"/>
  <c r="N32" i="1"/>
  <c r="N34" i="1" s="1"/>
  <c r="N36" i="1" s="1"/>
  <c r="M32" i="1"/>
  <c r="M34" i="1" s="1"/>
  <c r="M36" i="1" s="1"/>
  <c r="L32" i="1"/>
  <c r="L34" i="1" s="1"/>
  <c r="L36" i="1" s="1"/>
  <c r="K32" i="1"/>
  <c r="K34" i="1" s="1"/>
  <c r="K36" i="1" s="1"/>
  <c r="J32" i="1"/>
  <c r="J34" i="1" s="1"/>
  <c r="J36" i="1" s="1"/>
  <c r="O13" i="1"/>
  <c r="O15" i="1" s="1"/>
  <c r="O32" i="1" l="1"/>
  <c r="O34" i="1"/>
  <c r="O36" i="1" s="1"/>
  <c r="L2" i="1" s="1"/>
</calcChain>
</file>

<file path=xl/sharedStrings.xml><?xml version="1.0" encoding="utf-8"?>
<sst xmlns="http://schemas.openxmlformats.org/spreadsheetml/2006/main" count="59" uniqueCount="46">
  <si>
    <t>NET INCOME</t>
  </si>
  <si>
    <t>PROFIT AND LOSS STATEMENT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</si>
  <si>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</si>
  <si>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</si>
  <si>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</si>
  <si>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</si>
  <si>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</si>
  <si>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</si>
  <si>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</si>
  <si>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</si>
  <si>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</si>
  <si>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</si>
  <si>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</si>
  <si>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</si>
  <si>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</si>
  <si>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</si>
  <si>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Sales</t>
  </si>
  <si>
    <t>Sales Returns (Reduction)</t>
  </si>
  <si>
    <t>Sales Discounts (Reduction)</t>
  </si>
  <si>
    <t>Other Revenue 1</t>
  </si>
  <si>
    <t>Other Revenue 2</t>
  </si>
  <si>
    <t>Other Revenue 3</t>
  </si>
  <si>
    <t>Net Sales</t>
  </si>
  <si>
    <t>Cost of Goods Sold</t>
  </si>
  <si>
    <t>Gross Profit</t>
  </si>
  <si>
    <t>Operation Expenses</t>
  </si>
  <si>
    <t>Salaries &amp; Wages</t>
  </si>
  <si>
    <t>Depreciation</t>
  </si>
  <si>
    <t>Rent</t>
  </si>
  <si>
    <t>Office Supplies</t>
  </si>
  <si>
    <t>Utilities</t>
  </si>
  <si>
    <t>Telephone</t>
  </si>
  <si>
    <t>Insurance</t>
  </si>
  <si>
    <t>Travel</t>
  </si>
  <si>
    <t>Maintenance</t>
  </si>
  <si>
    <t>Advertising</t>
  </si>
  <si>
    <t>Other 1</t>
  </si>
  <si>
    <t>Other 2</t>
  </si>
  <si>
    <t>Other 3</t>
  </si>
  <si>
    <t>Total Operation Expenses</t>
  </si>
  <si>
    <t>Income From Operations</t>
  </si>
  <si>
    <t>Interest Income (Expense)</t>
  </si>
  <si>
    <t>Income Before Income Taxes</t>
  </si>
  <si>
    <t>Income Tax Expense</t>
  </si>
  <si>
    <t>Net Income</t>
  </si>
  <si>
    <t>SMITH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</si>
</sst>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</numFmts>
  <fonts count="16" x14ac:knownFonts="1">
    <font>
      <sz val="10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b/>
      <sz val="18"/>
      <color theme="0"/>
      <name val="Segoe UI"/>
      <family val="2"/>
      <scheme val="minor"/>
    </font>
    <font>
      <b/>
      <sz val="12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3"/>
      <name val="Segoe UI"/>
      <family val="2"/>
      <scheme val="minor"/>
    </font>
    <font>
      <sz val="10"/>
      <color theme="3"/>
      <name val="Segoe UI"/>
      <family val="2"/>
      <scheme val="minor"/>
    </font>
    <font>
      <b/>
      <sz val="10"/>
      <color theme="3"/>
      <name val="Cambria"/>
      <family val="1"/>
      <scheme val="major"/>
    </font>
    <font>
      <b/>
      <sz val="10"/>
      <color theme="3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48"/>
      <color theme="0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2"/>
      </bottom>
      <diagonal/>
    </border>
  </borders>
  <cellStyleXfs count="8">
    <xf numFmtId="0" fontId="0" fillId="3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8" fillId="3" borderId="0" applyNumberFormat="0" applyAlignment="0" applyProtection="0"/>
    <xf numFmtId="0" fontId="4" fillId="3" borderId="0" applyNumberFormat="0" applyAlignment="0" applyProtection="0"/>
    <xf numFmtId="0" fontId="2" fillId="3" borderId="0" applyNumberFormat="0" applyBorder="0" applyAlignment="0" applyProtection="0"/>
    <xf numFmtId="0" fontId="9" fillId="3" borderId="0" applyNumberFormat="0" applyBorder="0" applyAlignment="0" applyProtection="0"/>
  </cellStyleXfs>
  <cellXfs count="47">
    <xf numFmtId="0" fontId="0" fillId="3" borderId="0" xfId="0">
      <alignment vertical="center"/>
    </xf>
    <xf numFmtId="0" fontId="5" fillId="3" borderId="0" xfId="0" applyFont="1" applyFill="1" applyBorder="1" applyAlignment="1"/>
    <xf numFmtId="0" fontId="3" fillId="3" borderId="0" xfId="0" applyFont="1" applyFill="1">
      <alignment vertical="center"/>
    </xf>
    <xf numFmtId="0" fontId="6" fillId="3" borderId="0" xfId="0" applyFont="1" applyFill="1" applyBorder="1" applyAlignment="1"/>
    <xf numFmtId="164" fontId="7" fillId="3" borderId="0" xfId="2" applyNumberFormat="1" applyFont="1" applyFill="1" applyBorder="1"/>
    <xf numFmtId="44" fontId="7" fillId="3" borderId="0" xfId="2" applyFont="1" applyFill="1" applyBorder="1"/>
    <xf numFmtId="0" fontId="7" fillId="3" borderId="0" xfId="0" applyFont="1" applyFill="1" applyBorder="1" applyAlignment="1">
      <alignment horizontal="left" indent="1"/>
    </xf>
    <xf numFmtId="0" fontId="3" fillId="3" borderId="0" xfId="0" applyFont="1" applyFill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right" vertical="center" indent="1"/>
    </xf>
    <xf numFmtId="164" fontId="7" fillId="3" borderId="0" xfId="0" applyNumberFormat="1" applyFont="1" applyFill="1" applyBorder="1" applyAlignment="1">
      <alignment horizontal="right" vertical="center" indent="1"/>
    </xf>
    <xf numFmtId="0" fontId="7" fillId="3" borderId="0" xfId="0" applyFont="1" applyFill="1" applyBorder="1" applyAlignment="1">
      <alignment horizontal="right" vertical="center" indent="1"/>
    </xf>
    <xf numFmtId="0" fontId="9" fillId="3" borderId="0" xfId="7" applyBorder="1" applyAlignment="1">
      <alignment horizontal="left"/>
    </xf>
    <xf numFmtId="0" fontId="8" fillId="3" borderId="0" xfId="4" applyAlignment="1">
      <alignment vertical="top"/>
    </xf>
    <xf numFmtId="0" fontId="7" fillId="3" borderId="0" xfId="0" applyFont="1" applyFill="1" applyAlignment="1">
      <alignment horizontal="left" vertical="center" indent="1"/>
    </xf>
    <xf numFmtId="0" fontId="2" fillId="3" borderId="1" xfId="6" applyFill="1" applyBorder="1" applyAlignment="1">
      <alignment horizontal="left" vertical="center" indent="1"/>
    </xf>
    <xf numFmtId="0" fontId="2" fillId="3" borderId="1" xfId="6" applyFill="1" applyBorder="1" applyAlignment="1">
      <alignment horizontal="right"/>
    </xf>
    <xf numFmtId="0" fontId="2" fillId="3" borderId="1" xfId="6" applyBorder="1" applyAlignment="1">
      <alignment horizontal="right" vertical="center" indent="1"/>
    </xf>
    <xf numFmtId="0" fontId="2" fillId="3" borderId="2" xfId="6" applyBorder="1" applyAlignment="1">
      <alignment horizontal="left" vertical="center" indent="1"/>
    </xf>
    <xf numFmtId="0" fontId="2" fillId="3" borderId="2" xfId="6" applyBorder="1" applyAlignment="1">
      <alignment horizontal="right"/>
    </xf>
    <xf numFmtId="0" fontId="2" fillId="3" borderId="2" xfId="6" applyBorder="1" applyAlignment="1">
      <alignment horizontal="right" vertical="center" indent="1"/>
    </xf>
    <xf numFmtId="0" fontId="13" fillId="6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5" borderId="0" xfId="0" applyFont="1" applyFill="1" applyBorder="1" applyAlignment="1">
      <alignment horizontal="left" vertical="center" indent="1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0" xfId="1" applyNumberFormat="1" applyFont="1" applyFill="1" applyBorder="1" applyAlignment="1">
      <alignment horizontal="right" vertical="center"/>
    </xf>
    <xf numFmtId="37" fontId="7" fillId="3" borderId="0" xfId="1" applyNumberFormat="1" applyFont="1" applyFill="1" applyBorder="1" applyAlignment="1">
      <alignment horizontal="right" vertical="center" indent="1"/>
    </xf>
    <xf numFmtId="5" fontId="7" fillId="3" borderId="0" xfId="2" applyNumberFormat="1" applyFont="1" applyFill="1" applyBorder="1" applyAlignment="1">
      <alignment horizontal="right" vertical="center"/>
    </xf>
    <xf numFmtId="5" fontId="7" fillId="3" borderId="0" xfId="0" applyNumberFormat="1" applyFont="1" applyFill="1" applyBorder="1" applyAlignment="1">
      <alignment horizontal="right" vertical="center" indent="1"/>
    </xf>
    <xf numFmtId="5" fontId="12" fillId="5" borderId="0" xfId="2" applyNumberFormat="1" applyFont="1" applyFill="1" applyBorder="1" applyAlignment="1">
      <alignment vertical="center"/>
    </xf>
    <xf numFmtId="5" fontId="12" fillId="5" borderId="0" xfId="2" applyNumberFormat="1" applyFont="1" applyFill="1" applyBorder="1" applyAlignment="1">
      <alignment horizontal="right" vertical="center" indent="1"/>
    </xf>
    <xf numFmtId="5" fontId="7" fillId="3" borderId="0" xfId="2" applyNumberFormat="1" applyFont="1" applyFill="1" applyBorder="1" applyAlignment="1">
      <alignment vertical="center"/>
    </xf>
    <xf numFmtId="5" fontId="12" fillId="2" borderId="0" xfId="2" applyNumberFormat="1" applyFont="1" applyFill="1" applyBorder="1" applyAlignment="1">
      <alignment vertical="center"/>
    </xf>
    <xf numFmtId="5" fontId="12" fillId="2" borderId="0" xfId="2" applyNumberFormat="1" applyFont="1" applyFill="1" applyBorder="1" applyAlignment="1">
      <alignment horizontal="right" vertical="center" indent="1"/>
    </xf>
    <xf numFmtId="5" fontId="12" fillId="6" borderId="0" xfId="2" applyNumberFormat="1" applyFont="1" applyFill="1" applyBorder="1" applyAlignment="1">
      <alignment vertical="center"/>
    </xf>
    <xf numFmtId="5" fontId="12" fillId="6" borderId="0" xfId="2" applyNumberFormat="1" applyFont="1" applyFill="1" applyBorder="1" applyAlignment="1">
      <alignment horizontal="right" vertical="center" indent="1"/>
    </xf>
    <xf numFmtId="37" fontId="7" fillId="3" borderId="0" xfId="1" applyNumberFormat="1" applyFont="1" applyFill="1" applyBorder="1" applyAlignment="1">
      <alignment vertical="center"/>
    </xf>
    <xf numFmtId="37" fontId="7" fillId="3" borderId="0" xfId="0" applyNumberFormat="1" applyFont="1" applyFill="1" applyAlignment="1">
      <alignment vertical="center"/>
    </xf>
    <xf numFmtId="0" fontId="14" fillId="4" borderId="0" xfId="0" applyFont="1" applyFill="1" applyBorder="1" applyAlignment="1">
      <alignment horizontal="left" vertical="center" indent="1"/>
    </xf>
    <xf numFmtId="37" fontId="14" fillId="4" borderId="0" xfId="2" applyNumberFormat="1" applyFont="1" applyFill="1" applyBorder="1" applyAlignment="1">
      <alignment horizontal="right" vertical="center"/>
    </xf>
    <xf numFmtId="37" fontId="14" fillId="3" borderId="0" xfId="1" applyNumberFormat="1" applyFont="1" applyFill="1" applyBorder="1" applyAlignment="1">
      <alignment horizontal="right" vertical="center" indent="1"/>
    </xf>
    <xf numFmtId="0" fontId="14" fillId="3" borderId="0" xfId="0" applyFont="1" applyFill="1" applyBorder="1" applyAlignment="1">
      <alignment horizontal="left" vertical="center" indent="1"/>
    </xf>
    <xf numFmtId="37" fontId="14" fillId="3" borderId="0" xfId="2" applyNumberFormat="1" applyFont="1" applyFill="1" applyBorder="1" applyAlignment="1">
      <alignment vertical="center"/>
    </xf>
    <xf numFmtId="37" fontId="14" fillId="3" borderId="0" xfId="0" applyNumberFormat="1" applyFont="1" applyFill="1" applyBorder="1" applyAlignment="1">
      <alignment horizontal="right" vertical="center" indent="1"/>
    </xf>
    <xf numFmtId="0" fontId="15" fillId="3" borderId="0" xfId="3" applyAlignment="1">
      <alignment horizontal="center" vertical="center"/>
    </xf>
    <xf numFmtId="165" fontId="10" fillId="6" borderId="0" xfId="0" applyNumberFormat="1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right" vertical="center"/>
    </xf>
  </cellXfs>
  <cellStyles count="8">
    <cellStyle name="Comma" xfId="1" builtinId="3"/>
    <cellStyle name="Currency" xfId="2" builtinId="4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Title" xfId="3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74CADA"/>
      </a:accent1>
      <a:accent2>
        <a:srgbClr val="92CC46"/>
      </a:accent2>
      <a:accent3>
        <a:srgbClr val="F1603D"/>
      </a:accent3>
      <a:accent4>
        <a:srgbClr val="8F919E"/>
      </a:accent4>
      <a:accent5>
        <a:srgbClr val="8D77FB"/>
      </a:accent5>
      <a:accent6>
        <a:srgbClr val="5B7799"/>
      </a:accent6>
      <a:hlink>
        <a:srgbClr val="0563C1"/>
      </a:hlink>
      <a:folHlink>
        <a:srgbClr val="954F72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37"/>
  <sheetViews>
    <sheetView showGridLines="0" tabSelected="1" workbookViewId="0">
      <selection activeCell="F11" sqref="F11"/>
    </sheetView>
  </sheetViews>
  <sheetFormatPr defaultColWidth="9.109375" defaultRowHeight="16.5" customHeight="1" x14ac:dyDescent="0.35"/>
  <cols>
    <col min="1" max="1" width="2.109375" style="2" customWidth="1"/>
    <col min="2" max="2" width="26.88671875" style="7" customWidth="1"/>
    <col min="3" max="14" width="10.5546875" style="2" customWidth="1"/>
    <col min="15" max="15" width="17.88671875" style="9" customWidth="1"/>
    <col min="16" max="16" width="2.109375" style="2" customWidth="1"/>
    <col min="17" max="16384" width="9.109375" style="2"/>
  </cols>
  <sheetData>
    <row r="1" spans="2:15" ht="15.75" customHeight="1" x14ac:dyDescent="0.6">
      <c r="B1" s="2"/>
      <c r="D1" s="1"/>
      <c r="E1" s="1"/>
      <c r="F1" s="1"/>
      <c r="G1" s="1"/>
      <c r="H1" s="1"/>
      <c r="I1" s="1"/>
      <c r="J1" s="1"/>
      <c r="K1" s="1"/>
      <c r="L1" s="46" t="s">
        <v>0</v>
      </c>
      <c r="M1" s="46"/>
      <c r="N1" s="46"/>
      <c r="O1" s="46"/>
    </row>
    <row r="2" spans="2:15" ht="30" customHeight="1" x14ac:dyDescent="0.6">
      <c r="B2" s="44">
        <v>2015</v>
      </c>
      <c r="C2" s="12" t="s">
        <v>1</v>
      </c>
      <c r="E2" s="1"/>
      <c r="F2" s="1"/>
      <c r="G2" s="1"/>
      <c r="H2" s="1"/>
      <c r="I2" s="1"/>
      <c r="J2" s="1"/>
      <c r="K2" s="1"/>
      <c r="L2" s="45">
        <f>NetIncome</f>
        <v>210437.38999999998</v>
      </c>
      <c r="M2" s="45"/>
      <c r="N2" s="45"/>
      <c r="O2" s="45"/>
    </row>
    <row r="3" spans="2:15" ht="33" customHeight="1" x14ac:dyDescent="0.45">
      <c r="B3" s="44"/>
      <c r="C3" s="13" t="s">
        <v>45</v>
      </c>
      <c r="E3" s="3"/>
      <c r="F3" s="3"/>
      <c r="G3" s="3"/>
      <c r="H3" s="3"/>
      <c r="I3" s="3"/>
      <c r="J3" s="3"/>
      <c r="K3" s="3"/>
      <c r="L3" s="45"/>
      <c r="M3" s="45"/>
      <c r="N3" s="45"/>
      <c r="O3" s="45"/>
    </row>
    <row r="4" spans="2:15" ht="16.5" customHeight="1" x14ac:dyDescent="0.35">
      <c r="B4" s="2"/>
    </row>
    <row r="5" spans="2:15" ht="18" customHeight="1" x14ac:dyDescent="0.35">
      <c r="B5" s="2"/>
    </row>
    <row r="6" spans="2:15" ht="16.5" customHeight="1" thickBot="1" x14ac:dyDescent="0.45">
      <c r="B6" s="15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11</v>
      </c>
      <c r="L6" s="16" t="s">
        <v>12</v>
      </c>
      <c r="M6" s="16" t="s">
        <v>13</v>
      </c>
      <c r="N6" s="16" t="s">
        <v>14</v>
      </c>
      <c r="O6" s="17" t="s">
        <v>15</v>
      </c>
    </row>
    <row r="7" spans="2:15" ht="16.5" customHeight="1" x14ac:dyDescent="0.35">
      <c r="B7" s="8" t="s">
        <v>16</v>
      </c>
      <c r="C7" s="27">
        <v>50000</v>
      </c>
      <c r="D7" s="27">
        <v>63098</v>
      </c>
      <c r="E7" s="27">
        <v>55125</v>
      </c>
      <c r="F7" s="27">
        <v>23881</v>
      </c>
      <c r="G7" s="27">
        <v>60775.31</v>
      </c>
      <c r="H7" s="27">
        <v>63814.080000000002</v>
      </c>
      <c r="I7" s="27">
        <v>67004.78</v>
      </c>
      <c r="J7" s="27">
        <v>89000</v>
      </c>
      <c r="K7" s="27">
        <v>15000</v>
      </c>
      <c r="L7" s="27">
        <v>12000</v>
      </c>
      <c r="M7" s="27">
        <v>4000</v>
      </c>
      <c r="N7" s="27">
        <v>4879</v>
      </c>
      <c r="O7" s="28">
        <f>SUM(C7:N7)</f>
        <v>508577.17000000004</v>
      </c>
    </row>
    <row r="8" spans="2:15" ht="16.5" customHeight="1" x14ac:dyDescent="0.35">
      <c r="B8" s="8" t="s">
        <v>17</v>
      </c>
      <c r="C8" s="25">
        <v>7845</v>
      </c>
      <c r="D8" s="25">
        <v>-500</v>
      </c>
      <c r="E8" s="25">
        <v>74654</v>
      </c>
      <c r="F8" s="25">
        <v>87485</v>
      </c>
      <c r="G8" s="25">
        <v>-234</v>
      </c>
      <c r="H8" s="25">
        <v>87845</v>
      </c>
      <c r="I8" s="25">
        <v>87023</v>
      </c>
      <c r="J8" s="25">
        <v>-300</v>
      </c>
      <c r="K8" s="25">
        <v>245</v>
      </c>
      <c r="L8" s="25">
        <v>-233</v>
      </c>
      <c r="M8" s="25">
        <v>898</v>
      </c>
      <c r="N8" s="25">
        <v>564</v>
      </c>
      <c r="O8" s="26">
        <f t="shared" ref="O8:O35" si="0">SUM(C8:N8)</f>
        <v>345292</v>
      </c>
    </row>
    <row r="9" spans="2:15" ht="16.5" customHeight="1" x14ac:dyDescent="0.35">
      <c r="B9" s="8" t="s">
        <v>18</v>
      </c>
      <c r="C9" s="25">
        <v>325</v>
      </c>
      <c r="D9" s="25">
        <v>450</v>
      </c>
      <c r="E9" s="25">
        <v>650</v>
      </c>
      <c r="F9" s="25">
        <v>780</v>
      </c>
      <c r="G9" s="25">
        <v>850</v>
      </c>
      <c r="H9" s="25">
        <v>960</v>
      </c>
      <c r="I9" s="25">
        <v>1065</v>
      </c>
      <c r="J9" s="25">
        <v>2074</v>
      </c>
      <c r="K9" s="25">
        <v>4065</v>
      </c>
      <c r="L9" s="25">
        <v>3045</v>
      </c>
      <c r="M9" s="25">
        <v>89035</v>
      </c>
      <c r="N9" s="25">
        <v>8785</v>
      </c>
      <c r="O9" s="26">
        <f t="shared" si="0"/>
        <v>112084</v>
      </c>
    </row>
    <row r="10" spans="2:15" ht="16.5" customHeight="1" x14ac:dyDescent="0.35">
      <c r="B10" s="8" t="s">
        <v>19</v>
      </c>
      <c r="C10" s="25">
        <v>349</v>
      </c>
      <c r="D10" s="25">
        <v>894</v>
      </c>
      <c r="E10" s="25">
        <v>344</v>
      </c>
      <c r="F10" s="25">
        <v>6564</v>
      </c>
      <c r="G10" s="25">
        <v>7488</v>
      </c>
      <c r="H10" s="25">
        <v>83943</v>
      </c>
      <c r="I10" s="25">
        <v>34</v>
      </c>
      <c r="J10" s="25">
        <v>2000</v>
      </c>
      <c r="K10" s="25">
        <v>4000</v>
      </c>
      <c r="L10" s="25">
        <v>2736</v>
      </c>
      <c r="M10" s="25">
        <v>8768</v>
      </c>
      <c r="N10" s="25">
        <v>1297</v>
      </c>
      <c r="O10" s="26">
        <f t="shared" si="0"/>
        <v>118417</v>
      </c>
    </row>
    <row r="11" spans="2:15" ht="16.5" customHeight="1" x14ac:dyDescent="0.35">
      <c r="B11" s="8" t="s">
        <v>20</v>
      </c>
      <c r="C11" s="25">
        <v>6734</v>
      </c>
      <c r="D11" s="25">
        <v>1338</v>
      </c>
      <c r="E11" s="25">
        <v>38</v>
      </c>
      <c r="F11" s="25">
        <v>12348</v>
      </c>
      <c r="G11" s="25">
        <v>756</v>
      </c>
      <c r="H11" s="25">
        <v>7884</v>
      </c>
      <c r="I11" s="25">
        <v>545</v>
      </c>
      <c r="J11" s="25">
        <v>2001</v>
      </c>
      <c r="K11" s="25">
        <v>8788</v>
      </c>
      <c r="L11" s="25">
        <v>6677</v>
      </c>
      <c r="M11" s="25">
        <v>8945</v>
      </c>
      <c r="N11" s="25">
        <v>4323</v>
      </c>
      <c r="O11" s="26">
        <f t="shared" si="0"/>
        <v>60377</v>
      </c>
    </row>
    <row r="12" spans="2:15" ht="16.5" customHeight="1" x14ac:dyDescent="0.35">
      <c r="B12" s="8" t="s">
        <v>21</v>
      </c>
      <c r="C12" s="25">
        <v>894</v>
      </c>
      <c r="D12" s="25">
        <v>1782</v>
      </c>
      <c r="E12" s="25">
        <v>-268</v>
      </c>
      <c r="F12" s="25">
        <v>18132</v>
      </c>
      <c r="G12" s="25">
        <v>4554</v>
      </c>
      <c r="H12" s="25">
        <v>3434</v>
      </c>
      <c r="I12" s="25">
        <v>7634</v>
      </c>
      <c r="J12" s="25">
        <v>2002</v>
      </c>
      <c r="K12" s="25">
        <v>3255</v>
      </c>
      <c r="L12" s="25">
        <v>2789</v>
      </c>
      <c r="M12" s="25">
        <v>5647</v>
      </c>
      <c r="N12" s="25">
        <v>8675</v>
      </c>
      <c r="O12" s="26">
        <f t="shared" si="0"/>
        <v>58530</v>
      </c>
    </row>
    <row r="13" spans="2:15" ht="16.5" customHeight="1" x14ac:dyDescent="0.35">
      <c r="B13" s="38" t="s">
        <v>22</v>
      </c>
      <c r="C13" s="39">
        <f>IF(SUM(C7:C12)=0,"",SUM(C7:C12))</f>
        <v>66147</v>
      </c>
      <c r="D13" s="39">
        <f t="shared" ref="D13:N13" si="1">IF(SUM(D7:D12)=0,"",SUM(D7:D12))</f>
        <v>67062</v>
      </c>
      <c r="E13" s="39">
        <f t="shared" si="1"/>
        <v>130543</v>
      </c>
      <c r="F13" s="39">
        <f t="shared" si="1"/>
        <v>149190</v>
      </c>
      <c r="G13" s="39">
        <f t="shared" si="1"/>
        <v>74189.31</v>
      </c>
      <c r="H13" s="39">
        <f t="shared" si="1"/>
        <v>247880.08000000002</v>
      </c>
      <c r="I13" s="39">
        <f t="shared" si="1"/>
        <v>163305.78</v>
      </c>
      <c r="J13" s="39">
        <f t="shared" si="1"/>
        <v>96777</v>
      </c>
      <c r="K13" s="39">
        <f t="shared" si="1"/>
        <v>35353</v>
      </c>
      <c r="L13" s="39">
        <f t="shared" si="1"/>
        <v>27014</v>
      </c>
      <c r="M13" s="39">
        <f t="shared" si="1"/>
        <v>117293</v>
      </c>
      <c r="N13" s="39">
        <f t="shared" si="1"/>
        <v>28523</v>
      </c>
      <c r="O13" s="40">
        <f t="shared" si="0"/>
        <v>1203277.17</v>
      </c>
    </row>
    <row r="14" spans="2:15" ht="16.5" customHeight="1" x14ac:dyDescent="0.35">
      <c r="B14" s="8" t="s">
        <v>23</v>
      </c>
      <c r="C14" s="24">
        <v>20000</v>
      </c>
      <c r="D14" s="24">
        <v>21000</v>
      </c>
      <c r="E14" s="24">
        <v>22050</v>
      </c>
      <c r="F14" s="24">
        <v>23152.5</v>
      </c>
      <c r="G14" s="24">
        <v>24310.13</v>
      </c>
      <c r="H14" s="24">
        <v>25525.63</v>
      </c>
      <c r="I14" s="24">
        <v>26801.91</v>
      </c>
      <c r="J14" s="24">
        <v>48654</v>
      </c>
      <c r="K14" s="24">
        <v>2367</v>
      </c>
      <c r="L14" s="24">
        <v>8974</v>
      </c>
      <c r="M14" s="24">
        <v>2909</v>
      </c>
      <c r="N14" s="24">
        <v>34543</v>
      </c>
      <c r="O14" s="26">
        <f t="shared" si="0"/>
        <v>260287.17</v>
      </c>
    </row>
    <row r="15" spans="2:15" ht="19.5" customHeight="1" x14ac:dyDescent="0.35">
      <c r="B15" s="23" t="s">
        <v>24</v>
      </c>
      <c r="C15" s="29">
        <f>IFERROR(C13-C14,"")</f>
        <v>46147</v>
      </c>
      <c r="D15" s="29">
        <f t="shared" ref="D15:O15" si="2">IFERROR(D13-D14,"")</f>
        <v>46062</v>
      </c>
      <c r="E15" s="29">
        <f t="shared" si="2"/>
        <v>108493</v>
      </c>
      <c r="F15" s="29">
        <f t="shared" si="2"/>
        <v>126037.5</v>
      </c>
      <c r="G15" s="29">
        <f t="shared" si="2"/>
        <v>49879.179999999993</v>
      </c>
      <c r="H15" s="29">
        <f t="shared" si="2"/>
        <v>222354.45</v>
      </c>
      <c r="I15" s="29">
        <f t="shared" si="2"/>
        <v>136503.87</v>
      </c>
      <c r="J15" s="29">
        <f t="shared" si="2"/>
        <v>48123</v>
      </c>
      <c r="K15" s="29">
        <f t="shared" si="2"/>
        <v>32986</v>
      </c>
      <c r="L15" s="29">
        <f t="shared" si="2"/>
        <v>18040</v>
      </c>
      <c r="M15" s="29">
        <f t="shared" si="2"/>
        <v>114384</v>
      </c>
      <c r="N15" s="29">
        <f t="shared" si="2"/>
        <v>-6020</v>
      </c>
      <c r="O15" s="30">
        <f t="shared" si="2"/>
        <v>942989.99999999988</v>
      </c>
    </row>
    <row r="16" spans="2:15" ht="16.5" customHeight="1" x14ac:dyDescent="0.35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</row>
    <row r="17" spans="2:15" ht="16.5" customHeight="1" thickBot="1" x14ac:dyDescent="0.45">
      <c r="B17" s="18" t="s">
        <v>25</v>
      </c>
      <c r="C17" s="19" t="s">
        <v>3</v>
      </c>
      <c r="D17" s="19" t="s">
        <v>4</v>
      </c>
      <c r="E17" s="19" t="s">
        <v>5</v>
      </c>
      <c r="F17" s="19" t="s">
        <v>6</v>
      </c>
      <c r="G17" s="19" t="s">
        <v>7</v>
      </c>
      <c r="H17" s="19" t="s">
        <v>8</v>
      </c>
      <c r="I17" s="19" t="s">
        <v>9</v>
      </c>
      <c r="J17" s="19" t="s">
        <v>10</v>
      </c>
      <c r="K17" s="19" t="s">
        <v>11</v>
      </c>
      <c r="L17" s="19" t="s">
        <v>12</v>
      </c>
      <c r="M17" s="19" t="s">
        <v>13</v>
      </c>
      <c r="N17" s="19" t="s">
        <v>14</v>
      </c>
      <c r="O17" s="20" t="s">
        <v>15</v>
      </c>
    </row>
    <row r="18" spans="2:15" ht="16.5" customHeight="1" x14ac:dyDescent="0.35">
      <c r="B18" s="8" t="s">
        <v>26</v>
      </c>
      <c r="C18" s="31">
        <v>7500</v>
      </c>
      <c r="D18" s="31">
        <v>7875</v>
      </c>
      <c r="E18" s="31">
        <v>8268.75</v>
      </c>
      <c r="F18" s="31">
        <v>8682.19</v>
      </c>
      <c r="G18" s="31">
        <v>9116.2999999999993</v>
      </c>
      <c r="H18" s="31">
        <v>9572.11</v>
      </c>
      <c r="I18" s="31">
        <v>10050.719999999999</v>
      </c>
      <c r="J18" s="31">
        <v>637463</v>
      </c>
      <c r="K18" s="31">
        <v>88787</v>
      </c>
      <c r="L18" s="31">
        <v>7678</v>
      </c>
      <c r="M18" s="31">
        <v>2367</v>
      </c>
      <c r="N18" s="31">
        <v>8767</v>
      </c>
      <c r="O18" s="28">
        <f t="shared" si="0"/>
        <v>806127.07000000007</v>
      </c>
    </row>
    <row r="19" spans="2:15" ht="16.5" customHeight="1" x14ac:dyDescent="0.35">
      <c r="B19" s="8" t="s">
        <v>27</v>
      </c>
      <c r="C19" s="36">
        <v>500</v>
      </c>
      <c r="D19" s="36">
        <v>525</v>
      </c>
      <c r="E19" s="36">
        <v>551.25</v>
      </c>
      <c r="F19" s="36">
        <v>578.80999999999995</v>
      </c>
      <c r="G19" s="36">
        <v>607.75</v>
      </c>
      <c r="H19" s="36">
        <v>638.14</v>
      </c>
      <c r="I19" s="36">
        <v>670.05</v>
      </c>
      <c r="J19" s="36">
        <v>8782</v>
      </c>
      <c r="K19" s="36">
        <v>6767</v>
      </c>
      <c r="L19" s="36">
        <v>8989</v>
      </c>
      <c r="M19" s="36">
        <v>8566</v>
      </c>
      <c r="N19" s="36">
        <v>9876</v>
      </c>
      <c r="O19" s="26">
        <f t="shared" si="0"/>
        <v>47051</v>
      </c>
    </row>
    <row r="20" spans="2:15" ht="16.5" customHeight="1" x14ac:dyDescent="0.35">
      <c r="B20" s="8" t="s">
        <v>28</v>
      </c>
      <c r="C20" s="36">
        <v>1500</v>
      </c>
      <c r="D20" s="36">
        <v>1575</v>
      </c>
      <c r="E20" s="36">
        <v>1653.75</v>
      </c>
      <c r="F20" s="36">
        <v>1736.44</v>
      </c>
      <c r="G20" s="36">
        <v>1823.26</v>
      </c>
      <c r="H20" s="36">
        <v>1914.42</v>
      </c>
      <c r="I20" s="36">
        <v>2010.14</v>
      </c>
      <c r="J20" s="36">
        <v>3476</v>
      </c>
      <c r="K20" s="36">
        <v>2323</v>
      </c>
      <c r="L20" s="36">
        <v>3746</v>
      </c>
      <c r="M20" s="36">
        <v>6723</v>
      </c>
      <c r="N20" s="36">
        <v>7643</v>
      </c>
      <c r="O20" s="26">
        <f>SUM(C20:N20)</f>
        <v>36124.01</v>
      </c>
    </row>
    <row r="21" spans="2:15" ht="16.5" customHeight="1" x14ac:dyDescent="0.35">
      <c r="B21" s="8" t="s">
        <v>29</v>
      </c>
      <c r="C21" s="36">
        <v>475</v>
      </c>
      <c r="D21" s="36">
        <v>498.75</v>
      </c>
      <c r="E21" s="36">
        <v>523.69000000000005</v>
      </c>
      <c r="F21" s="36">
        <v>549.87</v>
      </c>
      <c r="G21" s="36">
        <v>577.37</v>
      </c>
      <c r="H21" s="36">
        <v>606.23</v>
      </c>
      <c r="I21" s="36">
        <v>636.54999999999995</v>
      </c>
      <c r="J21" s="36">
        <v>-1830</v>
      </c>
      <c r="K21" s="36">
        <v>-2121</v>
      </c>
      <c r="L21" s="36">
        <v>-1497</v>
      </c>
      <c r="M21" s="36">
        <v>4880</v>
      </c>
      <c r="N21" s="36">
        <v>5410</v>
      </c>
      <c r="O21" s="26">
        <f t="shared" si="0"/>
        <v>8709.4599999999991</v>
      </c>
    </row>
    <row r="22" spans="2:15" ht="16.5" customHeight="1" x14ac:dyDescent="0.35">
      <c r="B22" s="8" t="s">
        <v>30</v>
      </c>
      <c r="C22" s="37">
        <v>123</v>
      </c>
      <c r="D22" s="37">
        <v>123</v>
      </c>
      <c r="E22" s="37">
        <v>123</v>
      </c>
      <c r="F22" s="37">
        <v>123</v>
      </c>
      <c r="G22" s="37">
        <v>123</v>
      </c>
      <c r="H22" s="37">
        <v>123</v>
      </c>
      <c r="I22" s="37">
        <v>123</v>
      </c>
      <c r="J22" s="36">
        <v>-7136</v>
      </c>
      <c r="K22" s="36">
        <v>-6565</v>
      </c>
      <c r="L22" s="36">
        <v>-6740</v>
      </c>
      <c r="M22" s="36">
        <v>3037</v>
      </c>
      <c r="N22" s="36">
        <v>3177</v>
      </c>
      <c r="O22" s="26">
        <f t="shared" si="0"/>
        <v>-13366</v>
      </c>
    </row>
    <row r="23" spans="2:15" ht="16.5" customHeight="1" x14ac:dyDescent="0.35">
      <c r="B23" s="14" t="s">
        <v>31</v>
      </c>
      <c r="C23" s="37">
        <v>68</v>
      </c>
      <c r="D23" s="37">
        <v>68</v>
      </c>
      <c r="E23" s="37">
        <v>68</v>
      </c>
      <c r="F23" s="37">
        <v>68</v>
      </c>
      <c r="G23" s="37">
        <v>68</v>
      </c>
      <c r="H23" s="37">
        <v>68</v>
      </c>
      <c r="I23" s="37">
        <v>68</v>
      </c>
      <c r="J23" s="36">
        <v>-12442</v>
      </c>
      <c r="K23" s="36">
        <v>-11009</v>
      </c>
      <c r="L23" s="36">
        <v>-11983</v>
      </c>
      <c r="M23" s="36">
        <v>1194</v>
      </c>
      <c r="N23" s="36">
        <v>944</v>
      </c>
      <c r="O23" s="26">
        <f t="shared" si="0"/>
        <v>-32820</v>
      </c>
    </row>
    <row r="24" spans="2:15" ht="16.5" customHeight="1" x14ac:dyDescent="0.35">
      <c r="B24" s="14" t="s">
        <v>32</v>
      </c>
      <c r="C24" s="37">
        <v>125</v>
      </c>
      <c r="D24" s="37">
        <v>125</v>
      </c>
      <c r="E24" s="37">
        <v>125</v>
      </c>
      <c r="F24" s="37">
        <v>125</v>
      </c>
      <c r="G24" s="37">
        <v>125</v>
      </c>
      <c r="H24" s="37">
        <v>125</v>
      </c>
      <c r="I24" s="37">
        <v>125</v>
      </c>
      <c r="J24" s="36">
        <v>-17748</v>
      </c>
      <c r="K24" s="36">
        <v>-15453</v>
      </c>
      <c r="L24" s="36">
        <v>-17226</v>
      </c>
      <c r="M24" s="36">
        <v>-649</v>
      </c>
      <c r="N24" s="36">
        <v>-1289</v>
      </c>
      <c r="O24" s="26">
        <f t="shared" si="0"/>
        <v>-51490</v>
      </c>
    </row>
    <row r="25" spans="2:15" ht="16.5" customHeight="1" x14ac:dyDescent="0.35">
      <c r="B25" s="8" t="s">
        <v>33</v>
      </c>
      <c r="C25" s="36">
        <v>250</v>
      </c>
      <c r="D25" s="36">
        <v>262.5</v>
      </c>
      <c r="E25" s="36">
        <v>275.63</v>
      </c>
      <c r="F25" s="36">
        <v>289.41000000000003</v>
      </c>
      <c r="G25" s="36">
        <v>303.88</v>
      </c>
      <c r="H25" s="36">
        <v>319.07</v>
      </c>
      <c r="I25" s="36">
        <v>335.02</v>
      </c>
      <c r="J25" s="36">
        <v>-23054</v>
      </c>
      <c r="K25" s="36">
        <v>-19897</v>
      </c>
      <c r="L25" s="36">
        <v>-22469</v>
      </c>
      <c r="M25" s="36">
        <v>-2492</v>
      </c>
      <c r="N25" s="36">
        <v>-3522</v>
      </c>
      <c r="O25" s="26">
        <f>SUM(C25:N25)</f>
        <v>-69398.490000000005</v>
      </c>
    </row>
    <row r="26" spans="2:15" ht="16.5" customHeight="1" x14ac:dyDescent="0.35">
      <c r="B26" s="8" t="s">
        <v>34</v>
      </c>
      <c r="C26" s="36">
        <v>100</v>
      </c>
      <c r="D26" s="36">
        <v>105</v>
      </c>
      <c r="E26" s="36">
        <v>110.25</v>
      </c>
      <c r="F26" s="36">
        <v>115.76</v>
      </c>
      <c r="G26" s="36">
        <v>121.55</v>
      </c>
      <c r="H26" s="36">
        <v>127.63</v>
      </c>
      <c r="I26" s="36">
        <v>134.01</v>
      </c>
      <c r="J26" s="36">
        <v>-28360</v>
      </c>
      <c r="K26" s="36">
        <v>-24341</v>
      </c>
      <c r="L26" s="36">
        <v>-27712</v>
      </c>
      <c r="M26" s="36">
        <v>-4335</v>
      </c>
      <c r="N26" s="36">
        <v>-5755</v>
      </c>
      <c r="O26" s="26">
        <f t="shared" si="0"/>
        <v>-89688.8</v>
      </c>
    </row>
    <row r="27" spans="2:15" ht="16.5" customHeight="1" x14ac:dyDescent="0.35">
      <c r="B27" s="8" t="s">
        <v>35</v>
      </c>
      <c r="C27" s="36">
        <v>200</v>
      </c>
      <c r="D27" s="36">
        <v>210</v>
      </c>
      <c r="E27" s="36">
        <v>220.5</v>
      </c>
      <c r="F27" s="36">
        <v>231.53</v>
      </c>
      <c r="G27" s="36">
        <v>243.1</v>
      </c>
      <c r="H27" s="36">
        <v>255.26</v>
      </c>
      <c r="I27" s="36">
        <v>268.02</v>
      </c>
      <c r="J27" s="36">
        <v>-33666</v>
      </c>
      <c r="K27" s="36">
        <v>-28785</v>
      </c>
      <c r="L27" s="36">
        <v>-32955</v>
      </c>
      <c r="M27" s="36">
        <v>-6178</v>
      </c>
      <c r="N27" s="36">
        <v>-7988</v>
      </c>
      <c r="O27" s="26">
        <f t="shared" si="0"/>
        <v>-107943.59</v>
      </c>
    </row>
    <row r="28" spans="2:15" ht="16.5" customHeight="1" x14ac:dyDescent="0.35">
      <c r="B28" s="8" t="s">
        <v>36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23</v>
      </c>
      <c r="K28" s="36">
        <v>24</v>
      </c>
      <c r="L28" s="36">
        <v>767</v>
      </c>
      <c r="M28" s="36">
        <v>83748</v>
      </c>
      <c r="N28" s="36">
        <v>676</v>
      </c>
      <c r="O28" s="26">
        <f t="shared" si="0"/>
        <v>85238</v>
      </c>
    </row>
    <row r="29" spans="2:15" ht="16.5" customHeight="1" x14ac:dyDescent="0.35">
      <c r="B29" s="8" t="s">
        <v>37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78</v>
      </c>
      <c r="K29" s="36">
        <v>6734</v>
      </c>
      <c r="L29" s="36">
        <v>13390</v>
      </c>
      <c r="M29" s="36">
        <v>20046</v>
      </c>
      <c r="N29" s="36">
        <v>26702</v>
      </c>
      <c r="O29" s="26">
        <f t="shared" si="0"/>
        <v>66950</v>
      </c>
    </row>
    <row r="30" spans="2:15" ht="16.5" customHeight="1" x14ac:dyDescent="0.35">
      <c r="B30" s="8" t="s">
        <v>38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98</v>
      </c>
      <c r="K30" s="36">
        <v>767</v>
      </c>
      <c r="L30" s="36">
        <v>1436</v>
      </c>
      <c r="M30" s="36">
        <v>2105</v>
      </c>
      <c r="N30" s="36">
        <v>2774</v>
      </c>
      <c r="O30" s="26">
        <f t="shared" si="0"/>
        <v>7180</v>
      </c>
    </row>
    <row r="31" spans="2:15" ht="19.5" customHeight="1" x14ac:dyDescent="0.35">
      <c r="B31" s="22" t="s">
        <v>39</v>
      </c>
      <c r="C31" s="32">
        <f>IF(SUM(C18:C30)=0,"",SUM(C18:C30))</f>
        <v>10841</v>
      </c>
      <c r="D31" s="32">
        <f t="shared" ref="D31:O31" si="3">IF(SUM(D18:D30)=0,"",SUM(D18:D30))</f>
        <v>11367.25</v>
      </c>
      <c r="E31" s="32">
        <f t="shared" si="3"/>
        <v>11919.82</v>
      </c>
      <c r="F31" s="32">
        <f t="shared" si="3"/>
        <v>12500.010000000002</v>
      </c>
      <c r="G31" s="32">
        <f t="shared" si="3"/>
        <v>13109.21</v>
      </c>
      <c r="H31" s="32">
        <f t="shared" si="3"/>
        <v>13748.859999999999</v>
      </c>
      <c r="I31" s="32">
        <f t="shared" si="3"/>
        <v>14420.509999999998</v>
      </c>
      <c r="J31" s="32">
        <f t="shared" si="3"/>
        <v>525684</v>
      </c>
      <c r="K31" s="32">
        <f t="shared" si="3"/>
        <v>-2769</v>
      </c>
      <c r="L31" s="32">
        <f t="shared" si="3"/>
        <v>-84576</v>
      </c>
      <c r="M31" s="32">
        <f t="shared" si="3"/>
        <v>119012</v>
      </c>
      <c r="N31" s="32">
        <f t="shared" si="3"/>
        <v>47415</v>
      </c>
      <c r="O31" s="33">
        <f t="shared" si="3"/>
        <v>692672.66</v>
      </c>
    </row>
    <row r="32" spans="2:15" ht="16.5" customHeight="1" x14ac:dyDescent="0.35">
      <c r="B32" s="41" t="s">
        <v>40</v>
      </c>
      <c r="C32" s="42">
        <f>IFERROR(C15-C31,"")</f>
        <v>35306</v>
      </c>
      <c r="D32" s="42">
        <f t="shared" ref="D32:N32" si="4">IFERROR(D15-D31,"")</f>
        <v>34694.75</v>
      </c>
      <c r="E32" s="42">
        <f t="shared" si="4"/>
        <v>96573.18</v>
      </c>
      <c r="F32" s="42">
        <f t="shared" si="4"/>
        <v>113537.48999999999</v>
      </c>
      <c r="G32" s="42">
        <f t="shared" si="4"/>
        <v>36769.969999999994</v>
      </c>
      <c r="H32" s="42">
        <f t="shared" si="4"/>
        <v>208605.59000000003</v>
      </c>
      <c r="I32" s="42">
        <f t="shared" si="4"/>
        <v>122083.36</v>
      </c>
      <c r="J32" s="42">
        <f t="shared" si="4"/>
        <v>-477561</v>
      </c>
      <c r="K32" s="42">
        <f t="shared" si="4"/>
        <v>35755</v>
      </c>
      <c r="L32" s="42">
        <f t="shared" si="4"/>
        <v>102616</v>
      </c>
      <c r="M32" s="42">
        <f t="shared" si="4"/>
        <v>-4628</v>
      </c>
      <c r="N32" s="42">
        <f t="shared" si="4"/>
        <v>-53435</v>
      </c>
      <c r="O32" s="43">
        <f>O15-O31</f>
        <v>250317.33999999985</v>
      </c>
    </row>
    <row r="33" spans="2:15" ht="16.5" customHeight="1" x14ac:dyDescent="0.35">
      <c r="B33" s="8" t="s">
        <v>41</v>
      </c>
      <c r="C33" s="36">
        <v>-100</v>
      </c>
      <c r="D33" s="36">
        <v>-105</v>
      </c>
      <c r="E33" s="36">
        <v>-110.25</v>
      </c>
      <c r="F33" s="36">
        <v>-115.76</v>
      </c>
      <c r="G33" s="36">
        <v>-121.55</v>
      </c>
      <c r="H33" s="36">
        <v>-127.63</v>
      </c>
      <c r="I33" s="36">
        <v>-134.01</v>
      </c>
      <c r="J33" s="36">
        <v>-140.38999999999999</v>
      </c>
      <c r="K33" s="36">
        <v>-146.77000000000001</v>
      </c>
      <c r="L33" s="36">
        <v>-153.15</v>
      </c>
      <c r="M33" s="36">
        <v>-159.53</v>
      </c>
      <c r="N33" s="36">
        <v>-165.91</v>
      </c>
      <c r="O33" s="26">
        <f t="shared" si="0"/>
        <v>-1579.95</v>
      </c>
    </row>
    <row r="34" spans="2:15" ht="16.5" customHeight="1" x14ac:dyDescent="0.35">
      <c r="B34" s="41" t="s">
        <v>42</v>
      </c>
      <c r="C34" s="42">
        <f>IFERROR(C32+C33,"")</f>
        <v>35206</v>
      </c>
      <c r="D34" s="42">
        <f t="shared" ref="D34:N34" si="5">IFERROR(D32+D33,"")</f>
        <v>34589.75</v>
      </c>
      <c r="E34" s="42">
        <f t="shared" si="5"/>
        <v>96462.93</v>
      </c>
      <c r="F34" s="42">
        <f t="shared" si="5"/>
        <v>113421.73</v>
      </c>
      <c r="G34" s="42">
        <f t="shared" si="5"/>
        <v>36648.419999999991</v>
      </c>
      <c r="H34" s="42">
        <f t="shared" si="5"/>
        <v>208477.96000000002</v>
      </c>
      <c r="I34" s="42">
        <f t="shared" si="5"/>
        <v>121949.35</v>
      </c>
      <c r="J34" s="42">
        <f t="shared" si="5"/>
        <v>-477701.39</v>
      </c>
      <c r="K34" s="42">
        <f t="shared" si="5"/>
        <v>35608.230000000003</v>
      </c>
      <c r="L34" s="42">
        <f t="shared" si="5"/>
        <v>102462.85</v>
      </c>
      <c r="M34" s="42">
        <f t="shared" si="5"/>
        <v>-4787.53</v>
      </c>
      <c r="N34" s="42">
        <f t="shared" si="5"/>
        <v>-53600.91</v>
      </c>
      <c r="O34" s="40">
        <f t="shared" si="0"/>
        <v>248737.38999999998</v>
      </c>
    </row>
    <row r="35" spans="2:15" ht="16.5" customHeight="1" x14ac:dyDescent="0.35">
      <c r="B35" s="8" t="s">
        <v>43</v>
      </c>
      <c r="C35" s="36">
        <v>2400</v>
      </c>
      <c r="D35" s="36">
        <v>2500</v>
      </c>
      <c r="E35" s="36">
        <v>2600</v>
      </c>
      <c r="F35" s="36">
        <v>2700</v>
      </c>
      <c r="G35" s="36">
        <v>2900</v>
      </c>
      <c r="H35" s="36">
        <v>3000</v>
      </c>
      <c r="I35" s="36">
        <v>3200</v>
      </c>
      <c r="J35" s="36">
        <v>3400</v>
      </c>
      <c r="K35" s="36">
        <v>3600</v>
      </c>
      <c r="L35" s="36">
        <v>3800</v>
      </c>
      <c r="M35" s="36">
        <v>4000</v>
      </c>
      <c r="N35" s="36">
        <v>4200</v>
      </c>
      <c r="O35" s="26">
        <f t="shared" si="0"/>
        <v>38300</v>
      </c>
    </row>
    <row r="36" spans="2:15" ht="19.5" customHeight="1" x14ac:dyDescent="0.35">
      <c r="B36" s="21" t="s">
        <v>44</v>
      </c>
      <c r="C36" s="34">
        <f>IFERROR(C34-C35,"")</f>
        <v>32806</v>
      </c>
      <c r="D36" s="34">
        <f t="shared" ref="D36:O36" si="6">IFERROR(D34-D35,"")</f>
        <v>32089.75</v>
      </c>
      <c r="E36" s="34">
        <f t="shared" si="6"/>
        <v>93862.93</v>
      </c>
      <c r="F36" s="34">
        <f t="shared" si="6"/>
        <v>110721.73</v>
      </c>
      <c r="G36" s="34">
        <f t="shared" si="6"/>
        <v>33748.419999999991</v>
      </c>
      <c r="H36" s="34">
        <f t="shared" si="6"/>
        <v>205477.96000000002</v>
      </c>
      <c r="I36" s="34">
        <f t="shared" si="6"/>
        <v>118749.35</v>
      </c>
      <c r="J36" s="34">
        <f t="shared" si="6"/>
        <v>-481101.39</v>
      </c>
      <c r="K36" s="34">
        <f t="shared" si="6"/>
        <v>32008.230000000003</v>
      </c>
      <c r="L36" s="34">
        <f t="shared" si="6"/>
        <v>98662.85</v>
      </c>
      <c r="M36" s="34">
        <f t="shared" si="6"/>
        <v>-8787.5299999999988</v>
      </c>
      <c r="N36" s="34">
        <f t="shared" si="6"/>
        <v>-57800.91</v>
      </c>
      <c r="O36" s="35">
        <f t="shared" si="6"/>
        <v>210437.38999999998</v>
      </c>
    </row>
    <row r="37" spans="2:15" ht="16.5" customHeight="1" x14ac:dyDescent="0.35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</row>
  </sheetData>
  <mergeCells count="3">
    <mergeCell ref="B2:B3"/>
    <mergeCell ref="L2:O3"/>
    <mergeCell ref="L1:O1"/>
  </mergeCells>
  <printOptions horizontalCentered="1"/>
  <pageMargins left="0.25" right="0.25" top="0.75" bottom="0.75" header="0.3" footer="0.3"/>
  <pageSetup scale="78" fitToHeight="0" orientation="landscape" r:id="rId1"/>
  <headerFooter differentFirst="1">
    <oddFooter>&amp;C&amp;K03+000Page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Profit and Loss</vt:lpstr>
      <vt:lpstr>NetIncome</vt:lpstr>
      <vt:lpstr>'Profit and Loss'!Print_Titles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Syncfusion</dc:creator>
  <cp:keywords/>
  <dc:description/>
  <cp:lastModifiedBy>Syncfusion</cp:lastModifiedBy>
  <cp:revision/>
  <dcterms:created xsi:type="dcterms:W3CDTF">2013-11-29T19:32:14Z</dcterms:created>
  <dcterms:modified xsi:type="dcterms:W3CDTF">2016-09-22T07:34:30Z</dcterms:modified>
</cp:coreProperties>
</file>