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t\go\src\sortResearch\results\"/>
    </mc:Choice>
  </mc:AlternateContent>
  <xr:revisionPtr revIDLastSave="0" documentId="13_ncr:1_{8828DD20-583E-4805-BA12-817CE3CAB94E}" xr6:coauthVersionLast="47" xr6:coauthVersionMax="47" xr10:uidLastSave="{00000000-0000-0000-0000-000000000000}"/>
  <bookViews>
    <workbookView xWindow="-108" yWindow="-108" windowWidth="23256" windowHeight="12576" xr2:uid="{124C95DA-02F8-4AC3-976E-42FE8A7572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<sst xmlns="http://schemas.openxmlformats.org/spreadsheetml/2006/main" count="22" uniqueCount="14">
  <si>
    <t>Go</t>
  </si>
  <si>
    <t>Bubble Sort</t>
  </si>
  <si>
    <t>Selection Sort</t>
  </si>
  <si>
    <t>Insertion Sort</t>
  </si>
  <si>
    <t>Merge Sort</t>
  </si>
  <si>
    <t>Merge Parallel Sort</t>
  </si>
  <si>
    <t>Quick Sort</t>
  </si>
  <si>
    <t>Languages</t>
  </si>
  <si>
    <t>C</t>
  </si>
  <si>
    <t>C++</t>
  </si>
  <si>
    <t>Python</t>
  </si>
  <si>
    <t>Java</t>
  </si>
  <si>
    <t>Array Size</t>
  </si>
  <si>
    <t>Execution Time,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</si>
</sst>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i/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textRotation="90"/>
    </xf>
    <xf numFmtId="0" fontId="1" fillId="0" borderId="1" xfId="0" applyFont="1" applyBorder="1"/>
    <xf numFmtId="0" fontId="3" fillId="3" borderId="1" xfId="0" applyFont="1" applyFill="1" applyBorder="1"/>
    <xf numFmtId="1" fontId="1" fillId="0" borderId="1" xfId="0" applyNumberFormat="1" applyFont="1" applyBorder="1"/>
    <xf numFmtId="0" fontId="1" fillId="0" borderId="0" xfId="0" applyFont="1"/>
    <xf numFmtId="0" fontId="2" fillId="3" borderId="2" xfId="0" applyFont="1" applyFill="1" applyBorder="1" applyAlignment="1">
      <alignment horizontal="center" textRotation="90"/>
    </xf>
    <xf numFmtId="0" fontId="2" fillId="3" borderId="3" xfId="0" applyFont="1" applyFill="1" applyBorder="1" applyAlignment="1">
      <alignment horizontal="center" textRotation="90"/>
    </xf>
    <xf numFmtId="0" fontId="2" fillId="3" borderId="4" xfId="0" applyFont="1" applyFill="1" applyBorder="1" applyAlignment="1">
      <alignment horizontal="center" textRotation="90"/>
    </xf>
    <xf numFmtId="0" fontId="2" fillId="3" borderId="2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4383-1679-44EF-B74F-D21FE1B13C0C}">
  <dimension ref="A1:L47"/>
  <sheetViews>
    <sheetView tabSelected="1" workbookViewId="0">
      <selection activeCell="F15" sqref="F15"/>
    </sheetView>
  </sheetViews>
  <sheetFormatPr defaultRowHeight="14.4" x14ac:dyDescent="0.3"/>
  <cols>
    <col min="2" max="2" width="16.5546875" bestFit="1" customWidth="1"/>
    <col min="3" max="3" width="10" bestFit="1" customWidth="1"/>
    <col min="4" max="4" width="18.5546875" bestFit="1" customWidth="1"/>
    <col min="5" max="5" width="16.77734375" bestFit="1" customWidth="1"/>
    <col min="6" max="6" width="18.5546875" bestFit="1" customWidth="1"/>
    <col min="7" max="7" width="10" bestFit="1" customWidth="1"/>
    <col min="8" max="8" width="18.5546875" bestFit="1" customWidth="1"/>
    <col min="9" max="9" width="10" bestFit="1" customWidth="1"/>
    <col min="10" max="10" width="18.5546875" bestFit="1" customWidth="1"/>
    <col min="11" max="11" width="10" bestFit="1" customWidth="1"/>
    <col min="12" max="12" width="18.5546875" bestFit="1" customWidth="1"/>
  </cols>
  <sheetData>
    <row r="1" spans="1:12" x14ac:dyDescent="0.3">
      <c r="B1" s="12"/>
      <c r="C1" s="16" t="s">
        <v>7</v>
      </c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">
      <c r="B2" s="13"/>
      <c r="C2" s="15" t="s">
        <v>0</v>
      </c>
      <c r="D2" s="15"/>
      <c r="E2" s="15" t="s">
        <v>8</v>
      </c>
      <c r="F2" s="15"/>
      <c r="G2" s="15" t="s">
        <v>9</v>
      </c>
      <c r="H2" s="15"/>
      <c r="I2" s="15" t="s">
        <v>10</v>
      </c>
      <c r="J2" s="15"/>
      <c r="K2" s="15" t="s">
        <v>11</v>
      </c>
      <c r="L2" s="15"/>
    </row>
    <row r="3" spans="1:12" x14ac:dyDescent="0.3">
      <c r="A3" s="1"/>
      <c r="B3" s="14"/>
      <c r="C3" s="3" t="s">
        <v>12</v>
      </c>
      <c r="D3" s="3" t="s">
        <v>13</v>
      </c>
      <c r="E3" s="3" t="s">
        <v>12</v>
      </c>
      <c r="F3" s="3" t="s">
        <v>13</v>
      </c>
      <c r="G3" s="3" t="s">
        <v>12</v>
      </c>
      <c r="H3" s="3" t="s">
        <v>13</v>
      </c>
      <c r="I3" s="3" t="s">
        <v>12</v>
      </c>
      <c r="J3" s="3" t="s">
        <v>13</v>
      </c>
      <c r="K3" s="3" t="s">
        <v>12</v>
      </c>
      <c r="L3" s="3" t="s">
        <v>13</v>
      </c>
    </row>
    <row r="4" spans="1:12" x14ac:dyDescent="0.3">
      <c r="A4" s="1"/>
      <c r="B4" s="9" t="s">
        <v>1</v>
      </c>
      <c r="C4" s="2">
        <v>10000</v>
      </c>
      <c r="D4" s="4">
        <f>80378879*(10^(-6))</f>
        <v>80.378878999999998</v>
      </c>
      <c r="E4" s="2"/>
      <c r="F4" s="2"/>
      <c r="G4" s="2"/>
      <c r="H4" s="2"/>
      <c r="I4" s="2"/>
      <c r="J4" s="2"/>
      <c r="K4" s="2"/>
      <c r="L4" s="2"/>
    </row>
    <row r="5" spans="1:12" x14ac:dyDescent="0.3">
      <c r="A5" s="1"/>
      <c r="B5" s="10"/>
      <c r="C5" s="2">
        <v>25000</v>
      </c>
      <c r="D5" s="4">
        <f>754053500*(10^(-6))</f>
        <v>754.05349999999999</v>
      </c>
      <c r="E5" s="2"/>
      <c r="F5" s="2"/>
      <c r="G5" s="2"/>
      <c r="H5" s="2"/>
      <c r="I5" s="2"/>
      <c r="J5" s="2"/>
      <c r="K5" s="2"/>
      <c r="L5" s="2"/>
    </row>
    <row r="6" spans="1:12" x14ac:dyDescent="0.3">
      <c r="A6" s="1"/>
      <c r="B6" s="10"/>
      <c r="C6" s="2">
        <v>50000</v>
      </c>
      <c r="D6" s="4">
        <f>3535001900*(10^(-6))</f>
        <v>3535.0018999999998</v>
      </c>
      <c r="E6" s="2"/>
      <c r="F6" s="2"/>
      <c r="G6" s="2"/>
      <c r="H6" s="2"/>
      <c r="I6" s="2"/>
      <c r="J6" s="2"/>
      <c r="K6" s="2"/>
      <c r="L6" s="2"/>
    </row>
    <row r="7" spans="1:12" x14ac:dyDescent="0.3">
      <c r="A7" s="1"/>
      <c r="B7" s="10"/>
      <c r="C7" s="2">
        <v>100000</v>
      </c>
      <c r="D7" s="4">
        <f>14775713500*(10^(-6))</f>
        <v>14775.7135</v>
      </c>
      <c r="E7" s="2"/>
      <c r="F7" s="2"/>
      <c r="G7" s="2"/>
      <c r="H7" s="2"/>
      <c r="I7" s="2"/>
      <c r="J7" s="2"/>
      <c r="K7" s="2"/>
      <c r="L7" s="2"/>
    </row>
    <row r="8" spans="1:12" x14ac:dyDescent="0.3">
      <c r="A8" s="1"/>
      <c r="B8" s="10"/>
      <c r="C8" s="2">
        <v>150000</v>
      </c>
      <c r="D8" s="4">
        <f>33688304100*(10^(-6))</f>
        <v>33688.304100000001</v>
      </c>
      <c r="E8" s="2"/>
      <c r="F8" s="2"/>
      <c r="G8" s="2"/>
      <c r="H8" s="2"/>
      <c r="I8" s="2"/>
      <c r="J8" s="2"/>
      <c r="K8" s="2"/>
      <c r="L8" s="2"/>
    </row>
    <row r="9" spans="1:12" x14ac:dyDescent="0.3">
      <c r="B9" s="10"/>
      <c r="C9" s="2">
        <v>300000</v>
      </c>
      <c r="D9" s="4">
        <f>133938048600*(10^(-6))</f>
        <v>133938.04859999998</v>
      </c>
      <c r="E9" s="2"/>
      <c r="F9" s="2"/>
      <c r="G9" s="2"/>
      <c r="H9" s="2"/>
      <c r="I9" s="2"/>
      <c r="J9" s="2"/>
      <c r="K9" s="2"/>
      <c r="L9" s="2"/>
    </row>
    <row r="10" spans="1:12" x14ac:dyDescent="0.3">
      <c r="B10" s="11"/>
      <c r="C10" s="2">
        <v>500000</v>
      </c>
      <c r="D10" s="4">
        <f>372575739700*(10^(-6))</f>
        <v>372575.73969999998</v>
      </c>
      <c r="E10" s="2"/>
      <c r="F10" s="2"/>
      <c r="G10" s="2"/>
      <c r="H10" s="2"/>
      <c r="I10" s="2"/>
      <c r="J10" s="2"/>
      <c r="K10" s="2"/>
      <c r="L10" s="2"/>
    </row>
    <row r="11" spans="1:12" x14ac:dyDescent="0.3">
      <c r="B11" s="9" t="s">
        <v>2</v>
      </c>
      <c r="C11" s="2">
        <v>10000</v>
      </c>
      <c r="D11" s="4">
        <f>39813714*(10^(-6))</f>
        <v>39.813713999999997</v>
      </c>
      <c r="E11" s="2"/>
      <c r="F11" s="2"/>
      <c r="G11" s="2"/>
      <c r="H11" s="2"/>
      <c r="I11" s="2"/>
      <c r="J11" s="2"/>
      <c r="K11" s="2"/>
      <c r="L11" s="2"/>
    </row>
    <row r="12" spans="1:12" x14ac:dyDescent="0.3">
      <c r="B12" s="10"/>
      <c r="C12" s="2">
        <v>25000</v>
      </c>
      <c r="D12" s="4">
        <f>244032020*(10^(-6))</f>
        <v>244.03201999999999</v>
      </c>
      <c r="E12" s="2"/>
      <c r="F12" s="2"/>
      <c r="G12" s="2"/>
      <c r="H12" s="2"/>
      <c r="I12" s="2"/>
      <c r="J12" s="2"/>
      <c r="K12" s="2"/>
      <c r="L12" s="2"/>
    </row>
    <row r="13" spans="1:12" x14ac:dyDescent="0.3">
      <c r="B13" s="10"/>
      <c r="C13" s="2">
        <v>50000</v>
      </c>
      <c r="D13" s="4">
        <f>975045600*(10^(-6))</f>
        <v>975.04559999999992</v>
      </c>
      <c r="E13" s="2"/>
      <c r="F13" s="2"/>
      <c r="G13" s="2"/>
      <c r="H13" s="2"/>
      <c r="I13" s="2"/>
      <c r="J13" s="2"/>
      <c r="K13" s="2"/>
      <c r="L13" s="2"/>
    </row>
    <row r="14" spans="1:12" x14ac:dyDescent="0.3">
      <c r="B14" s="10"/>
      <c r="C14" s="2">
        <v>100000</v>
      </c>
      <c r="D14" s="4">
        <f>3850774300*(10^(-6))</f>
        <v>3850.7743</v>
      </c>
      <c r="E14" s="2"/>
      <c r="F14" s="2"/>
      <c r="G14" s="2"/>
      <c r="H14" s="2"/>
      <c r="I14" s="2"/>
      <c r="J14" s="2"/>
      <c r="K14" s="2"/>
      <c r="L14" s="2"/>
    </row>
    <row r="15" spans="1:12" x14ac:dyDescent="0.3">
      <c r="B15" s="10"/>
      <c r="C15" s="2">
        <v>150000</v>
      </c>
      <c r="D15" s="4">
        <f>8716052400*(10^(-6))</f>
        <v>8716.0524000000005</v>
      </c>
      <c r="E15" s="2"/>
      <c r="F15" s="2"/>
      <c r="G15" s="2"/>
      <c r="H15" s="2"/>
      <c r="I15" s="2"/>
      <c r="J15" s="2"/>
      <c r="K15" s="2"/>
      <c r="L15" s="2"/>
    </row>
    <row r="16" spans="1:12" x14ac:dyDescent="0.3">
      <c r="B16" s="10"/>
      <c r="C16" s="2">
        <v>300000</v>
      </c>
      <c r="D16" s="4">
        <f>35770580900*(10^(-6))</f>
        <v>35770.580900000001</v>
      </c>
      <c r="E16" s="2"/>
      <c r="F16" s="2"/>
      <c r="G16" s="2"/>
      <c r="H16" s="2"/>
      <c r="I16" s="2"/>
      <c r="J16" s="2"/>
      <c r="K16" s="2"/>
      <c r="L16" s="2"/>
    </row>
    <row r="17" spans="2:12" x14ac:dyDescent="0.3">
      <c r="B17" s="11"/>
      <c r="C17" s="2">
        <v>500000</v>
      </c>
      <c r="D17" s="4">
        <f>102016309900*(10^(-6))</f>
        <v>102016.30989999999</v>
      </c>
      <c r="E17" s="2"/>
      <c r="F17" s="2"/>
      <c r="G17" s="2"/>
      <c r="H17" s="2"/>
      <c r="I17" s="2"/>
      <c r="J17" s="2"/>
      <c r="K17" s="2"/>
      <c r="L17" s="2"/>
    </row>
    <row r="18" spans="2:12" x14ac:dyDescent="0.3">
      <c r="B18" s="9" t="s">
        <v>3</v>
      </c>
      <c r="C18" s="2">
        <v>10000</v>
      </c>
      <c r="D18" s="4">
        <f>45586654*(10^(-6))</f>
        <v>45.586653999999996</v>
      </c>
      <c r="E18" s="2"/>
      <c r="F18" s="2"/>
      <c r="G18" s="2"/>
      <c r="H18" s="2"/>
      <c r="I18" s="2"/>
      <c r="J18" s="2"/>
      <c r="K18" s="2"/>
      <c r="L18" s="2"/>
    </row>
    <row r="19" spans="2:12" x14ac:dyDescent="0.3">
      <c r="B19" s="10"/>
      <c r="C19" s="2">
        <v>25000</v>
      </c>
      <c r="D19" s="4">
        <f>280996525*(10^(-6))</f>
        <v>280.99652499999996</v>
      </c>
      <c r="E19" s="2"/>
      <c r="F19" s="2"/>
      <c r="G19" s="2"/>
      <c r="H19" s="2"/>
      <c r="I19" s="2"/>
      <c r="J19" s="2"/>
      <c r="K19" s="2"/>
      <c r="L19" s="2"/>
    </row>
    <row r="20" spans="2:12" x14ac:dyDescent="0.3">
      <c r="B20" s="10"/>
      <c r="C20" s="2">
        <v>50000</v>
      </c>
      <c r="D20" s="4">
        <f>1136717300*(10^(-6))</f>
        <v>1136.7173</v>
      </c>
      <c r="E20" s="2"/>
      <c r="F20" s="2"/>
      <c r="G20" s="2"/>
      <c r="H20" s="2"/>
      <c r="I20" s="2"/>
      <c r="J20" s="2"/>
      <c r="K20" s="2"/>
      <c r="L20" s="2"/>
    </row>
    <row r="21" spans="2:12" x14ac:dyDescent="0.3">
      <c r="B21" s="10"/>
      <c r="C21" s="2">
        <v>100000</v>
      </c>
      <c r="D21" s="4">
        <f>4511646700*(10^(-6))</f>
        <v>4511.6467000000002</v>
      </c>
      <c r="E21" s="2"/>
      <c r="F21" s="2"/>
      <c r="G21" s="2"/>
      <c r="H21" s="2"/>
      <c r="I21" s="2"/>
      <c r="J21" s="2"/>
      <c r="K21" s="2"/>
      <c r="L21" s="2"/>
    </row>
    <row r="22" spans="2:12" x14ac:dyDescent="0.3">
      <c r="B22" s="10"/>
      <c r="C22" s="2">
        <v>150000</v>
      </c>
      <c r="D22" s="4">
        <f>10087775000*(10^(-6))</f>
        <v>10087.775</v>
      </c>
      <c r="E22" s="2"/>
      <c r="F22" s="2"/>
      <c r="G22" s="2"/>
      <c r="H22" s="2"/>
      <c r="I22" s="2"/>
      <c r="J22" s="2"/>
      <c r="K22" s="2"/>
      <c r="L22" s="2"/>
    </row>
    <row r="23" spans="2:12" x14ac:dyDescent="0.3">
      <c r="B23" s="10"/>
      <c r="C23" s="2">
        <v>300000</v>
      </c>
      <c r="D23" s="4">
        <f>41367650800*(10^(-6))</f>
        <v>41367.650799999996</v>
      </c>
      <c r="E23" s="2"/>
      <c r="F23" s="2"/>
      <c r="G23" s="2"/>
      <c r="H23" s="2"/>
      <c r="I23" s="2"/>
      <c r="J23" s="2"/>
      <c r="K23" s="2"/>
      <c r="L23" s="2"/>
    </row>
    <row r="24" spans="2:12" x14ac:dyDescent="0.3">
      <c r="B24" s="11"/>
      <c r="C24" s="2">
        <v>500000</v>
      </c>
      <c r="D24" s="4">
        <f>112281387100*(10^(-6))</f>
        <v>112281.38709999999</v>
      </c>
      <c r="E24" s="2"/>
      <c r="F24" s="2"/>
      <c r="G24" s="2"/>
      <c r="H24" s="2"/>
      <c r="I24" s="2"/>
      <c r="J24" s="2"/>
      <c r="K24" s="2"/>
      <c r="L24" s="2"/>
    </row>
    <row r="25" spans="2:12" x14ac:dyDescent="0.3">
      <c r="B25" s="9" t="s">
        <v>4</v>
      </c>
      <c r="C25" s="2">
        <v>10000</v>
      </c>
      <c r="D25" s="4">
        <f>1962311*(10^(-6))</f>
        <v>1.9623109999999999</v>
      </c>
      <c r="E25" s="2"/>
      <c r="F25" s="2"/>
      <c r="G25" s="2"/>
      <c r="H25" s="2"/>
      <c r="I25" s="2"/>
      <c r="J25" s="2"/>
      <c r="K25" s="2"/>
      <c r="L25" s="2"/>
    </row>
    <row r="26" spans="2:12" x14ac:dyDescent="0.3">
      <c r="B26" s="10"/>
      <c r="C26" s="2">
        <v>25000</v>
      </c>
      <c r="D26" s="4">
        <f>5046928*(10^(-6))</f>
        <v>5.0469279999999994</v>
      </c>
      <c r="E26" s="2"/>
      <c r="F26" s="2"/>
      <c r="G26" s="2"/>
      <c r="H26" s="2"/>
      <c r="I26" s="2"/>
      <c r="J26" s="2"/>
      <c r="K26" s="2"/>
      <c r="L26" s="2"/>
    </row>
    <row r="27" spans="2:12" x14ac:dyDescent="0.3">
      <c r="B27" s="10"/>
      <c r="C27" s="2">
        <v>50000</v>
      </c>
      <c r="D27" s="4">
        <f>10367642*(10^(-6))</f>
        <v>10.367642</v>
      </c>
      <c r="E27" s="2"/>
      <c r="F27" s="2"/>
      <c r="G27" s="2"/>
      <c r="H27" s="2"/>
      <c r="I27" s="2"/>
      <c r="J27" s="2"/>
      <c r="K27" s="2"/>
      <c r="L27" s="2"/>
    </row>
    <row r="28" spans="2:12" x14ac:dyDescent="0.3">
      <c r="B28" s="10"/>
      <c r="C28" s="2">
        <v>100000</v>
      </c>
      <c r="D28" s="4">
        <f>21514532*(10^(-6))</f>
        <v>21.514531999999999</v>
      </c>
      <c r="E28" s="2"/>
      <c r="F28" s="2"/>
      <c r="G28" s="2"/>
      <c r="H28" s="2"/>
      <c r="I28" s="2"/>
      <c r="J28" s="2"/>
      <c r="K28" s="2"/>
      <c r="L28" s="2"/>
    </row>
    <row r="29" spans="2:12" x14ac:dyDescent="0.3">
      <c r="B29" s="10"/>
      <c r="C29" s="2">
        <v>150000</v>
      </c>
      <c r="D29" s="4">
        <f>32453025*(10^(-6))</f>
        <v>32.453024999999997</v>
      </c>
      <c r="E29" s="2"/>
      <c r="F29" s="2"/>
      <c r="G29" s="2"/>
      <c r="H29" s="2"/>
      <c r="I29" s="2"/>
      <c r="J29" s="2"/>
      <c r="K29" s="2"/>
      <c r="L29" s="2"/>
    </row>
    <row r="30" spans="2:12" x14ac:dyDescent="0.3">
      <c r="B30" s="10"/>
      <c r="C30" s="2">
        <v>300000</v>
      </c>
      <c r="D30" s="4">
        <f>67414117*(10^(-6))</f>
        <v>67.41411699999999</v>
      </c>
      <c r="E30" s="2"/>
      <c r="F30" s="2"/>
      <c r="G30" s="2"/>
      <c r="H30" s="2"/>
      <c r="I30" s="2"/>
      <c r="J30" s="2"/>
      <c r="K30" s="2"/>
      <c r="L30" s="2"/>
    </row>
    <row r="31" spans="2:12" x14ac:dyDescent="0.3">
      <c r="B31" s="11"/>
      <c r="C31" s="2">
        <v>500000</v>
      </c>
      <c r="D31" s="4">
        <f>113206756*(10^(-6))</f>
        <v>113.206756</v>
      </c>
      <c r="E31" s="2"/>
      <c r="F31" s="2"/>
      <c r="G31" s="2"/>
      <c r="H31" s="2"/>
      <c r="I31" s="2"/>
      <c r="J31" s="2"/>
      <c r="K31" s="2"/>
      <c r="L31" s="2"/>
    </row>
    <row r="32" spans="2:12" ht="15.6" customHeight="1" x14ac:dyDescent="0.3">
      <c r="B32" s="6" t="s">
        <v>5</v>
      </c>
      <c r="C32" s="2">
        <v>10000</v>
      </c>
      <c r="D32" s="4">
        <f>1717754*(10^(-6))</f>
        <v>1.717754</v>
      </c>
      <c r="E32" s="2"/>
      <c r="F32" s="2"/>
      <c r="G32" s="2"/>
      <c r="H32" s="2"/>
      <c r="I32" s="2"/>
      <c r="J32" s="2"/>
      <c r="K32" s="2"/>
      <c r="L32" s="2"/>
    </row>
    <row r="33" spans="2:12" ht="15.6" customHeight="1" x14ac:dyDescent="0.3">
      <c r="B33" s="7"/>
      <c r="C33" s="2">
        <v>25000</v>
      </c>
      <c r="D33" s="4">
        <f>4457219*(10^(-6))</f>
        <v>4.4572189999999994</v>
      </c>
      <c r="E33" s="2"/>
      <c r="F33" s="2"/>
      <c r="G33" s="2"/>
      <c r="H33" s="2"/>
      <c r="I33" s="2"/>
      <c r="J33" s="2"/>
      <c r="K33" s="2"/>
      <c r="L33" s="2"/>
    </row>
    <row r="34" spans="2:12" ht="15.6" customHeight="1" x14ac:dyDescent="0.3">
      <c r="B34" s="7"/>
      <c r="C34" s="2">
        <v>50000</v>
      </c>
      <c r="D34" s="4">
        <f>8401827*(10^(-6))</f>
        <v>8.401826999999999</v>
      </c>
      <c r="E34" s="2"/>
      <c r="F34" s="2"/>
      <c r="G34" s="2"/>
      <c r="H34" s="2"/>
      <c r="I34" s="2"/>
      <c r="J34" s="2"/>
      <c r="K34" s="2"/>
      <c r="L34" s="2"/>
    </row>
    <row r="35" spans="2:12" ht="15.6" customHeight="1" x14ac:dyDescent="0.3">
      <c r="B35" s="7"/>
      <c r="C35" s="2">
        <v>100000</v>
      </c>
      <c r="D35" s="4">
        <f>16326157*(10^(-6))</f>
        <v>16.326156999999998</v>
      </c>
      <c r="E35" s="2"/>
      <c r="F35" s="2"/>
      <c r="G35" s="2"/>
      <c r="H35" s="2"/>
      <c r="I35" s="2"/>
      <c r="J35" s="2"/>
      <c r="K35" s="2"/>
      <c r="L35" s="2"/>
    </row>
    <row r="36" spans="2:12" ht="15.6" customHeight="1" x14ac:dyDescent="0.3">
      <c r="B36" s="7"/>
      <c r="C36" s="2">
        <v>150000</v>
      </c>
      <c r="D36" s="4">
        <f>24181863*(10^(-6))</f>
        <v>24.181863</v>
      </c>
      <c r="E36" s="2"/>
      <c r="F36" s="2"/>
      <c r="G36" s="2"/>
      <c r="H36" s="2"/>
      <c r="I36" s="2"/>
      <c r="J36" s="2"/>
      <c r="K36" s="2"/>
      <c r="L36" s="2"/>
    </row>
    <row r="37" spans="2:12" ht="15.6" customHeight="1" x14ac:dyDescent="0.3">
      <c r="B37" s="7"/>
      <c r="C37" s="2">
        <v>300000</v>
      </c>
      <c r="D37" s="4">
        <f>49644882*(10^(-6))</f>
        <v>49.644881999999996</v>
      </c>
      <c r="E37" s="2"/>
      <c r="F37" s="2"/>
      <c r="G37" s="2"/>
      <c r="H37" s="2"/>
      <c r="I37" s="2"/>
      <c r="J37" s="2"/>
      <c r="K37" s="2"/>
      <c r="L37" s="2"/>
    </row>
    <row r="38" spans="2:12" ht="15.6" customHeight="1" x14ac:dyDescent="0.3">
      <c r="B38" s="8"/>
      <c r="C38" s="2">
        <v>500000</v>
      </c>
      <c r="D38" s="4">
        <f>83354307*(10^(-6))</f>
        <v>83.354306999999991</v>
      </c>
      <c r="E38" s="2"/>
      <c r="F38" s="2"/>
      <c r="G38" s="2"/>
      <c r="H38" s="2"/>
      <c r="I38" s="2"/>
      <c r="J38" s="2"/>
      <c r="K38" s="2"/>
      <c r="L38" s="2"/>
    </row>
    <row r="39" spans="2:12" ht="15.6" customHeight="1" x14ac:dyDescent="0.3">
      <c r="B39" s="9" t="s">
        <v>6</v>
      </c>
      <c r="C39" s="2">
        <v>10000</v>
      </c>
      <c r="D39" s="4">
        <f>1383828*(10^(-6))</f>
        <v>1.3838279999999998</v>
      </c>
      <c r="E39" s="2"/>
      <c r="F39" s="2"/>
      <c r="G39" s="2"/>
      <c r="H39" s="2"/>
      <c r="I39" s="2"/>
      <c r="J39" s="2"/>
      <c r="K39" s="2"/>
      <c r="L39" s="2"/>
    </row>
    <row r="40" spans="2:12" ht="15.6" customHeight="1" x14ac:dyDescent="0.3">
      <c r="B40" s="10"/>
      <c r="C40" s="2">
        <v>25000</v>
      </c>
      <c r="D40" s="4">
        <f>3632421*(10^(-6))</f>
        <v>3.6324209999999999</v>
      </c>
      <c r="E40" s="2"/>
      <c r="F40" s="2"/>
      <c r="G40" s="2"/>
      <c r="H40" s="2"/>
      <c r="I40" s="2"/>
      <c r="J40" s="2"/>
      <c r="K40" s="2"/>
      <c r="L40" s="2"/>
    </row>
    <row r="41" spans="2:12" ht="15.6" customHeight="1" x14ac:dyDescent="0.3">
      <c r="B41" s="10"/>
      <c r="C41" s="2">
        <v>50000</v>
      </c>
      <c r="D41" s="4">
        <f>7332698*(10^(-6))</f>
        <v>7.3326979999999997</v>
      </c>
      <c r="E41" s="2"/>
      <c r="F41" s="2"/>
      <c r="G41" s="2"/>
      <c r="H41" s="2"/>
      <c r="I41" s="2"/>
      <c r="J41" s="2"/>
      <c r="K41" s="2"/>
      <c r="L41" s="2"/>
    </row>
    <row r="42" spans="2:12" ht="15.6" customHeight="1" x14ac:dyDescent="0.3">
      <c r="B42" s="10"/>
      <c r="C42" s="2">
        <v>100000</v>
      </c>
      <c r="D42" s="4">
        <f>14954158*(10^(-6))</f>
        <v>14.954158</v>
      </c>
      <c r="E42" s="2"/>
      <c r="F42" s="2"/>
      <c r="G42" s="2"/>
      <c r="H42" s="2"/>
      <c r="I42" s="2"/>
      <c r="J42" s="2"/>
      <c r="K42" s="2"/>
      <c r="L42" s="2"/>
    </row>
    <row r="43" spans="2:12" ht="15.6" customHeight="1" x14ac:dyDescent="0.3">
      <c r="B43" s="10"/>
      <c r="C43" s="2">
        <v>150000</v>
      </c>
      <c r="D43" s="4">
        <f>22727572*(10^(-6))</f>
        <v>22.727571999999999</v>
      </c>
      <c r="E43" s="2"/>
      <c r="F43" s="2"/>
      <c r="G43" s="2"/>
      <c r="H43" s="2"/>
      <c r="I43" s="2"/>
      <c r="J43" s="2"/>
      <c r="K43" s="2"/>
      <c r="L43" s="2"/>
    </row>
    <row r="44" spans="2:12" ht="15.6" customHeight="1" x14ac:dyDescent="0.3">
      <c r="B44" s="10"/>
      <c r="C44" s="2">
        <v>300000</v>
      </c>
      <c r="D44" s="4">
        <f>46248600*(10^(-6))</f>
        <v>46.248599999999996</v>
      </c>
      <c r="E44" s="2"/>
      <c r="F44" s="2"/>
      <c r="G44" s="2"/>
      <c r="H44" s="2"/>
      <c r="I44" s="2"/>
      <c r="J44" s="2"/>
      <c r="K44" s="2"/>
      <c r="L44" s="2"/>
    </row>
    <row r="45" spans="2:12" ht="15.6" customHeight="1" x14ac:dyDescent="0.3">
      <c r="B45" s="11"/>
      <c r="C45" s="2">
        <v>500000</v>
      </c>
      <c r="D45" s="4">
        <f>78952021*(10^(-6))</f>
        <v>78.952021000000002</v>
      </c>
      <c r="E45" s="2"/>
      <c r="F45" s="2"/>
      <c r="G45" s="2"/>
      <c r="H45" s="2"/>
      <c r="I45" s="2"/>
      <c r="J45" s="2"/>
      <c r="K45" s="2"/>
      <c r="L45" s="2"/>
    </row>
    <row r="47" spans="2:12" x14ac:dyDescent="0.3">
      <c r="B47" s="5"/>
    </row>
  </sheetData>
  <mergeCells count="13">
    <mergeCell ref="C1:L1"/>
    <mergeCell ref="C2:D2"/>
    <mergeCell ref="E2:F2"/>
    <mergeCell ref="G2:H2"/>
    <mergeCell ref="I2:J2"/>
    <mergeCell ref="K2:L2"/>
    <mergeCell ref="B32:B38"/>
    <mergeCell ref="B39:B45"/>
    <mergeCell ref="B1:B3"/>
    <mergeCell ref="B4:B10"/>
    <mergeCell ref="B11:B17"/>
    <mergeCell ref="B18:B24"/>
    <mergeCell ref="B25:B3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</dc:creator>
  <cp:lastModifiedBy>elect</cp:lastModifiedBy>
  <dcterms:created xsi:type="dcterms:W3CDTF">2021-08-24T16:47:14Z</dcterms:created>
  <dcterms:modified xsi:type="dcterms:W3CDTF">2021-08-24T17:31:13Z</dcterms:modified>
</cp:coreProperties>
</file>