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ya\Downloads\"/>
    </mc:Choice>
  </mc:AlternateContent>
  <xr:revisionPtr revIDLastSave="0" documentId="8_{94317DDC-9DDE-46FF-AE42-9AD302AB5AAE}" xr6:coauthVersionLast="47" xr6:coauthVersionMax="47" xr10:uidLastSave="{00000000-0000-0000-0000-000000000000}"/>
  <bookViews>
    <workbookView xWindow="-120" yWindow="-120" windowWidth="29040" windowHeight="15720" xr2:uid="{39ED1B2B-39F6-4B2F-B249-4DAB54B9C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Q81" i="1"/>
  <c r="AG64" i="1"/>
  <c r="AD64" i="1"/>
  <c r="AA64" i="1"/>
  <c r="W64" i="1"/>
  <c r="T64" i="1"/>
  <c r="Q64" i="1"/>
  <c r="AG48" i="1"/>
  <c r="AD48" i="1"/>
  <c r="AA48" i="1"/>
  <c r="AS16" i="1"/>
  <c r="AM16" i="1"/>
  <c r="W48" i="1"/>
  <c r="T48" i="1"/>
  <c r="Q48" i="1"/>
  <c r="W16" i="1"/>
  <c r="T16" i="1"/>
  <c r="Q16" i="1"/>
  <c r="AG16" i="1"/>
  <c r="AD16" i="1"/>
  <c r="AA16" i="1"/>
  <c r="AG32" i="1"/>
  <c r="AD32" i="1"/>
  <c r="AA32" i="1"/>
  <c r="W32" i="1"/>
  <c r="T32" i="1"/>
  <c r="Q32" i="1"/>
  <c r="I80" i="1"/>
  <c r="I79" i="1"/>
  <c r="M85" i="1"/>
  <c r="M74" i="1"/>
  <c r="I69" i="1"/>
  <c r="I68" i="1"/>
  <c r="I63" i="1"/>
  <c r="I58" i="1"/>
  <c r="I57" i="1"/>
  <c r="I52" i="1"/>
  <c r="I47" i="1"/>
  <c r="I46" i="1"/>
  <c r="K30" i="1"/>
  <c r="I30" i="1"/>
  <c r="K29" i="1"/>
  <c r="I29" i="1"/>
  <c r="K25" i="1"/>
  <c r="I25" i="1"/>
  <c r="L25" i="1" s="1"/>
  <c r="K24" i="1"/>
  <c r="I24" i="1"/>
  <c r="I15" i="1"/>
  <c r="K15" i="1"/>
  <c r="K14" i="1"/>
  <c r="I14" i="1"/>
  <c r="K10" i="1"/>
  <c r="K9" i="1"/>
  <c r="I10" i="1"/>
  <c r="I9" i="1"/>
  <c r="I33" i="1"/>
  <c r="I42" i="1" s="1"/>
  <c r="H33" i="1"/>
  <c r="K41" i="1" s="1"/>
  <c r="K85" i="1" s="1"/>
  <c r="AS64" i="1" l="1"/>
  <c r="AM64" i="1"/>
  <c r="AM48" i="1"/>
  <c r="AS48" i="1"/>
  <c r="AM32" i="1"/>
  <c r="AS32" i="1"/>
  <c r="K86" i="1"/>
  <c r="L15" i="1"/>
  <c r="L30" i="1"/>
  <c r="L10" i="1"/>
  <c r="L29" i="1"/>
  <c r="L41" i="1"/>
  <c r="K42" i="1"/>
  <c r="L42" i="1" s="1"/>
  <c r="G63" i="1"/>
  <c r="I64" i="1" s="1"/>
  <c r="K74" i="1"/>
  <c r="K75" i="1" s="1"/>
  <c r="K37" i="1"/>
  <c r="L14" i="1"/>
  <c r="I36" i="1"/>
  <c r="I37" i="1"/>
  <c r="L9" i="1"/>
  <c r="L24" i="1"/>
  <c r="M24" i="1" s="1"/>
  <c r="D25" i="1" l="1"/>
  <c r="AP64" i="1"/>
  <c r="D24" i="1"/>
  <c r="AP48" i="1"/>
  <c r="D23" i="1"/>
  <c r="AP32" i="1"/>
  <c r="M9" i="1"/>
  <c r="D15" i="1" s="1"/>
  <c r="M14" i="1"/>
  <c r="D16" i="1" s="1"/>
  <c r="L37" i="1"/>
  <c r="I60" i="1" s="1"/>
  <c r="M61" i="1" s="1"/>
  <c r="G52" i="1"/>
  <c r="I53" i="1" s="1"/>
  <c r="L36" i="1"/>
  <c r="I71" i="1"/>
  <c r="M72" i="1" s="1"/>
  <c r="I82" i="1"/>
  <c r="M83" i="1" s="1"/>
  <c r="I70" i="1"/>
  <c r="I72" i="1" s="1"/>
  <c r="I73" i="1" s="1"/>
  <c r="I81" i="1"/>
  <c r="I83" i="1" s="1"/>
  <c r="I84" i="1" s="1"/>
  <c r="D19" i="1"/>
  <c r="K77" i="1"/>
  <c r="K55" i="1"/>
  <c r="M29" i="1"/>
  <c r="I55" i="1" l="1"/>
  <c r="I44" i="1"/>
  <c r="I49" i="1"/>
  <c r="M50" i="1" s="1"/>
  <c r="I77" i="1"/>
  <c r="H78" i="1" s="1"/>
  <c r="I66" i="1"/>
  <c r="D22" i="1"/>
  <c r="AP16" i="1"/>
  <c r="H56" i="1"/>
  <c r="K44" i="1"/>
  <c r="H45" i="1" s="1"/>
  <c r="D20" i="1"/>
  <c r="K66" i="1"/>
  <c r="H67" i="1" s="1"/>
  <c r="I48" i="1"/>
  <c r="I61" i="1"/>
  <c r="I62" i="1" s="1"/>
  <c r="I50" i="1"/>
  <c r="I51" i="1" s="1"/>
  <c r="I59" i="1"/>
  <c r="K57" i="1" l="1"/>
  <c r="K59" i="1" s="1"/>
  <c r="K61" i="1" s="1"/>
  <c r="V75" i="1"/>
  <c r="V76" i="1"/>
  <c r="U79" i="1" s="1"/>
  <c r="K68" i="1"/>
  <c r="K70" i="1" s="1"/>
  <c r="K72" i="1" s="1"/>
  <c r="AA76" i="1"/>
  <c r="Y79" i="1" s="1"/>
  <c r="AA75" i="1"/>
  <c r="K79" i="1"/>
  <c r="K81" i="1" s="1"/>
  <c r="K83" i="1" s="1"/>
  <c r="AF75" i="1"/>
  <c r="AF76" i="1"/>
  <c r="AC79" i="1" s="1"/>
  <c r="K46" i="1"/>
  <c r="K48" i="1" s="1"/>
  <c r="K50" i="1" s="1"/>
  <c r="Q76" i="1"/>
  <c r="Q79" i="1" s="1"/>
  <c r="Q82" i="1" s="1"/>
  <c r="Q75" i="1"/>
</calcChain>
</file>

<file path=xl/sharedStrings.xml><?xml version="1.0" encoding="utf-8"?>
<sst xmlns="http://schemas.openxmlformats.org/spreadsheetml/2006/main" count="220" uniqueCount="88">
  <si>
    <t>PERMINTAAN TERBESAR (pb1)</t>
  </si>
  <si>
    <t>Diketahui :</t>
  </si>
  <si>
    <t>PERMINTAAN TEKECIL (pb2)</t>
  </si>
  <si>
    <t>PERSEDIAAN BANYAK (py3)</t>
  </si>
  <si>
    <t>PERSEDIAAN SEDIKIT (ps4)</t>
  </si>
  <si>
    <t>PRODUKSI BERKURANG (pk5)</t>
  </si>
  <si>
    <t>PRODUKSI BERTAMBAH (ph6)</t>
  </si>
  <si>
    <t>Pertanyaan :</t>
  </si>
  <si>
    <t>PERMINTAAN (pmt)</t>
  </si>
  <si>
    <t>PERSEDIAAN (psd)</t>
  </si>
  <si>
    <t>Permintaan :</t>
  </si>
  <si>
    <t>uPERMINTAAN_NAIK (pnx)</t>
  </si>
  <si>
    <t>uPERMINTAAN_TURUN (ptx)</t>
  </si>
  <si>
    <t>Persediaan (y)</t>
  </si>
  <si>
    <t>uPERSEDIAAN_SEDIKIT (psy)</t>
  </si>
  <si>
    <t>uPERSEDIAAN_BANYAK (pby)</t>
  </si>
  <si>
    <t>Predikat (a)</t>
  </si>
  <si>
    <t>Perhitungan Nilai (z)</t>
  </si>
  <si>
    <t>Total</t>
  </si>
  <si>
    <r>
      <t>[R1]=IF </t>
    </r>
    <r>
      <rPr>
        <sz val="11"/>
        <color rgb="FFFF0000"/>
        <rFont val="Calibri"/>
        <family val="2"/>
        <scheme val="minor"/>
      </rPr>
      <t>PERMINTAAN TURUN</t>
    </r>
    <r>
      <rPr>
        <sz val="11"/>
        <color theme="1"/>
        <rFont val="Calibri"/>
        <family val="2"/>
        <scheme val="minor"/>
      </rPr>
      <t xml:space="preserve"> And  </t>
    </r>
    <r>
      <rPr>
        <sz val="11"/>
        <color theme="9"/>
        <rFont val="Calibri"/>
        <family val="2"/>
        <scheme val="minor"/>
      </rPr>
      <t>PERSEDIAAN BANYAK</t>
    </r>
    <r>
      <rPr>
        <sz val="11"/>
        <color theme="1"/>
        <rFont val="Calibri"/>
        <family val="2"/>
        <scheme val="minor"/>
      </rPr>
      <t xml:space="preserve"> THEN </t>
    </r>
    <r>
      <rPr>
        <sz val="11"/>
        <color theme="4"/>
        <rFont val="Calibri"/>
        <family val="2"/>
        <scheme val="minor"/>
      </rPr>
      <t>PRODUKSI BERKURANG</t>
    </r>
  </si>
  <si>
    <t>I</t>
  </si>
  <si>
    <t>II</t>
  </si>
  <si>
    <t>III</t>
  </si>
  <si>
    <t>IV</t>
  </si>
  <si>
    <t>V</t>
  </si>
  <si>
    <t>VI</t>
  </si>
  <si>
    <r>
      <t>[R2]=IF </t>
    </r>
    <r>
      <rPr>
        <sz val="11"/>
        <color rgb="FFFF0000"/>
        <rFont val="Calibri"/>
        <family val="2"/>
        <scheme val="minor"/>
      </rPr>
      <t>PERMINTAAN TURUN</t>
    </r>
    <r>
      <rPr>
        <sz val="11"/>
        <color theme="1"/>
        <rFont val="Calibri"/>
        <family val="2"/>
        <scheme val="minor"/>
      </rPr>
      <t xml:space="preserve"> And  </t>
    </r>
    <r>
      <rPr>
        <sz val="11"/>
        <color theme="9"/>
        <rFont val="Calibri"/>
        <family val="2"/>
        <scheme val="minor"/>
      </rPr>
      <t>PERSEDIAAN SEDIKIT</t>
    </r>
    <r>
      <rPr>
        <sz val="11"/>
        <color theme="1"/>
        <rFont val="Calibri"/>
        <family val="2"/>
        <scheme val="minor"/>
      </rPr>
      <t xml:space="preserve"> THEN </t>
    </r>
    <r>
      <rPr>
        <sz val="11"/>
        <color theme="4"/>
        <rFont val="Calibri"/>
        <family val="2"/>
        <scheme val="minor"/>
      </rPr>
      <t>PRODUKSI BERKURANG</t>
    </r>
  </si>
  <si>
    <r>
      <t>[R3]=IF </t>
    </r>
    <r>
      <rPr>
        <sz val="11"/>
        <color rgb="FFFF0000"/>
        <rFont val="Calibri"/>
        <family val="2"/>
        <scheme val="minor"/>
      </rPr>
      <t>PERMINTAAN NAIK</t>
    </r>
    <r>
      <rPr>
        <sz val="11"/>
        <color theme="1"/>
        <rFont val="Calibri"/>
        <family val="2"/>
        <scheme val="minor"/>
      </rPr>
      <t xml:space="preserve"> And  </t>
    </r>
    <r>
      <rPr>
        <sz val="11"/>
        <color theme="9"/>
        <rFont val="Calibri"/>
        <family val="2"/>
        <scheme val="minor"/>
      </rPr>
      <t>PERSEDIAAN BANYAK</t>
    </r>
    <r>
      <rPr>
        <sz val="11"/>
        <color theme="1"/>
        <rFont val="Calibri"/>
        <family val="2"/>
        <scheme val="minor"/>
      </rPr>
      <t xml:space="preserve"> THEN </t>
    </r>
    <r>
      <rPr>
        <sz val="11"/>
        <color theme="4"/>
        <rFont val="Calibri"/>
        <family val="2"/>
        <scheme val="minor"/>
      </rPr>
      <t>PRODUKSI BERTAMBAH</t>
    </r>
  </si>
  <si>
    <r>
      <t>[R4]=IF </t>
    </r>
    <r>
      <rPr>
        <sz val="11"/>
        <color rgb="FFFF0000"/>
        <rFont val="Calibri"/>
        <family val="2"/>
        <scheme val="minor"/>
      </rPr>
      <t>PERMINTAAN NAIK</t>
    </r>
    <r>
      <rPr>
        <sz val="11"/>
        <color theme="1"/>
        <rFont val="Calibri"/>
        <family val="2"/>
        <scheme val="minor"/>
      </rPr>
      <t xml:space="preserve"> And  </t>
    </r>
    <r>
      <rPr>
        <sz val="11"/>
        <color theme="9"/>
        <rFont val="Calibri"/>
        <family val="2"/>
        <scheme val="minor"/>
      </rPr>
      <t>PERSEDIAAN SEDIKIT</t>
    </r>
    <r>
      <rPr>
        <sz val="11"/>
        <color theme="1"/>
        <rFont val="Calibri"/>
        <family val="2"/>
        <scheme val="minor"/>
      </rPr>
      <t xml:space="preserve"> THEN </t>
    </r>
    <r>
      <rPr>
        <sz val="11"/>
        <color theme="4"/>
        <rFont val="Calibri"/>
        <family val="2"/>
        <scheme val="minor"/>
      </rPr>
      <t>PRODUKSI BERTAMBAH</t>
    </r>
  </si>
  <si>
    <t>B. Derajat Keanggotaan Permintaan (x)</t>
  </si>
  <si>
    <t>a. µPermintaan Turun ?</t>
  </si>
  <si>
    <t>Terkecil</t>
  </si>
  <si>
    <t>Terbesar</t>
  </si>
  <si>
    <t>Ditanyakan</t>
  </si>
  <si>
    <t>Rumus</t>
  </si>
  <si>
    <t>Turun</t>
  </si>
  <si>
    <t>x</t>
  </si>
  <si>
    <t>Jumlah</t>
  </si>
  <si>
    <t>Hasil</t>
  </si>
  <si>
    <t>Linier</t>
  </si>
  <si>
    <t>Permintaan</t>
  </si>
  <si>
    <t>Naik</t>
  </si>
  <si>
    <t>a. µPermintaan Naik ?</t>
  </si>
  <si>
    <t>C. Derajat Keanggotaan Persediaan (y)</t>
  </si>
  <si>
    <t>Persediaan</t>
  </si>
  <si>
    <t>a. µPersediaan Turun ?</t>
  </si>
  <si>
    <t>Sedikit</t>
  </si>
  <si>
    <t>a. µPersediaan Naik ?</t>
  </si>
  <si>
    <t>-</t>
  </si>
  <si>
    <t>Banyak</t>
  </si>
  <si>
    <t>Produksi</t>
  </si>
  <si>
    <t>Kurang</t>
  </si>
  <si>
    <t>Tambah</t>
  </si>
  <si>
    <t>R1 =</t>
  </si>
  <si>
    <t>:</t>
  </si>
  <si>
    <t>)</t>
  </si>
  <si>
    <t>=</t>
  </si>
  <si>
    <t>b - x</t>
  </si>
  <si>
    <t>b - a</t>
  </si>
  <si>
    <t>min =</t>
  </si>
  <si>
    <t>x - a</t>
  </si>
  <si>
    <t>min(</t>
  </si>
  <si>
    <t>X1 =</t>
  </si>
  <si>
    <t>*</t>
  </si>
  <si>
    <t>R2 =</t>
  </si>
  <si>
    <t>X2 =</t>
  </si>
  <si>
    <t>R3 =</t>
  </si>
  <si>
    <t>+</t>
  </si>
  <si>
    <t>X3 =</t>
  </si>
  <si>
    <t>R4 =</t>
  </si>
  <si>
    <t>X4 =</t>
  </si>
  <si>
    <t>Permintaan Turun</t>
  </si>
  <si>
    <t>Persediaan Banyak</t>
  </si>
  <si>
    <t>Berkurang</t>
  </si>
  <si>
    <t>Produksi Berkurang</t>
  </si>
  <si>
    <t>Persediaan Sedikit</t>
  </si>
  <si>
    <t>Permintaan Naik</t>
  </si>
  <si>
    <t>Bertambah</t>
  </si>
  <si>
    <t>Produksi Bertambah</t>
  </si>
  <si>
    <t>ᵟ4</t>
  </si>
  <si>
    <t>( ᵟ1 . X1 )</t>
  </si>
  <si>
    <t>( ᵟ2 . X2 )</t>
  </si>
  <si>
    <t>ᵟ2</t>
  </si>
  <si>
    <t>ᵟ1</t>
  </si>
  <si>
    <t>( ᵟ3 . X3 )</t>
  </si>
  <si>
    <t>ᵟ3</t>
  </si>
  <si>
    <t>( ᵟ4 . X4 )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</si>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</sst>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rgb="FFFFC000"/>
      </left>
      <right/>
      <top/>
      <bottom style="thick">
        <color indexed="64"/>
      </bottom>
      <diagonal/>
    </border>
    <border>
      <left style="thick">
        <color rgb="FFFFC000"/>
      </left>
      <right/>
      <top/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thick">
        <color indexed="64"/>
      </bottom>
      <diagonal/>
    </border>
    <border>
      <left style="thick">
        <color indexed="64"/>
      </left>
      <right/>
      <top style="thick">
        <color theme="4"/>
      </top>
      <bottom/>
      <diagonal/>
    </border>
    <border>
      <left style="thick">
        <color rgb="FFFFC000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rgb="FF0070C0"/>
      </right>
      <top style="thick">
        <color theme="4"/>
      </top>
      <bottom/>
      <diagonal/>
    </border>
    <border>
      <left style="thick">
        <color indexed="64"/>
      </left>
      <right/>
      <top/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indexed="64"/>
      </bottom>
      <diagonal/>
    </border>
    <border>
      <left/>
      <right style="thick">
        <color rgb="FFFFC000"/>
      </right>
      <top style="thick">
        <color theme="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3" fontId="0" fillId="2" borderId="1" xfId="0" applyNumberFormat="1" applyFill="1" applyBorder="1" applyAlignment="1">
      <alignment horizontal="left" vertical="top"/>
    </xf>
    <xf numFmtId="0" fontId="3" fillId="2" borderId="0" xfId="0" applyFont="1" applyFill="1"/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0" fontId="6" fillId="2" borderId="0" xfId="0" applyFont="1" applyFill="1"/>
    <xf numFmtId="3" fontId="3" fillId="2" borderId="8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0" fillId="2" borderId="9" xfId="0" applyFill="1" applyBorder="1"/>
    <xf numFmtId="3" fontId="0" fillId="2" borderId="9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0" fontId="8" fillId="2" borderId="0" xfId="0" applyFont="1" applyFill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3" fontId="3" fillId="2" borderId="15" xfId="0" applyNumberFormat="1" applyFont="1" applyFill="1" applyBorder="1" applyAlignment="1">
      <alignment horizontal="center" vertical="center"/>
    </xf>
    <xf numFmtId="3" fontId="3" fillId="2" borderId="16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3" fontId="3" fillId="2" borderId="14" xfId="0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3" fontId="3" fillId="2" borderId="18" xfId="0" applyNumberFormat="1" applyFont="1" applyFill="1" applyBorder="1" applyAlignment="1">
      <alignment horizontal="center" vertical="center"/>
    </xf>
    <xf numFmtId="3" fontId="3" fillId="2" borderId="19" xfId="0" applyNumberFormat="1" applyFont="1" applyFill="1" applyBorder="1" applyAlignment="1">
      <alignment horizontal="center" vertical="center"/>
    </xf>
    <xf numFmtId="3" fontId="3" fillId="2" borderId="17" xfId="0" applyNumberFormat="1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8" xfId="0" applyFill="1" applyBorder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1" fontId="0" fillId="2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3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3" fontId="0" fillId="2" borderId="0" xfId="0" applyNumberFormat="1" applyFill="1" applyAlignment="1">
      <alignment horizontal="left" vertical="center"/>
    </xf>
    <xf numFmtId="2" fontId="3" fillId="8" borderId="0" xfId="0" applyNumberFormat="1" applyFont="1" applyFill="1" applyAlignment="1">
      <alignment horizontal="left"/>
    </xf>
    <xf numFmtId="0" fontId="3" fillId="8" borderId="0" xfId="0" applyFont="1" applyFill="1" applyAlignment="1">
      <alignment horizontal="right"/>
    </xf>
    <xf numFmtId="2" fontId="2" fillId="2" borderId="0" xfId="0" applyNumberFormat="1" applyFont="1" applyFill="1" applyAlignment="1">
      <alignment horizontal="left"/>
    </xf>
    <xf numFmtId="2" fontId="9" fillId="2" borderId="0" xfId="0" applyNumberFormat="1" applyFont="1" applyFill="1"/>
    <xf numFmtId="2" fontId="9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right" vertical="center"/>
    </xf>
    <xf numFmtId="3" fontId="5" fillId="2" borderId="8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3" fontId="5" fillId="2" borderId="7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left" vertical="center"/>
    </xf>
    <xf numFmtId="2" fontId="0" fillId="2" borderId="1" xfId="0" applyNumberForma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165" fontId="0" fillId="2" borderId="1" xfId="0" applyNumberFormat="1" applyFill="1" applyBorder="1" applyAlignment="1">
      <alignment horizontal="left" vertical="top"/>
    </xf>
    <xf numFmtId="2" fontId="0" fillId="2" borderId="0" xfId="0" applyNumberFormat="1" applyFill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5" xfId="0" applyFill="1" applyBorder="1"/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3" fontId="0" fillId="2" borderId="0" xfId="0" applyNumberFormat="1" applyFill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0" xfId="0" applyFill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2" fontId="0" fillId="2" borderId="31" xfId="0" applyNumberFormat="1" applyFill="1" applyBorder="1"/>
    <xf numFmtId="0" fontId="0" fillId="2" borderId="42" xfId="0" applyFill="1" applyBorder="1"/>
    <xf numFmtId="2" fontId="0" fillId="2" borderId="0" xfId="0" applyNumberForma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31" xfId="0" applyFill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2" fontId="1" fillId="6" borderId="13" xfId="0" applyNumberFormat="1" applyFont="1" applyFill="1" applyBorder="1" applyAlignment="1">
      <alignment horizontal="center" vertical="center"/>
    </xf>
    <xf numFmtId="2" fontId="1" fillId="6" borderId="14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2" fontId="1" fillId="5" borderId="14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3" fontId="0" fillId="2" borderId="23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right" vertical="center"/>
    </xf>
    <xf numFmtId="0" fontId="0" fillId="2" borderId="0" xfId="0" applyFill="1" applyBorder="1"/>
    <xf numFmtId="0" fontId="0" fillId="2" borderId="21" xfId="0" applyFill="1" applyBorder="1" applyAlignment="1">
      <alignment vertical="center"/>
    </xf>
    <xf numFmtId="2" fontId="0" fillId="2" borderId="31" xfId="0" applyNumberFormat="1" applyFill="1" applyBorder="1" applyAlignment="1">
      <alignment horizontal="right" vertical="center"/>
    </xf>
    <xf numFmtId="0" fontId="0" fillId="2" borderId="43" xfId="0" applyFill="1" applyBorder="1" applyAlignment="1">
      <alignment horizontal="center"/>
    </xf>
    <xf numFmtId="2" fontId="0" fillId="2" borderId="0" xfId="0" applyNumberFormat="1" applyFill="1" applyBorder="1" applyAlignment="1">
      <alignment horizontal="right" vertical="center"/>
    </xf>
    <xf numFmtId="3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11" fillId="0" borderId="44" xfId="0" applyFont="1" applyBorder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/>
    <xf numFmtId="0" fontId="13" fillId="2" borderId="44" xfId="0" applyFont="1" applyFill="1" applyBorder="1" applyAlignment="1">
      <alignment horizontal="center" vertical="center"/>
    </xf>
    <xf numFmtId="0" fontId="13" fillId="2" borderId="44" xfId="0" applyFont="1" applyFill="1" applyBorder="1"/>
    <xf numFmtId="0" fontId="12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1" fillId="2" borderId="44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5404</xdr:colOff>
      <xdr:row>8</xdr:row>
      <xdr:rowOff>0</xdr:rowOff>
    </xdr:from>
    <xdr:to>
      <xdr:col>23</xdr:col>
      <xdr:colOff>281021</xdr:colOff>
      <xdr:row>10</xdr:row>
      <xdr:rowOff>75660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5EB0D18-16A4-01C6-2900-02137722AD58}"/>
            </a:ext>
          </a:extLst>
        </xdr:cNvPr>
        <xdr:cNvCxnSpPr/>
      </xdr:nvCxnSpPr>
      <xdr:spPr>
        <a:xfrm>
          <a:off x="12235234" y="1534809"/>
          <a:ext cx="2059021" cy="475574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21981</xdr:colOff>
      <xdr:row>8</xdr:row>
      <xdr:rowOff>197827</xdr:rowOff>
    </xdr:from>
    <xdr:to>
      <xdr:col>33</xdr:col>
      <xdr:colOff>36635</xdr:colOff>
      <xdr:row>14</xdr:row>
      <xdr:rowOff>168520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9BAB8BE-C668-F155-45DE-46FF23DE47A7}"/>
            </a:ext>
          </a:extLst>
        </xdr:cNvPr>
        <xdr:cNvCxnSpPr/>
      </xdr:nvCxnSpPr>
      <xdr:spPr>
        <a:xfrm flipV="1">
          <a:off x="14851673" y="1809750"/>
          <a:ext cx="1729154" cy="120161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278423</xdr:colOff>
      <xdr:row>10</xdr:row>
      <xdr:rowOff>14653</xdr:rowOff>
    </xdr:from>
    <xdr:to>
      <xdr:col>45</xdr:col>
      <xdr:colOff>271096</xdr:colOff>
      <xdr:row>14</xdr:row>
      <xdr:rowOff>190500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3219DA37-24A6-E898-7981-9560ED393AF8}"/>
            </a:ext>
          </a:extLst>
        </xdr:cNvPr>
        <xdr:cNvCxnSpPr/>
      </xdr:nvCxnSpPr>
      <xdr:spPr>
        <a:xfrm>
          <a:off x="18683654" y="2051538"/>
          <a:ext cx="1992923" cy="981808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5404</xdr:colOff>
      <xdr:row>24</xdr:row>
      <xdr:rowOff>0</xdr:rowOff>
    </xdr:from>
    <xdr:to>
      <xdr:col>23</xdr:col>
      <xdr:colOff>281021</xdr:colOff>
      <xdr:row>26</xdr:row>
      <xdr:rowOff>75660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EAB295-3AE9-455D-A433-9F6706E85520}"/>
            </a:ext>
          </a:extLst>
        </xdr:cNvPr>
        <xdr:cNvCxnSpPr/>
      </xdr:nvCxnSpPr>
      <xdr:spPr>
        <a:xfrm>
          <a:off x="11871596" y="1602336"/>
          <a:ext cx="1984775" cy="5029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278423</xdr:colOff>
      <xdr:row>23</xdr:row>
      <xdr:rowOff>197827</xdr:rowOff>
    </xdr:from>
    <xdr:to>
      <xdr:col>46</xdr:col>
      <xdr:colOff>65942</xdr:colOff>
      <xdr:row>26</xdr:row>
      <xdr:rowOff>43961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8657990-E61B-413D-946A-29762D333015}"/>
            </a:ext>
          </a:extLst>
        </xdr:cNvPr>
        <xdr:cNvCxnSpPr/>
      </xdr:nvCxnSpPr>
      <xdr:spPr>
        <a:xfrm>
          <a:off x="18683654" y="4857750"/>
          <a:ext cx="2073519" cy="468923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278781</xdr:colOff>
      <xdr:row>23</xdr:row>
      <xdr:rowOff>0</xdr:rowOff>
    </xdr:from>
    <xdr:to>
      <xdr:col>34</xdr:col>
      <xdr:colOff>51110</xdr:colOff>
      <xdr:row>27</xdr:row>
      <xdr:rowOff>125451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058DEAC-660E-4C94-A4C9-AF1CE1397B1F}"/>
            </a:ext>
          </a:extLst>
        </xdr:cNvPr>
        <xdr:cNvCxnSpPr/>
      </xdr:nvCxnSpPr>
      <xdr:spPr>
        <a:xfrm>
          <a:off x="14831122" y="4650988"/>
          <a:ext cx="2076915" cy="96179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21981</xdr:colOff>
      <xdr:row>40</xdr:row>
      <xdr:rowOff>197827</xdr:rowOff>
    </xdr:from>
    <xdr:to>
      <xdr:col>33</xdr:col>
      <xdr:colOff>36635</xdr:colOff>
      <xdr:row>46</xdr:row>
      <xdr:rowOff>168520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8A03D105-68F0-40A8-BB2F-37F2924A5AC6}"/>
            </a:ext>
          </a:extLst>
        </xdr:cNvPr>
        <xdr:cNvCxnSpPr/>
      </xdr:nvCxnSpPr>
      <xdr:spPr>
        <a:xfrm flipV="1">
          <a:off x="14851673" y="1809750"/>
          <a:ext cx="1729154" cy="120161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234462</xdr:colOff>
      <xdr:row>39</xdr:row>
      <xdr:rowOff>205155</xdr:rowOff>
    </xdr:from>
    <xdr:to>
      <xdr:col>23</xdr:col>
      <xdr:colOff>14654</xdr:colOff>
      <xdr:row>47</xdr:row>
      <xdr:rowOff>14654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828ADB7-4AD9-47F0-8F9F-D6BF69C06F7B}"/>
            </a:ext>
          </a:extLst>
        </xdr:cNvPr>
        <xdr:cNvCxnSpPr/>
      </xdr:nvCxnSpPr>
      <xdr:spPr>
        <a:xfrm flipV="1">
          <a:off x="12111404" y="8206155"/>
          <a:ext cx="1494692" cy="145073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7327</xdr:colOff>
      <xdr:row>41</xdr:row>
      <xdr:rowOff>7326</xdr:rowOff>
    </xdr:from>
    <xdr:to>
      <xdr:col>45</xdr:col>
      <xdr:colOff>0</xdr:colOff>
      <xdr:row>46</xdr:row>
      <xdr:rowOff>197828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DE109DB-3141-4096-AC23-B4BFB3FCE8B3}"/>
            </a:ext>
          </a:extLst>
        </xdr:cNvPr>
        <xdr:cNvCxnSpPr/>
      </xdr:nvCxnSpPr>
      <xdr:spPr>
        <a:xfrm flipV="1">
          <a:off x="18698308" y="8433288"/>
          <a:ext cx="1707173" cy="119429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234462</xdr:colOff>
      <xdr:row>55</xdr:row>
      <xdr:rowOff>205155</xdr:rowOff>
    </xdr:from>
    <xdr:to>
      <xdr:col>23</xdr:col>
      <xdr:colOff>14654</xdr:colOff>
      <xdr:row>63</xdr:row>
      <xdr:rowOff>14654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940B21EE-B823-4F79-9708-9E8C7D0ED67B}"/>
            </a:ext>
          </a:extLst>
        </xdr:cNvPr>
        <xdr:cNvCxnSpPr/>
      </xdr:nvCxnSpPr>
      <xdr:spPr>
        <a:xfrm flipV="1">
          <a:off x="12177347" y="8206155"/>
          <a:ext cx="1494692" cy="145073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7327</xdr:colOff>
      <xdr:row>57</xdr:row>
      <xdr:rowOff>7326</xdr:rowOff>
    </xdr:from>
    <xdr:to>
      <xdr:col>45</xdr:col>
      <xdr:colOff>0</xdr:colOff>
      <xdr:row>62</xdr:row>
      <xdr:rowOff>197828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89AEFFFF-F5CA-4DE8-99B1-473FDFA522D8}"/>
            </a:ext>
          </a:extLst>
        </xdr:cNvPr>
        <xdr:cNvCxnSpPr/>
      </xdr:nvCxnSpPr>
      <xdr:spPr>
        <a:xfrm flipV="1">
          <a:off x="18632365" y="8433288"/>
          <a:ext cx="1963616" cy="119429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278781</xdr:colOff>
      <xdr:row>55</xdr:row>
      <xdr:rowOff>0</xdr:rowOff>
    </xdr:from>
    <xdr:to>
      <xdr:col>34</xdr:col>
      <xdr:colOff>51110</xdr:colOff>
      <xdr:row>59</xdr:row>
      <xdr:rowOff>125451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F299619C-5DF1-498B-A4BE-0633C55305D9}"/>
            </a:ext>
          </a:extLst>
        </xdr:cNvPr>
        <xdr:cNvCxnSpPr/>
      </xdr:nvCxnSpPr>
      <xdr:spPr>
        <a:xfrm>
          <a:off x="14888666" y="4659923"/>
          <a:ext cx="2058329" cy="94606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59AC-E46C-4858-B721-09DE4825B54B}">
  <dimension ref="B2:AU86"/>
  <sheetViews>
    <sheetView tabSelected="1" zoomScale="130" zoomScaleNormal="130" workbookViewId="0">
      <selection activeCell="A29" sqref="A1:E29"/>
    </sheetView>
  </sheetViews>
  <sheetFormatPr defaultColWidth="4.28515625" defaultRowHeight="15" x14ac:dyDescent="0.25"/>
  <cols>
    <col min="1" max="1" width="4.28515625" style="1" customWidth="1"/>
    <col min="2" max="2" width="3.42578125" style="1" bestFit="1" customWidth="1"/>
    <col min="3" max="3" width="77.140625" style="1" bestFit="1" customWidth="1"/>
    <col min="4" max="4" width="10.85546875" style="1" bestFit="1" customWidth="1"/>
    <col min="5" max="5" width="4.28515625" style="1" customWidth="1"/>
    <col min="6" max="6" width="8.85546875" style="1" customWidth="1"/>
    <col min="7" max="7" width="7.85546875" style="1" customWidth="1"/>
    <col min="8" max="8" width="7.42578125" style="1" customWidth="1"/>
    <col min="9" max="9" width="10.42578125" style="1" customWidth="1"/>
    <col min="10" max="10" width="2" style="1" bestFit="1" customWidth="1"/>
    <col min="11" max="11" width="10.42578125" style="1" bestFit="1" customWidth="1"/>
    <col min="12" max="12" width="9.42578125" style="1" bestFit="1" customWidth="1"/>
    <col min="13" max="13" width="5.5703125" style="1" bestFit="1" customWidth="1"/>
    <col min="14" max="15" width="4.28515625" style="1" customWidth="1"/>
    <col min="16" max="16" width="5.7109375" style="1" bestFit="1" customWidth="1"/>
    <col min="17" max="19" width="4.28515625" style="1" customWidth="1"/>
    <col min="20" max="20" width="5.140625" style="1" customWidth="1"/>
    <col min="21" max="25" width="4.28515625" style="1" customWidth="1"/>
    <col min="26" max="26" width="5.7109375" style="1" bestFit="1" customWidth="1"/>
    <col min="27" max="36" width="4.28515625" style="1"/>
    <col min="37" max="37" width="5.7109375" style="1" customWidth="1"/>
    <col min="38" max="38" width="9.28515625" style="1" customWidth="1"/>
    <col min="39" max="39" width="2.28515625" style="1" customWidth="1"/>
    <col min="40" max="40" width="6.28515625" style="1" customWidth="1"/>
    <col min="41" max="41" width="4.28515625" style="1"/>
    <col min="42" max="42" width="4.28515625" style="1" customWidth="1"/>
    <col min="43" max="43" width="6.7109375" style="1" customWidth="1"/>
    <col min="44" max="16384" width="4.28515625" style="1"/>
  </cols>
  <sheetData>
    <row r="2" spans="2:46" x14ac:dyDescent="0.25">
      <c r="B2" s="2" t="s">
        <v>20</v>
      </c>
      <c r="C2" s="3" t="s">
        <v>1</v>
      </c>
      <c r="D2" s="10"/>
      <c r="G2" s="12" t="s">
        <v>29</v>
      </c>
    </row>
    <row r="3" spans="2:46" ht="15.75" thickBot="1" x14ac:dyDescent="0.3">
      <c r="B3" s="4"/>
      <c r="C3" s="7" t="s">
        <v>0</v>
      </c>
      <c r="D3" s="11">
        <v>103100</v>
      </c>
    </row>
    <row r="4" spans="2:46" ht="16.5" thickTop="1" thickBot="1" x14ac:dyDescent="0.3">
      <c r="B4" s="4"/>
      <c r="C4" s="8" t="s">
        <v>2</v>
      </c>
      <c r="D4" s="11">
        <v>101150</v>
      </c>
      <c r="G4" s="19" t="s">
        <v>40</v>
      </c>
      <c r="H4" s="23" t="s">
        <v>31</v>
      </c>
      <c r="I4" s="23" t="s">
        <v>32</v>
      </c>
      <c r="J4" s="13"/>
      <c r="K4" s="23" t="s">
        <v>33</v>
      </c>
    </row>
    <row r="5" spans="2:46" ht="16.5" thickTop="1" thickBot="1" x14ac:dyDescent="0.3">
      <c r="B5" s="4"/>
      <c r="C5" s="8" t="s">
        <v>3</v>
      </c>
      <c r="D5" s="11">
        <v>99510</v>
      </c>
      <c r="H5" s="24">
        <v>101150</v>
      </c>
      <c r="I5" s="24">
        <v>103100</v>
      </c>
      <c r="J5" s="14"/>
      <c r="K5" s="24">
        <v>101600</v>
      </c>
    </row>
    <row r="6" spans="2:46" ht="15.75" thickTop="1" x14ac:dyDescent="0.25">
      <c r="B6" s="4"/>
      <c r="C6" s="8" t="s">
        <v>4</v>
      </c>
      <c r="D6" s="11">
        <v>99120</v>
      </c>
    </row>
    <row r="7" spans="2:46" ht="15.75" thickBot="1" x14ac:dyDescent="0.3">
      <c r="B7" s="4"/>
      <c r="C7" s="8" t="s">
        <v>5</v>
      </c>
      <c r="D7" s="11">
        <v>100250</v>
      </c>
      <c r="H7" t="s">
        <v>30</v>
      </c>
      <c r="P7" s="87">
        <v>1</v>
      </c>
    </row>
    <row r="8" spans="2:46" ht="16.5" thickTop="1" thickBot="1" x14ac:dyDescent="0.3">
      <c r="B8" s="4"/>
      <c r="C8" s="8" t="s">
        <v>6</v>
      </c>
      <c r="D8" s="11">
        <v>104100</v>
      </c>
      <c r="G8" s="23" t="s">
        <v>39</v>
      </c>
      <c r="H8" s="23" t="s">
        <v>34</v>
      </c>
      <c r="I8" s="26"/>
      <c r="J8" s="27"/>
      <c r="K8" s="28"/>
      <c r="L8" s="23" t="s">
        <v>37</v>
      </c>
      <c r="M8" s="23" t="s">
        <v>38</v>
      </c>
      <c r="P8" s="101">
        <v>0.8</v>
      </c>
      <c r="Q8" s="77" t="s">
        <v>35</v>
      </c>
      <c r="Z8" s="76">
        <v>0.8</v>
      </c>
      <c r="AA8" s="78"/>
      <c r="AK8" s="76">
        <v>0.8</v>
      </c>
      <c r="AL8" s="78"/>
    </row>
    <row r="9" spans="2:46" ht="16.5" thickTop="1" thickBot="1" x14ac:dyDescent="0.3">
      <c r="B9" s="4"/>
      <c r="C9" s="8"/>
      <c r="D9" s="10"/>
      <c r="G9" s="110" t="s">
        <v>35</v>
      </c>
      <c r="H9" s="36" t="s">
        <v>57</v>
      </c>
      <c r="I9" s="38">
        <f>I5</f>
        <v>103100</v>
      </c>
      <c r="J9" s="16" t="s">
        <v>48</v>
      </c>
      <c r="K9" s="39">
        <f>K5</f>
        <v>101600</v>
      </c>
      <c r="L9" s="40">
        <f>I9-K9</f>
        <v>1500</v>
      </c>
      <c r="M9" s="114">
        <f>L9/L10</f>
        <v>0.76923076923076927</v>
      </c>
      <c r="P9" s="107">
        <v>0.77</v>
      </c>
      <c r="Q9" s="95"/>
      <c r="R9" s="82"/>
      <c r="S9" s="83"/>
      <c r="T9" s="83"/>
      <c r="U9" s="83"/>
      <c r="V9" s="83"/>
      <c r="W9" s="84"/>
      <c r="Z9" s="96">
        <v>0.77</v>
      </c>
      <c r="AA9" s="78"/>
      <c r="AH9" s="77" t="s">
        <v>49</v>
      </c>
      <c r="AI9" s="77"/>
      <c r="AK9" s="103">
        <v>0.77</v>
      </c>
      <c r="AL9" s="78"/>
    </row>
    <row r="10" spans="2:46" ht="16.5" thickTop="1" thickBot="1" x14ac:dyDescent="0.3">
      <c r="B10" s="4" t="s">
        <v>21</v>
      </c>
      <c r="C10" s="6" t="s">
        <v>7</v>
      </c>
      <c r="D10" s="10"/>
      <c r="G10" s="111"/>
      <c r="H10" s="37" t="s">
        <v>58</v>
      </c>
      <c r="I10" s="32">
        <f>I5</f>
        <v>103100</v>
      </c>
      <c r="J10" s="18" t="s">
        <v>48</v>
      </c>
      <c r="K10" s="33">
        <f>H5</f>
        <v>101150</v>
      </c>
      <c r="L10" s="35">
        <f>I10-K10</f>
        <v>1950</v>
      </c>
      <c r="M10" s="115"/>
      <c r="P10" s="108"/>
      <c r="Q10" s="91"/>
      <c r="R10" s="92"/>
      <c r="S10" s="93"/>
      <c r="T10" s="94"/>
      <c r="W10" s="85"/>
      <c r="Z10" s="96"/>
      <c r="AA10" s="78"/>
      <c r="AH10" s="122"/>
      <c r="AI10" s="122"/>
      <c r="AK10" s="96"/>
      <c r="AL10" s="129" t="s">
        <v>73</v>
      </c>
      <c r="AM10" s="130"/>
    </row>
    <row r="11" spans="2:46" ht="15.75" thickTop="1" x14ac:dyDescent="0.25">
      <c r="B11" s="4"/>
      <c r="C11" s="8" t="s">
        <v>8</v>
      </c>
      <c r="D11" s="11">
        <v>101500</v>
      </c>
      <c r="P11" s="1">
        <v>0.75</v>
      </c>
      <c r="Q11" s="78"/>
      <c r="R11" s="80"/>
      <c r="T11" s="89"/>
      <c r="W11" s="85"/>
      <c r="Z11" s="76">
        <v>0.5</v>
      </c>
      <c r="AA11" s="78"/>
      <c r="AB11" s="82"/>
      <c r="AC11" s="83"/>
      <c r="AD11" s="83"/>
      <c r="AE11" s="83"/>
      <c r="AF11" s="83"/>
      <c r="AG11" s="84"/>
      <c r="AH11" s="122"/>
      <c r="AI11" s="122"/>
      <c r="AK11" s="76">
        <v>0.5</v>
      </c>
      <c r="AL11" s="78"/>
      <c r="AN11" s="82"/>
      <c r="AO11" s="83"/>
      <c r="AP11" s="83"/>
      <c r="AQ11" s="83"/>
      <c r="AR11" s="83"/>
      <c r="AS11" s="84"/>
    </row>
    <row r="12" spans="2:46" ht="15.75" thickBot="1" x14ac:dyDescent="0.3">
      <c r="B12" s="4"/>
      <c r="C12" s="8" t="s">
        <v>9</v>
      </c>
      <c r="D12" s="11">
        <v>99250</v>
      </c>
      <c r="H12" t="s">
        <v>42</v>
      </c>
      <c r="Q12" s="78"/>
      <c r="R12" s="80"/>
      <c r="T12" s="89"/>
      <c r="W12" s="85"/>
      <c r="Z12" s="121">
        <v>0.23</v>
      </c>
      <c r="AA12" s="78"/>
      <c r="AB12" s="80"/>
      <c r="AG12" s="85"/>
      <c r="AK12" s="121">
        <v>0.23</v>
      </c>
      <c r="AL12" s="78"/>
      <c r="AN12" s="80"/>
      <c r="AS12" s="85"/>
    </row>
    <row r="13" spans="2:46" ht="16.5" thickTop="1" thickBot="1" x14ac:dyDescent="0.3">
      <c r="B13" s="4"/>
      <c r="C13" s="9"/>
      <c r="D13" s="10"/>
      <c r="G13" s="22" t="s">
        <v>39</v>
      </c>
      <c r="H13" s="22" t="s">
        <v>34</v>
      </c>
      <c r="I13" s="29"/>
      <c r="J13" s="30"/>
      <c r="K13" s="31"/>
      <c r="L13" s="22" t="s">
        <v>37</v>
      </c>
      <c r="M13" s="22" t="s">
        <v>38</v>
      </c>
      <c r="P13" s="76">
        <v>0.5</v>
      </c>
      <c r="Q13" s="78"/>
      <c r="R13" s="80"/>
      <c r="T13" s="89"/>
      <c r="W13" s="85"/>
      <c r="Z13" s="121"/>
      <c r="AA13" s="97"/>
      <c r="AB13" s="92"/>
      <c r="AC13" s="93"/>
      <c r="AD13" s="98"/>
      <c r="AG13" s="85"/>
      <c r="AK13" s="121"/>
      <c r="AL13" s="97"/>
      <c r="AM13" s="102"/>
      <c r="AN13" s="92"/>
      <c r="AO13" s="93"/>
      <c r="AP13" s="98"/>
      <c r="AS13" s="85"/>
    </row>
    <row r="14" spans="2:46" ht="15.75" thickTop="1" x14ac:dyDescent="0.25">
      <c r="B14" s="2" t="s">
        <v>22</v>
      </c>
      <c r="C14" s="3" t="s">
        <v>10</v>
      </c>
      <c r="D14" s="10"/>
      <c r="G14" s="110" t="s">
        <v>41</v>
      </c>
      <c r="H14" s="36" t="s">
        <v>60</v>
      </c>
      <c r="I14" s="38">
        <f>K5</f>
        <v>101600</v>
      </c>
      <c r="J14" s="16" t="s">
        <v>48</v>
      </c>
      <c r="K14" s="39">
        <f>H5</f>
        <v>101150</v>
      </c>
      <c r="L14" s="40">
        <f>I14-K14</f>
        <v>450</v>
      </c>
      <c r="M14" s="114">
        <f>L14/L15</f>
        <v>0.23076923076923078</v>
      </c>
      <c r="Q14" s="78"/>
      <c r="R14" s="80"/>
      <c r="T14" s="89"/>
      <c r="W14" s="85"/>
      <c r="AA14" s="78"/>
      <c r="AB14" s="80"/>
      <c r="AD14" s="99"/>
      <c r="AG14" s="85"/>
      <c r="AL14" s="78"/>
      <c r="AN14" s="80"/>
      <c r="AP14" s="99"/>
      <c r="AS14" s="85"/>
    </row>
    <row r="15" spans="2:46" ht="15.75" thickBot="1" x14ac:dyDescent="0.3">
      <c r="B15" s="4"/>
      <c r="C15" s="7" t="s">
        <v>12</v>
      </c>
      <c r="D15" s="73">
        <f>M9</f>
        <v>0.76923076923076927</v>
      </c>
      <c r="G15" s="111"/>
      <c r="H15" s="37" t="s">
        <v>58</v>
      </c>
      <c r="I15" s="32">
        <f>I5</f>
        <v>103100</v>
      </c>
      <c r="J15" s="18" t="s">
        <v>48</v>
      </c>
      <c r="K15" s="33">
        <f>H5</f>
        <v>101150</v>
      </c>
      <c r="L15" s="35">
        <f>I15-K15</f>
        <v>1950</v>
      </c>
      <c r="M15" s="115"/>
      <c r="P15" s="1">
        <v>0.25</v>
      </c>
      <c r="Q15" s="79"/>
      <c r="R15" s="81"/>
      <c r="S15" s="77"/>
      <c r="T15" s="90"/>
      <c r="U15" s="77"/>
      <c r="V15" s="77"/>
      <c r="W15" s="86"/>
      <c r="X15" s="77"/>
      <c r="Z15" s="76">
        <v>0.1</v>
      </c>
      <c r="AA15" s="79"/>
      <c r="AB15" s="81"/>
      <c r="AC15" s="77"/>
      <c r="AD15" s="100"/>
      <c r="AE15" s="77"/>
      <c r="AF15" s="77"/>
      <c r="AG15" s="86"/>
      <c r="AH15" s="77"/>
      <c r="AK15" s="76">
        <v>0.1</v>
      </c>
      <c r="AL15" s="79"/>
      <c r="AM15" s="86"/>
      <c r="AN15" s="81"/>
      <c r="AO15" s="77"/>
      <c r="AP15" s="100"/>
      <c r="AQ15" s="77"/>
      <c r="AR15" s="77"/>
      <c r="AS15" s="86"/>
      <c r="AT15" s="77"/>
    </row>
    <row r="16" spans="2:46" ht="15.75" thickTop="1" x14ac:dyDescent="0.25">
      <c r="B16" s="4"/>
      <c r="C16" s="8" t="s">
        <v>11</v>
      </c>
      <c r="D16" s="73">
        <f>M14</f>
        <v>0.23076923076923078</v>
      </c>
      <c r="P16" s="1">
        <v>0</v>
      </c>
      <c r="Q16" s="117">
        <f>$H$5</f>
        <v>101150</v>
      </c>
      <c r="R16" s="117"/>
      <c r="S16" s="88"/>
      <c r="T16" s="117">
        <f>$K$5</f>
        <v>101600</v>
      </c>
      <c r="U16" s="117"/>
      <c r="W16" s="117">
        <f>$I$5</f>
        <v>103100</v>
      </c>
      <c r="X16" s="117"/>
      <c r="Z16" s="1">
        <v>0</v>
      </c>
      <c r="AA16" s="117">
        <f>$H$20</f>
        <v>99120</v>
      </c>
      <c r="AB16" s="117"/>
      <c r="AC16" s="88"/>
      <c r="AD16" s="117">
        <f>$K$20</f>
        <v>99250</v>
      </c>
      <c r="AE16" s="117"/>
      <c r="AG16" s="117">
        <f>$I$20</f>
        <v>99510</v>
      </c>
      <c r="AH16" s="117"/>
      <c r="AK16" s="1">
        <v>0</v>
      </c>
      <c r="AM16" s="117">
        <f>$H$33</f>
        <v>100250</v>
      </c>
      <c r="AN16" s="117"/>
      <c r="AO16" s="88"/>
      <c r="AP16" s="120">
        <f>I53</f>
        <v>102829.5</v>
      </c>
      <c r="AQ16" s="120"/>
      <c r="AS16" s="120">
        <f>$I$33</f>
        <v>104100</v>
      </c>
      <c r="AT16" s="120"/>
    </row>
    <row r="17" spans="2:46" x14ac:dyDescent="0.25">
      <c r="B17" s="4"/>
      <c r="C17" s="9"/>
      <c r="D17" s="10"/>
      <c r="G17" s="12" t="s">
        <v>43</v>
      </c>
    </row>
    <row r="18" spans="2:46" ht="15.75" thickBot="1" x14ac:dyDescent="0.3">
      <c r="B18" s="2" t="s">
        <v>23</v>
      </c>
      <c r="C18" s="3" t="s">
        <v>13</v>
      </c>
      <c r="D18" s="10"/>
      <c r="Q18" s="116" t="s">
        <v>71</v>
      </c>
      <c r="R18" s="116"/>
      <c r="S18" s="116"/>
      <c r="T18" s="116"/>
      <c r="U18" s="116"/>
      <c r="V18" s="116"/>
      <c r="W18" s="116"/>
      <c r="X18" s="116"/>
      <c r="AA18" s="118" t="s">
        <v>72</v>
      </c>
      <c r="AB18" s="118"/>
      <c r="AC18" s="118"/>
      <c r="AD18" s="118"/>
      <c r="AE18" s="118"/>
      <c r="AF18" s="118"/>
      <c r="AG18" s="118"/>
      <c r="AH18" s="118"/>
      <c r="AL18" s="119" t="s">
        <v>74</v>
      </c>
      <c r="AM18" s="119"/>
      <c r="AN18" s="119"/>
      <c r="AO18" s="119"/>
      <c r="AP18" s="119"/>
      <c r="AQ18" s="119"/>
      <c r="AR18" s="119"/>
      <c r="AS18" s="119"/>
      <c r="AT18" s="119"/>
    </row>
    <row r="19" spans="2:46" ht="16.5" thickTop="1" thickBot="1" x14ac:dyDescent="0.3">
      <c r="B19" s="4"/>
      <c r="C19" s="7" t="s">
        <v>14</v>
      </c>
      <c r="D19" s="73">
        <f>M24</f>
        <v>0.66666666666666663</v>
      </c>
      <c r="G19" s="25" t="s">
        <v>44</v>
      </c>
      <c r="H19" s="23" t="s">
        <v>31</v>
      </c>
      <c r="I19" s="23" t="s">
        <v>32</v>
      </c>
      <c r="J19" s="13"/>
      <c r="K19" s="23" t="s">
        <v>33</v>
      </c>
    </row>
    <row r="20" spans="2:46" ht="16.5" thickTop="1" thickBot="1" x14ac:dyDescent="0.3">
      <c r="B20" s="4"/>
      <c r="C20" s="9" t="s">
        <v>15</v>
      </c>
      <c r="D20" s="73">
        <f>M29</f>
        <v>0.33333333333333331</v>
      </c>
      <c r="H20" s="24">
        <v>99120</v>
      </c>
      <c r="I20" s="24">
        <v>99510</v>
      </c>
      <c r="J20" s="14"/>
      <c r="K20" s="24">
        <v>99250</v>
      </c>
    </row>
    <row r="21" spans="2:46" ht="15.75" thickTop="1" x14ac:dyDescent="0.25">
      <c r="B21" s="2" t="s">
        <v>24</v>
      </c>
      <c r="C21" s="3" t="s">
        <v>16</v>
      </c>
      <c r="D21" s="10"/>
      <c r="H21"/>
    </row>
    <row r="22" spans="2:46" ht="15.75" thickBot="1" x14ac:dyDescent="0.3">
      <c r="B22" s="4"/>
      <c r="C22" s="7" t="s">
        <v>19</v>
      </c>
      <c r="D22" s="74">
        <f>I53</f>
        <v>102829.5</v>
      </c>
      <c r="H22" t="s">
        <v>45</v>
      </c>
    </row>
    <row r="23" spans="2:46" ht="16.5" thickTop="1" thickBot="1" x14ac:dyDescent="0.3">
      <c r="B23" s="4"/>
      <c r="C23" s="8" t="s">
        <v>26</v>
      </c>
      <c r="D23" s="75">
        <f>I64</f>
        <v>101520.5</v>
      </c>
      <c r="G23" s="22" t="s">
        <v>39</v>
      </c>
      <c r="H23" s="22" t="s">
        <v>34</v>
      </c>
      <c r="I23" s="29"/>
      <c r="J23" s="30"/>
      <c r="K23" s="31"/>
      <c r="L23" s="22" t="s">
        <v>37</v>
      </c>
      <c r="M23" s="22" t="s">
        <v>38</v>
      </c>
      <c r="P23" s="87">
        <v>1</v>
      </c>
      <c r="Z23" s="125" t="s">
        <v>46</v>
      </c>
      <c r="AA23" s="125"/>
    </row>
    <row r="24" spans="2:46" ht="16.5" thickTop="1" thickBot="1" x14ac:dyDescent="0.3">
      <c r="B24" s="4"/>
      <c r="C24" s="8" t="s">
        <v>27</v>
      </c>
      <c r="D24" s="75">
        <f>K75</f>
        <v>101135.5</v>
      </c>
      <c r="G24" s="110" t="s">
        <v>46</v>
      </c>
      <c r="H24" s="34" t="s">
        <v>57</v>
      </c>
      <c r="I24" s="32">
        <f>I20</f>
        <v>99510</v>
      </c>
      <c r="J24" s="18" t="s">
        <v>48</v>
      </c>
      <c r="K24" s="33">
        <f>K20</f>
        <v>99250</v>
      </c>
      <c r="L24" s="35">
        <f>I24-K24</f>
        <v>260</v>
      </c>
      <c r="M24" s="112">
        <f>L24/L25</f>
        <v>0.66666666666666663</v>
      </c>
      <c r="P24" s="101">
        <v>0.8</v>
      </c>
      <c r="Q24" s="77" t="s">
        <v>35</v>
      </c>
      <c r="Z24" s="76">
        <v>0.9</v>
      </c>
      <c r="AA24" s="78"/>
      <c r="AB24" s="122"/>
      <c r="AC24" s="122"/>
      <c r="AD24" s="122"/>
      <c r="AE24" s="122"/>
      <c r="AF24" s="122"/>
      <c r="AG24" s="122"/>
      <c r="AH24" s="122"/>
      <c r="AK24" s="76">
        <v>0.8</v>
      </c>
      <c r="AL24" s="129" t="s">
        <v>73</v>
      </c>
      <c r="AM24" s="130"/>
    </row>
    <row r="25" spans="2:46" ht="16.5" thickTop="1" thickBot="1" x14ac:dyDescent="0.3">
      <c r="B25" s="4"/>
      <c r="C25" s="8" t="s">
        <v>28</v>
      </c>
      <c r="D25" s="75">
        <f>K86</f>
        <v>101135.5</v>
      </c>
      <c r="G25" s="111"/>
      <c r="H25" s="34" t="s">
        <v>58</v>
      </c>
      <c r="I25" s="32">
        <f>I20</f>
        <v>99510</v>
      </c>
      <c r="J25" s="18" t="s">
        <v>48</v>
      </c>
      <c r="K25" s="33">
        <f>H20</f>
        <v>99120</v>
      </c>
      <c r="L25" s="35">
        <f>I25-K25</f>
        <v>390</v>
      </c>
      <c r="M25" s="113"/>
      <c r="P25" s="107">
        <v>0.77</v>
      </c>
      <c r="Q25" s="95"/>
      <c r="R25" s="82"/>
      <c r="S25" s="83"/>
      <c r="T25" s="83"/>
      <c r="U25" s="83"/>
      <c r="V25" s="83"/>
      <c r="W25" s="84"/>
      <c r="Z25" s="124">
        <v>0.67</v>
      </c>
      <c r="AA25" s="78"/>
      <c r="AB25" s="82"/>
      <c r="AC25" s="83"/>
      <c r="AD25" s="83"/>
      <c r="AE25" s="83"/>
      <c r="AF25" s="83"/>
      <c r="AG25" s="84"/>
      <c r="AH25" s="122"/>
      <c r="AK25" s="124">
        <v>0.67</v>
      </c>
      <c r="AN25" s="82"/>
      <c r="AO25" s="83"/>
      <c r="AP25" s="83"/>
      <c r="AQ25" s="83"/>
      <c r="AR25" s="83"/>
      <c r="AS25" s="84"/>
    </row>
    <row r="26" spans="2:46" ht="15.75" thickTop="1" x14ac:dyDescent="0.25">
      <c r="B26" s="4"/>
      <c r="C26" s="9"/>
      <c r="D26" s="10"/>
      <c r="P26" s="108"/>
      <c r="Q26" s="91"/>
      <c r="R26" s="92"/>
      <c r="S26" s="93"/>
      <c r="T26" s="94"/>
      <c r="W26" s="85"/>
      <c r="Z26" s="124"/>
      <c r="AA26" s="91"/>
      <c r="AB26" s="92"/>
      <c r="AC26" s="93"/>
      <c r="AD26" s="98"/>
      <c r="AE26" s="122"/>
      <c r="AF26" s="122"/>
      <c r="AG26" s="85"/>
      <c r="AH26" s="122"/>
      <c r="AI26" s="122"/>
      <c r="AK26" s="126"/>
      <c r="AL26" s="91"/>
      <c r="AM26" s="93"/>
      <c r="AN26" s="92"/>
      <c r="AO26" s="93"/>
      <c r="AP26" s="98"/>
      <c r="AQ26" s="122"/>
      <c r="AR26" s="122"/>
      <c r="AS26" s="85"/>
      <c r="AT26" s="122"/>
    </row>
    <row r="27" spans="2:46" ht="15.75" thickBot="1" x14ac:dyDescent="0.3">
      <c r="B27" s="2" t="s">
        <v>25</v>
      </c>
      <c r="C27" s="3" t="s">
        <v>17</v>
      </c>
      <c r="D27" s="10"/>
      <c r="H27" t="s">
        <v>47</v>
      </c>
      <c r="P27" s="1">
        <v>0.75</v>
      </c>
      <c r="Q27" s="78"/>
      <c r="R27" s="80"/>
      <c r="T27" s="89"/>
      <c r="W27" s="85"/>
      <c r="Z27" s="76">
        <v>0.5</v>
      </c>
      <c r="AA27" s="78"/>
      <c r="AB27" s="80"/>
      <c r="AC27" s="122"/>
      <c r="AD27" s="99"/>
      <c r="AE27" s="122"/>
      <c r="AF27" s="122"/>
      <c r="AG27" s="85"/>
      <c r="AH27" s="122"/>
      <c r="AI27" s="122"/>
      <c r="AK27" s="76">
        <v>0.5</v>
      </c>
      <c r="AL27" s="78"/>
      <c r="AM27" s="122"/>
      <c r="AN27" s="80"/>
      <c r="AO27" s="122"/>
      <c r="AP27" s="99"/>
      <c r="AQ27" s="122"/>
      <c r="AR27" s="122"/>
      <c r="AS27" s="85"/>
      <c r="AT27" s="122"/>
    </row>
    <row r="28" spans="2:46" ht="16.5" thickTop="1" thickBot="1" x14ac:dyDescent="0.3">
      <c r="B28" s="5"/>
      <c r="C28" s="7" t="s">
        <v>18</v>
      </c>
      <c r="D28" s="10">
        <f>Q84</f>
        <v>101696.26</v>
      </c>
      <c r="G28" s="22" t="s">
        <v>39</v>
      </c>
      <c r="H28" s="22" t="s">
        <v>34</v>
      </c>
      <c r="I28" s="29"/>
      <c r="J28" s="30"/>
      <c r="K28" s="31"/>
      <c r="L28" s="22" t="s">
        <v>37</v>
      </c>
      <c r="M28" s="22" t="s">
        <v>38</v>
      </c>
      <c r="Q28" s="78"/>
      <c r="R28" s="80"/>
      <c r="T28" s="89"/>
      <c r="W28" s="85"/>
      <c r="Z28" s="103"/>
      <c r="AA28" s="78"/>
      <c r="AB28" s="80"/>
      <c r="AC28" s="122"/>
      <c r="AD28" s="99"/>
      <c r="AE28" s="122"/>
      <c r="AF28" s="122"/>
      <c r="AG28" s="85"/>
      <c r="AH28" s="122"/>
      <c r="AI28" s="122"/>
      <c r="AL28" s="78"/>
      <c r="AM28" s="122"/>
      <c r="AN28" s="80"/>
      <c r="AO28" s="122"/>
      <c r="AP28" s="99"/>
      <c r="AQ28" s="122"/>
      <c r="AR28" s="122"/>
      <c r="AS28" s="85"/>
      <c r="AT28" s="122"/>
    </row>
    <row r="29" spans="2:46" ht="16.5" thickTop="1" thickBot="1" x14ac:dyDescent="0.3">
      <c r="G29" s="110" t="s">
        <v>49</v>
      </c>
      <c r="H29" s="34" t="s">
        <v>60</v>
      </c>
      <c r="I29" s="32">
        <f>K20</f>
        <v>99250</v>
      </c>
      <c r="J29" s="18" t="s">
        <v>48</v>
      </c>
      <c r="K29" s="33">
        <f>H20</f>
        <v>99120</v>
      </c>
      <c r="L29" s="35">
        <f>I29-K29</f>
        <v>130</v>
      </c>
      <c r="M29" s="112">
        <f>L29/L30</f>
        <v>0.33333333333333331</v>
      </c>
      <c r="P29" s="76">
        <v>0.5</v>
      </c>
      <c r="Q29" s="78"/>
      <c r="R29" s="80"/>
      <c r="T29" s="89"/>
      <c r="W29" s="85"/>
      <c r="Z29" s="103">
        <v>0.3</v>
      </c>
      <c r="AA29" s="123"/>
      <c r="AB29" s="80"/>
      <c r="AC29" s="122"/>
      <c r="AD29" s="99"/>
      <c r="AE29" s="122"/>
      <c r="AF29" s="122"/>
      <c r="AG29" s="85"/>
      <c r="AH29" s="122"/>
      <c r="AI29" s="122"/>
      <c r="AK29" s="103">
        <v>0.3</v>
      </c>
      <c r="AL29" s="123"/>
      <c r="AM29" s="122"/>
      <c r="AN29" s="80"/>
      <c r="AO29" s="122"/>
      <c r="AP29" s="99"/>
      <c r="AQ29" s="122"/>
      <c r="AR29" s="122"/>
      <c r="AS29" s="85"/>
      <c r="AT29" s="122"/>
    </row>
    <row r="30" spans="2:46" ht="16.5" thickTop="1" thickBot="1" x14ac:dyDescent="0.3">
      <c r="G30" s="111"/>
      <c r="H30" s="34" t="s">
        <v>58</v>
      </c>
      <c r="I30" s="32">
        <f>I20</f>
        <v>99510</v>
      </c>
      <c r="J30" s="18" t="s">
        <v>48</v>
      </c>
      <c r="K30" s="33">
        <f>H20</f>
        <v>99120</v>
      </c>
      <c r="L30" s="35">
        <f>I30-K30</f>
        <v>390</v>
      </c>
      <c r="M30" s="113"/>
      <c r="Q30" s="78"/>
      <c r="R30" s="80"/>
      <c r="T30" s="89"/>
      <c r="W30" s="85"/>
      <c r="Z30" s="76"/>
      <c r="AA30" s="78"/>
      <c r="AB30" s="80"/>
      <c r="AC30" s="122"/>
      <c r="AD30" s="99"/>
      <c r="AE30" s="122"/>
      <c r="AF30" s="122"/>
      <c r="AG30" s="85"/>
      <c r="AH30" s="122"/>
      <c r="AI30" s="122"/>
      <c r="AL30" s="78"/>
      <c r="AM30" s="122"/>
      <c r="AN30" s="80"/>
      <c r="AO30" s="122"/>
      <c r="AP30" s="99"/>
      <c r="AQ30" s="122"/>
      <c r="AR30" s="122"/>
      <c r="AS30" s="85"/>
      <c r="AT30" s="122"/>
    </row>
    <row r="31" spans="2:46" ht="16.5" thickTop="1" thickBot="1" x14ac:dyDescent="0.3">
      <c r="P31" s="1">
        <v>0.25</v>
      </c>
      <c r="Q31" s="79"/>
      <c r="R31" s="81"/>
      <c r="S31" s="77"/>
      <c r="T31" s="90"/>
      <c r="U31" s="77"/>
      <c r="V31" s="77"/>
      <c r="W31" s="86"/>
      <c r="X31" s="77"/>
      <c r="Z31" s="76">
        <v>0.1</v>
      </c>
      <c r="AA31" s="79"/>
      <c r="AB31" s="81"/>
      <c r="AC31" s="77"/>
      <c r="AD31" s="100"/>
      <c r="AE31" s="77"/>
      <c r="AF31" s="77"/>
      <c r="AG31" s="86"/>
      <c r="AH31" s="77"/>
      <c r="AI31" s="122"/>
      <c r="AK31" s="76">
        <v>0.1</v>
      </c>
      <c r="AL31" s="79"/>
      <c r="AM31" s="77"/>
      <c r="AN31" s="81"/>
      <c r="AO31" s="77"/>
      <c r="AP31" s="100"/>
      <c r="AQ31" s="77"/>
      <c r="AR31" s="77"/>
      <c r="AS31" s="86"/>
      <c r="AT31" s="77"/>
    </row>
    <row r="32" spans="2:46" ht="16.5" thickTop="1" thickBot="1" x14ac:dyDescent="0.3">
      <c r="G32" s="17" t="s">
        <v>50</v>
      </c>
      <c r="H32" s="20" t="s">
        <v>31</v>
      </c>
      <c r="I32" s="20" t="s">
        <v>32</v>
      </c>
      <c r="P32" s="1">
        <v>0</v>
      </c>
      <c r="Q32" s="117">
        <f>H5</f>
        <v>101150</v>
      </c>
      <c r="R32" s="117"/>
      <c r="S32" s="88"/>
      <c r="T32" s="117">
        <f>K5</f>
        <v>101600</v>
      </c>
      <c r="U32" s="117"/>
      <c r="W32" s="117">
        <f>I5</f>
        <v>103100</v>
      </c>
      <c r="X32" s="117"/>
      <c r="Z32" s="1">
        <v>0</v>
      </c>
      <c r="AA32" s="117">
        <f>H20</f>
        <v>99120</v>
      </c>
      <c r="AB32" s="117"/>
      <c r="AC32" s="88"/>
      <c r="AD32" s="117">
        <f>K20</f>
        <v>99250</v>
      </c>
      <c r="AE32" s="117"/>
      <c r="AG32" s="117">
        <f>I20</f>
        <v>99510</v>
      </c>
      <c r="AH32" s="117"/>
      <c r="AK32" s="1">
        <v>0</v>
      </c>
      <c r="AM32" s="117">
        <f>H33</f>
        <v>100250</v>
      </c>
      <c r="AN32" s="117"/>
      <c r="AO32" s="88"/>
      <c r="AP32" s="127">
        <f>I64</f>
        <v>101520.5</v>
      </c>
      <c r="AQ32" s="127"/>
      <c r="AS32" s="127">
        <f>I33</f>
        <v>104100</v>
      </c>
      <c r="AT32" s="127"/>
    </row>
    <row r="33" spans="7:47" ht="16.5" thickTop="1" thickBot="1" x14ac:dyDescent="0.3">
      <c r="H33" s="21">
        <f>D7</f>
        <v>100250</v>
      </c>
      <c r="I33" s="21">
        <f>D8</f>
        <v>104100</v>
      </c>
    </row>
    <row r="34" spans="7:47" ht="16.5" thickTop="1" thickBot="1" x14ac:dyDescent="0.3">
      <c r="Q34" s="116" t="s">
        <v>71</v>
      </c>
      <c r="R34" s="116"/>
      <c r="S34" s="116"/>
      <c r="T34" s="116"/>
      <c r="U34" s="116"/>
      <c r="V34" s="116"/>
      <c r="W34" s="116"/>
      <c r="X34" s="116"/>
      <c r="AA34" s="118" t="s">
        <v>75</v>
      </c>
      <c r="AB34" s="118"/>
      <c r="AC34" s="118"/>
      <c r="AD34" s="118"/>
      <c r="AE34" s="118"/>
      <c r="AF34" s="118"/>
      <c r="AG34" s="118"/>
      <c r="AH34" s="118"/>
      <c r="AL34" s="119" t="s">
        <v>74</v>
      </c>
      <c r="AM34" s="119"/>
      <c r="AN34" s="119"/>
      <c r="AO34" s="119"/>
      <c r="AP34" s="119"/>
      <c r="AQ34" s="119"/>
      <c r="AR34" s="119"/>
      <c r="AS34" s="119"/>
      <c r="AT34" s="119"/>
    </row>
    <row r="35" spans="7:47" ht="16.5" thickTop="1" thickBot="1" x14ac:dyDescent="0.3">
      <c r="G35" s="22" t="s">
        <v>39</v>
      </c>
      <c r="H35" s="22" t="s">
        <v>34</v>
      </c>
      <c r="I35" s="29"/>
      <c r="J35" s="30"/>
      <c r="K35" s="31"/>
      <c r="L35" s="22" t="s">
        <v>37</v>
      </c>
    </row>
    <row r="36" spans="7:47" ht="16.5" thickTop="1" thickBot="1" x14ac:dyDescent="0.3">
      <c r="G36" s="110" t="s">
        <v>51</v>
      </c>
      <c r="H36" s="41" t="s">
        <v>57</v>
      </c>
      <c r="I36" s="32">
        <f>I33</f>
        <v>104100</v>
      </c>
      <c r="J36" s="18" t="s">
        <v>48</v>
      </c>
      <c r="K36" s="33" t="s">
        <v>36</v>
      </c>
      <c r="L36" s="35" t="str">
        <f>I36&amp;" "&amp;J36&amp;" "&amp;K36</f>
        <v>104100 - x</v>
      </c>
    </row>
    <row r="37" spans="7:47" ht="16.5" thickTop="1" thickBot="1" x14ac:dyDescent="0.3">
      <c r="G37" s="111"/>
      <c r="H37" s="41" t="s">
        <v>58</v>
      </c>
      <c r="I37" s="32">
        <f>I33</f>
        <v>104100</v>
      </c>
      <c r="J37" s="18" t="s">
        <v>48</v>
      </c>
      <c r="K37" s="33">
        <f>H33</f>
        <v>100250</v>
      </c>
      <c r="L37" s="35">
        <f>I37-K37</f>
        <v>3850</v>
      </c>
    </row>
    <row r="38" spans="7:47" ht="15.75" thickTop="1" x14ac:dyDescent="0.25"/>
    <row r="39" spans="7:47" ht="15.75" thickBot="1" x14ac:dyDescent="0.3">
      <c r="H39"/>
      <c r="P39" s="87">
        <v>1</v>
      </c>
      <c r="Z39" s="128"/>
      <c r="AA39" s="128"/>
    </row>
    <row r="40" spans="7:47" ht="16.5" thickTop="1" thickBot="1" x14ac:dyDescent="0.3">
      <c r="G40" s="22" t="s">
        <v>39</v>
      </c>
      <c r="H40" s="22" t="s">
        <v>34</v>
      </c>
      <c r="I40" s="29"/>
      <c r="J40" s="30"/>
      <c r="K40" s="31"/>
      <c r="L40" s="22" t="s">
        <v>37</v>
      </c>
      <c r="P40" s="101">
        <v>0.8</v>
      </c>
      <c r="Q40" s="78"/>
      <c r="X40" s="77" t="s">
        <v>41</v>
      </c>
      <c r="Y40" s="122"/>
      <c r="Z40" s="76">
        <v>0.8</v>
      </c>
      <c r="AA40" s="78"/>
      <c r="AK40" s="76">
        <v>0.8</v>
      </c>
      <c r="AL40" s="78"/>
    </row>
    <row r="41" spans="7:47" ht="16.5" thickTop="1" thickBot="1" x14ac:dyDescent="0.3">
      <c r="G41" s="110" t="s">
        <v>52</v>
      </c>
      <c r="H41" s="41" t="s">
        <v>60</v>
      </c>
      <c r="I41" s="32" t="s">
        <v>36</v>
      </c>
      <c r="J41" s="18" t="s">
        <v>48</v>
      </c>
      <c r="K41" s="33">
        <f>H33</f>
        <v>100250</v>
      </c>
      <c r="L41" s="35" t="str">
        <f>I41&amp;" "&amp;J41&amp;" "&amp;K41</f>
        <v>x - 100250</v>
      </c>
      <c r="P41" s="121">
        <v>0.6</v>
      </c>
      <c r="Q41" s="78"/>
      <c r="R41" s="82"/>
      <c r="S41" s="83"/>
      <c r="T41" s="83"/>
      <c r="U41" s="83"/>
      <c r="V41" s="83"/>
      <c r="W41" s="84"/>
      <c r="Z41" s="96">
        <v>0.77</v>
      </c>
      <c r="AA41" s="78"/>
      <c r="AH41" s="77" t="s">
        <v>49</v>
      </c>
      <c r="AI41" s="77"/>
      <c r="AK41" s="103">
        <v>0.77</v>
      </c>
      <c r="AL41" s="78"/>
      <c r="AT41" s="77" t="s">
        <v>77</v>
      </c>
      <c r="AU41" s="77"/>
    </row>
    <row r="42" spans="7:47" ht="16.5" thickTop="1" thickBot="1" x14ac:dyDescent="0.3">
      <c r="G42" s="111"/>
      <c r="H42" s="41" t="s">
        <v>58</v>
      </c>
      <c r="I42" s="32">
        <f>I33</f>
        <v>104100</v>
      </c>
      <c r="J42" s="18" t="s">
        <v>48</v>
      </c>
      <c r="K42" s="33">
        <f>H33</f>
        <v>100250</v>
      </c>
      <c r="L42" s="35">
        <f>I42-K42</f>
        <v>3850</v>
      </c>
      <c r="P42" s="124"/>
      <c r="Q42" s="78"/>
      <c r="R42" s="80"/>
      <c r="S42" s="122"/>
      <c r="T42" s="122"/>
      <c r="W42" s="85"/>
      <c r="Z42" s="96"/>
      <c r="AA42" s="78"/>
      <c r="AH42" s="122"/>
      <c r="AI42" s="122"/>
      <c r="AK42" s="96"/>
      <c r="AL42" s="78"/>
      <c r="AM42" s="122"/>
      <c r="AN42" s="82"/>
      <c r="AO42" s="83"/>
      <c r="AP42" s="83"/>
      <c r="AQ42" s="83"/>
      <c r="AR42" s="83"/>
      <c r="AS42" s="84"/>
      <c r="AT42" s="122"/>
    </row>
    <row r="43" spans="7:47" ht="15.75" thickTop="1" x14ac:dyDescent="0.25">
      <c r="P43" s="76">
        <v>0.5</v>
      </c>
      <c r="Q43" s="78"/>
      <c r="R43" s="80"/>
      <c r="S43" s="122"/>
      <c r="T43" s="122"/>
      <c r="W43" s="85"/>
      <c r="Z43" s="76">
        <v>0.5</v>
      </c>
      <c r="AA43" s="78"/>
      <c r="AB43" s="82"/>
      <c r="AC43" s="83"/>
      <c r="AD43" s="83"/>
      <c r="AE43" s="83"/>
      <c r="AF43" s="83"/>
      <c r="AG43" s="84"/>
      <c r="AH43" s="122"/>
      <c r="AI43" s="122"/>
      <c r="AK43" s="76">
        <v>0.5</v>
      </c>
      <c r="AL43" s="78"/>
      <c r="AM43" s="122"/>
      <c r="AN43" s="80"/>
      <c r="AO43" s="122"/>
      <c r="AP43" s="122"/>
      <c r="AQ43" s="122"/>
      <c r="AR43" s="122"/>
      <c r="AS43" s="85"/>
      <c r="AT43" s="122"/>
    </row>
    <row r="44" spans="7:47" ht="15.75" thickBot="1" x14ac:dyDescent="0.3">
      <c r="G44" s="53" t="s">
        <v>53</v>
      </c>
      <c r="H44" s="1" t="s">
        <v>61</v>
      </c>
      <c r="I44" s="54">
        <f>M9</f>
        <v>0.76923076923076927</v>
      </c>
      <c r="J44" s="1" t="s">
        <v>54</v>
      </c>
      <c r="K44" s="55">
        <f>M29</f>
        <v>0.33333333333333331</v>
      </c>
      <c r="L44" s="1" t="s">
        <v>55</v>
      </c>
      <c r="P44" s="124">
        <v>0.23</v>
      </c>
      <c r="Q44" s="78"/>
      <c r="R44" s="80"/>
      <c r="S44" s="122"/>
      <c r="T44" s="122"/>
      <c r="W44" s="85"/>
      <c r="Z44" s="121">
        <v>0.23</v>
      </c>
      <c r="AA44" s="78"/>
      <c r="AB44" s="80"/>
      <c r="AG44" s="85"/>
      <c r="AK44" s="121">
        <v>0.23</v>
      </c>
      <c r="AL44" s="78"/>
      <c r="AM44" s="122"/>
      <c r="AN44" s="80"/>
      <c r="AO44" s="122"/>
      <c r="AP44" s="122"/>
      <c r="AQ44" s="122"/>
      <c r="AR44" s="122"/>
      <c r="AS44" s="85"/>
      <c r="AT44" s="122"/>
    </row>
    <row r="45" spans="7:47" ht="15.75" thickTop="1" x14ac:dyDescent="0.25">
      <c r="G45" s="42" t="s">
        <v>59</v>
      </c>
      <c r="H45" s="52">
        <f>MIN(I44,K44)</f>
        <v>0.33333333333333331</v>
      </c>
      <c r="P45" s="124"/>
      <c r="Q45" s="91"/>
      <c r="R45" s="92"/>
      <c r="S45" s="93"/>
      <c r="T45" s="98"/>
      <c r="W45" s="85"/>
      <c r="Z45" s="121"/>
      <c r="AA45" s="97"/>
      <c r="AB45" s="92"/>
      <c r="AC45" s="93"/>
      <c r="AD45" s="98"/>
      <c r="AG45" s="85"/>
      <c r="AK45" s="121"/>
      <c r="AL45" s="97"/>
      <c r="AM45" s="93"/>
      <c r="AN45" s="92"/>
      <c r="AO45" s="93"/>
      <c r="AP45" s="98"/>
      <c r="AQ45" s="122"/>
      <c r="AR45" s="122"/>
      <c r="AS45" s="85"/>
      <c r="AT45" s="122"/>
    </row>
    <row r="46" spans="7:47" ht="15.75" thickBot="1" x14ac:dyDescent="0.3">
      <c r="H46" s="104" t="s">
        <v>62</v>
      </c>
      <c r="I46" s="43" t="str">
        <f>H36</f>
        <v>b - x</v>
      </c>
      <c r="J46" s="105" t="s">
        <v>56</v>
      </c>
      <c r="K46" s="109">
        <f>H45</f>
        <v>0.33333333333333331</v>
      </c>
      <c r="L46" s="13"/>
      <c r="M46" s="13"/>
      <c r="P46" s="76"/>
      <c r="Q46" s="78"/>
      <c r="R46" s="80"/>
      <c r="S46" s="122"/>
      <c r="T46" s="99"/>
      <c r="W46" s="85"/>
      <c r="AA46" s="78"/>
      <c r="AB46" s="80"/>
      <c r="AD46" s="99"/>
      <c r="AG46" s="85"/>
      <c r="AL46" s="78"/>
      <c r="AM46" s="122"/>
      <c r="AN46" s="80"/>
      <c r="AO46" s="122"/>
      <c r="AP46" s="99"/>
      <c r="AQ46" s="122"/>
      <c r="AR46" s="122"/>
      <c r="AS46" s="85"/>
      <c r="AT46" s="122"/>
    </row>
    <row r="47" spans="7:47" ht="16.5" thickTop="1" thickBot="1" x14ac:dyDescent="0.3">
      <c r="H47" s="104"/>
      <c r="I47" s="13" t="str">
        <f>H37</f>
        <v>b - a</v>
      </c>
      <c r="J47" s="105"/>
      <c r="K47" s="109"/>
      <c r="L47" s="13"/>
      <c r="M47" s="13"/>
      <c r="P47" s="76">
        <v>0.1</v>
      </c>
      <c r="Q47" s="79"/>
      <c r="R47" s="81"/>
      <c r="S47" s="77"/>
      <c r="T47" s="100"/>
      <c r="U47" s="77"/>
      <c r="V47" s="77"/>
      <c r="W47" s="86"/>
      <c r="X47" s="77"/>
      <c r="Z47" s="76">
        <v>0.1</v>
      </c>
      <c r="AA47" s="79"/>
      <c r="AB47" s="81"/>
      <c r="AC47" s="77"/>
      <c r="AD47" s="100"/>
      <c r="AE47" s="77"/>
      <c r="AF47" s="77"/>
      <c r="AG47" s="86"/>
      <c r="AH47" s="77"/>
      <c r="AK47" s="76">
        <v>0.1</v>
      </c>
      <c r="AL47" s="79"/>
      <c r="AM47" s="77"/>
      <c r="AN47" s="81"/>
      <c r="AO47" s="77"/>
      <c r="AP47" s="100"/>
      <c r="AQ47" s="77"/>
      <c r="AR47" s="77"/>
      <c r="AS47" s="86"/>
      <c r="AT47" s="77"/>
    </row>
    <row r="48" spans="7:47" ht="16.5" thickTop="1" thickBot="1" x14ac:dyDescent="0.3">
      <c r="I48" s="60" t="str">
        <f>L36</f>
        <v>104100 - x</v>
      </c>
      <c r="J48" s="105" t="s">
        <v>56</v>
      </c>
      <c r="K48" s="109">
        <f>K46</f>
        <v>0.33333333333333331</v>
      </c>
      <c r="L48" s="13"/>
      <c r="M48" s="13"/>
      <c r="P48" s="1">
        <v>0</v>
      </c>
      <c r="Q48" s="117">
        <f>$H$5</f>
        <v>101150</v>
      </c>
      <c r="R48" s="117"/>
      <c r="S48" s="88"/>
      <c r="T48" s="117">
        <f>$K$5</f>
        <v>101600</v>
      </c>
      <c r="U48" s="117"/>
      <c r="W48" s="117">
        <f>$I$5</f>
        <v>103100</v>
      </c>
      <c r="X48" s="117"/>
      <c r="Z48" s="1">
        <v>0</v>
      </c>
      <c r="AA48" s="117">
        <f>$H$20</f>
        <v>99120</v>
      </c>
      <c r="AB48" s="117"/>
      <c r="AC48" s="88"/>
      <c r="AD48" s="117">
        <f>$K$20</f>
        <v>99250</v>
      </c>
      <c r="AE48" s="117"/>
      <c r="AG48" s="117">
        <f>$I$20</f>
        <v>99510</v>
      </c>
      <c r="AH48" s="117"/>
      <c r="AK48" s="1">
        <v>0</v>
      </c>
      <c r="AM48" s="117">
        <f>$H$33</f>
        <v>100250</v>
      </c>
      <c r="AN48" s="117"/>
      <c r="AO48" s="88"/>
      <c r="AP48" s="131">
        <f>K75</f>
        <v>101135.5</v>
      </c>
      <c r="AQ48" s="131"/>
      <c r="AS48" s="127">
        <f>$I$33</f>
        <v>104100</v>
      </c>
      <c r="AT48" s="127"/>
    </row>
    <row r="49" spans="7:47" ht="15.75" thickTop="1" x14ac:dyDescent="0.25">
      <c r="I49" s="61">
        <f>L37</f>
        <v>3850</v>
      </c>
      <c r="J49" s="105"/>
      <c r="K49" s="105"/>
      <c r="L49" s="13"/>
      <c r="M49" s="13"/>
    </row>
    <row r="50" spans="7:47" x14ac:dyDescent="0.25">
      <c r="I50" s="14" t="str">
        <f>L36</f>
        <v>104100 - x</v>
      </c>
      <c r="J50" s="1" t="s">
        <v>56</v>
      </c>
      <c r="K50" s="44">
        <f>K48</f>
        <v>0.33333333333333331</v>
      </c>
      <c r="L50" s="13" t="s">
        <v>63</v>
      </c>
      <c r="M50" s="14">
        <f>I49</f>
        <v>3850</v>
      </c>
      <c r="Q50" s="116" t="s">
        <v>76</v>
      </c>
      <c r="R50" s="116"/>
      <c r="S50" s="116"/>
      <c r="T50" s="116"/>
      <c r="U50" s="116"/>
      <c r="V50" s="116"/>
      <c r="W50" s="116"/>
      <c r="X50" s="116"/>
      <c r="AA50" s="118" t="s">
        <v>72</v>
      </c>
      <c r="AB50" s="118"/>
      <c r="AC50" s="118"/>
      <c r="AD50" s="118"/>
      <c r="AE50" s="118"/>
      <c r="AF50" s="118"/>
      <c r="AG50" s="118"/>
      <c r="AH50" s="118"/>
      <c r="AL50" s="119" t="s">
        <v>78</v>
      </c>
      <c r="AM50" s="119"/>
      <c r="AN50" s="119"/>
      <c r="AO50" s="119"/>
      <c r="AP50" s="119"/>
      <c r="AQ50" s="119"/>
      <c r="AR50" s="119"/>
      <c r="AS50" s="119"/>
      <c r="AT50" s="119"/>
    </row>
    <row r="51" spans="7:47" x14ac:dyDescent="0.25">
      <c r="I51" s="14" t="str">
        <f>I50</f>
        <v>104100 - x</v>
      </c>
      <c r="J51" s="1" t="s">
        <v>56</v>
      </c>
      <c r="K51" s="45">
        <v>1270.5</v>
      </c>
      <c r="L51" s="13"/>
      <c r="M51" s="13"/>
    </row>
    <row r="52" spans="7:47" x14ac:dyDescent="0.25">
      <c r="G52" s="47">
        <f>I36</f>
        <v>104100</v>
      </c>
      <c r="H52" s="13" t="s">
        <v>48</v>
      </c>
      <c r="I52" s="46">
        <f>K51</f>
        <v>1270.5</v>
      </c>
      <c r="J52" s="1" t="s">
        <v>56</v>
      </c>
      <c r="K52" s="15" t="s">
        <v>36</v>
      </c>
      <c r="L52" s="13"/>
      <c r="M52" s="14"/>
    </row>
    <row r="53" spans="7:47" x14ac:dyDescent="0.25">
      <c r="I53" s="64">
        <f>G52-I52</f>
        <v>102829.5</v>
      </c>
      <c r="J53" s="1" t="s">
        <v>56</v>
      </c>
      <c r="K53" s="65" t="s">
        <v>36</v>
      </c>
      <c r="L53" s="13"/>
      <c r="M53" s="13"/>
    </row>
    <row r="55" spans="7:47" ht="15.75" thickBot="1" x14ac:dyDescent="0.3">
      <c r="G55" s="59" t="s">
        <v>64</v>
      </c>
      <c r="H55" s="13" t="s">
        <v>61</v>
      </c>
      <c r="I55" s="57">
        <f>M9</f>
        <v>0.76923076923076927</v>
      </c>
      <c r="J55" s="13" t="s">
        <v>54</v>
      </c>
      <c r="K55" s="56">
        <f>M24</f>
        <v>0.66666666666666663</v>
      </c>
      <c r="L55" s="13" t="s">
        <v>55</v>
      </c>
      <c r="M55" s="13"/>
      <c r="P55" s="87">
        <v>1</v>
      </c>
      <c r="Z55" s="125" t="s">
        <v>46</v>
      </c>
      <c r="AA55" s="125"/>
    </row>
    <row r="56" spans="7:47" ht="15.75" thickBot="1" x14ac:dyDescent="0.3">
      <c r="G56" s="50" t="s">
        <v>59</v>
      </c>
      <c r="H56" s="58">
        <f>MIN(I55,K55)</f>
        <v>0.66666666666666663</v>
      </c>
      <c r="I56" s="13"/>
      <c r="J56" s="13"/>
      <c r="K56" s="13"/>
      <c r="L56" s="13"/>
      <c r="M56" s="13"/>
      <c r="P56" s="101">
        <v>0.8</v>
      </c>
      <c r="Q56" s="78"/>
      <c r="X56" s="77" t="s">
        <v>41</v>
      </c>
      <c r="Y56" s="122"/>
      <c r="Z56" s="76">
        <v>0.9</v>
      </c>
      <c r="AA56" s="78"/>
      <c r="AB56" s="122"/>
      <c r="AC56" s="122"/>
      <c r="AD56" s="122"/>
      <c r="AE56" s="122"/>
      <c r="AF56" s="122"/>
      <c r="AG56" s="122"/>
      <c r="AH56" s="122"/>
      <c r="AK56" s="76">
        <v>0.8</v>
      </c>
      <c r="AL56" s="78"/>
    </row>
    <row r="57" spans="7:47" ht="16.5" thickTop="1" thickBot="1" x14ac:dyDescent="0.3">
      <c r="G57" s="13"/>
      <c r="H57" s="104" t="s">
        <v>65</v>
      </c>
      <c r="I57" s="48" t="str">
        <f>H36</f>
        <v>b - x</v>
      </c>
      <c r="J57" s="105" t="s">
        <v>56</v>
      </c>
      <c r="K57" s="106">
        <f>H56</f>
        <v>0.66666666666666663</v>
      </c>
      <c r="L57" s="13"/>
      <c r="M57" s="13"/>
      <c r="P57" s="121">
        <v>0.6</v>
      </c>
      <c r="Q57" s="78"/>
      <c r="R57" s="82"/>
      <c r="S57" s="83"/>
      <c r="T57" s="83"/>
      <c r="U57" s="83"/>
      <c r="V57" s="83"/>
      <c r="W57" s="84"/>
      <c r="Z57" s="124">
        <v>0.67</v>
      </c>
      <c r="AA57" s="78"/>
      <c r="AB57" s="82"/>
      <c r="AC57" s="83"/>
      <c r="AD57" s="83"/>
      <c r="AE57" s="83"/>
      <c r="AF57" s="83"/>
      <c r="AG57" s="84"/>
      <c r="AH57" s="122"/>
      <c r="AK57" s="103">
        <v>0.77</v>
      </c>
      <c r="AL57" s="78"/>
      <c r="AT57" s="77" t="s">
        <v>77</v>
      </c>
      <c r="AU57" s="77"/>
    </row>
    <row r="58" spans="7:47" ht="15.75" thickTop="1" x14ac:dyDescent="0.25">
      <c r="G58" s="13"/>
      <c r="H58" s="104"/>
      <c r="I58" s="13" t="str">
        <f>H37</f>
        <v>b - a</v>
      </c>
      <c r="J58" s="105"/>
      <c r="K58" s="106"/>
      <c r="L58" s="13"/>
      <c r="M58" s="13"/>
      <c r="P58" s="124"/>
      <c r="Q58" s="78"/>
      <c r="R58" s="80"/>
      <c r="S58" s="122"/>
      <c r="T58" s="122"/>
      <c r="W58" s="85"/>
      <c r="Z58" s="124"/>
      <c r="AA58" s="91"/>
      <c r="AB58" s="92"/>
      <c r="AC58" s="93"/>
      <c r="AD58" s="98"/>
      <c r="AE58" s="122"/>
      <c r="AF58" s="122"/>
      <c r="AG58" s="85"/>
      <c r="AH58" s="122"/>
      <c r="AI58" s="122"/>
      <c r="AK58" s="96"/>
      <c r="AL58" s="78"/>
      <c r="AM58" s="122"/>
      <c r="AN58" s="82"/>
      <c r="AO58" s="83"/>
      <c r="AP58" s="83"/>
      <c r="AQ58" s="83"/>
      <c r="AR58" s="83"/>
      <c r="AS58" s="84"/>
      <c r="AT58" s="122"/>
    </row>
    <row r="59" spans="7:47" x14ac:dyDescent="0.25">
      <c r="G59" s="13"/>
      <c r="H59" s="13"/>
      <c r="I59" s="62" t="str">
        <f>L36</f>
        <v>104100 - x</v>
      </c>
      <c r="J59" s="105" t="s">
        <v>56</v>
      </c>
      <c r="K59" s="106">
        <f>K57</f>
        <v>0.66666666666666663</v>
      </c>
      <c r="L59" s="13"/>
      <c r="M59" s="13"/>
      <c r="P59" s="76">
        <v>0.5</v>
      </c>
      <c r="Q59" s="78"/>
      <c r="R59" s="80"/>
      <c r="S59" s="122"/>
      <c r="T59" s="122"/>
      <c r="W59" s="85"/>
      <c r="Z59" s="76">
        <v>0.5</v>
      </c>
      <c r="AA59" s="78"/>
      <c r="AB59" s="80"/>
      <c r="AC59" s="122"/>
      <c r="AD59" s="99"/>
      <c r="AE59" s="122"/>
      <c r="AF59" s="122"/>
      <c r="AG59" s="85"/>
      <c r="AH59" s="122"/>
      <c r="AI59" s="122"/>
      <c r="AK59" s="76">
        <v>0.5</v>
      </c>
      <c r="AL59" s="78"/>
      <c r="AM59" s="122"/>
      <c r="AN59" s="80"/>
      <c r="AO59" s="122"/>
      <c r="AP59" s="122"/>
      <c r="AQ59" s="122"/>
      <c r="AR59" s="122"/>
      <c r="AS59" s="85"/>
      <c r="AT59" s="122"/>
    </row>
    <row r="60" spans="7:47" ht="15.75" thickBot="1" x14ac:dyDescent="0.3">
      <c r="G60" s="13"/>
      <c r="H60" s="13"/>
      <c r="I60" s="61">
        <f>L37</f>
        <v>3850</v>
      </c>
      <c r="J60" s="105"/>
      <c r="K60" s="106"/>
      <c r="L60" s="13"/>
      <c r="M60" s="13"/>
      <c r="P60" s="124">
        <v>0.23</v>
      </c>
      <c r="Q60" s="78"/>
      <c r="R60" s="80"/>
      <c r="S60" s="122"/>
      <c r="T60" s="122"/>
      <c r="W60" s="85"/>
      <c r="Z60" s="103"/>
      <c r="AA60" s="78"/>
      <c r="AB60" s="80"/>
      <c r="AC60" s="122"/>
      <c r="AD60" s="99"/>
      <c r="AE60" s="122"/>
      <c r="AF60" s="122"/>
      <c r="AG60" s="85"/>
      <c r="AH60" s="122"/>
      <c r="AI60" s="122"/>
      <c r="AK60" s="121">
        <v>0.23</v>
      </c>
      <c r="AL60" s="78"/>
      <c r="AM60" s="122"/>
      <c r="AN60" s="80"/>
      <c r="AO60" s="122"/>
      <c r="AP60" s="122"/>
      <c r="AQ60" s="122"/>
      <c r="AR60" s="122"/>
      <c r="AS60" s="85"/>
      <c r="AT60" s="122"/>
    </row>
    <row r="61" spans="7:47" ht="15.75" thickTop="1" x14ac:dyDescent="0.25">
      <c r="G61" s="13"/>
      <c r="H61" s="13"/>
      <c r="I61" s="14" t="str">
        <f>L36</f>
        <v>104100 - x</v>
      </c>
      <c r="J61" s="13" t="s">
        <v>56</v>
      </c>
      <c r="K61" s="44">
        <f>K59</f>
        <v>0.66666666666666663</v>
      </c>
      <c r="L61" s="13" t="s">
        <v>63</v>
      </c>
      <c r="M61" s="51">
        <f>I60</f>
        <v>3850</v>
      </c>
      <c r="P61" s="124"/>
      <c r="Q61" s="91"/>
      <c r="R61" s="92"/>
      <c r="S61" s="93"/>
      <c r="T61" s="98"/>
      <c r="W61" s="85"/>
      <c r="Z61" s="103">
        <v>0.3</v>
      </c>
      <c r="AA61" s="123"/>
      <c r="AB61" s="80"/>
      <c r="AC61" s="122"/>
      <c r="AD61" s="99"/>
      <c r="AE61" s="122"/>
      <c r="AF61" s="122"/>
      <c r="AG61" s="85"/>
      <c r="AH61" s="122"/>
      <c r="AI61" s="122"/>
      <c r="AK61" s="121"/>
      <c r="AL61" s="97"/>
      <c r="AM61" s="93"/>
      <c r="AN61" s="92"/>
      <c r="AO61" s="93"/>
      <c r="AP61" s="98"/>
      <c r="AQ61" s="122"/>
      <c r="AR61" s="122"/>
      <c r="AS61" s="85"/>
      <c r="AT61" s="122"/>
    </row>
    <row r="62" spans="7:47" x14ac:dyDescent="0.25">
      <c r="G62" s="13"/>
      <c r="H62" s="13"/>
      <c r="I62" s="14" t="str">
        <f>I61</f>
        <v>104100 - x</v>
      </c>
      <c r="J62" s="13" t="s">
        <v>56</v>
      </c>
      <c r="K62" s="45">
        <v>2579.5</v>
      </c>
      <c r="L62" s="13"/>
      <c r="M62" s="13"/>
      <c r="P62" s="76"/>
      <c r="Q62" s="78"/>
      <c r="R62" s="80"/>
      <c r="S62" s="122"/>
      <c r="T62" s="99"/>
      <c r="W62" s="85"/>
      <c r="Z62" s="76"/>
      <c r="AA62" s="78"/>
      <c r="AB62" s="80"/>
      <c r="AC62" s="122"/>
      <c r="AD62" s="99"/>
      <c r="AE62" s="122"/>
      <c r="AF62" s="122"/>
      <c r="AG62" s="85"/>
      <c r="AH62" s="122"/>
      <c r="AI62" s="122"/>
      <c r="AL62" s="78"/>
      <c r="AM62" s="122"/>
      <c r="AN62" s="80"/>
      <c r="AO62" s="122"/>
      <c r="AP62" s="99"/>
      <c r="AQ62" s="122"/>
      <c r="AR62" s="122"/>
      <c r="AS62" s="85"/>
      <c r="AT62" s="122"/>
    </row>
    <row r="63" spans="7:47" ht="15.75" thickBot="1" x14ac:dyDescent="0.3">
      <c r="G63" s="49">
        <f>I33</f>
        <v>104100</v>
      </c>
      <c r="H63" s="13" t="s">
        <v>48</v>
      </c>
      <c r="I63" s="45">
        <f>K62</f>
        <v>2579.5</v>
      </c>
      <c r="J63" s="13" t="s">
        <v>56</v>
      </c>
      <c r="K63" s="13" t="s">
        <v>36</v>
      </c>
      <c r="L63" s="13"/>
      <c r="M63" s="13"/>
      <c r="P63" s="76">
        <v>0.1</v>
      </c>
      <c r="Q63" s="79"/>
      <c r="R63" s="81"/>
      <c r="S63" s="77"/>
      <c r="T63" s="100"/>
      <c r="U63" s="77"/>
      <c r="V63" s="77"/>
      <c r="W63" s="86"/>
      <c r="X63" s="77"/>
      <c r="Z63" s="76">
        <v>0.1</v>
      </c>
      <c r="AA63" s="79"/>
      <c r="AB63" s="81"/>
      <c r="AC63" s="77"/>
      <c r="AD63" s="100"/>
      <c r="AE63" s="77"/>
      <c r="AF63" s="77"/>
      <c r="AG63" s="86"/>
      <c r="AH63" s="77"/>
      <c r="AI63" s="122"/>
      <c r="AK63" s="76">
        <v>0.1</v>
      </c>
      <c r="AL63" s="79"/>
      <c r="AM63" s="77"/>
      <c r="AN63" s="81"/>
      <c r="AO63" s="77"/>
      <c r="AP63" s="100"/>
      <c r="AQ63" s="77"/>
      <c r="AR63" s="77"/>
      <c r="AS63" s="86"/>
      <c r="AT63" s="77"/>
    </row>
    <row r="64" spans="7:47" ht="15.75" thickTop="1" x14ac:dyDescent="0.25">
      <c r="G64" s="13"/>
      <c r="H64" s="13"/>
      <c r="I64" s="63">
        <f>G63-I63</f>
        <v>101520.5</v>
      </c>
      <c r="J64" s="13" t="s">
        <v>56</v>
      </c>
      <c r="K64" s="13" t="s">
        <v>36</v>
      </c>
      <c r="L64" s="13"/>
      <c r="M64" s="13"/>
      <c r="P64" s="1">
        <v>0</v>
      </c>
      <c r="Q64" s="117">
        <f>$H$5</f>
        <v>101150</v>
      </c>
      <c r="R64" s="117"/>
      <c r="S64" s="88"/>
      <c r="T64" s="117">
        <f>$K$5</f>
        <v>101600</v>
      </c>
      <c r="U64" s="117"/>
      <c r="W64" s="117">
        <f>$I$5</f>
        <v>103100</v>
      </c>
      <c r="X64" s="117"/>
      <c r="Z64" s="1">
        <v>0</v>
      </c>
      <c r="AA64" s="117">
        <f>$H$20</f>
        <v>99120</v>
      </c>
      <c r="AB64" s="117"/>
      <c r="AC64" s="88"/>
      <c r="AD64" s="117">
        <f>$K$20</f>
        <v>99250</v>
      </c>
      <c r="AE64" s="117"/>
      <c r="AG64" s="117">
        <f>$I$20</f>
        <v>99510</v>
      </c>
      <c r="AH64" s="117"/>
      <c r="AK64" s="1">
        <v>0</v>
      </c>
      <c r="AM64" s="117">
        <f>$H$33</f>
        <v>100250</v>
      </c>
      <c r="AN64" s="117"/>
      <c r="AO64" s="88"/>
      <c r="AP64" s="131">
        <f>K86</f>
        <v>101135.5</v>
      </c>
      <c r="AQ64" s="131"/>
      <c r="AS64" s="127">
        <f>$I$33</f>
        <v>104100</v>
      </c>
      <c r="AT64" s="127"/>
    </row>
    <row r="66" spans="7:46" x14ac:dyDescent="0.25">
      <c r="G66" s="59" t="s">
        <v>66</v>
      </c>
      <c r="H66" s="66" t="s">
        <v>61</v>
      </c>
      <c r="I66" s="67">
        <f>M14</f>
        <v>0.23076923076923078</v>
      </c>
      <c r="J66" s="66" t="s">
        <v>54</v>
      </c>
      <c r="K66" s="68">
        <f>M29</f>
        <v>0.33333333333333331</v>
      </c>
      <c r="L66" s="66" t="s">
        <v>55</v>
      </c>
      <c r="M66" s="13"/>
      <c r="Q66" s="116" t="s">
        <v>76</v>
      </c>
      <c r="R66" s="116"/>
      <c r="S66" s="116"/>
      <c r="T66" s="116"/>
      <c r="U66" s="116"/>
      <c r="V66" s="116"/>
      <c r="W66" s="116"/>
      <c r="X66" s="116"/>
      <c r="AA66" s="118" t="s">
        <v>75</v>
      </c>
      <c r="AB66" s="118"/>
      <c r="AC66" s="118"/>
      <c r="AD66" s="118"/>
      <c r="AE66" s="118"/>
      <c r="AF66" s="118"/>
      <c r="AG66" s="118"/>
      <c r="AH66" s="118"/>
      <c r="AL66" s="119" t="s">
        <v>78</v>
      </c>
      <c r="AM66" s="119"/>
      <c r="AN66" s="119"/>
      <c r="AO66" s="119"/>
      <c r="AP66" s="119"/>
      <c r="AQ66" s="119"/>
      <c r="AR66" s="119"/>
      <c r="AS66" s="119"/>
      <c r="AT66" s="119"/>
    </row>
    <row r="67" spans="7:46" x14ac:dyDescent="0.25">
      <c r="G67" s="50" t="s">
        <v>59</v>
      </c>
      <c r="H67" s="58">
        <f>MIN(I66,K66)</f>
        <v>0.23076923076923078</v>
      </c>
      <c r="I67" s="13"/>
      <c r="J67" s="13"/>
      <c r="K67" s="13"/>
      <c r="L67" s="13"/>
      <c r="M67" s="13"/>
    </row>
    <row r="68" spans="7:46" x14ac:dyDescent="0.25">
      <c r="G68" s="13"/>
      <c r="H68" s="104" t="s">
        <v>68</v>
      </c>
      <c r="I68" s="48" t="str">
        <f>H41</f>
        <v>x - a</v>
      </c>
      <c r="J68" s="105" t="s">
        <v>56</v>
      </c>
      <c r="K68" s="106">
        <f>H67</f>
        <v>0.23076923076923078</v>
      </c>
      <c r="L68" s="13"/>
      <c r="M68" s="13"/>
    </row>
    <row r="69" spans="7:46" x14ac:dyDescent="0.25">
      <c r="G69" s="13"/>
      <c r="H69" s="104"/>
      <c r="I69" s="13" t="str">
        <f>H42</f>
        <v>b - a</v>
      </c>
      <c r="J69" s="105"/>
      <c r="K69" s="106"/>
      <c r="L69" s="13"/>
      <c r="M69" s="13"/>
    </row>
    <row r="70" spans="7:46" x14ac:dyDescent="0.25">
      <c r="G70" s="13"/>
      <c r="H70" s="13"/>
      <c r="I70" s="62" t="str">
        <f>L41</f>
        <v>x - 100250</v>
      </c>
      <c r="J70" s="105" t="s">
        <v>56</v>
      </c>
      <c r="K70" s="106">
        <f>K68</f>
        <v>0.23076923076923078</v>
      </c>
      <c r="L70" s="13"/>
      <c r="M70" s="13"/>
    </row>
    <row r="71" spans="7:46" x14ac:dyDescent="0.25">
      <c r="G71" s="13"/>
      <c r="H71" s="13"/>
      <c r="I71" s="61">
        <f>L42</f>
        <v>3850</v>
      </c>
      <c r="J71" s="105"/>
      <c r="K71" s="106"/>
      <c r="L71" s="13"/>
      <c r="M71" s="13"/>
    </row>
    <row r="72" spans="7:46" ht="16.5" thickBot="1" x14ac:dyDescent="0.3">
      <c r="G72" s="13"/>
      <c r="H72" s="13"/>
      <c r="I72" s="14" t="str">
        <f>I70</f>
        <v>x - 100250</v>
      </c>
      <c r="J72" s="13" t="s">
        <v>56</v>
      </c>
      <c r="K72" s="44">
        <f>K70</f>
        <v>0.23076923076923078</v>
      </c>
      <c r="L72" s="13" t="s">
        <v>63</v>
      </c>
      <c r="M72" s="51">
        <f>I71</f>
        <v>3850</v>
      </c>
      <c r="O72" s="133" t="s">
        <v>87</v>
      </c>
      <c r="P72" s="133" t="s">
        <v>56</v>
      </c>
      <c r="Q72" s="135" t="s">
        <v>80</v>
      </c>
      <c r="R72" s="135"/>
      <c r="S72" s="135"/>
      <c r="T72" s="136"/>
      <c r="U72" s="136" t="s">
        <v>67</v>
      </c>
      <c r="V72" s="137"/>
      <c r="W72" s="142" t="s">
        <v>81</v>
      </c>
      <c r="X72" s="142"/>
      <c r="Y72" s="142"/>
      <c r="Z72" s="136"/>
      <c r="AA72" s="136" t="s">
        <v>67</v>
      </c>
      <c r="AB72" s="137"/>
      <c r="AC72" s="135" t="s">
        <v>84</v>
      </c>
      <c r="AD72" s="135"/>
      <c r="AE72" s="135"/>
      <c r="AF72" s="136"/>
      <c r="AG72" s="136" t="s">
        <v>67</v>
      </c>
      <c r="AH72" s="137"/>
      <c r="AI72" s="135" t="s">
        <v>86</v>
      </c>
      <c r="AJ72" s="135"/>
      <c r="AK72" s="135"/>
      <c r="AL72" s="66"/>
      <c r="AM72" s="66"/>
    </row>
    <row r="73" spans="7:46" ht="15.75" x14ac:dyDescent="0.25">
      <c r="G73" s="13"/>
      <c r="H73" s="13"/>
      <c r="I73" s="14" t="str">
        <f>I72</f>
        <v>x - 100250</v>
      </c>
      <c r="J73" s="13" t="s">
        <v>56</v>
      </c>
      <c r="K73" s="45">
        <v>885.5</v>
      </c>
      <c r="L73" s="13"/>
      <c r="M73" s="13"/>
      <c r="O73" s="133"/>
      <c r="P73" s="133"/>
      <c r="Q73" s="132" t="s">
        <v>83</v>
      </c>
      <c r="R73" s="132"/>
      <c r="S73" s="132"/>
      <c r="T73" s="138"/>
      <c r="U73" s="138" t="s">
        <v>67</v>
      </c>
      <c r="V73" s="139"/>
      <c r="W73" s="132" t="s">
        <v>82</v>
      </c>
      <c r="X73" s="132"/>
      <c r="Y73" s="132"/>
      <c r="Z73" s="138"/>
      <c r="AA73" s="138" t="s">
        <v>67</v>
      </c>
      <c r="AB73" s="139"/>
      <c r="AC73" s="132" t="s">
        <v>85</v>
      </c>
      <c r="AD73" s="132"/>
      <c r="AE73" s="132"/>
      <c r="AF73" s="138"/>
      <c r="AG73" s="138" t="s">
        <v>67</v>
      </c>
      <c r="AH73" s="139"/>
      <c r="AI73" s="132" t="s">
        <v>79</v>
      </c>
      <c r="AJ73" s="132"/>
      <c r="AK73" s="132"/>
      <c r="AL73" s="66"/>
      <c r="AM73" s="66"/>
    </row>
    <row r="74" spans="7:46" ht="15.75" x14ac:dyDescent="0.25">
      <c r="G74" s="49"/>
      <c r="H74" s="13"/>
      <c r="I74" s="45" t="s">
        <v>36</v>
      </c>
      <c r="J74" s="13" t="s">
        <v>56</v>
      </c>
      <c r="K74" s="14">
        <f>H33</f>
        <v>100250</v>
      </c>
      <c r="L74" s="13" t="s">
        <v>67</v>
      </c>
      <c r="M74" s="45">
        <f>K73</f>
        <v>885.5</v>
      </c>
      <c r="O74" s="133"/>
      <c r="P74" s="133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</row>
    <row r="75" spans="7:46" ht="16.5" thickBot="1" x14ac:dyDescent="0.3">
      <c r="G75" s="13"/>
      <c r="H75" s="13"/>
      <c r="I75" s="69" t="s">
        <v>36</v>
      </c>
      <c r="J75" s="70" t="s">
        <v>56</v>
      </c>
      <c r="K75" s="63">
        <f>K74+M74</f>
        <v>101135.5</v>
      </c>
      <c r="L75" s="13"/>
      <c r="M75" s="13"/>
      <c r="O75" s="133"/>
      <c r="P75" s="133" t="s">
        <v>56</v>
      </c>
      <c r="Q75" s="135" t="str">
        <f>"( " &amp;TRUNC(H45,2) &amp;" . " &amp;I53 &amp; " ) "</f>
        <v xml:space="preserve">( 0.33 . 102829.5 ) </v>
      </c>
      <c r="R75" s="135"/>
      <c r="S75" s="135"/>
      <c r="T75" s="135"/>
      <c r="U75" s="136" t="s">
        <v>67</v>
      </c>
      <c r="V75" s="135" t="str">
        <f>"( " &amp;TRUNC(H56,2) &amp;" . " &amp;I64 &amp; " ) "</f>
        <v xml:space="preserve">( 0.66 . 101520.5 ) </v>
      </c>
      <c r="W75" s="135"/>
      <c r="X75" s="135"/>
      <c r="Y75" s="135"/>
      <c r="Z75" s="136" t="s">
        <v>67</v>
      </c>
      <c r="AA75" s="135" t="str">
        <f>"( " &amp;TRUNC(H67,2) &amp;" . " &amp;K75 &amp; " ) "</f>
        <v xml:space="preserve">( 0.23 . 101135.5 ) </v>
      </c>
      <c r="AB75" s="135"/>
      <c r="AC75" s="135"/>
      <c r="AD75" s="135"/>
      <c r="AE75" s="136" t="s">
        <v>67</v>
      </c>
      <c r="AF75" s="135" t="str">
        <f>"( " &amp;TRUNC(H78,2) &amp;" . " &amp;K86 &amp; " ) "</f>
        <v xml:space="preserve">( 0.23 . 101135.5 ) </v>
      </c>
      <c r="AG75" s="135"/>
      <c r="AH75" s="135"/>
      <c r="AI75" s="135"/>
      <c r="AJ75" s="140"/>
      <c r="AK75" s="140"/>
    </row>
    <row r="76" spans="7:46" ht="15.75" x14ac:dyDescent="0.25">
      <c r="O76" s="140"/>
      <c r="P76" s="140"/>
      <c r="Q76" s="143">
        <f>TRUNC(H45,2)</f>
        <v>0.33</v>
      </c>
      <c r="R76" s="144"/>
      <c r="S76" s="144"/>
      <c r="T76" s="144"/>
      <c r="U76" s="138" t="s">
        <v>67</v>
      </c>
      <c r="V76" s="143">
        <f>TRUNC(H56,2)</f>
        <v>0.66</v>
      </c>
      <c r="W76" s="144"/>
      <c r="X76" s="144"/>
      <c r="Y76" s="144"/>
      <c r="Z76" s="138" t="s">
        <v>67</v>
      </c>
      <c r="AA76" s="143">
        <f>TRUNC(H67,2)</f>
        <v>0.23</v>
      </c>
      <c r="AB76" s="144"/>
      <c r="AC76" s="144"/>
      <c r="AD76" s="144"/>
      <c r="AE76" s="138" t="s">
        <v>67</v>
      </c>
      <c r="AF76" s="143">
        <f>TRUNC(H78,2)</f>
        <v>0.23</v>
      </c>
      <c r="AG76" s="144"/>
      <c r="AH76" s="144"/>
      <c r="AI76" s="144"/>
      <c r="AJ76" s="140"/>
      <c r="AK76" s="140"/>
    </row>
    <row r="77" spans="7:46" x14ac:dyDescent="0.25">
      <c r="G77" s="59" t="s">
        <v>69</v>
      </c>
      <c r="H77" s="66" t="s">
        <v>61</v>
      </c>
      <c r="I77" s="71">
        <f>M14</f>
        <v>0.23076923076923078</v>
      </c>
      <c r="J77" s="66" t="s">
        <v>54</v>
      </c>
      <c r="K77" s="72">
        <f>M24</f>
        <v>0.66666666666666663</v>
      </c>
      <c r="L77" s="66" t="s">
        <v>55</v>
      </c>
      <c r="M77" s="13"/>
    </row>
    <row r="78" spans="7:46" ht="16.5" thickBot="1" x14ac:dyDescent="0.3">
      <c r="G78" s="50" t="s">
        <v>59</v>
      </c>
      <c r="H78" s="58">
        <f>MIN(I77,K77)</f>
        <v>0.23076923076923078</v>
      </c>
      <c r="I78" s="13"/>
      <c r="J78" s="13"/>
      <c r="K78" s="13"/>
      <c r="L78" s="13"/>
      <c r="M78" s="13"/>
      <c r="P78" s="133" t="s">
        <v>56</v>
      </c>
      <c r="Q78" s="134">
        <v>33933.730000000003</v>
      </c>
      <c r="R78" s="134"/>
      <c r="S78" s="134"/>
      <c r="T78" s="141" t="s">
        <v>67</v>
      </c>
      <c r="U78" s="134">
        <v>67003.53</v>
      </c>
      <c r="V78" s="134"/>
      <c r="W78" s="134"/>
      <c r="X78" s="141" t="s">
        <v>67</v>
      </c>
      <c r="Y78" s="134">
        <v>23261.165000000001</v>
      </c>
      <c r="Z78" s="134"/>
      <c r="AA78" s="134"/>
      <c r="AB78" s="141" t="s">
        <v>67</v>
      </c>
      <c r="AC78" s="134">
        <v>23261.165000000001</v>
      </c>
      <c r="AD78" s="134"/>
      <c r="AE78" s="134"/>
    </row>
    <row r="79" spans="7:46" ht="15.75" x14ac:dyDescent="0.25">
      <c r="G79" s="13"/>
      <c r="H79" s="104" t="s">
        <v>70</v>
      </c>
      <c r="I79" s="48" t="str">
        <f>H41</f>
        <v>x - a</v>
      </c>
      <c r="J79" s="105" t="s">
        <v>56</v>
      </c>
      <c r="K79" s="106">
        <f>H78</f>
        <v>0.23076923076923078</v>
      </c>
      <c r="L79" s="13"/>
      <c r="M79" s="13"/>
      <c r="Q79" s="143">
        <f>Q76</f>
        <v>0.33</v>
      </c>
      <c r="R79" s="143"/>
      <c r="S79" s="143"/>
      <c r="T79" s="145" t="s">
        <v>67</v>
      </c>
      <c r="U79" s="143">
        <f>V76</f>
        <v>0.66</v>
      </c>
      <c r="V79" s="143"/>
      <c r="W79" s="143"/>
      <c r="X79" s="145" t="s">
        <v>67</v>
      </c>
      <c r="Y79" s="143">
        <f>AA76</f>
        <v>0.23</v>
      </c>
      <c r="Z79" s="144"/>
      <c r="AA79" s="144"/>
      <c r="AB79" s="145" t="s">
        <v>67</v>
      </c>
      <c r="AC79" s="143">
        <f>AF76</f>
        <v>0.23</v>
      </c>
      <c r="AD79" s="144"/>
      <c r="AE79" s="144"/>
    </row>
    <row r="80" spans="7:46" x14ac:dyDescent="0.25">
      <c r="G80" s="13"/>
      <c r="H80" s="104"/>
      <c r="I80" s="13" t="str">
        <f>H42</f>
        <v>b - a</v>
      </c>
      <c r="J80" s="105"/>
      <c r="K80" s="106"/>
      <c r="L80" s="13"/>
      <c r="M80" s="13"/>
    </row>
    <row r="81" spans="7:20" ht="16.5" thickBot="1" x14ac:dyDescent="0.3">
      <c r="G81" s="13"/>
      <c r="H81" s="13"/>
      <c r="I81" s="62" t="str">
        <f>L41</f>
        <v>x - 100250</v>
      </c>
      <c r="J81" s="105" t="s">
        <v>56</v>
      </c>
      <c r="K81" s="106">
        <f>K79</f>
        <v>0.23076923076923078</v>
      </c>
      <c r="L81" s="13"/>
      <c r="M81" s="13"/>
      <c r="P81" s="133" t="s">
        <v>56</v>
      </c>
      <c r="Q81" s="134">
        <f>Q78+U78+Y78+AC78</f>
        <v>147459.59000000003</v>
      </c>
      <c r="R81" s="134"/>
      <c r="S81" s="134"/>
      <c r="T81" s="141"/>
    </row>
    <row r="82" spans="7:20" ht="15.75" x14ac:dyDescent="0.25">
      <c r="G82" s="13"/>
      <c r="H82" s="13"/>
      <c r="I82" s="61">
        <f>L42</f>
        <v>3850</v>
      </c>
      <c r="J82" s="105"/>
      <c r="K82" s="106"/>
      <c r="L82" s="13"/>
      <c r="M82" s="13"/>
      <c r="Q82" s="143">
        <f>Q79+U79+Y79+AC79</f>
        <v>1.45</v>
      </c>
      <c r="R82" s="143"/>
      <c r="S82" s="143"/>
    </row>
    <row r="83" spans="7:20" x14ac:dyDescent="0.25">
      <c r="G83" s="13"/>
      <c r="H83" s="13"/>
      <c r="I83" s="14" t="str">
        <f>I81</f>
        <v>x - 100250</v>
      </c>
      <c r="J83" s="13" t="s">
        <v>56</v>
      </c>
      <c r="K83" s="44">
        <f>K81</f>
        <v>0.23076923076923078</v>
      </c>
      <c r="L83" s="13" t="s">
        <v>63</v>
      </c>
      <c r="M83" s="51">
        <f>I82</f>
        <v>3850</v>
      </c>
    </row>
    <row r="84" spans="7:20" ht="15.75" x14ac:dyDescent="0.25">
      <c r="G84" s="13"/>
      <c r="H84" s="13"/>
      <c r="I84" s="14" t="str">
        <f>I83</f>
        <v>x - 100250</v>
      </c>
      <c r="J84" s="13" t="s">
        <v>56</v>
      </c>
      <c r="K84" s="45">
        <v>885.5</v>
      </c>
      <c r="L84" s="13"/>
      <c r="M84" s="13"/>
      <c r="P84" s="133" t="s">
        <v>56</v>
      </c>
      <c r="Q84" s="134">
        <v>101696.26</v>
      </c>
      <c r="R84" s="134"/>
      <c r="S84" s="134"/>
    </row>
    <row r="85" spans="7:20" x14ac:dyDescent="0.25">
      <c r="G85" s="49"/>
      <c r="H85" s="13"/>
      <c r="I85" s="45" t="s">
        <v>36</v>
      </c>
      <c r="J85" s="13" t="s">
        <v>56</v>
      </c>
      <c r="K85" s="14">
        <f>K41</f>
        <v>100250</v>
      </c>
      <c r="L85" s="13" t="s">
        <v>67</v>
      </c>
      <c r="M85" s="45">
        <f>K84</f>
        <v>885.5</v>
      </c>
    </row>
    <row r="86" spans="7:20" x14ac:dyDescent="0.25">
      <c r="G86" s="13"/>
      <c r="H86" s="13"/>
      <c r="I86" s="69" t="s">
        <v>36</v>
      </c>
      <c r="J86" s="70" t="s">
        <v>56</v>
      </c>
      <c r="K86" s="63">
        <f>K85+M85</f>
        <v>101135.5</v>
      </c>
      <c r="L86" s="13"/>
      <c r="M86" s="13"/>
    </row>
  </sheetData>
  <mergeCells count="124">
    <mergeCell ref="Q82:S82"/>
    <mergeCell ref="Q84:S84"/>
    <mergeCell ref="Y78:AA78"/>
    <mergeCell ref="Y79:AA79"/>
    <mergeCell ref="AC78:AE78"/>
    <mergeCell ref="AC79:AE79"/>
    <mergeCell ref="Q81:S81"/>
    <mergeCell ref="Q78:S78"/>
    <mergeCell ref="Q79:S79"/>
    <mergeCell ref="U78:W78"/>
    <mergeCell ref="U79:W79"/>
    <mergeCell ref="AC72:AE72"/>
    <mergeCell ref="AC73:AE73"/>
    <mergeCell ref="AI72:AK72"/>
    <mergeCell ref="AI73:AK73"/>
    <mergeCell ref="Q76:T76"/>
    <mergeCell ref="Q75:T75"/>
    <mergeCell ref="V75:Y75"/>
    <mergeCell ref="V76:Y76"/>
    <mergeCell ref="AA75:AD75"/>
    <mergeCell ref="AA76:AD76"/>
    <mergeCell ref="AF75:AI75"/>
    <mergeCell ref="AF76:AI76"/>
    <mergeCell ref="Z57:Z58"/>
    <mergeCell ref="Q73:S73"/>
    <mergeCell ref="Q72:S72"/>
    <mergeCell ref="W72:Y72"/>
    <mergeCell ref="W73:Y73"/>
    <mergeCell ref="AM64:AN64"/>
    <mergeCell ref="AP64:AQ64"/>
    <mergeCell ref="AS64:AT64"/>
    <mergeCell ref="Q66:X66"/>
    <mergeCell ref="AA66:AH66"/>
    <mergeCell ref="AL66:AT66"/>
    <mergeCell ref="P60:P61"/>
    <mergeCell ref="AK60:AK61"/>
    <mergeCell ref="Q64:R64"/>
    <mergeCell ref="T64:U64"/>
    <mergeCell ref="W64:X64"/>
    <mergeCell ref="AA64:AB64"/>
    <mergeCell ref="AD64:AE64"/>
    <mergeCell ref="AG64:AH64"/>
    <mergeCell ref="AL10:AM10"/>
    <mergeCell ref="AL24:AM24"/>
    <mergeCell ref="AM48:AN48"/>
    <mergeCell ref="AP48:AQ48"/>
    <mergeCell ref="AS48:AT48"/>
    <mergeCell ref="Q50:X50"/>
    <mergeCell ref="AA50:AH50"/>
    <mergeCell ref="AL50:AT50"/>
    <mergeCell ref="Q48:R48"/>
    <mergeCell ref="T48:U48"/>
    <mergeCell ref="W48:X48"/>
    <mergeCell ref="AA48:AB48"/>
    <mergeCell ref="AD48:AE48"/>
    <mergeCell ref="AG48:AH48"/>
    <mergeCell ref="AK44:AK45"/>
    <mergeCell ref="Z44:Z45"/>
    <mergeCell ref="P41:P42"/>
    <mergeCell ref="P44:P45"/>
    <mergeCell ref="Z55:AA55"/>
    <mergeCell ref="P57:P58"/>
    <mergeCell ref="Z23:AA23"/>
    <mergeCell ref="AK25:AK26"/>
    <mergeCell ref="AL34:AT34"/>
    <mergeCell ref="AL18:AT18"/>
    <mergeCell ref="Z39:AA39"/>
    <mergeCell ref="AM32:AN32"/>
    <mergeCell ref="AP32:AQ32"/>
    <mergeCell ref="AS32:AT32"/>
    <mergeCell ref="Q34:X34"/>
    <mergeCell ref="AA34:AH34"/>
    <mergeCell ref="P25:P26"/>
    <mergeCell ref="Q32:R32"/>
    <mergeCell ref="T32:U32"/>
    <mergeCell ref="W32:X32"/>
    <mergeCell ref="AA32:AB32"/>
    <mergeCell ref="AD32:AE32"/>
    <mergeCell ref="AG32:AH32"/>
    <mergeCell ref="Z25:Z26"/>
    <mergeCell ref="AP16:AQ16"/>
    <mergeCell ref="AS16:AT16"/>
    <mergeCell ref="Z12:Z13"/>
    <mergeCell ref="AK12:AK13"/>
    <mergeCell ref="AM16:AN16"/>
    <mergeCell ref="Q18:X18"/>
    <mergeCell ref="AA16:AB16"/>
    <mergeCell ref="AD16:AE16"/>
    <mergeCell ref="AG16:AH16"/>
    <mergeCell ref="AA18:AH18"/>
    <mergeCell ref="Q16:R16"/>
    <mergeCell ref="T16:U16"/>
    <mergeCell ref="W16:X16"/>
    <mergeCell ref="P9:P10"/>
    <mergeCell ref="K46:K47"/>
    <mergeCell ref="K48:K49"/>
    <mergeCell ref="H46:H47"/>
    <mergeCell ref="G36:G37"/>
    <mergeCell ref="G41:G42"/>
    <mergeCell ref="J46:J47"/>
    <mergeCell ref="J48:J49"/>
    <mergeCell ref="M24:M25"/>
    <mergeCell ref="G24:G25"/>
    <mergeCell ref="G29:G30"/>
    <mergeCell ref="M29:M30"/>
    <mergeCell ref="G9:G10"/>
    <mergeCell ref="M9:M10"/>
    <mergeCell ref="M14:M15"/>
    <mergeCell ref="G14:G15"/>
    <mergeCell ref="J57:J58"/>
    <mergeCell ref="K57:K58"/>
    <mergeCell ref="J59:J60"/>
    <mergeCell ref="K59:K60"/>
    <mergeCell ref="H57:H58"/>
    <mergeCell ref="H68:H69"/>
    <mergeCell ref="J68:J69"/>
    <mergeCell ref="K68:K69"/>
    <mergeCell ref="J70:J71"/>
    <mergeCell ref="K70:K71"/>
    <mergeCell ref="H79:H80"/>
    <mergeCell ref="J79:J80"/>
    <mergeCell ref="K79:K80"/>
    <mergeCell ref="J81:J82"/>
    <mergeCell ref="K81:K8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ariyansa yusuf</dc:creator>
  <cp:lastModifiedBy>ariyansa yusuf</cp:lastModifiedBy>
  <cp:lastPrinted>2023-01-03T04:20:11Z</cp:lastPrinted>
  <dcterms:created xsi:type="dcterms:W3CDTF">2023-01-03T04:05:18Z</dcterms:created>
  <dcterms:modified xsi:type="dcterms:W3CDTF">2023-01-09T15:37:59Z</dcterms:modified>
</cp:coreProperties>
</file>