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-a-00-019/BULL_data/plan/02_quest_design/"/>
    </mc:Choice>
  </mc:AlternateContent>
  <bookViews>
    <workbookView xWindow="1920" yWindow="1620" windowWidth="33700" windowHeight="18280" tabRatio="500" activeTab="3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4" l="1"/>
  <c r="F42" i="5"/>
  <c r="F25" i="5"/>
  <c r="F8" i="5"/>
  <c r="O14" i="3"/>
  <c r="O13" i="3"/>
  <c r="O12" i="3"/>
  <c r="C67" i="1"/>
  <c r="C66" i="1"/>
  <c r="C65" i="1"/>
  <c r="C64" i="1"/>
  <c r="E19" i="1"/>
  <c r="E18" i="1"/>
  <c r="E17" i="1"/>
  <c r="E16" i="1"/>
  <c r="E15" i="1"/>
  <c r="E14" i="1"/>
  <c r="E13" i="1"/>
  <c r="E7" i="1"/>
  <c r="E6" i="1"/>
</calcChain>
</file>

<file path=xl/sharedStrings.xml><?xml version="1.0" encoding="utf-8"?>
<sst xmlns="http://schemas.openxmlformats.org/spreadsheetml/2006/main" count="500" uniqueCount="273">
  <si>
    <t>クエストの位置付け</t>
  </si>
  <si>
    <t>取得方法</t>
  </si>
  <si>
    <t>上級</t>
  </si>
  <si>
    <t>クエスト基礎設計フォーマット</t>
  </si>
  <si>
    <t>ユニットID</t>
  </si>
  <si>
    <t>ユニット名</t>
  </si>
  <si>
    <t>属性</t>
  </si>
  <si>
    <t>種族A</t>
  </si>
  <si>
    <t>種族B</t>
  </si>
  <si>
    <t>キラーチェック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</si>
  <si>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</si>
  <si>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</si>
  <si>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</si>
  <si>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</si>
  <si>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</si>
  <si>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</si>
  <si>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</si>
  <si>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</si>
  <si>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</si>
  <si>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</si>
  <si>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</si>
  <si>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</si>
  <si>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</si>
  <si>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</si>
  <si>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</si>
  <si>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</si>
  <si>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</si>
  <si>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</si>
  <si>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</si>
  <si>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</si>
  <si>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</si>
  <si>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</si>
  <si>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</si>
  <si>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</si>
  <si>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</si>
  <si>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</si>
  <si>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</si>
  <si>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</si>
  <si>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</si>
  <si>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</si>
  <si>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</si>
  <si>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</si>
  <si>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</si>
  <si>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</si>
  <si>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ボスユニット画像２</t>
  </si>
  <si>
    <t>認識合わせ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</si>
  <si>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</si>
  <si>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</si>
  <si>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</si>
  <si>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</si>
  <si>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</si>
  <si>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</si>
  <si>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</si>
  <si>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</si>
  <si>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</si>
  <si>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</si>
  <si>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</si>
  <si>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</si>
  <si>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</si>
  <si>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</si>
  <si>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</si>
  <si>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</si>
  <si>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</si>
  <si>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</si>
  <si>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</si>
  <si>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</si>
  <si>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</si>
  <si>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</si>
  <si>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</si>
  <si>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</si>
  <si>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</si>
  <si>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</si>
  <si>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</si>
  <si>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タイプ</t>
  </si>
  <si>
    <t>クエストの位置づけ（プルダウン選択）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</si>
  <si>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</si>
  <si>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</si>
  <si>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</si>
  <si>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</si>
  <si>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</si>
  <si>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</si>
  <si>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</si>
  <si>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</si>
  <si>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</si>
  <si>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</si>
  <si>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</si>
  <si>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</si>
  <si>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</si>
  <si>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</si>
  <si>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</si>
  <si>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</si>
  <si>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</si>
  <si>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</si>
  <si>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</si>
  <si>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基本情報</t>
  </si>
  <si>
    <t>ゼノビア襲来！</t>
  </si>
  <si>
    <t>クエストカテゴリー</t>
  </si>
  <si>
    <t>超絶級</t>
  </si>
  <si>
    <t>中級</t>
  </si>
  <si>
    <t>初級</t>
  </si>
  <si>
    <t>▼想定パーティー　：　想定パーティでのプレイ感</t>
  </si>
  <si>
    <t>ボスユニット情報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</si>
  <si>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</si>
  <si>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</si>
  <si>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</si>
  <si>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</si>
  <si>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</si>
  <si>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</si>
  <si>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</si>
  <si>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</si>
  <si>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</si>
  <si>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</si>
  <si>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</si>
  <si>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</si>
  <si>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</si>
  <si>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</si>
  <si>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</si>
  <si>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対抗ユニット画像１</t>
  </si>
  <si>
    <t>対抗ユニット画像２</t>
  </si>
  <si>
    <t>合計コスト</t>
  </si>
  <si>
    <t>ゼノビア</t>
  </si>
  <si>
    <t>▼各エリア所感</t>
  </si>
  <si>
    <t>プレイヤー習熟度（初級者、中級者、上級者）</t>
  </si>
  <si>
    <t>所感</t>
  </si>
  <si>
    <t>エリア</t>
  </si>
  <si>
    <t>コンティニュー</t>
  </si>
  <si>
    <t>コンティニュー理由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</si>
  <si>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</si>
  <si>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</si>
  <si>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</si>
  <si>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</si>
  <si>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</si>
  <si>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クレオパトラ</t>
  </si>
  <si>
    <t>ステージ制限
　※超級は必須</t>
  </si>
  <si>
    <t>-</t>
  </si>
  <si>
    <t>調整点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</si>
  <si>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</si>
  <si>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</si>
  <si>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</si>
  <si>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</si>
  <si>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</si>
  <si>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</si>
  <si>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プロテクト</t>
  </si>
  <si>
    <t>ダメージパネル(少量)</t>
  </si>
  <si>
    <t>キラー対象</t>
  </si>
  <si>
    <t>キラー１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</si>
  <si>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</si>
  <si>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</si>
  <si>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</si>
  <si>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</si>
  <si>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</si>
  <si>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</si>
  <si>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</si>
  <si>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英傑シリーズのウィザードクエスト</t>
  </si>
  <si>
    <t>クエストの難易度</t>
  </si>
  <si>
    <t>※ウィザード級だけど、
実際の難易度は？
といった項目です。</t>
  </si>
  <si>
    <t>シリーズのウィザードレベル</t>
  </si>
  <si>
    <t>ユーザー体験</t>
  </si>
  <si>
    <t xml:space="preserve">目的
</t>
  </si>
  <si>
    <t xml:space="preserve">
英傑シリーズの上位難易度クエスト
</t>
  </si>
  <si>
    <t>要件：優先度最高</t>
  </si>
  <si>
    <t xml:space="preserve">プロテクト+ダメージパネルだが
プロテクトブレイク&amp;ダメージパネルブレイクがチャリオットしかいないので、
極力ダメージパネルがプロテクトされないようにする。
　→プロテクトブレイクでダメージパネルが壊せないため
ギミックはプロテクト＞ダメージパネル
デルピュネーやジキルハイドレベルのプロテクトにはしない
　→両方100％レベルなので80%くらい色を指定してパネルプロテクトされる
</t>
  </si>
  <si>
    <t>要件：優先度高</t>
  </si>
  <si>
    <t xml:space="preserve">緑ダメージパネルウィザードだとワカヒルメ、服部半蔵で被るので違う見せ方をする
プロテクトブレイク2体くらいでギミック処理可能な想定
クレオパトラがいたらかなり楽になる箇所を作る
パネルプロテクトは基本的にブッ快感が起きにくいので
無理やりブッ快感要素を作る必要がある
</t>
  </si>
  <si>
    <t>要件：優先度中</t>
  </si>
  <si>
    <t>要件：優先度低</t>
  </si>
  <si>
    <t>特殊要件：特命
特定ユニットを
止めるなど。</t>
  </si>
  <si>
    <t>専用セリフ</t>
  </si>
  <si>
    <t>ユニット1(優先度高)</t>
  </si>
  <si>
    <t>ユニット2</t>
  </si>
  <si>
    <t>国家の女王系ユニット(仮)</t>
  </si>
  <si>
    <t>ユニット3</t>
  </si>
  <si>
    <t>ユニット4</t>
  </si>
  <si>
    <t>ユニット5</t>
  </si>
  <si>
    <t>ユニット6</t>
  </si>
  <si>
    <t>ユニット7(優先度低)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</si>
  <si>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</si>
  <si>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</si>
  <si>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</si>
  <si>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</si>
  <si>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</si>
  <si>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</si>
  <si>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</si>
  <si>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クレオパトラ
(SSw)</t>
  </si>
  <si>
    <t>コスト53　ヒューマン / Unknown　テクニカルタイプ
HP　　  6600
攻撃力　5355
回復力　2611
スキルターン6
青・ダメージパネルをハートに変換+
2ターン全ユニットの回復力1200UP、黄パネルの出現率を大DOWN+1ターンCP生成短縮(超大)
Cスキル
1体に特大ダメージ
攻撃タイプに効果超大
アビ1　プロテクトブレイク</t>
  </si>
  <si>
    <t>バレンタインタマモ
(Lv80,SLvMAX)</t>
  </si>
  <si>
    <t xml:space="preserve">ダメージパネル処理枠
持っている人は猿飛、ポラダニ、ナポレオン(ダメージパネル吸収追加予定)等でもよい
スキルがあれば回避できるレベル
バレンタインタマモは最低攻略ラインのユニット
</t>
  </si>
  <si>
    <t xml:space="preserve">
</t>
  </si>
  <si>
    <t>割と自由な枠
プロテクトブレイクやダメージパネル処理ができるユニットであれば
クリアしやすくなる
バグマ枠ならカーリー、トトリ、超覚醒アーサーあたりだと楽になる</t>
  </si>
  <si>
    <t>フロア構成</t>
  </si>
  <si>
    <t>フロア１</t>
  </si>
  <si>
    <t>攻撃力・HP・Speed</t>
  </si>
  <si>
    <t>概要・行動パターン</t>
  </si>
  <si>
    <t>フロア２</t>
  </si>
  <si>
    <t>フロア３</t>
  </si>
  <si>
    <t>フロア４</t>
  </si>
  <si>
    <t>ゼノビア★5</t>
    <phoneticPr fontId="10"/>
  </si>
  <si>
    <t>ゼノビア★6</t>
    <phoneticPr fontId="10"/>
  </si>
  <si>
    <t>ユニット名</t>
    <phoneticPr fontId="10"/>
  </si>
  <si>
    <t>攻撃力・HP・Speed</t>
    <phoneticPr fontId="10"/>
  </si>
  <si>
    <t>概要・行動パターン</t>
    <phoneticPr fontId="10"/>
  </si>
  <si>
    <t>（登場時の行動頻度は1固定）
開幕　　　：3ターンハートパネルを吸収して防御力UP
１ターン目：全体攻撃
２ターン目：黄パネルプロテクト
３ターン目：クリティカル！（黄パネル吸収予告）
４ターン目：黄パネルを吸収して全体攻撃
奇数ターン：全体攻撃
偶数ターン：1ターンカウンター　　　　 ←
偶数ターン：黄パネルプロテクト　　　　←　これらは2つは交互に発動</t>
    <rPh sb="15" eb="17">
      <t>カイマk</t>
    </rPh>
    <rPh sb="32" eb="34">
      <t>キュウシュ</t>
    </rPh>
    <rPh sb="36" eb="39">
      <t>ボウギョリョk</t>
    </rPh>
    <rPh sb="48" eb="52">
      <t>ゼンタ</t>
    </rPh>
    <rPh sb="59" eb="60">
      <t>キ</t>
    </rPh>
    <rPh sb="83" eb="84">
      <t>キパn</t>
    </rPh>
    <rPh sb="87" eb="91">
      <t>キュウシュ</t>
    </rPh>
    <rPh sb="99" eb="100">
      <t>キ</t>
    </rPh>
    <rPh sb="104" eb="106">
      <t>キュウシュ</t>
    </rPh>
    <rPh sb="108" eb="112">
      <t>ゼンタ</t>
    </rPh>
    <rPh sb="113" eb="115">
      <t>キス</t>
    </rPh>
    <rPh sb="119" eb="123">
      <t>ゼンタ</t>
    </rPh>
    <rPh sb="124" eb="126">
      <t>グウス</t>
    </rPh>
    <rPh sb="177" eb="179">
      <t>ハツド</t>
    </rPh>
    <phoneticPr fontId="10"/>
  </si>
  <si>
    <t>（登場時の行動頻度は2固定）
１ターン目：青パネルを吸収して単体攻撃(最大6個)
３ターン目：青パネルを吸収して単体攻撃(最大6個)
その他50％：クリティカル！</t>
    <rPh sb="1" eb="4">
      <t>トウジョ</t>
    </rPh>
    <rPh sb="5" eb="9">
      <t>コウド</t>
    </rPh>
    <rPh sb="11" eb="13">
      <t>コテ</t>
    </rPh>
    <rPh sb="21" eb="22">
      <t>アオ</t>
    </rPh>
    <rPh sb="26" eb="28">
      <t>キュウシュ</t>
    </rPh>
    <rPh sb="30" eb="34">
      <t>タンタ</t>
    </rPh>
    <phoneticPr fontId="10"/>
  </si>
  <si>
    <t>（登場時の行動頻度は2固定）
１ターン目：赤パネルを吸収して単体攻撃(最大6個)
３ターン目：赤パネルを吸収して単体攻撃(最大6個)
その他50％：クリティカル！</t>
    <rPh sb="1" eb="4">
      <t>トウジョ</t>
    </rPh>
    <rPh sb="5" eb="9">
      <t>コウド</t>
    </rPh>
    <rPh sb="11" eb="13">
      <t>コテ</t>
    </rPh>
    <rPh sb="21" eb="22">
      <t>アk</t>
    </rPh>
    <rPh sb="47" eb="48">
      <t>アk</t>
    </rPh>
    <phoneticPr fontId="10"/>
  </si>
  <si>
    <t>整地、スキル溜めフロア。
パネル吸収を行うことで整地してあげる。
予告吸収攻撃も含め、全体的に攻撃威力は弱め。</t>
    <rPh sb="0" eb="2">
      <t>セイt</t>
    </rPh>
    <rPh sb="16" eb="18">
      <t>キュウシュ</t>
    </rPh>
    <rPh sb="19" eb="20">
      <t>オコナ</t>
    </rPh>
    <rPh sb="24" eb="26">
      <t>セイチ</t>
    </rPh>
    <rPh sb="33" eb="39">
      <t>ヨコk</t>
    </rPh>
    <rPh sb="40" eb="41">
      <t>フk</t>
    </rPh>
    <rPh sb="43" eb="46">
      <t>ゼンタ</t>
    </rPh>
    <rPh sb="47" eb="51">
      <t>コウゲk</t>
    </rPh>
    <rPh sb="52" eb="53">
      <t>ヨワm</t>
    </rPh>
    <phoneticPr fontId="10"/>
  </si>
  <si>
    <t>開幕　　　：赤パネルプロテクト(最大6個)（吸収攻撃予告）
１ターン目：赤パネルを吸収して全体攻撃（一つあたり1000）
２ターン目：緑パネルをダメージパネルに5個変換
３ターン目：青パネルプロテクト(最大6個)（吸収攻撃予告）
４ターン目：青パネルを吸収して全体攻撃（一つあたり1500）
2の倍数ﾀｰﾝ：2回連続攻撃+2ターン全ユニットの回復力30%DOWN
3の倍数ﾀｰﾝ：3回連続攻撃+ハートパネルプロテクト(最大3個)
それ以外　：全体攻撃</t>
    <rPh sb="0" eb="2">
      <t>カイマk</t>
    </rPh>
    <rPh sb="6" eb="7">
      <t>アk</t>
    </rPh>
    <rPh sb="16" eb="18">
      <t>サイダ</t>
    </rPh>
    <rPh sb="19" eb="20">
      <t>コ</t>
    </rPh>
    <rPh sb="22" eb="28">
      <t>キュウシュ</t>
    </rPh>
    <rPh sb="41" eb="43">
      <t>キュウシュ</t>
    </rPh>
    <rPh sb="45" eb="49">
      <t>ゼンタイ</t>
    </rPh>
    <rPh sb="67" eb="68">
      <t>ミドr</t>
    </rPh>
    <rPh sb="81" eb="82">
      <t>k</t>
    </rPh>
    <rPh sb="82" eb="84">
      <t>ヘンk</t>
    </rPh>
    <rPh sb="91" eb="92">
      <t>アオ</t>
    </rPh>
    <rPh sb="121" eb="122">
      <t>アオ</t>
    </rPh>
    <rPh sb="130" eb="134">
      <t>ゼンタ</t>
    </rPh>
    <rPh sb="135" eb="136">
      <t>ヒt</t>
    </rPh>
    <rPh sb="155" eb="160">
      <t>k</t>
    </rPh>
    <rPh sb="165" eb="166">
      <t>ゼンユn</t>
    </rPh>
    <rPh sb="171" eb="174">
      <t>カイフk</t>
    </rPh>
    <rPh sb="191" eb="196">
      <t>カイレンz</t>
    </rPh>
    <rPh sb="209" eb="211">
      <t>サイダ</t>
    </rPh>
    <rPh sb="212" eb="213">
      <t>コ</t>
    </rPh>
    <rPh sb="221" eb="225">
      <t>ゼンタ</t>
    </rPh>
    <phoneticPr fontId="10"/>
  </si>
  <si>
    <t>ポーラとダニー</t>
    <phoneticPr fontId="10"/>
  </si>
  <si>
    <t>（登場時の行動頻度は1固定）
開幕　　　：状態異常耐性+お邪魔パネルにエリア変換（盤面上2行ほど）
１ターン目：2ターン防御力UP+クリティカル！
２ターン目：8回連続攻撃(1ターン低確率で命中したユニットにスリープ)
３ターン目：全体攻撃+お邪魔パネルを緑のダメージパネルに変換
４ターン目：黄パネルを吸収して全体攻撃
奇数ターン：全体攻撃+属性パネルプロテクト(最大3個)
偶数ターン：単体攻撃+2ターン全ユニットの攻撃力30%DOWN
偶数ターン：単体攻撃+1ターン全属性の攻撃をカウンター
HP50％以下：ハートパネルが出現しない（1回のみ発動）
HP30％以下：強力な全体攻撃（12,000）</t>
    <rPh sb="15" eb="17">
      <t>カイマk</t>
    </rPh>
    <rPh sb="41" eb="43">
      <t>バンメn</t>
    </rPh>
    <rPh sb="43" eb="44">
      <t>ウ</t>
    </rPh>
    <rPh sb="45" eb="46">
      <t>ギョ</t>
    </rPh>
    <rPh sb="116" eb="120">
      <t>ゼンタ</t>
    </rPh>
    <rPh sb="128" eb="129">
      <t>ミドr</t>
    </rPh>
    <rPh sb="138" eb="140">
      <t>ヘンカn</t>
    </rPh>
    <rPh sb="147" eb="148">
      <t>キパn</t>
    </rPh>
    <rPh sb="152" eb="154">
      <t>キュウシュ</t>
    </rPh>
    <rPh sb="156" eb="160">
      <t>ゼンタ</t>
    </rPh>
    <rPh sb="161" eb="163">
      <t>キス</t>
    </rPh>
    <rPh sb="167" eb="171">
      <t>ゼンタ</t>
    </rPh>
    <rPh sb="172" eb="174">
      <t>ゾクセ</t>
    </rPh>
    <rPh sb="183" eb="185">
      <t>サイダ</t>
    </rPh>
    <rPh sb="186" eb="187">
      <t>k</t>
    </rPh>
    <rPh sb="189" eb="191">
      <t>グウス</t>
    </rPh>
    <rPh sb="210" eb="213">
      <t>コウゲキリョク</t>
    </rPh>
    <rPh sb="221" eb="223">
      <t>グウス</t>
    </rPh>
    <rPh sb="236" eb="239">
      <t>ゼンゾk</t>
    </rPh>
    <rPh sb="254" eb="256">
      <t>イk</t>
    </rPh>
    <rPh sb="264" eb="266">
      <t>シュツゲn</t>
    </rPh>
    <rPh sb="271" eb="272">
      <t>カ</t>
    </rPh>
    <rPh sb="274" eb="276">
      <t>ハツド</t>
    </rPh>
    <rPh sb="286" eb="288">
      <t>キョウry</t>
    </rPh>
    <rPh sb="289" eb="293">
      <t>ゼンタ</t>
    </rPh>
    <phoneticPr fontId="10"/>
  </si>
  <si>
    <t>BOSSのゲージ数ついてですが、ほとんどのウィザードが3ゲージなので、
今回は2ゲージ構成とさせて頂きました。全体の難易度とプレイ時間は15分から18分ほどで通常と同じよう調整致します。
主な理由が、3ゲージもあるとクエストが長く感じてしまうためと、他クエストと差別化を図るためです。
開幕ダメパエリア変換はフィーバー、ダメパ対策スキルで対応。
Cパネル吸収を回避することで、ユーザの戦略性をあげる。
2ゲージ目のHP30％以下は強力な全体攻撃を繰り返す。</t>
    <rPh sb="36" eb="38">
      <t>コンカ</t>
    </rPh>
    <rPh sb="43" eb="45">
      <t>コウセ</t>
    </rPh>
    <rPh sb="55" eb="57">
      <t>ゼンタイ</t>
    </rPh>
    <rPh sb="58" eb="61">
      <t>ナn</t>
    </rPh>
    <rPh sb="70" eb="71">
      <t>フンカr</t>
    </rPh>
    <rPh sb="75" eb="76">
      <t>フn</t>
    </rPh>
    <rPh sb="79" eb="81">
      <t>ツウジョ</t>
    </rPh>
    <rPh sb="82" eb="83">
      <t>オナj</t>
    </rPh>
    <rPh sb="86" eb="88">
      <t>チョウセ</t>
    </rPh>
    <rPh sb="88" eb="89">
      <t>イタシ</t>
    </rPh>
    <rPh sb="94" eb="95">
      <t>オモn</t>
    </rPh>
    <rPh sb="113" eb="114">
      <t>ナガ</t>
    </rPh>
    <rPh sb="115" eb="116">
      <t>カンジ</t>
    </rPh>
    <rPh sb="125" eb="126">
      <t>ホk</t>
    </rPh>
    <rPh sb="131" eb="134">
      <t>サベt</t>
    </rPh>
    <rPh sb="135" eb="136">
      <t>ハカルタm</t>
    </rPh>
    <rPh sb="181" eb="183">
      <t>カ</t>
    </rPh>
    <rPh sb="193" eb="196">
      <t>センリャk</t>
    </rPh>
    <rPh sb="220" eb="224">
      <t>イカh</t>
    </rPh>
    <phoneticPr fontId="10"/>
  </si>
  <si>
    <t>スキル溜めフロア＆ちょっと工夫しないといけないギミック
２ゲージ目はダメージ少なめで。運要素を担う。
プロテクトのぶっ快感減少問題は、パネル吸収で補う。</t>
    <rPh sb="3" eb="4">
      <t>タメ</t>
    </rPh>
    <rPh sb="13" eb="15">
      <t>クフ</t>
    </rPh>
    <rPh sb="43" eb="46">
      <t>ウンヨウ</t>
    </rPh>
    <rPh sb="47" eb="48">
      <t>ニナ</t>
    </rPh>
    <rPh sb="61" eb="63">
      <t>ゲンショ</t>
    </rPh>
    <rPh sb="63" eb="65">
      <t>モンダ</t>
    </rPh>
    <rPh sb="73" eb="74">
      <t>オギナ</t>
    </rPh>
    <phoneticPr fontId="10"/>
  </si>
  <si>
    <t>スキルを使って倒さないときついレベル
残りHPが少なくなったらでバフをあげる（ジーナ襲来のダイダラみたいにプチ隠し要素的）
固定ダメージはフロイトを活躍させないために完全固定ダメージを採用。この攻撃はHP50％以上なら何回でも繰り返す。</t>
    <rPh sb="4" eb="5">
      <t>ツカッt</t>
    </rPh>
    <rPh sb="7" eb="8">
      <t>タオサn</t>
    </rPh>
    <rPh sb="19" eb="20">
      <t>ノコリHP</t>
    </rPh>
    <rPh sb="24" eb="25">
      <t>スクナクナ</t>
    </rPh>
    <rPh sb="42" eb="44">
      <t>シュウラ</t>
    </rPh>
    <rPh sb="62" eb="64">
      <t>コテ</t>
    </rPh>
    <rPh sb="74" eb="76">
      <t>カツヤk</t>
    </rPh>
    <rPh sb="85" eb="87">
      <t>カンゼn</t>
    </rPh>
    <rPh sb="105" eb="107">
      <t>イジョ</t>
    </rPh>
    <rPh sb="109" eb="111">
      <t>ナンカ</t>
    </rPh>
    <rPh sb="113" eb="114">
      <t>クリカエs</t>
    </rPh>
    <phoneticPr fontId="10"/>
  </si>
  <si>
    <t>PremiumSSw</t>
  </si>
  <si>
    <t>恋狐の甘味振舞 タマモ</t>
  </si>
  <si>
    <t>PremiumS</t>
  </si>
  <si>
    <t>連極の機関砲 ポーラとダニー</t>
  </si>
  <si>
    <t>DropWizS</t>
  </si>
  <si>
    <t>累々たる世解 シュレディンガー</t>
  </si>
  <si>
    <t>PremiumSSS</t>
  </si>
  <si>
    <t>ダメージ・青パネルを赤パネルに変換+2ターン赤属性ユニットの防御力を大UPし、特大カウンター</t>
  </si>
  <si>
    <t>1体に大ダメージ 緑属性に効果特大</t>
  </si>
  <si>
    <t>赤パネルをCパネル変換+1ターン赤属性の防御力特大UP+2ターン攻撃力UP(黄・ハート・ダメージパネルを吸収し効果UP)</t>
  </si>
  <si>
    <t>1体に特大ダメージ</t>
  </si>
  <si>
    <t>緑パネルを赤パネルに変換+2ターン全ユニットのCパネル生成短縮(効果激烈)し、1ターン緑パネルの出現率大DOWN</t>
  </si>
  <si>
    <t>1体に超大ダメージ</t>
  </si>
  <si>
    <t>黄槌のレジスタンス マミコ</t>
    <phoneticPr fontId="10"/>
  </si>
  <si>
    <t>現場急行 パトラインカスタム</t>
    <phoneticPr fontId="10"/>
  </si>
  <si>
    <t>シヴァ★5</t>
    <phoneticPr fontId="10"/>
  </si>
  <si>
    <t>シヴァ★4</t>
    <phoneticPr fontId="10"/>
  </si>
  <si>
    <t>ウルズ★6</t>
    <phoneticPr fontId="10"/>
  </si>
  <si>
    <t>（登場時の行動頻度は1固定）
開幕　　　：状態異常耐性+赤&amp;緑&amp;青のダメージパネルにエリア変換（四角を３つ）
１ターン目：全体攻撃+3ターン回復力25%DOWN
２ターン目：何もしない（Cパネル吸収予告）
３ターン目：Cパネルを吸収して攻撃（一つあたり3,500＋最低ダメージ2000）
４ターン目：全体攻撃+1ターン全ユニットにスキルバインド
７ターン目：何もしない（Cパネル吸収予告）
８ターン目：Cパネルを吸収して攻撃（一つあたり3,500＋最低ダメージ2000）
９ターン目：全体攻撃+1ターン全ユニットにスキルバインド
11ターン目：何もしない（Cパネル吸収予告）
12ターン目：Cパネルを吸収して攻撃（一つあたり3,500＋最低ダメージ2000）
13ターン目：全体攻撃+1ターン全ユニットにスキルバインド
５０％　　：クリティカル！
２５％　　：3回連続攻撃+ハートパネルをプロテクト(最大3つ)</t>
    <rPh sb="15" eb="17">
      <t>カイマk</t>
    </rPh>
    <rPh sb="21" eb="27">
      <t>ジョウタ</t>
    </rPh>
    <rPh sb="28" eb="29">
      <t>アカ</t>
    </rPh>
    <rPh sb="30" eb="31">
      <t>ミドr</t>
    </rPh>
    <rPh sb="32" eb="33">
      <t>ア</t>
    </rPh>
    <rPh sb="48" eb="50">
      <t>シカk</t>
    </rPh>
    <rPh sb="70" eb="72">
      <t>カイフk</t>
    </rPh>
    <rPh sb="87" eb="88">
      <t>ナn</t>
    </rPh>
    <rPh sb="97" eb="101">
      <t>キュウシュ</t>
    </rPh>
    <rPh sb="114" eb="116">
      <t>キュウシュ</t>
    </rPh>
    <rPh sb="118" eb="120">
      <t>コウゲk</t>
    </rPh>
    <rPh sb="121" eb="122">
      <t>ヒトt</t>
    </rPh>
    <rPh sb="132" eb="134">
      <t>サイt</t>
    </rPh>
    <rPh sb="385" eb="389">
      <t>レンゾk</t>
    </rPh>
    <rPh sb="403" eb="405">
      <t>サイダ</t>
    </rPh>
    <phoneticPr fontId="10"/>
  </si>
  <si>
    <r>
      <t>（登場時の行動頻度は2固定）
開幕　　　：黄パネルは確率でプロテクトされてドロップ（50%）（HP50％以上で強力な攻撃予告）
HP50％以上：3,333固定ダメージ（ユニット全体対象なので実質ダメージは13,332）
偶数ﾀｰﾝ   ：クリティカル！</t>
    </r>
    <r>
      <rPr>
        <sz val="12"/>
        <color rgb="FFFF0000"/>
        <rFont val="ＭＳ ゴシック"/>
        <family val="3"/>
        <charset val="128"/>
      </rPr>
      <t>(5,000)</t>
    </r>
    <r>
      <rPr>
        <sz val="12"/>
        <color theme="4"/>
        <rFont val="ＭＳ ゴシック"/>
        <family val="3"/>
        <charset val="128"/>
      </rPr>
      <t xml:space="preserve">
奇数ﾀｰﾝ40%：赤パネルを緑のダメージパネルに5個変換
奇数ﾀｰﾝ60%：全体攻撃+2ターン全ユニットの回復力50%DOWN</t>
    </r>
    <r>
      <rPr>
        <sz val="12"/>
        <color rgb="FFFF0000"/>
        <rFont val="ＭＳ ゴシック"/>
        <family val="3"/>
        <charset val="128"/>
      </rPr>
      <t>(5,000)</t>
    </r>
    <r>
      <rPr>
        <sz val="12"/>
        <color theme="4"/>
        <rFont val="ＭＳ ゴシック"/>
        <family val="3"/>
        <charset val="128"/>
      </rPr>
      <t xml:space="preserve">
HP12％以下：20ターン低確率で属性パネルをボムパネルとしてドロップ(5%)</t>
    </r>
    <rPh sb="15" eb="17">
      <t>カイマk</t>
    </rPh>
    <rPh sb="21" eb="22">
      <t>キパn</t>
    </rPh>
    <rPh sb="26" eb="28">
      <t>カクリt</t>
    </rPh>
    <rPh sb="52" eb="54">
      <t>イジョ</t>
    </rPh>
    <rPh sb="55" eb="57">
      <t>キョウリョk</t>
    </rPh>
    <rPh sb="60" eb="62">
      <t>ヨコk</t>
    </rPh>
    <rPh sb="69" eb="71">
      <t>イジョ</t>
    </rPh>
    <rPh sb="77" eb="79">
      <t>k</t>
    </rPh>
    <rPh sb="90" eb="92">
      <t>タ</t>
    </rPh>
    <rPh sb="95" eb="97">
      <t>ジッs</t>
    </rPh>
    <rPh sb="110" eb="112">
      <t>グウス</t>
    </rPh>
    <rPh sb="143" eb="144">
      <t>アカ</t>
    </rPh>
    <rPh sb="148" eb="149">
      <t>ミドr</t>
    </rPh>
    <rPh sb="159" eb="160">
      <t>コ</t>
    </rPh>
    <rPh sb="160" eb="162">
      <t>ヘn</t>
    </rPh>
    <rPh sb="181" eb="182">
      <t>ゼンユn</t>
    </rPh>
    <rPh sb="187" eb="190">
      <t>カイフk</t>
    </rPh>
    <rPh sb="210" eb="212">
      <t>イカ</t>
    </rPh>
    <rPh sb="222" eb="224">
      <t>ゾクセ</t>
    </rPh>
    <phoneticPr fontId="10"/>
  </si>
  <si>
    <r>
      <t xml:space="preserve">開幕　　　：緑パネルは確率でプロテクトされてドロップ（50%）
</t>
    </r>
    <r>
      <rPr>
        <sz val="12"/>
        <color rgb="FFFF0000"/>
        <rFont val="ＭＳ ゴシック"/>
        <family val="3"/>
        <charset val="128"/>
      </rPr>
      <t>HP60%以上25％ 2回連続攻撃(総ダメージ約7,600)
HP60%以上25％ 3回連続攻撃(総ダメージ約6,200)
HP60%以上25％ 4回連続攻撃(総ダメージ約4,800)
HP60%以上25％ 5回連続攻撃(総ダメージ約3,400)</t>
    </r>
    <r>
      <rPr>
        <sz val="12"/>
        <color theme="4"/>
        <rFont val="ＭＳ ゴシック"/>
        <family val="3"/>
        <charset val="128"/>
      </rPr>
      <t xml:space="preserve">
１ターン目：行動頻度UP+4ターンCパネル生成延長(効果特大)
</t>
    </r>
    <r>
      <rPr>
        <sz val="12"/>
        <color rgb="FFFF0000"/>
        <rFont val="ＭＳ ゴシック"/>
        <family val="3"/>
        <charset val="128"/>
      </rPr>
      <t>HP60%未満25% 3回連続攻撃(総ダメージ約2,000)
HP60%未満25% 3回連続攻撃(総ダメージ約3,300)
HP60%未満25% 3回連続攻撃(総ダメージ約4,600)
HP60%未満25% 3回連続攻撃(総ダメージ約6,600)</t>
    </r>
    <rPh sb="0" eb="2">
      <t>カイマk</t>
    </rPh>
    <rPh sb="163" eb="167">
      <t>コウド</t>
    </rPh>
    <rPh sb="185" eb="187">
      <t>トクダ</t>
    </rPh>
    <phoneticPr fontId="10"/>
  </si>
  <si>
    <t>3,000/70,000/2</t>
    <phoneticPr fontId="10"/>
  </si>
  <si>
    <t>▼未対策パーティー1　：　クレオパトラなしでクリアできるか（クリアできる幅を広げたい）</t>
    <phoneticPr fontId="10"/>
  </si>
  <si>
    <t>▼未対策パーティー２　：　ダメパ対策がなくても勝てるか</t>
    <rPh sb="16" eb="18">
      <t>タイサk</t>
    </rPh>
    <rPh sb="23" eb="24">
      <t>カt</t>
    </rPh>
    <phoneticPr fontId="10"/>
  </si>
  <si>
    <t>PremiumSS</t>
  </si>
  <si>
    <t>刹那の過罰神 ネメシス</t>
  </si>
  <si>
    <t>3ターン全ユニットの防御力特大UP+特大カウンター+1ターンボムの爆風を強化する</t>
  </si>
  <si>
    <t>1体に特大ダメージ ドラゴンに効果超大+1ターン全ユニットの防御力大UP</t>
  </si>
  <si>
    <t>MAX</t>
    <phoneticPr fontId="10"/>
  </si>
  <si>
    <t>危能の幼魔神 ヘル</t>
  </si>
  <si>
    <t>神心を射る穂神 クシナダヒメ</t>
  </si>
  <si>
    <t>狂花吹雪く旋獄鬼神 ヨミ</t>
  </si>
  <si>
    <t>青パネルをハートパネルに、緑パネルを赤パネルに変換+1ターン黄・赤属性のタップ回数を1増やし、黄・赤パネルの出現率大UP</t>
  </si>
  <si>
    <t>自身の回復力に比例して 1体に特大ダメージ</t>
  </si>
  <si>
    <t>ランダムでパネルを最大1個赤CBPに、2個SCP(大)に変換+1ターン赤パネルの出現率特大UPし、黄パネルの出現率大UP</t>
  </si>
  <si>
    <t>全体に超大ダメージ+ 1体に大ダメージ</t>
  </si>
  <si>
    <t>SCパネルを2つ生成+2ターン種族ゴッドの攻撃力特大UP</t>
  </si>
  <si>
    <t>炎焔宿す革命皇 ナポレオン</t>
  </si>
  <si>
    <t>嫉神の黎き滅意 カーリー</t>
  </si>
  <si>
    <t>2ターン赤属性の攻撃力と回復力を特大UP +確率で赤ボムドロップ</t>
  </si>
  <si>
    <t>1体に超大ダメージ+HP回復</t>
  </si>
  <si>
    <t>射愛の恋華天神 カーマ</t>
  </si>
  <si>
    <t>HP大回復+青パネルを赤パネルに変換し、ハートパネルを赤のボムパネルに変換する</t>
  </si>
  <si>
    <t>1体に特大ダメージ+ HPを大回復</t>
  </si>
  <si>
    <t>緑パネルを赤ボムに、ランダムで最大1個SCP(大)に変換+2ターン全ユニットの攻撃力をUP(青・ダメージパネルを吸収し効果UP)</t>
  </si>
  <si>
    <t>1体に超大ダメージ+ 2ターン全ユニットの回復力小UP</t>
  </si>
  <si>
    <t xml:space="preserve">プロテクトブレイク枠
ギミックごと吸収できるラグランジュとかでも可能
</t>
    <phoneticPr fontId="10"/>
  </si>
  <si>
    <t>１フロア目は問題なくクリア、スキルは使わなかったです。２フロア目は、スキルガンガン使って、５０%以下まで削り、そこからのダメパも回復スキル、回復力アップのおかげであまり脅威ではなかった。3フロア目は逆転だったが、カウンターと回復、ボムでの攻撃でターンはかかったが、クリアできた。4フロアは、ダメパ変換緑とかは、シュレディンガーとかお邪魔はフィーバーで処理できたので、無事クリア。結構歯ごたえあって楽しかったかも。</t>
    <phoneticPr fontId="10"/>
  </si>
  <si>
    <t>１は問題なくクリア、２も最初に、スキルをガンガン使って５０％まで落とし、そこからは、弱点の黄色があったので、危なげなくクリア。３フロア目はカウンターと弱点黄色がいたので、そこまででもなく、大丈夫だった。逆に４フロア目は、ボスは緑に対して黄色がいたため、全体攻撃とか受けた後、回復が間に合わずということが多く、クリアまで4コンしました。全体的にダメぱは回復ユニットがいたので脅威ではなかったかな。</t>
    <phoneticPr fontId="10"/>
  </si>
  <si>
    <t>▼未対策パーティー3　： 黄色と赤の混合パーティ</t>
    <rPh sb="13" eb="15">
      <t>キイr</t>
    </rPh>
    <rPh sb="16" eb="17">
      <t>アk</t>
    </rPh>
    <rPh sb="18" eb="20">
      <t>コンg</t>
    </rPh>
    <phoneticPr fontId="10"/>
  </si>
  <si>
    <t>フロア１
スキル溜め、フィーバーを溜めてクリア
特に何事もなく突破でき危機を感じることもなく突破 
フロア２
何も知らず完全固定ダメージで１回死亡
しっかり１フロア目でスキルなどを溜めて移動しないと
厳しい戦いになりそうです。
１ターン目に使用する固定値ダメージさえ耐えしのげたら、
あとはフィーバーとかを再充填しつつ、突破が可能。
フロア３
２フロア目のダメージがそこまで高くないので、
フロア２で消費したスキルやフィーバーを整地しながら再度溜め直すことができた。
回復さえしっかりすれば負ける要素は皆無に等しいと思われる。
ただ、１ゲージ目はダメージを結構受けるので厳しい戦いになりそうです。
フロア４
２ゲージしかないので、体感的にそこまで時間がかからず周回がしやすい印象。
ダメージやギミックの影響でHPが減ってしまうので、しっかりとスキルやフィーバーを溜めて、
フロア３を突破しないと厳しい戦いになる印象。</t>
    <phoneticPr fontId="10"/>
  </si>
  <si>
    <t>基本的には対策PTと同様の使用感を感じました。
ただ、シュレディンガーがいるおかげでお邪魔パネルに対処ができるようになるので、
想定パーティと比べ、こちらのPTの方がクリアはしやすい印象も受けます。
プロテクトブレイク2体でも対処は可能な難易度でした。</t>
    <rPh sb="64" eb="66">
      <t>ソウテ</t>
    </rPh>
    <rPh sb="71" eb="72">
      <t>クラb</t>
    </rPh>
    <phoneticPr fontId="10"/>
  </si>
  <si>
    <t>2,500/70,000/1</t>
    <phoneticPr fontId="10"/>
  </si>
  <si>
    <t>3,500/230,000/1</t>
    <phoneticPr fontId="10"/>
  </si>
  <si>
    <t>5,000/170,000/1</t>
    <phoneticPr fontId="10"/>
  </si>
  <si>
    <t>6,500/460,000/1</t>
    <phoneticPr fontId="10"/>
  </si>
  <si>
    <t>6,500/520,000/1</t>
    <phoneticPr fontId="10"/>
  </si>
  <si>
    <t>6,000/240,000/2</t>
    <phoneticPr fontId="10"/>
  </si>
  <si>
    <t>クレオパトラR6</t>
  </si>
  <si>
    <t>青･ダメージパネルをハートに変換+2ターン全ユニット回復力1200UP、黄パネルの出現率大DOWN+1ターンCP生成短縮(超大)</t>
  </si>
  <si>
    <t>1体に特大ダメージ 攻撃タイプに効果超大</t>
  </si>
  <si>
    <t>特になし</t>
    <rPh sb="0" eb="1">
      <t>トクニ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</si>
</sst>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2"/>
      <color rgb="FF00000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4"/>
      <name val="ＭＳ ゴシック"/>
      <family val="3"/>
      <charset val="128"/>
    </font>
    <font>
      <sz val="12"/>
      <color theme="4"/>
      <name val="MS PGothic"/>
      <family val="3"/>
      <charset val="128"/>
    </font>
    <font>
      <sz val="12"/>
      <color rgb="FFFF0000"/>
      <name val="ＭＳ ゴシック"/>
      <family val="3"/>
      <charset val="128"/>
    </font>
    <font>
      <u/>
      <sz val="12"/>
      <color theme="10"/>
      <name val="MS PGothic"/>
      <family val="3"/>
      <charset val="128"/>
    </font>
    <font>
      <u/>
      <sz val="12"/>
      <color theme="11"/>
      <name val="MS PGothic"/>
      <family val="3"/>
      <charset val="128"/>
    </font>
    <font>
      <sz val="12"/>
      <color rgb="FFFF0000"/>
      <name val="MS PGothic"/>
      <family val="3"/>
      <charset val="128"/>
    </font>
    <font>
      <sz val="12"/>
      <color theme="1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top"/>
    </xf>
    <xf numFmtId="0" fontId="8" fillId="0" borderId="1" xfId="0" applyFont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/>
    <xf numFmtId="0" fontId="2" fillId="6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0" borderId="0" xfId="0" applyFont="1" applyAlignment="1"/>
    <xf numFmtId="0" fontId="11" fillId="4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 wrapText="1"/>
    </xf>
    <xf numFmtId="0" fontId="0" fillId="0" borderId="0" xfId="0" applyFont="1" applyAlignment="1"/>
    <xf numFmtId="0" fontId="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center"/>
    </xf>
    <xf numFmtId="0" fontId="18" fillId="9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top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5" fillId="0" borderId="5" xfId="0" applyFont="1" applyBorder="1" applyAlignment="1">
      <alignment horizontal="left" vertical="top"/>
    </xf>
    <xf numFmtId="0" fontId="8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/>
    </xf>
    <xf numFmtId="0" fontId="0" fillId="4" borderId="3" xfId="0" applyFont="1" applyFill="1" applyBorder="1" applyAlignment="1">
      <alignment vertical="center"/>
    </xf>
    <xf numFmtId="0" fontId="3" fillId="0" borderId="5" xfId="0" applyFont="1" applyBorder="1"/>
    <xf numFmtId="0" fontId="11" fillId="4" borderId="3" xfId="0" applyFont="1" applyFill="1" applyBorder="1" applyAlignment="1">
      <alignment vertical="center"/>
    </xf>
    <xf numFmtId="0" fontId="12" fillId="0" borderId="4" xfId="0" applyFont="1" applyBorder="1"/>
    <xf numFmtId="0" fontId="12" fillId="0" borderId="5" xfId="0" applyFont="1" applyBorder="1"/>
    <xf numFmtId="0" fontId="11" fillId="4" borderId="6" xfId="0" applyFont="1" applyFill="1" applyBorder="1" applyAlignment="1">
      <alignment vertical="center"/>
    </xf>
    <xf numFmtId="0" fontId="12" fillId="0" borderId="7" xfId="0" applyFont="1" applyBorder="1"/>
    <xf numFmtId="0" fontId="12" fillId="0" borderId="8" xfId="0" applyFont="1" applyBorder="1"/>
    <xf numFmtId="0" fontId="0" fillId="9" borderId="3" xfId="0" applyFont="1" applyFill="1" applyBorder="1" applyAlignment="1">
      <alignment vertical="center"/>
    </xf>
    <xf numFmtId="0" fontId="3" fillId="0" borderId="4" xfId="0" applyFont="1" applyBorder="1"/>
    <xf numFmtId="0" fontId="0" fillId="4" borderId="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0" fillId="0" borderId="3" xfId="0" applyFont="1" applyBorder="1" applyAlignment="1">
      <alignment vertical="top" wrapText="1"/>
    </xf>
    <xf numFmtId="0" fontId="0" fillId="9" borderId="3" xfId="0" applyFont="1" applyFill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0" fillId="9" borderId="3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12" xfId="0" applyFont="1" applyBorder="1"/>
    <xf numFmtId="0" fontId="0" fillId="3" borderId="2" xfId="0" applyFont="1" applyFill="1" applyBorder="1"/>
    <xf numFmtId="0" fontId="0" fillId="4" borderId="9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/>
    </xf>
    <xf numFmtId="3" fontId="0" fillId="9" borderId="3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3" fillId="0" borderId="0" xfId="0" applyFont="1" applyBorder="1"/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4" fillId="5" borderId="3" xfId="0" applyFont="1" applyFill="1" applyBorder="1" applyAlignment="1"/>
    <xf numFmtId="0" fontId="7" fillId="7" borderId="0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 wrapText="1"/>
    </xf>
    <xf numFmtId="0" fontId="3" fillId="0" borderId="16" xfId="0" applyFont="1" applyBorder="1"/>
    <xf numFmtId="0" fontId="0" fillId="0" borderId="16" xfId="0" applyFont="1" applyBorder="1" applyAlignment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top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987"/>
  <sheetViews>
    <sheetView topLeftCell="A60" workbookViewId="0">
      <selection activeCell="E66" sqref="E66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90.5" customWidth="1"/>
    <col min="7" max="27" width="7.6640625" customWidth="1"/>
  </cols>
  <sheetData>
    <row r="1" spans="1:27" x14ac:dyDescent="0.15">
      <c r="A1" s="98" t="s">
        <v>3</v>
      </c>
      <c r="B1" s="99"/>
      <c r="C1" s="99"/>
      <c r="D1" s="99"/>
      <c r="E1" s="99"/>
      <c r="F1" s="9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4"/>
      <c r="B2" s="4"/>
      <c r="C2" s="4"/>
      <c r="D2" s="4"/>
      <c r="E2" s="4"/>
      <c r="F2" s="1"/>
      <c r="G2" s="1"/>
      <c r="H2" s="92" t="s">
        <v>43</v>
      </c>
      <c r="I2" s="90"/>
      <c r="J2" s="90"/>
      <c r="K2" s="90"/>
      <c r="L2" s="90"/>
      <c r="M2" s="90"/>
      <c r="N2" s="90"/>
      <c r="O2" s="90"/>
      <c r="P2" s="1"/>
      <c r="Q2" s="92" t="s">
        <v>44</v>
      </c>
      <c r="R2" s="90"/>
      <c r="S2" s="90"/>
      <c r="T2" s="90"/>
      <c r="U2" s="90"/>
      <c r="V2" s="90"/>
      <c r="W2" s="90"/>
      <c r="X2" s="90"/>
      <c r="Y2" s="1"/>
      <c r="Z2" s="1"/>
      <c r="AA2" s="1"/>
    </row>
    <row r="3" spans="1:27" x14ac:dyDescent="0.15">
      <c r="A3" s="4"/>
      <c r="B3" s="65" t="s">
        <v>45</v>
      </c>
      <c r="C3" s="74"/>
      <c r="D3" s="74"/>
      <c r="E3" s="74"/>
      <c r="F3" s="66"/>
      <c r="G3" s="1"/>
      <c r="H3" s="83" t="s">
        <v>43</v>
      </c>
      <c r="I3" s="84"/>
      <c r="J3" s="84"/>
      <c r="K3" s="84"/>
      <c r="L3" s="84"/>
      <c r="M3" s="84"/>
      <c r="N3" s="84"/>
      <c r="O3" s="85"/>
      <c r="P3" s="1"/>
      <c r="Q3" s="83" t="s">
        <v>44</v>
      </c>
      <c r="R3" s="84"/>
      <c r="S3" s="84"/>
      <c r="T3" s="84"/>
      <c r="U3" s="84"/>
      <c r="V3" s="84"/>
      <c r="W3" s="84"/>
      <c r="X3" s="85"/>
      <c r="Y3" s="1"/>
      <c r="Z3" s="1"/>
      <c r="AA3" s="1"/>
    </row>
    <row r="4" spans="1:27" x14ac:dyDescent="0.15">
      <c r="A4" s="4"/>
      <c r="B4" s="5"/>
      <c r="C4" s="5"/>
      <c r="D4" s="5"/>
      <c r="E4" s="5"/>
      <c r="F4" s="1"/>
      <c r="G4" s="1"/>
      <c r="H4" s="86"/>
      <c r="I4" s="87"/>
      <c r="J4" s="87"/>
      <c r="K4" s="87"/>
      <c r="L4" s="87"/>
      <c r="M4" s="87"/>
      <c r="N4" s="87"/>
      <c r="O4" s="88"/>
      <c r="P4" s="1"/>
      <c r="Q4" s="86"/>
      <c r="R4" s="87"/>
      <c r="S4" s="87"/>
      <c r="T4" s="87"/>
      <c r="U4" s="87"/>
      <c r="V4" s="87"/>
      <c r="W4" s="87"/>
      <c r="X4" s="88"/>
      <c r="Y4" s="1"/>
      <c r="Z4" s="1"/>
      <c r="AA4" s="1"/>
    </row>
    <row r="5" spans="1:27" ht="16" x14ac:dyDescent="0.2">
      <c r="A5" s="4"/>
      <c r="B5" s="5"/>
      <c r="C5" s="65" t="s">
        <v>74</v>
      </c>
      <c r="D5" s="74"/>
      <c r="E5" s="104" t="s">
        <v>11</v>
      </c>
      <c r="F5" s="66"/>
      <c r="G5" s="1"/>
      <c r="H5" s="86"/>
      <c r="I5" s="87"/>
      <c r="J5" s="87"/>
      <c r="K5" s="87"/>
      <c r="L5" s="87"/>
      <c r="M5" s="87"/>
      <c r="N5" s="87"/>
      <c r="O5" s="88"/>
      <c r="P5" s="1"/>
      <c r="Q5" s="86"/>
      <c r="R5" s="87"/>
      <c r="S5" s="87"/>
      <c r="T5" s="87"/>
      <c r="U5" s="87"/>
      <c r="V5" s="87"/>
      <c r="W5" s="87"/>
      <c r="X5" s="88"/>
      <c r="Y5" s="1"/>
      <c r="Z5" s="1"/>
      <c r="AA5" s="1"/>
    </row>
    <row r="6" spans="1:27" x14ac:dyDescent="0.15">
      <c r="A6" s="4"/>
      <c r="B6" s="5"/>
      <c r="C6" s="65" t="s">
        <v>15</v>
      </c>
      <c r="D6" s="74"/>
      <c r="E6" s="101" t="str">
        <f>VLOOKUP(E5,参照シート!A10:B15,2,FALSE)</f>
        <v>上級者の遊び場。★６まで育つユニットが手に入る。超上級者はここを周回してバグマのユニットを作る。</v>
      </c>
      <c r="F6" s="66"/>
      <c r="G6" s="1"/>
      <c r="H6" s="86"/>
      <c r="I6" s="87"/>
      <c r="J6" s="87"/>
      <c r="K6" s="87"/>
      <c r="L6" s="87"/>
      <c r="M6" s="87"/>
      <c r="N6" s="87"/>
      <c r="O6" s="88"/>
      <c r="P6" s="1"/>
      <c r="Q6" s="86"/>
      <c r="R6" s="87"/>
      <c r="S6" s="87"/>
      <c r="T6" s="87"/>
      <c r="U6" s="87"/>
      <c r="V6" s="87"/>
      <c r="W6" s="87"/>
      <c r="X6" s="88"/>
      <c r="Y6" s="1"/>
      <c r="Z6" s="1"/>
      <c r="AA6" s="1"/>
    </row>
    <row r="7" spans="1:27" x14ac:dyDescent="0.15">
      <c r="A7" s="4"/>
      <c r="B7" s="5"/>
      <c r="C7" s="65" t="s">
        <v>53</v>
      </c>
      <c r="D7" s="74"/>
      <c r="E7" s="100" t="str">
        <f>VLOOKUP(E5,参照シート!A18:B23,2,FALSE)</f>
        <v>ある程度の難易度を持ちながら、周回のしやすさとのバランスを取りましょう</v>
      </c>
      <c r="F7" s="66"/>
      <c r="G7" s="1"/>
      <c r="H7" s="86"/>
      <c r="I7" s="87"/>
      <c r="J7" s="87"/>
      <c r="K7" s="87"/>
      <c r="L7" s="87"/>
      <c r="M7" s="87"/>
      <c r="N7" s="87"/>
      <c r="O7" s="88"/>
      <c r="P7" s="1"/>
      <c r="Q7" s="86"/>
      <c r="R7" s="87"/>
      <c r="S7" s="87"/>
      <c r="T7" s="87"/>
      <c r="U7" s="87"/>
      <c r="V7" s="87"/>
      <c r="W7" s="87"/>
      <c r="X7" s="88"/>
      <c r="Y7" s="1"/>
      <c r="Z7" s="1"/>
      <c r="AA7" s="1"/>
    </row>
    <row r="8" spans="1:27" x14ac:dyDescent="0.15">
      <c r="A8" s="4"/>
      <c r="B8" s="5"/>
      <c r="C8" s="5"/>
      <c r="D8" s="5"/>
      <c r="E8" s="5"/>
      <c r="F8" s="1"/>
      <c r="G8" s="1"/>
      <c r="H8" s="86"/>
      <c r="I8" s="87"/>
      <c r="J8" s="87"/>
      <c r="K8" s="87"/>
      <c r="L8" s="87"/>
      <c r="M8" s="87"/>
      <c r="N8" s="87"/>
      <c r="O8" s="88"/>
      <c r="P8" s="1"/>
      <c r="Q8" s="86"/>
      <c r="R8" s="87"/>
      <c r="S8" s="87"/>
      <c r="T8" s="87"/>
      <c r="U8" s="87"/>
      <c r="V8" s="87"/>
      <c r="W8" s="87"/>
      <c r="X8" s="88"/>
      <c r="Y8" s="1"/>
      <c r="Z8" s="1"/>
      <c r="AA8" s="1"/>
    </row>
    <row r="9" spans="1:27" x14ac:dyDescent="0.15">
      <c r="A9" s="4"/>
      <c r="B9" s="5"/>
      <c r="C9" s="5"/>
      <c r="D9" s="5"/>
      <c r="E9" s="5"/>
      <c r="F9" s="1"/>
      <c r="G9" s="1"/>
      <c r="H9" s="86"/>
      <c r="I9" s="87"/>
      <c r="J9" s="87"/>
      <c r="K9" s="87"/>
      <c r="L9" s="87"/>
      <c r="M9" s="87"/>
      <c r="N9" s="87"/>
      <c r="O9" s="88"/>
      <c r="P9" s="1"/>
      <c r="Q9" s="86"/>
      <c r="R9" s="87"/>
      <c r="S9" s="87"/>
      <c r="T9" s="87"/>
      <c r="U9" s="87"/>
      <c r="V9" s="87"/>
      <c r="W9" s="87"/>
      <c r="X9" s="88"/>
      <c r="Y9" s="1"/>
      <c r="Z9" s="1"/>
      <c r="AA9" s="1"/>
    </row>
    <row r="10" spans="1:27" x14ac:dyDescent="0.15">
      <c r="A10" s="4"/>
      <c r="B10" s="65" t="s">
        <v>94</v>
      </c>
      <c r="C10" s="74"/>
      <c r="D10" s="74"/>
      <c r="E10" s="74"/>
      <c r="F10" s="66"/>
      <c r="G10" s="1"/>
      <c r="H10" s="86"/>
      <c r="I10" s="87"/>
      <c r="J10" s="87"/>
      <c r="K10" s="87"/>
      <c r="L10" s="87"/>
      <c r="M10" s="87"/>
      <c r="N10" s="87"/>
      <c r="O10" s="88"/>
      <c r="P10" s="1"/>
      <c r="Q10" s="86"/>
      <c r="R10" s="87"/>
      <c r="S10" s="87"/>
      <c r="T10" s="87"/>
      <c r="U10" s="87"/>
      <c r="V10" s="87"/>
      <c r="W10" s="87"/>
      <c r="X10" s="88"/>
      <c r="Y10" s="1"/>
      <c r="Z10" s="1"/>
      <c r="AA10" s="1"/>
    </row>
    <row r="11" spans="1:27" x14ac:dyDescent="0.15">
      <c r="A11" s="4"/>
      <c r="B11" s="5"/>
      <c r="C11" s="5"/>
      <c r="D11" s="5"/>
      <c r="E11" s="5"/>
      <c r="F11" s="1"/>
      <c r="G11" s="1"/>
      <c r="H11" s="86"/>
      <c r="I11" s="87"/>
      <c r="J11" s="87"/>
      <c r="K11" s="87"/>
      <c r="L11" s="87"/>
      <c r="M11" s="87"/>
      <c r="N11" s="87"/>
      <c r="O11" s="88"/>
      <c r="P11" s="1"/>
      <c r="Q11" s="86"/>
      <c r="R11" s="87"/>
      <c r="S11" s="87"/>
      <c r="T11" s="87"/>
      <c r="U11" s="87"/>
      <c r="V11" s="87"/>
      <c r="W11" s="87"/>
      <c r="X11" s="88"/>
      <c r="Y11" s="1"/>
      <c r="Z11" s="1"/>
      <c r="AA11" s="1"/>
    </row>
    <row r="12" spans="1:27" x14ac:dyDescent="0.15">
      <c r="A12" s="4"/>
      <c r="B12" s="5"/>
      <c r="C12" s="102" t="s">
        <v>27</v>
      </c>
      <c r="D12" s="74"/>
      <c r="E12" s="100" t="s">
        <v>95</v>
      </c>
      <c r="F12" s="66"/>
      <c r="G12" s="1"/>
      <c r="H12" s="86"/>
      <c r="I12" s="87"/>
      <c r="J12" s="87"/>
      <c r="K12" s="87"/>
      <c r="L12" s="87"/>
      <c r="M12" s="87"/>
      <c r="N12" s="87"/>
      <c r="O12" s="88"/>
      <c r="P12" s="1"/>
      <c r="Q12" s="86"/>
      <c r="R12" s="87"/>
      <c r="S12" s="87"/>
      <c r="T12" s="87"/>
      <c r="U12" s="87"/>
      <c r="V12" s="87"/>
      <c r="W12" s="87"/>
      <c r="X12" s="88"/>
      <c r="Y12" s="1"/>
      <c r="Z12" s="1"/>
      <c r="AA12" s="1"/>
    </row>
    <row r="13" spans="1:27" x14ac:dyDescent="0.15">
      <c r="A13" s="4"/>
      <c r="B13" s="5"/>
      <c r="C13" s="103" t="s">
        <v>96</v>
      </c>
      <c r="D13" s="6" t="s">
        <v>47</v>
      </c>
      <c r="E13" s="100" t="str">
        <f>VLOOKUP($E$5,参照シート!$A$10:$N$15,8,FALSE)</f>
        <v>ー</v>
      </c>
      <c r="F13" s="66"/>
      <c r="G13" s="2"/>
      <c r="H13" s="86"/>
      <c r="I13" s="87"/>
      <c r="J13" s="87"/>
      <c r="K13" s="87"/>
      <c r="L13" s="87"/>
      <c r="M13" s="87"/>
      <c r="N13" s="87"/>
      <c r="O13" s="88"/>
      <c r="P13" s="1"/>
      <c r="Q13" s="86"/>
      <c r="R13" s="87"/>
      <c r="S13" s="87"/>
      <c r="T13" s="87"/>
      <c r="U13" s="87"/>
      <c r="V13" s="87"/>
      <c r="W13" s="87"/>
      <c r="X13" s="88"/>
      <c r="Y13" s="1"/>
      <c r="Z13" s="1"/>
      <c r="AA13" s="1"/>
    </row>
    <row r="14" spans="1:27" x14ac:dyDescent="0.15">
      <c r="A14" s="4"/>
      <c r="B14" s="5"/>
      <c r="C14" s="86"/>
      <c r="D14" s="6" t="s">
        <v>49</v>
      </c>
      <c r="E14" s="100" t="str">
        <f>VLOOKUP($E$5,参照シート!$A$10:$N$15,9,FALSE)</f>
        <v>◯</v>
      </c>
      <c r="F14" s="66"/>
      <c r="G14" s="2"/>
      <c r="H14" s="86"/>
      <c r="I14" s="87"/>
      <c r="J14" s="87"/>
      <c r="K14" s="87"/>
      <c r="L14" s="87"/>
      <c r="M14" s="87"/>
      <c r="N14" s="87"/>
      <c r="O14" s="88"/>
      <c r="P14" s="1"/>
      <c r="Q14" s="86"/>
      <c r="R14" s="87"/>
      <c r="S14" s="87"/>
      <c r="T14" s="87"/>
      <c r="U14" s="87"/>
      <c r="V14" s="87"/>
      <c r="W14" s="87"/>
      <c r="X14" s="88"/>
      <c r="Y14" s="1"/>
      <c r="Z14" s="1"/>
      <c r="AA14" s="1"/>
    </row>
    <row r="15" spans="1:27" x14ac:dyDescent="0.15">
      <c r="A15" s="4"/>
      <c r="B15" s="5"/>
      <c r="C15" s="86"/>
      <c r="D15" s="6" t="s">
        <v>97</v>
      </c>
      <c r="E15" s="100" t="str">
        <f>VLOOKUP($E$5,参照シート!$A$10:$N$15,10,FALSE)</f>
        <v>◯</v>
      </c>
      <c r="F15" s="66"/>
      <c r="G15" s="2"/>
      <c r="H15" s="86"/>
      <c r="I15" s="87"/>
      <c r="J15" s="87"/>
      <c r="K15" s="87"/>
      <c r="L15" s="87"/>
      <c r="M15" s="87"/>
      <c r="N15" s="87"/>
      <c r="O15" s="88"/>
      <c r="P15" s="1"/>
      <c r="Q15" s="86"/>
      <c r="R15" s="87"/>
      <c r="S15" s="87"/>
      <c r="T15" s="87"/>
      <c r="U15" s="87"/>
      <c r="V15" s="87"/>
      <c r="W15" s="87"/>
      <c r="X15" s="88"/>
      <c r="Y15" s="1"/>
      <c r="Z15" s="1"/>
      <c r="AA15" s="1"/>
    </row>
    <row r="16" spans="1:27" x14ac:dyDescent="0.15">
      <c r="A16" s="4"/>
      <c r="B16" s="5"/>
      <c r="C16" s="86"/>
      <c r="D16" s="6" t="s">
        <v>10</v>
      </c>
      <c r="E16" s="100" t="str">
        <f>VLOOKUP($E$5,参照シート!$A$10:$N$15,11,FALSE)</f>
        <v>ー</v>
      </c>
      <c r="F16" s="66"/>
      <c r="G16" s="2"/>
      <c r="H16" s="86"/>
      <c r="I16" s="87"/>
      <c r="J16" s="87"/>
      <c r="K16" s="87"/>
      <c r="L16" s="87"/>
      <c r="M16" s="87"/>
      <c r="N16" s="87"/>
      <c r="O16" s="88"/>
      <c r="P16" s="1"/>
      <c r="Q16" s="86"/>
      <c r="R16" s="87"/>
      <c r="S16" s="87"/>
      <c r="T16" s="87"/>
      <c r="U16" s="87"/>
      <c r="V16" s="87"/>
      <c r="W16" s="87"/>
      <c r="X16" s="88"/>
      <c r="Y16" s="1"/>
      <c r="Z16" s="1"/>
      <c r="AA16" s="1"/>
    </row>
    <row r="17" spans="1:27" x14ac:dyDescent="0.15">
      <c r="A17" s="4"/>
      <c r="B17" s="5"/>
      <c r="C17" s="86"/>
      <c r="D17" s="6" t="s">
        <v>2</v>
      </c>
      <c r="E17" s="100" t="str">
        <f>VLOOKUP($E$5,参照シート!$A$10:$N$15,12,FALSE)</f>
        <v>ー</v>
      </c>
      <c r="F17" s="66"/>
      <c r="G17" s="2"/>
      <c r="H17" s="86"/>
      <c r="I17" s="87"/>
      <c r="J17" s="87"/>
      <c r="K17" s="87"/>
      <c r="L17" s="87"/>
      <c r="M17" s="87"/>
      <c r="N17" s="87"/>
      <c r="O17" s="88"/>
      <c r="P17" s="1"/>
      <c r="Q17" s="86"/>
      <c r="R17" s="87"/>
      <c r="S17" s="87"/>
      <c r="T17" s="87"/>
      <c r="U17" s="87"/>
      <c r="V17" s="87"/>
      <c r="W17" s="87"/>
      <c r="X17" s="88"/>
      <c r="Y17" s="1"/>
      <c r="Z17" s="1"/>
      <c r="AA17" s="1"/>
    </row>
    <row r="18" spans="1:27" x14ac:dyDescent="0.15">
      <c r="A18" s="4"/>
      <c r="B18" s="5"/>
      <c r="C18" s="86"/>
      <c r="D18" s="6" t="s">
        <v>98</v>
      </c>
      <c r="E18" s="100" t="str">
        <f>VLOOKUP($E$5,参照シート!$A$10:$N$15,13,FALSE)</f>
        <v>ー</v>
      </c>
      <c r="F18" s="66"/>
      <c r="G18" s="2"/>
      <c r="H18" s="89"/>
      <c r="I18" s="90"/>
      <c r="J18" s="90"/>
      <c r="K18" s="90"/>
      <c r="L18" s="90"/>
      <c r="M18" s="90"/>
      <c r="N18" s="90"/>
      <c r="O18" s="91"/>
      <c r="P18" s="1"/>
      <c r="Q18" s="89"/>
      <c r="R18" s="90"/>
      <c r="S18" s="90"/>
      <c r="T18" s="90"/>
      <c r="U18" s="90"/>
      <c r="V18" s="90"/>
      <c r="W18" s="90"/>
      <c r="X18" s="91"/>
      <c r="Y18" s="1"/>
      <c r="Z18" s="1"/>
      <c r="AA18" s="1"/>
    </row>
    <row r="19" spans="1:27" x14ac:dyDescent="0.15">
      <c r="A19" s="4"/>
      <c r="B19" s="5"/>
      <c r="C19" s="86"/>
      <c r="D19" s="6" t="s">
        <v>99</v>
      </c>
      <c r="E19" s="100" t="str">
        <f>VLOOKUP($E$5,参照シート!$A$10:$N$15,14,FALSE)</f>
        <v>ー</v>
      </c>
      <c r="F19" s="66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4"/>
      <c r="B20" s="5"/>
      <c r="C20" s="76" t="s">
        <v>101</v>
      </c>
      <c r="D20" s="6" t="s">
        <v>4</v>
      </c>
      <c r="E20" s="96"/>
      <c r="F20" s="66"/>
      <c r="G20" s="1"/>
      <c r="H20" s="92" t="s">
        <v>117</v>
      </c>
      <c r="I20" s="90"/>
      <c r="J20" s="90"/>
      <c r="K20" s="90"/>
      <c r="L20" s="90"/>
      <c r="M20" s="90"/>
      <c r="N20" s="90"/>
      <c r="O20" s="90"/>
      <c r="P20" s="1"/>
      <c r="Q20" s="92" t="s">
        <v>118</v>
      </c>
      <c r="R20" s="90"/>
      <c r="S20" s="90"/>
      <c r="T20" s="90"/>
      <c r="U20" s="90"/>
      <c r="V20" s="90"/>
      <c r="W20" s="90"/>
      <c r="X20" s="90"/>
      <c r="Y20" s="1"/>
      <c r="Z20" s="1"/>
      <c r="AA20" s="1"/>
    </row>
    <row r="21" spans="1:27" x14ac:dyDescent="0.15">
      <c r="A21" s="4"/>
      <c r="B21" s="5"/>
      <c r="C21" s="77"/>
      <c r="D21" s="6" t="s">
        <v>5</v>
      </c>
      <c r="E21" s="73" t="s">
        <v>120</v>
      </c>
      <c r="F21" s="66"/>
      <c r="G21" s="4"/>
      <c r="H21" s="83" t="s">
        <v>117</v>
      </c>
      <c r="I21" s="84"/>
      <c r="J21" s="84"/>
      <c r="K21" s="84"/>
      <c r="L21" s="84"/>
      <c r="M21" s="84"/>
      <c r="N21" s="84"/>
      <c r="O21" s="85"/>
      <c r="P21" s="4"/>
      <c r="Q21" s="83" t="s">
        <v>118</v>
      </c>
      <c r="R21" s="84"/>
      <c r="S21" s="84"/>
      <c r="T21" s="84"/>
      <c r="U21" s="84"/>
      <c r="V21" s="84"/>
      <c r="W21" s="84"/>
      <c r="X21" s="85"/>
      <c r="Y21" s="4"/>
      <c r="Z21" s="4"/>
      <c r="AA21" s="4"/>
    </row>
    <row r="22" spans="1:27" x14ac:dyDescent="0.15">
      <c r="A22" s="4"/>
      <c r="B22" s="5"/>
      <c r="C22" s="77"/>
      <c r="D22" s="6" t="s">
        <v>127</v>
      </c>
      <c r="E22" s="73" t="s">
        <v>72</v>
      </c>
      <c r="F22" s="66"/>
      <c r="G22" s="1"/>
      <c r="H22" s="86"/>
      <c r="I22" s="87"/>
      <c r="J22" s="87"/>
      <c r="K22" s="87"/>
      <c r="L22" s="87"/>
      <c r="M22" s="87"/>
      <c r="N22" s="87"/>
      <c r="O22" s="88"/>
      <c r="P22" s="1"/>
      <c r="Q22" s="86"/>
      <c r="R22" s="87"/>
      <c r="S22" s="87"/>
      <c r="T22" s="87"/>
      <c r="U22" s="87"/>
      <c r="V22" s="87"/>
      <c r="W22" s="87"/>
      <c r="X22" s="88"/>
      <c r="Y22" s="1"/>
      <c r="Z22" s="1"/>
      <c r="AA22" s="1"/>
    </row>
    <row r="23" spans="1:27" x14ac:dyDescent="0.15">
      <c r="A23" s="4"/>
      <c r="B23" s="5"/>
      <c r="C23" s="77"/>
      <c r="D23" s="6" t="s">
        <v>128</v>
      </c>
      <c r="E23" s="73"/>
      <c r="F23" s="66"/>
      <c r="G23" s="1"/>
      <c r="H23" s="86"/>
      <c r="I23" s="87"/>
      <c r="J23" s="87"/>
      <c r="K23" s="87"/>
      <c r="L23" s="87"/>
      <c r="M23" s="87"/>
      <c r="N23" s="87"/>
      <c r="O23" s="88"/>
      <c r="P23" s="1"/>
      <c r="Q23" s="86"/>
      <c r="R23" s="87"/>
      <c r="S23" s="87"/>
      <c r="T23" s="87"/>
      <c r="U23" s="87"/>
      <c r="V23" s="87"/>
      <c r="W23" s="87"/>
      <c r="X23" s="88"/>
      <c r="Y23" s="1"/>
      <c r="Z23" s="1"/>
      <c r="AA23" s="1"/>
    </row>
    <row r="24" spans="1:27" x14ac:dyDescent="0.15">
      <c r="A24" s="4"/>
      <c r="B24" s="5"/>
      <c r="C24" s="77"/>
      <c r="D24" s="6" t="s">
        <v>129</v>
      </c>
      <c r="E24" s="73"/>
      <c r="F24" s="66"/>
      <c r="G24" s="1"/>
      <c r="H24" s="86"/>
      <c r="I24" s="87"/>
      <c r="J24" s="87"/>
      <c r="K24" s="87"/>
      <c r="L24" s="87"/>
      <c r="M24" s="87"/>
      <c r="N24" s="87"/>
      <c r="O24" s="88"/>
      <c r="P24" s="1"/>
      <c r="Q24" s="86"/>
      <c r="R24" s="87"/>
      <c r="S24" s="87"/>
      <c r="T24" s="87"/>
      <c r="U24" s="87"/>
      <c r="V24" s="87"/>
      <c r="W24" s="87"/>
      <c r="X24" s="88"/>
      <c r="Y24" s="1"/>
      <c r="Z24" s="1"/>
      <c r="AA24" s="1"/>
    </row>
    <row r="25" spans="1:27" x14ac:dyDescent="0.15">
      <c r="A25" s="4"/>
      <c r="B25" s="5"/>
      <c r="C25" s="78"/>
      <c r="D25" s="6" t="s">
        <v>130</v>
      </c>
      <c r="E25" s="73" t="s">
        <v>75</v>
      </c>
      <c r="F25" s="66"/>
      <c r="G25" s="1"/>
      <c r="H25" s="86"/>
      <c r="I25" s="87"/>
      <c r="J25" s="87"/>
      <c r="K25" s="87"/>
      <c r="L25" s="87"/>
      <c r="M25" s="87"/>
      <c r="N25" s="87"/>
      <c r="O25" s="88"/>
      <c r="P25" s="1"/>
      <c r="Q25" s="86"/>
      <c r="R25" s="87"/>
      <c r="S25" s="87"/>
      <c r="T25" s="87"/>
      <c r="U25" s="87"/>
      <c r="V25" s="87"/>
      <c r="W25" s="87"/>
      <c r="X25" s="88"/>
      <c r="Y25" s="1"/>
      <c r="Z25" s="1"/>
      <c r="AA25" s="1"/>
    </row>
    <row r="26" spans="1:27" x14ac:dyDescent="0.15">
      <c r="A26" s="4"/>
      <c r="B26" s="5"/>
      <c r="C26" s="76" t="s">
        <v>131</v>
      </c>
      <c r="D26" s="6" t="s">
        <v>4</v>
      </c>
      <c r="E26" s="73"/>
      <c r="F26" s="74"/>
      <c r="G26" s="1"/>
      <c r="H26" s="86"/>
      <c r="I26" s="87"/>
      <c r="J26" s="87"/>
      <c r="K26" s="87"/>
      <c r="L26" s="87"/>
      <c r="M26" s="87"/>
      <c r="N26" s="87"/>
      <c r="O26" s="88"/>
      <c r="P26" s="1"/>
      <c r="Q26" s="86"/>
      <c r="R26" s="87"/>
      <c r="S26" s="87"/>
      <c r="T26" s="87"/>
      <c r="U26" s="87"/>
      <c r="V26" s="87"/>
      <c r="W26" s="87"/>
      <c r="X26" s="88"/>
      <c r="Y26" s="1"/>
      <c r="Z26" s="1"/>
      <c r="AA26" s="1"/>
    </row>
    <row r="27" spans="1:27" x14ac:dyDescent="0.15">
      <c r="A27" s="4"/>
      <c r="B27" s="5"/>
      <c r="C27" s="78"/>
      <c r="D27" s="6" t="s">
        <v>5</v>
      </c>
      <c r="E27" s="73" t="s">
        <v>132</v>
      </c>
      <c r="F27" s="74"/>
      <c r="G27" s="4"/>
      <c r="H27" s="86"/>
      <c r="I27" s="87"/>
      <c r="J27" s="87"/>
      <c r="K27" s="87"/>
      <c r="L27" s="87"/>
      <c r="M27" s="87"/>
      <c r="N27" s="87"/>
      <c r="O27" s="88"/>
      <c r="P27" s="4"/>
      <c r="Q27" s="86"/>
      <c r="R27" s="87"/>
      <c r="S27" s="87"/>
      <c r="T27" s="87"/>
      <c r="U27" s="87"/>
      <c r="V27" s="87"/>
      <c r="W27" s="87"/>
      <c r="X27" s="88"/>
      <c r="Y27" s="4"/>
      <c r="Z27" s="4"/>
      <c r="AA27" s="4"/>
    </row>
    <row r="28" spans="1:27" x14ac:dyDescent="0.15">
      <c r="A28" s="4"/>
      <c r="B28" s="5"/>
      <c r="C28" s="5"/>
      <c r="D28" s="5"/>
      <c r="E28" s="5"/>
      <c r="F28" s="1"/>
      <c r="G28" s="1"/>
      <c r="H28" s="86"/>
      <c r="I28" s="87"/>
      <c r="J28" s="87"/>
      <c r="K28" s="87"/>
      <c r="L28" s="87"/>
      <c r="M28" s="87"/>
      <c r="N28" s="87"/>
      <c r="O28" s="88"/>
      <c r="P28" s="1"/>
      <c r="Q28" s="86"/>
      <c r="R28" s="87"/>
      <c r="S28" s="87"/>
      <c r="T28" s="87"/>
      <c r="U28" s="87"/>
      <c r="V28" s="87"/>
      <c r="W28" s="87"/>
      <c r="X28" s="88"/>
      <c r="Y28" s="1"/>
      <c r="Z28" s="1"/>
      <c r="AA28" s="1"/>
    </row>
    <row r="29" spans="1:27" x14ac:dyDescent="0.15">
      <c r="A29" s="4"/>
      <c r="B29" s="5"/>
      <c r="C29" s="94" t="s">
        <v>133</v>
      </c>
      <c r="D29" s="6" t="s">
        <v>136</v>
      </c>
      <c r="E29" s="73"/>
      <c r="F29" s="66"/>
      <c r="G29" s="1"/>
      <c r="H29" s="86"/>
      <c r="I29" s="87"/>
      <c r="J29" s="87"/>
      <c r="K29" s="87"/>
      <c r="L29" s="87"/>
      <c r="M29" s="87"/>
      <c r="N29" s="87"/>
      <c r="O29" s="88"/>
      <c r="P29" s="1"/>
      <c r="Q29" s="86"/>
      <c r="R29" s="87"/>
      <c r="S29" s="87"/>
      <c r="T29" s="87"/>
      <c r="U29" s="87"/>
      <c r="V29" s="87"/>
      <c r="W29" s="87"/>
      <c r="X29" s="88"/>
      <c r="Y29" s="1"/>
      <c r="Z29" s="1"/>
      <c r="AA29" s="1"/>
    </row>
    <row r="30" spans="1:27" x14ac:dyDescent="0.15">
      <c r="A30" s="4"/>
      <c r="B30" s="5"/>
      <c r="C30" s="78"/>
      <c r="D30" s="6" t="s">
        <v>137</v>
      </c>
      <c r="E30" s="73"/>
      <c r="F30" s="66"/>
      <c r="G30" s="4"/>
      <c r="H30" s="86"/>
      <c r="I30" s="87"/>
      <c r="J30" s="87"/>
      <c r="K30" s="87"/>
      <c r="L30" s="87"/>
      <c r="M30" s="87"/>
      <c r="N30" s="87"/>
      <c r="O30" s="88"/>
      <c r="P30" s="4"/>
      <c r="Q30" s="86"/>
      <c r="R30" s="87"/>
      <c r="S30" s="87"/>
      <c r="T30" s="87"/>
      <c r="U30" s="87"/>
      <c r="V30" s="87"/>
      <c r="W30" s="87"/>
      <c r="X30" s="88"/>
      <c r="Y30" s="4"/>
      <c r="Z30" s="4"/>
      <c r="AA30" s="4"/>
    </row>
    <row r="31" spans="1:27" x14ac:dyDescent="0.15">
      <c r="A31" s="4"/>
      <c r="B31" s="5"/>
      <c r="C31" s="93" t="s">
        <v>138</v>
      </c>
      <c r="D31" s="6" t="s">
        <v>139</v>
      </c>
      <c r="E31" s="73"/>
      <c r="F31" s="66"/>
      <c r="G31" s="1"/>
      <c r="H31" s="86"/>
      <c r="I31" s="87"/>
      <c r="J31" s="87"/>
      <c r="K31" s="87"/>
      <c r="L31" s="87"/>
      <c r="M31" s="87"/>
      <c r="N31" s="87"/>
      <c r="O31" s="88"/>
      <c r="P31" s="1"/>
      <c r="Q31" s="86"/>
      <c r="R31" s="87"/>
      <c r="S31" s="87"/>
      <c r="T31" s="87"/>
      <c r="U31" s="87"/>
      <c r="V31" s="87"/>
      <c r="W31" s="87"/>
      <c r="X31" s="88"/>
      <c r="Y31" s="1"/>
      <c r="Z31" s="1"/>
      <c r="AA31" s="1"/>
    </row>
    <row r="32" spans="1:27" x14ac:dyDescent="0.15">
      <c r="A32" s="4"/>
      <c r="B32" s="5"/>
      <c r="C32" s="89"/>
      <c r="D32" s="6" t="s">
        <v>140</v>
      </c>
      <c r="E32" s="73"/>
      <c r="F32" s="66"/>
      <c r="G32" s="1"/>
      <c r="H32" s="86"/>
      <c r="I32" s="87"/>
      <c r="J32" s="87"/>
      <c r="K32" s="87"/>
      <c r="L32" s="87"/>
      <c r="M32" s="87"/>
      <c r="N32" s="87"/>
      <c r="O32" s="88"/>
      <c r="P32" s="1"/>
      <c r="Q32" s="86"/>
      <c r="R32" s="87"/>
      <c r="S32" s="87"/>
      <c r="T32" s="87"/>
      <c r="U32" s="87"/>
      <c r="V32" s="87"/>
      <c r="W32" s="87"/>
      <c r="X32" s="88"/>
      <c r="Y32" s="1"/>
      <c r="Z32" s="1"/>
      <c r="AA32" s="1"/>
    </row>
    <row r="33" spans="1:27" x14ac:dyDescent="0.15">
      <c r="A33" s="4"/>
      <c r="B33" s="5"/>
      <c r="C33" s="95" t="s">
        <v>141</v>
      </c>
      <c r="D33" s="6" t="s">
        <v>139</v>
      </c>
      <c r="E33" s="73" t="s">
        <v>142</v>
      </c>
      <c r="F33" s="66"/>
      <c r="G33" s="1"/>
      <c r="H33" s="86"/>
      <c r="I33" s="87"/>
      <c r="J33" s="87"/>
      <c r="K33" s="87"/>
      <c r="L33" s="87"/>
      <c r="M33" s="87"/>
      <c r="N33" s="87"/>
      <c r="O33" s="88"/>
      <c r="P33" s="1"/>
      <c r="Q33" s="86"/>
      <c r="R33" s="87"/>
      <c r="S33" s="87"/>
      <c r="T33" s="87"/>
      <c r="U33" s="87"/>
      <c r="V33" s="87"/>
      <c r="W33" s="87"/>
      <c r="X33" s="88"/>
      <c r="Y33" s="1"/>
      <c r="Z33" s="1"/>
      <c r="AA33" s="1"/>
    </row>
    <row r="34" spans="1:27" x14ac:dyDescent="0.15">
      <c r="A34" s="4"/>
      <c r="B34" s="5"/>
      <c r="C34" s="89"/>
      <c r="D34" s="6" t="s">
        <v>140</v>
      </c>
      <c r="E34" s="73" t="s">
        <v>143</v>
      </c>
      <c r="F34" s="66"/>
      <c r="G34" s="1"/>
      <c r="H34" s="86"/>
      <c r="I34" s="87"/>
      <c r="J34" s="87"/>
      <c r="K34" s="87"/>
      <c r="L34" s="87"/>
      <c r="M34" s="87"/>
      <c r="N34" s="87"/>
      <c r="O34" s="88"/>
      <c r="P34" s="1"/>
      <c r="Q34" s="86"/>
      <c r="R34" s="87"/>
      <c r="S34" s="87"/>
      <c r="T34" s="87"/>
      <c r="U34" s="87"/>
      <c r="V34" s="87"/>
      <c r="W34" s="87"/>
      <c r="X34" s="88"/>
      <c r="Y34" s="1"/>
      <c r="Z34" s="1"/>
      <c r="AA34" s="1"/>
    </row>
    <row r="35" spans="1:27" x14ac:dyDescent="0.15">
      <c r="A35" s="4"/>
      <c r="B35" s="5"/>
      <c r="C35" s="95" t="s">
        <v>144</v>
      </c>
      <c r="D35" s="6" t="s">
        <v>145</v>
      </c>
      <c r="E35" s="73"/>
      <c r="F35" s="66"/>
      <c r="G35" s="1"/>
      <c r="H35" s="86"/>
      <c r="I35" s="87"/>
      <c r="J35" s="87"/>
      <c r="K35" s="87"/>
      <c r="L35" s="87"/>
      <c r="M35" s="87"/>
      <c r="N35" s="87"/>
      <c r="O35" s="88"/>
      <c r="P35" s="1"/>
      <c r="Q35" s="86"/>
      <c r="R35" s="87"/>
      <c r="S35" s="87"/>
      <c r="T35" s="87"/>
      <c r="U35" s="87"/>
      <c r="V35" s="87"/>
      <c r="W35" s="87"/>
      <c r="X35" s="88"/>
      <c r="Y35" s="1"/>
      <c r="Z35" s="1"/>
      <c r="AA35" s="1"/>
    </row>
    <row r="36" spans="1:27" x14ac:dyDescent="0.15">
      <c r="A36" s="4"/>
      <c r="B36" s="5"/>
      <c r="C36" s="89"/>
      <c r="D36" s="6" t="s">
        <v>146</v>
      </c>
      <c r="E36" s="73"/>
      <c r="F36" s="66"/>
      <c r="G36" s="1"/>
      <c r="H36" s="89"/>
      <c r="I36" s="90"/>
      <c r="J36" s="90"/>
      <c r="K36" s="90"/>
      <c r="L36" s="90"/>
      <c r="M36" s="90"/>
      <c r="N36" s="90"/>
      <c r="O36" s="91"/>
      <c r="P36" s="1"/>
      <c r="Q36" s="89"/>
      <c r="R36" s="90"/>
      <c r="S36" s="90"/>
      <c r="T36" s="90"/>
      <c r="U36" s="90"/>
      <c r="V36" s="90"/>
      <c r="W36" s="90"/>
      <c r="X36" s="91"/>
      <c r="Y36" s="1"/>
      <c r="Z36" s="1"/>
      <c r="AA36" s="1"/>
    </row>
    <row r="37" spans="1:27" x14ac:dyDescent="0.15">
      <c r="A37" s="4"/>
      <c r="B37" s="5"/>
      <c r="C37" s="20" t="s">
        <v>147</v>
      </c>
      <c r="D37" s="6"/>
      <c r="E37" s="73"/>
      <c r="F37" s="66"/>
      <c r="G37" s="1"/>
      <c r="H37" s="21"/>
      <c r="I37" s="21"/>
      <c r="J37" s="21"/>
      <c r="K37" s="21"/>
      <c r="L37" s="21"/>
      <c r="M37" s="21"/>
      <c r="N37" s="21"/>
      <c r="O37" s="21"/>
      <c r="P37" s="4"/>
      <c r="Q37" s="21"/>
      <c r="R37" s="21"/>
      <c r="S37" s="21"/>
      <c r="T37" s="21"/>
      <c r="U37" s="21"/>
      <c r="V37" s="21"/>
      <c r="W37" s="21"/>
      <c r="X37" s="21"/>
      <c r="Y37" s="1"/>
      <c r="Z37" s="1"/>
      <c r="AA37" s="1"/>
    </row>
    <row r="38" spans="1:27" x14ac:dyDescent="0.15">
      <c r="A38" s="4"/>
      <c r="B38" s="5"/>
      <c r="C38" s="65" t="s">
        <v>148</v>
      </c>
      <c r="D38" s="66"/>
      <c r="E38" s="97"/>
      <c r="F38" s="66"/>
      <c r="G38" s="1"/>
      <c r="H38" s="21"/>
      <c r="I38" s="21"/>
      <c r="J38" s="21"/>
      <c r="K38" s="21"/>
      <c r="L38" s="21"/>
      <c r="M38" s="21"/>
      <c r="N38" s="21"/>
      <c r="O38" s="21"/>
      <c r="P38" s="4"/>
      <c r="Q38" s="21"/>
      <c r="R38" s="21"/>
      <c r="S38" s="21"/>
      <c r="T38" s="21"/>
      <c r="U38" s="21"/>
      <c r="V38" s="21"/>
      <c r="W38" s="21"/>
      <c r="X38" s="21"/>
      <c r="Y38" s="1"/>
      <c r="Z38" s="1"/>
      <c r="AA38" s="1"/>
    </row>
    <row r="39" spans="1:27" x14ac:dyDescent="0.15">
      <c r="A39" s="4"/>
      <c r="B39" s="5"/>
      <c r="C39" s="20" t="s">
        <v>149</v>
      </c>
      <c r="D39" s="6" t="s">
        <v>150</v>
      </c>
      <c r="E39" s="73"/>
      <c r="F39" s="66"/>
      <c r="G39" s="1"/>
      <c r="H39" s="21"/>
      <c r="I39" s="21"/>
      <c r="J39" s="21"/>
      <c r="K39" s="21"/>
      <c r="L39" s="21"/>
      <c r="M39" s="21"/>
      <c r="N39" s="21"/>
      <c r="O39" s="21"/>
      <c r="P39" s="4"/>
      <c r="Q39" s="21"/>
      <c r="R39" s="21"/>
      <c r="S39" s="21"/>
      <c r="T39" s="21"/>
      <c r="U39" s="21"/>
      <c r="V39" s="21"/>
      <c r="W39" s="21"/>
      <c r="X39" s="21"/>
      <c r="Y39" s="1"/>
      <c r="Z39" s="1"/>
      <c r="AA39" s="1"/>
    </row>
    <row r="40" spans="1:27" ht="117.75" customHeight="1" x14ac:dyDescent="0.15">
      <c r="A40" s="4"/>
      <c r="B40" s="5"/>
      <c r="C40" s="22" t="s">
        <v>151</v>
      </c>
      <c r="D40" s="23" t="s">
        <v>152</v>
      </c>
      <c r="E40" s="73" t="s">
        <v>153</v>
      </c>
      <c r="F40" s="66"/>
      <c r="G40" s="4"/>
      <c r="H40" s="21"/>
      <c r="I40" s="21"/>
      <c r="J40" s="21"/>
      <c r="K40" s="21"/>
      <c r="L40" s="21"/>
      <c r="M40" s="21"/>
      <c r="N40" s="21"/>
      <c r="O40" s="21"/>
      <c r="P40" s="4"/>
      <c r="Q40" s="21"/>
      <c r="R40" s="21"/>
      <c r="S40" s="21"/>
      <c r="T40" s="21"/>
      <c r="U40" s="21"/>
      <c r="V40" s="21"/>
      <c r="W40" s="21"/>
      <c r="X40" s="21"/>
      <c r="Y40" s="4"/>
      <c r="Z40" s="4"/>
      <c r="AA40" s="4"/>
    </row>
    <row r="41" spans="1:27" ht="117.75" customHeight="1" x14ac:dyDescent="0.15">
      <c r="A41" s="4"/>
      <c r="B41" s="5"/>
      <c r="C41" s="24" t="s">
        <v>154</v>
      </c>
      <c r="D41" s="23" t="s">
        <v>155</v>
      </c>
      <c r="E41" s="73" t="s">
        <v>156</v>
      </c>
      <c r="F41" s="66"/>
      <c r="G41" s="4"/>
      <c r="H41" s="21"/>
      <c r="I41" s="21"/>
      <c r="J41" s="21"/>
      <c r="K41" s="21"/>
      <c r="L41" s="21"/>
      <c r="M41" s="21"/>
      <c r="N41" s="21"/>
      <c r="O41" s="21"/>
      <c r="P41" s="4"/>
      <c r="Q41" s="21"/>
      <c r="R41" s="21"/>
      <c r="S41" s="21"/>
      <c r="T41" s="21"/>
      <c r="U41" s="21"/>
      <c r="V41" s="21"/>
      <c r="W41" s="21"/>
      <c r="X41" s="21"/>
      <c r="Y41" s="4"/>
      <c r="Z41" s="4"/>
      <c r="AA41" s="4"/>
    </row>
    <row r="42" spans="1:27" ht="120" customHeight="1" x14ac:dyDescent="0.15">
      <c r="A42" s="4"/>
      <c r="B42" s="5"/>
      <c r="C42" s="76" t="s">
        <v>157</v>
      </c>
      <c r="D42" s="25" t="s">
        <v>158</v>
      </c>
      <c r="E42" s="82" t="s">
        <v>159</v>
      </c>
      <c r="F42" s="6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4"/>
      <c r="B43" s="5"/>
      <c r="C43" s="77"/>
      <c r="D43" s="25" t="s">
        <v>160</v>
      </c>
      <c r="E43" s="80" t="s">
        <v>161</v>
      </c>
      <c r="F43" s="8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4"/>
      <c r="B44" s="5"/>
      <c r="C44" s="77"/>
      <c r="D44" s="25" t="s">
        <v>162</v>
      </c>
      <c r="E44" s="80" t="s">
        <v>163</v>
      </c>
      <c r="F44" s="8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4"/>
      <c r="B45" s="5"/>
      <c r="C45" s="77"/>
      <c r="D45" s="28" t="s">
        <v>164</v>
      </c>
      <c r="E45" s="82"/>
      <c r="F45" s="6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4"/>
      <c r="B46" s="5"/>
      <c r="C46" s="77"/>
      <c r="D46" s="28" t="s">
        <v>165</v>
      </c>
      <c r="E46" s="82"/>
      <c r="F46" s="6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4"/>
      <c r="B47" s="5"/>
      <c r="C47" s="78"/>
      <c r="D47" s="25" t="s">
        <v>166</v>
      </c>
      <c r="E47" s="82"/>
      <c r="F47" s="6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4"/>
      <c r="B48" s="5"/>
      <c r="C48" s="76" t="s">
        <v>167</v>
      </c>
      <c r="D48" s="29" t="s">
        <v>168</v>
      </c>
      <c r="E48" s="73" t="s">
        <v>132</v>
      </c>
      <c r="F48" s="6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4"/>
      <c r="B49" s="5"/>
      <c r="C49" s="77"/>
      <c r="D49" s="29" t="s">
        <v>169</v>
      </c>
      <c r="E49" s="73" t="s">
        <v>170</v>
      </c>
      <c r="F49" s="6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4"/>
      <c r="B50" s="5"/>
      <c r="C50" s="77"/>
      <c r="D50" s="29" t="s">
        <v>171</v>
      </c>
      <c r="E50" s="73"/>
      <c r="F50" s="6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customHeight="1" x14ac:dyDescent="0.15">
      <c r="A51" s="4"/>
      <c r="B51" s="5"/>
      <c r="C51" s="77"/>
      <c r="D51" s="29" t="s">
        <v>172</v>
      </c>
      <c r="E51" s="73"/>
      <c r="F51" s="6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customHeight="1" x14ac:dyDescent="0.15">
      <c r="A52" s="4"/>
      <c r="B52" s="5"/>
      <c r="C52" s="77"/>
      <c r="D52" s="29" t="s">
        <v>173</v>
      </c>
      <c r="E52" s="73"/>
      <c r="F52" s="6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customHeight="1" x14ac:dyDescent="0.15">
      <c r="A53" s="4"/>
      <c r="B53" s="5"/>
      <c r="C53" s="77"/>
      <c r="D53" s="29" t="s">
        <v>174</v>
      </c>
      <c r="E53" s="73"/>
      <c r="F53" s="6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customHeight="1" x14ac:dyDescent="0.15">
      <c r="A54" s="4"/>
      <c r="B54" s="5"/>
      <c r="C54" s="78"/>
      <c r="D54" s="29" t="s">
        <v>175</v>
      </c>
      <c r="E54" s="73"/>
      <c r="F54" s="6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0" customHeight="1" x14ac:dyDescent="0.15">
      <c r="A55" s="4"/>
      <c r="B55" s="5"/>
      <c r="C55" s="75" t="s">
        <v>176</v>
      </c>
      <c r="D55" s="74"/>
      <c r="E55" s="79" t="s">
        <v>177</v>
      </c>
      <c r="F55" s="6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4"/>
      <c r="B56" s="5"/>
      <c r="C56" s="5"/>
      <c r="D56" s="5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4"/>
      <c r="B57" s="5"/>
      <c r="C57" s="65" t="s">
        <v>178</v>
      </c>
      <c r="D57" s="66"/>
      <c r="E57" s="73"/>
      <c r="F57" s="6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4"/>
      <c r="B58" s="5"/>
      <c r="C58" s="5"/>
      <c r="D58" s="5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4"/>
      <c r="B59" s="5"/>
      <c r="C59" s="65" t="s">
        <v>179</v>
      </c>
      <c r="D59" s="66"/>
      <c r="E59" s="73"/>
      <c r="F59" s="6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4"/>
      <c r="B60" s="5"/>
      <c r="C60" s="5"/>
      <c r="D60" s="5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15">
      <c r="A61" s="4"/>
      <c r="B61" s="65" t="s">
        <v>180</v>
      </c>
      <c r="C61" s="74"/>
      <c r="D61" s="74"/>
      <c r="E61" s="74"/>
      <c r="F61" s="6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15">
      <c r="A62" s="4"/>
      <c r="B62" s="5"/>
      <c r="C62" s="5"/>
      <c r="D62" s="5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15">
      <c r="A63" s="4"/>
      <c r="B63" s="5"/>
      <c r="C63" s="20" t="s">
        <v>181</v>
      </c>
      <c r="D63" s="20" t="s">
        <v>4</v>
      </c>
      <c r="E63" s="20" t="s">
        <v>5</v>
      </c>
      <c r="F63" s="20" t="s">
        <v>182</v>
      </c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25" x14ac:dyDescent="0.15">
      <c r="A64" s="4"/>
      <c r="B64" s="5"/>
      <c r="C64" s="30" t="str">
        <f>VLOOKUP($E$5,参照シート!$A$10:$G$15,4,FALSE)</f>
        <v>SS(Level:99)</v>
      </c>
      <c r="D64" s="31">
        <v>1445</v>
      </c>
      <c r="E64" s="32" t="s">
        <v>183</v>
      </c>
      <c r="F64" s="33" t="s">
        <v>184</v>
      </c>
      <c r="G64" s="1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90" x14ac:dyDescent="0.15">
      <c r="A65" s="4"/>
      <c r="B65" s="5"/>
      <c r="C65" s="30" t="str">
        <f>VLOOKUP($E$5,参照シート!$A$10:$G$15,5,FALSE)</f>
        <v>S(Level:99)</v>
      </c>
      <c r="D65" s="31">
        <v>1356</v>
      </c>
      <c r="E65" s="32" t="s">
        <v>185</v>
      </c>
      <c r="F65" s="32" t="s">
        <v>186</v>
      </c>
      <c r="G65" s="34" t="s">
        <v>187</v>
      </c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75" x14ac:dyDescent="0.15">
      <c r="A66" s="4"/>
      <c r="B66" s="5"/>
      <c r="C66" s="30" t="str">
        <f>VLOOKUP($E$5,参照シート!$A$10:$G$15,6,FALSE)</f>
        <v>S(Level:99)</v>
      </c>
      <c r="D66" s="31">
        <v>1283</v>
      </c>
      <c r="E66" s="45" t="s">
        <v>206</v>
      </c>
      <c r="F66" s="32" t="s">
        <v>188</v>
      </c>
      <c r="G66" s="34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45" x14ac:dyDescent="0.15">
      <c r="A67" s="4"/>
      <c r="B67" s="5"/>
      <c r="C67" s="30" t="str">
        <f>VLOOKUP($E$5,参照シート!$A$10:$G$15,7,FALSE)</f>
        <v>SSS(Level:99)</v>
      </c>
      <c r="D67" s="49">
        <v>938</v>
      </c>
      <c r="E67" s="49" t="s">
        <v>248</v>
      </c>
      <c r="F67" s="50" t="s">
        <v>257</v>
      </c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4"/>
      <c r="B68" s="5"/>
      <c r="C68" s="35"/>
      <c r="D68" s="35"/>
      <c r="E68" s="3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4"/>
      <c r="B69" s="5"/>
      <c r="C69" s="5"/>
      <c r="D69" s="5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15">
      <c r="A70" s="4"/>
      <c r="B70" s="36" t="s">
        <v>189</v>
      </c>
      <c r="C70" s="38"/>
      <c r="D70" s="38"/>
      <c r="E70" s="38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15">
      <c r="A71" s="4"/>
      <c r="B71" s="5"/>
      <c r="C71" s="40"/>
      <c r="D71" s="40"/>
      <c r="E71" s="40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15">
      <c r="A72" s="4"/>
      <c r="B72" s="5"/>
      <c r="C72" s="70" t="s">
        <v>190</v>
      </c>
      <c r="D72" s="71"/>
      <c r="E72" s="71"/>
      <c r="F72" s="7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s="37" customFormat="1" ht="54" customHeight="1" x14ac:dyDescent="0.15">
      <c r="A73" s="4"/>
      <c r="B73" s="5"/>
      <c r="C73" s="63" t="s">
        <v>204</v>
      </c>
      <c r="D73" s="64"/>
      <c r="E73" s="64"/>
      <c r="F73" s="6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15">
      <c r="A74" s="4"/>
      <c r="B74" s="5"/>
      <c r="C74" s="41" t="s">
        <v>4</v>
      </c>
      <c r="D74" s="41" t="s">
        <v>198</v>
      </c>
      <c r="E74" s="41" t="s">
        <v>191</v>
      </c>
      <c r="F74" s="41" t="s">
        <v>192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60" x14ac:dyDescent="0.15">
      <c r="A75" s="4"/>
      <c r="B75" s="5"/>
      <c r="C75" s="42"/>
      <c r="D75" s="43" t="s">
        <v>225</v>
      </c>
      <c r="E75" s="48" t="s">
        <v>232</v>
      </c>
      <c r="F75" s="43" t="s">
        <v>203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5" x14ac:dyDescent="0.15">
      <c r="A76" s="4"/>
      <c r="B76" s="5"/>
      <c r="C76" s="43"/>
      <c r="D76" s="43" t="s">
        <v>224</v>
      </c>
      <c r="E76" s="48" t="s">
        <v>263</v>
      </c>
      <c r="F76" s="43" t="s">
        <v>201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60" x14ac:dyDescent="0.15">
      <c r="A77" s="4"/>
      <c r="B77" s="5"/>
      <c r="C77" s="43"/>
      <c r="D77" s="43" t="s">
        <v>225</v>
      </c>
      <c r="E77" s="48" t="s">
        <v>232</v>
      </c>
      <c r="F77" s="43" t="s">
        <v>202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15">
      <c r="A78" s="4"/>
      <c r="B78" s="5"/>
      <c r="C78" s="40"/>
      <c r="D78" s="40"/>
      <c r="E78" s="40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15">
      <c r="A79" s="4"/>
      <c r="B79" s="5"/>
      <c r="C79" s="67" t="s">
        <v>193</v>
      </c>
      <c r="D79" s="68"/>
      <c r="E79" s="68"/>
      <c r="F79" s="6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s="37" customFormat="1" ht="48" customHeight="1" x14ac:dyDescent="0.15">
      <c r="A80" s="4"/>
      <c r="B80" s="5"/>
      <c r="C80" s="63" t="s">
        <v>210</v>
      </c>
      <c r="D80" s="64"/>
      <c r="E80" s="64"/>
      <c r="F80" s="6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15">
      <c r="A81" s="4"/>
      <c r="B81" s="5"/>
      <c r="C81" s="44" t="s">
        <v>4</v>
      </c>
      <c r="D81" s="44" t="s">
        <v>5</v>
      </c>
      <c r="E81" s="44" t="s">
        <v>191</v>
      </c>
      <c r="F81" s="44" t="s">
        <v>192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05" x14ac:dyDescent="0.15">
      <c r="A82" s="4"/>
      <c r="B82" s="5"/>
      <c r="C82" s="42">
        <v>1265</v>
      </c>
      <c r="D82" s="42" t="s">
        <v>228</v>
      </c>
      <c r="E82" s="48" t="s">
        <v>264</v>
      </c>
      <c r="F82" s="43" t="s">
        <v>230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15">
      <c r="A83" s="4"/>
      <c r="B83" s="5"/>
      <c r="C83" s="40"/>
      <c r="D83" s="40"/>
      <c r="E83" s="40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4"/>
      <c r="B84" s="5"/>
      <c r="C84" s="67" t="s">
        <v>194</v>
      </c>
      <c r="D84" s="68"/>
      <c r="E84" s="68"/>
      <c r="F84" s="6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s="37" customFormat="1" ht="51" customHeight="1" x14ac:dyDescent="0.15">
      <c r="A85" s="4"/>
      <c r="B85" s="5"/>
      <c r="C85" s="63" t="s">
        <v>209</v>
      </c>
      <c r="D85" s="64"/>
      <c r="E85" s="64"/>
      <c r="F85" s="6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15">
      <c r="A86" s="4"/>
      <c r="B86" s="5"/>
      <c r="C86" s="44" t="s">
        <v>4</v>
      </c>
      <c r="D86" s="44" t="s">
        <v>5</v>
      </c>
      <c r="E86" s="44" t="s">
        <v>199</v>
      </c>
      <c r="F86" s="44" t="s">
        <v>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0" x14ac:dyDescent="0.15">
      <c r="A87" s="4"/>
      <c r="B87" s="5"/>
      <c r="C87" s="42">
        <v>656</v>
      </c>
      <c r="D87" s="42" t="s">
        <v>227</v>
      </c>
      <c r="E87" s="48" t="s">
        <v>265</v>
      </c>
      <c r="F87" s="43" t="s">
        <v>205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5" x14ac:dyDescent="0.15">
      <c r="A88" s="4"/>
      <c r="B88" s="5"/>
      <c r="C88" s="42">
        <v>657</v>
      </c>
      <c r="D88" s="42" t="s">
        <v>226</v>
      </c>
      <c r="E88" s="48" t="s">
        <v>268</v>
      </c>
      <c r="F88" s="43" t="s">
        <v>231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15">
      <c r="A89" s="4"/>
      <c r="B89" s="5"/>
      <c r="C89" s="40"/>
      <c r="D89" s="40"/>
      <c r="E89" s="40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4"/>
      <c r="B90" s="5"/>
      <c r="C90" s="67" t="s">
        <v>195</v>
      </c>
      <c r="D90" s="68"/>
      <c r="E90" s="68"/>
      <c r="F90" s="6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s="37" customFormat="1" ht="129" customHeight="1" x14ac:dyDescent="0.15">
      <c r="A91" s="4"/>
      <c r="B91" s="5"/>
      <c r="C91" s="63" t="s">
        <v>208</v>
      </c>
      <c r="D91" s="64"/>
      <c r="E91" s="64"/>
      <c r="F91" s="6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15">
      <c r="A92" s="4"/>
      <c r="B92" s="5"/>
      <c r="C92" s="44" t="s">
        <v>4</v>
      </c>
      <c r="D92" s="44" t="s">
        <v>5</v>
      </c>
      <c r="E92" s="44" t="s">
        <v>191</v>
      </c>
      <c r="F92" s="44" t="s">
        <v>192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57" customHeight="1" x14ac:dyDescent="0.15">
      <c r="A93" s="4"/>
      <c r="B93" s="5"/>
      <c r="C93" s="42"/>
      <c r="D93" s="42" t="s">
        <v>196</v>
      </c>
      <c r="E93" s="48" t="s">
        <v>266</v>
      </c>
      <c r="F93" s="43" t="s">
        <v>229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77" customHeight="1" x14ac:dyDescent="0.15">
      <c r="A94" s="4"/>
      <c r="B94" s="5"/>
      <c r="C94" s="43"/>
      <c r="D94" s="42" t="s">
        <v>197</v>
      </c>
      <c r="E94" s="48" t="s">
        <v>267</v>
      </c>
      <c r="F94" s="43" t="s">
        <v>207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15">
      <c r="A95" s="4"/>
      <c r="B95" s="5"/>
      <c r="C95" s="5"/>
      <c r="D95" s="5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</sheetData>
  <mergeCells count="85">
    <mergeCell ref="E7:F7"/>
    <mergeCell ref="E26:F26"/>
    <mergeCell ref="E27:F27"/>
    <mergeCell ref="E34:F34"/>
    <mergeCell ref="E33:F33"/>
    <mergeCell ref="E32:F32"/>
    <mergeCell ref="E31:F31"/>
    <mergeCell ref="E19:F19"/>
    <mergeCell ref="Q20:X20"/>
    <mergeCell ref="Q3:X18"/>
    <mergeCell ref="H2:O2"/>
    <mergeCell ref="H3:O18"/>
    <mergeCell ref="Q21:X36"/>
    <mergeCell ref="Q2:X2"/>
    <mergeCell ref="A1:F1"/>
    <mergeCell ref="B3:F3"/>
    <mergeCell ref="C7:D7"/>
    <mergeCell ref="E18:F18"/>
    <mergeCell ref="E6:F6"/>
    <mergeCell ref="C12:D12"/>
    <mergeCell ref="C13:C19"/>
    <mergeCell ref="E17:F17"/>
    <mergeCell ref="E13:F13"/>
    <mergeCell ref="E16:F16"/>
    <mergeCell ref="E15:F15"/>
    <mergeCell ref="E14:F14"/>
    <mergeCell ref="B10:F10"/>
    <mergeCell ref="E12:F12"/>
    <mergeCell ref="E5:F5"/>
    <mergeCell ref="C5:D5"/>
    <mergeCell ref="C20:C25"/>
    <mergeCell ref="E47:F47"/>
    <mergeCell ref="E48:F48"/>
    <mergeCell ref="E49:F49"/>
    <mergeCell ref="E50:F50"/>
    <mergeCell ref="E29:F29"/>
    <mergeCell ref="E30:F30"/>
    <mergeCell ref="E21:F21"/>
    <mergeCell ref="E20:F20"/>
    <mergeCell ref="E35:F35"/>
    <mergeCell ref="E36:F36"/>
    <mergeCell ref="E37:F37"/>
    <mergeCell ref="E38:F38"/>
    <mergeCell ref="E41:F41"/>
    <mergeCell ref="E40:F40"/>
    <mergeCell ref="C6:D6"/>
    <mergeCell ref="H21:O36"/>
    <mergeCell ref="H20:O20"/>
    <mergeCell ref="E51:F51"/>
    <mergeCell ref="E46:F46"/>
    <mergeCell ref="E39:F39"/>
    <mergeCell ref="C38:D38"/>
    <mergeCell ref="E22:F22"/>
    <mergeCell ref="C31:C32"/>
    <mergeCell ref="C29:C30"/>
    <mergeCell ref="E24:F24"/>
    <mergeCell ref="E25:F25"/>
    <mergeCell ref="C26:C27"/>
    <mergeCell ref="E23:F23"/>
    <mergeCell ref="C33:C34"/>
    <mergeCell ref="C35:C36"/>
    <mergeCell ref="E53:F53"/>
    <mergeCell ref="E52:F52"/>
    <mergeCell ref="B61:F61"/>
    <mergeCell ref="C55:D55"/>
    <mergeCell ref="C42:C47"/>
    <mergeCell ref="E55:F55"/>
    <mergeCell ref="C57:D57"/>
    <mergeCell ref="C48:C54"/>
    <mergeCell ref="E54:F54"/>
    <mergeCell ref="E44:F44"/>
    <mergeCell ref="E45:F45"/>
    <mergeCell ref="E43:F43"/>
    <mergeCell ref="E42:F42"/>
    <mergeCell ref="E57:F57"/>
    <mergeCell ref="C73:F73"/>
    <mergeCell ref="C80:F80"/>
    <mergeCell ref="C85:F85"/>
    <mergeCell ref="C91:F91"/>
    <mergeCell ref="C59:D59"/>
    <mergeCell ref="C79:F79"/>
    <mergeCell ref="C84:F84"/>
    <mergeCell ref="C72:F72"/>
    <mergeCell ref="E59:F59"/>
    <mergeCell ref="C90:F90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3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2:8" ht="15" customHeight="1" x14ac:dyDescent="0.15">
      <c r="B3" s="3"/>
      <c r="C3" s="3"/>
      <c r="D3" s="3"/>
      <c r="E3" s="3"/>
      <c r="F3" s="3"/>
      <c r="G3" s="3"/>
      <c r="H3" s="3"/>
    </row>
    <row r="4" spans="2:8" ht="15" customHeight="1" x14ac:dyDescent="0.15">
      <c r="B4" s="3"/>
      <c r="C4" s="3"/>
      <c r="D4" s="3"/>
      <c r="E4" s="3"/>
      <c r="F4" s="3"/>
      <c r="G4" s="3"/>
      <c r="H4" s="3"/>
    </row>
    <row r="5" spans="2:8" ht="15" customHeight="1" x14ac:dyDescent="0.15">
      <c r="B5" s="3"/>
      <c r="C5" s="3"/>
      <c r="D5" s="3"/>
      <c r="E5" s="3"/>
      <c r="F5" s="3"/>
      <c r="G5" s="3"/>
      <c r="H5" s="3"/>
    </row>
    <row r="6" spans="2:8" ht="15" customHeight="1" x14ac:dyDescent="0.15">
      <c r="B6" s="3"/>
      <c r="C6" s="3"/>
      <c r="D6" s="3"/>
      <c r="E6" s="3"/>
      <c r="F6" s="3"/>
      <c r="G6" s="3"/>
      <c r="H6" s="3"/>
    </row>
    <row r="7" spans="2:8" ht="15" customHeight="1" x14ac:dyDescent="0.15">
      <c r="B7" s="3"/>
      <c r="C7" s="3"/>
      <c r="D7" s="3"/>
      <c r="E7" s="3"/>
      <c r="F7" s="3"/>
      <c r="G7" s="3"/>
      <c r="H7" s="3"/>
    </row>
    <row r="8" spans="2:8" ht="15" customHeight="1" x14ac:dyDescent="0.15">
      <c r="B8" s="3"/>
      <c r="C8" s="3"/>
      <c r="D8" s="3"/>
      <c r="E8" s="3"/>
      <c r="F8" s="3"/>
      <c r="G8" s="3"/>
      <c r="H8" s="3"/>
    </row>
    <row r="9" spans="2:8" ht="15" customHeight="1" x14ac:dyDescent="0.15">
      <c r="B9" s="3"/>
      <c r="C9" s="3"/>
      <c r="D9" s="3"/>
      <c r="E9" s="3"/>
      <c r="F9" s="3"/>
      <c r="G9" s="3"/>
      <c r="H9" s="3"/>
    </row>
    <row r="10" spans="2:8" ht="15" customHeight="1" x14ac:dyDescent="0.15">
      <c r="B10" s="3"/>
      <c r="C10" s="3"/>
      <c r="D10" s="3"/>
      <c r="E10" s="3"/>
      <c r="F10" s="3"/>
      <c r="G10" s="3"/>
      <c r="H10" s="3"/>
    </row>
    <row r="11" spans="2:8" ht="15" customHeight="1" x14ac:dyDescent="0.15">
      <c r="B11" s="3"/>
      <c r="C11" s="3"/>
      <c r="D11" s="3"/>
      <c r="E11" s="3"/>
      <c r="F11" s="3"/>
      <c r="G11" s="3"/>
      <c r="H11" s="3"/>
    </row>
    <row r="12" spans="2:8" ht="15" customHeight="1" x14ac:dyDescent="0.15">
      <c r="B12" s="3"/>
      <c r="C12" s="3"/>
      <c r="D12" s="3"/>
      <c r="E12" s="3"/>
      <c r="F12" s="3"/>
      <c r="G12" s="3"/>
      <c r="H12" s="3"/>
    </row>
    <row r="13" spans="2:8" ht="15" customHeight="1" x14ac:dyDescent="0.15">
      <c r="B13" s="3"/>
      <c r="C13" s="3"/>
      <c r="D13" s="3"/>
      <c r="E13" s="3"/>
      <c r="F13" s="3"/>
      <c r="G13" s="3"/>
      <c r="H13" s="3"/>
    </row>
    <row r="14" spans="2:8" ht="15" customHeight="1" x14ac:dyDescent="0.15">
      <c r="B14" s="3"/>
      <c r="C14" s="3"/>
      <c r="D14" s="3"/>
      <c r="E14" s="3"/>
      <c r="F14" s="3"/>
      <c r="G14" s="3"/>
      <c r="H14" s="3"/>
    </row>
    <row r="15" spans="2:8" ht="15" customHeight="1" x14ac:dyDescent="0.15">
      <c r="B15" s="3"/>
      <c r="C15" s="3"/>
      <c r="D15" s="3"/>
      <c r="E15" s="3"/>
      <c r="F15" s="3"/>
      <c r="G15" s="3"/>
      <c r="H15" s="3"/>
    </row>
    <row r="16" spans="2:8" ht="15" customHeight="1" x14ac:dyDescent="0.15">
      <c r="B16" s="3"/>
      <c r="C16" s="3"/>
      <c r="D16" s="3"/>
      <c r="E16" s="3"/>
      <c r="F16" s="3"/>
      <c r="G16" s="3"/>
      <c r="H16" s="3"/>
    </row>
    <row r="17" spans="2:8" ht="15" customHeight="1" x14ac:dyDescent="0.15">
      <c r="B17" s="3"/>
      <c r="C17" s="3"/>
      <c r="D17" s="3"/>
      <c r="E17" s="3"/>
      <c r="F17" s="3"/>
      <c r="G17" s="3"/>
      <c r="H17" s="3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2</v>
      </c>
      <c r="B2" s="1"/>
      <c r="C2" s="1"/>
      <c r="D2" s="1"/>
      <c r="E2" s="4"/>
      <c r="F2" s="4"/>
      <c r="G2" s="4"/>
      <c r="I2" s="4"/>
      <c r="J2" s="4"/>
    </row>
    <row r="3" spans="1:15" ht="15" customHeight="1" x14ac:dyDescent="0.15">
      <c r="A3" s="2" t="s">
        <v>10</v>
      </c>
      <c r="B3" s="1"/>
      <c r="C3" s="1"/>
      <c r="D3" s="4"/>
      <c r="E3" s="4"/>
      <c r="F3" s="4"/>
      <c r="G3" s="4"/>
      <c r="H3" s="4"/>
      <c r="I3" s="4"/>
      <c r="J3" s="4"/>
    </row>
    <row r="4" spans="1:15" ht="15" customHeight="1" x14ac:dyDescent="0.15">
      <c r="A4" s="2" t="s">
        <v>11</v>
      </c>
      <c r="B4" s="1"/>
      <c r="C4" s="1"/>
      <c r="D4" s="4"/>
      <c r="E4" s="4"/>
      <c r="F4" s="4"/>
      <c r="G4" s="4"/>
      <c r="H4" s="4"/>
      <c r="I4" s="4"/>
      <c r="J4" s="4"/>
    </row>
    <row r="5" spans="1:15" ht="15" customHeight="1" x14ac:dyDescent="0.15">
      <c r="A5" s="2" t="s">
        <v>12</v>
      </c>
      <c r="B5" s="1"/>
      <c r="C5" s="1"/>
      <c r="D5" s="4"/>
      <c r="E5" s="4"/>
      <c r="F5" s="4"/>
      <c r="G5" s="4"/>
      <c r="H5" s="4"/>
      <c r="I5" s="4"/>
      <c r="J5" s="4"/>
    </row>
    <row r="6" spans="1:15" ht="15" customHeight="1" x14ac:dyDescent="0.15">
      <c r="A6" s="2" t="s">
        <v>13</v>
      </c>
      <c r="B6" s="1"/>
      <c r="C6" s="1"/>
      <c r="D6" s="4"/>
      <c r="E6" s="4"/>
      <c r="F6" s="4"/>
      <c r="G6" s="4"/>
      <c r="H6" s="4"/>
      <c r="I6" s="4"/>
      <c r="J6" s="4"/>
    </row>
    <row r="7" spans="1:15" ht="15" customHeight="1" x14ac:dyDescent="0.15">
      <c r="A7" s="2" t="s">
        <v>14</v>
      </c>
      <c r="B7" s="1"/>
      <c r="C7" s="1"/>
      <c r="D7" s="4"/>
      <c r="E7" s="4"/>
      <c r="F7" s="4"/>
      <c r="G7" s="4"/>
      <c r="H7" s="4"/>
      <c r="I7" s="4"/>
      <c r="J7" s="4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15</v>
      </c>
      <c r="B9" s="1"/>
      <c r="C9" s="1"/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O9" s="2" t="s">
        <v>27</v>
      </c>
    </row>
    <row r="10" spans="1:15" ht="15" customHeight="1" x14ac:dyDescent="0.15">
      <c r="A10" s="2" t="s">
        <v>2</v>
      </c>
      <c r="B10" s="2" t="s">
        <v>28</v>
      </c>
      <c r="C10" s="2" t="s">
        <v>29</v>
      </c>
      <c r="D10" s="2" t="s">
        <v>30</v>
      </c>
      <c r="E10" s="2" t="s">
        <v>30</v>
      </c>
      <c r="F10" s="2" t="s">
        <v>31</v>
      </c>
      <c r="G10" s="2" t="s">
        <v>32</v>
      </c>
      <c r="H10" s="4" t="s">
        <v>33</v>
      </c>
      <c r="I10" s="4" t="s">
        <v>33</v>
      </c>
      <c r="J10" s="4" t="s">
        <v>33</v>
      </c>
      <c r="K10" s="4" t="s">
        <v>33</v>
      </c>
      <c r="L10" s="4" t="s">
        <v>34</v>
      </c>
      <c r="M10" s="4" t="s">
        <v>34</v>
      </c>
      <c r="N10" s="4" t="s">
        <v>34</v>
      </c>
      <c r="O10" s="4" t="s">
        <v>35</v>
      </c>
    </row>
    <row r="11" spans="1:15" ht="15" customHeight="1" x14ac:dyDescent="0.15">
      <c r="A11" s="2" t="s">
        <v>10</v>
      </c>
      <c r="B11" s="2" t="s">
        <v>28</v>
      </c>
      <c r="C11" s="2" t="s">
        <v>36</v>
      </c>
      <c r="D11" s="2" t="s">
        <v>32</v>
      </c>
      <c r="E11" s="2" t="s">
        <v>32</v>
      </c>
      <c r="F11" s="2" t="s">
        <v>32</v>
      </c>
      <c r="G11" s="2" t="s">
        <v>37</v>
      </c>
      <c r="H11" s="4" t="s">
        <v>33</v>
      </c>
      <c r="I11" s="4" t="s">
        <v>33</v>
      </c>
      <c r="J11" s="4" t="s">
        <v>33</v>
      </c>
      <c r="K11" s="4" t="s">
        <v>34</v>
      </c>
      <c r="L11" s="4" t="s">
        <v>34</v>
      </c>
      <c r="M11" s="4" t="s">
        <v>34</v>
      </c>
      <c r="N11" s="4" t="s">
        <v>33</v>
      </c>
      <c r="O11" s="4" t="s">
        <v>35</v>
      </c>
    </row>
    <row r="12" spans="1:15" ht="15" customHeight="1" x14ac:dyDescent="0.15">
      <c r="A12" s="2" t="s">
        <v>11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41</v>
      </c>
      <c r="G12" s="2" t="s">
        <v>42</v>
      </c>
      <c r="H12" s="4" t="s">
        <v>33</v>
      </c>
      <c r="I12" s="4" t="s">
        <v>34</v>
      </c>
      <c r="J12" s="4" t="s">
        <v>34</v>
      </c>
      <c r="K12" s="4" t="s">
        <v>33</v>
      </c>
      <c r="L12" s="4" t="s">
        <v>33</v>
      </c>
      <c r="M12" s="4" t="s">
        <v>33</v>
      </c>
      <c r="N12" s="4" t="s">
        <v>33</v>
      </c>
      <c r="O12" s="4" t="str">
        <f>CONCATENATE(基礎設計!E21,"襲来！")</f>
        <v>ゼノビア襲来！</v>
      </c>
    </row>
    <row r="13" spans="1:15" ht="15" customHeight="1" x14ac:dyDescent="0.15">
      <c r="A13" s="2" t="s">
        <v>12</v>
      </c>
      <c r="B13" s="2" t="s">
        <v>46</v>
      </c>
      <c r="C13" s="2" t="s">
        <v>47</v>
      </c>
      <c r="D13" s="2" t="s">
        <v>42</v>
      </c>
      <c r="E13" s="2" t="s">
        <v>41</v>
      </c>
      <c r="F13" s="2" t="s">
        <v>40</v>
      </c>
      <c r="G13" s="2" t="s">
        <v>42</v>
      </c>
      <c r="H13" s="4" t="s">
        <v>34</v>
      </c>
      <c r="I13" s="4" t="s">
        <v>33</v>
      </c>
      <c r="J13" s="4" t="s">
        <v>33</v>
      </c>
      <c r="K13" s="4" t="s">
        <v>33</v>
      </c>
      <c r="L13" s="4" t="s">
        <v>33</v>
      </c>
      <c r="M13" s="4" t="s">
        <v>33</v>
      </c>
      <c r="N13" s="4" t="s">
        <v>33</v>
      </c>
      <c r="O13" s="4" t="str">
        <f>CONCATENATE(基礎設計!E21,"襲来！")</f>
        <v>ゼノビア襲来！</v>
      </c>
    </row>
    <row r="14" spans="1:15" ht="15" customHeight="1" x14ac:dyDescent="0.15">
      <c r="A14" s="2" t="s">
        <v>13</v>
      </c>
      <c r="B14" s="2" t="s">
        <v>48</v>
      </c>
      <c r="C14" s="2" t="s">
        <v>49</v>
      </c>
      <c r="D14" s="2" t="s">
        <v>42</v>
      </c>
      <c r="E14" s="2" t="s">
        <v>42</v>
      </c>
      <c r="F14" s="2" t="s">
        <v>42</v>
      </c>
      <c r="G14" s="2" t="s">
        <v>42</v>
      </c>
      <c r="H14" s="4" t="s">
        <v>33</v>
      </c>
      <c r="I14" s="4" t="s">
        <v>34</v>
      </c>
      <c r="J14" s="4" t="s">
        <v>33</v>
      </c>
      <c r="K14" s="4" t="s">
        <v>33</v>
      </c>
      <c r="L14" s="4" t="s">
        <v>33</v>
      </c>
      <c r="M14" s="4" t="s">
        <v>33</v>
      </c>
      <c r="N14" s="4" t="s">
        <v>33</v>
      </c>
      <c r="O14" s="4" t="str">
        <f>CONCATENATE(基礎設計!E21,"チャレンジ")</f>
        <v>ゼノビアチャレンジ</v>
      </c>
    </row>
    <row r="15" spans="1:15" ht="15" customHeight="1" x14ac:dyDescent="0.15">
      <c r="A15" s="2" t="s">
        <v>14</v>
      </c>
      <c r="B15" s="2" t="s">
        <v>50</v>
      </c>
      <c r="C15" s="2" t="s">
        <v>51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 t="s">
        <v>52</v>
      </c>
      <c r="O15" s="2" t="s">
        <v>52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53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2</v>
      </c>
      <c r="B18" s="2" t="s">
        <v>54</v>
      </c>
      <c r="C18" s="1"/>
      <c r="D18" s="1"/>
      <c r="E18" s="1"/>
      <c r="F18" s="1"/>
      <c r="G18" s="1"/>
    </row>
    <row r="19" spans="1:26" ht="15" customHeight="1" x14ac:dyDescent="0.15">
      <c r="A19" s="2" t="s">
        <v>10</v>
      </c>
      <c r="B19" s="2" t="s">
        <v>54</v>
      </c>
      <c r="C19" s="1"/>
      <c r="D19" s="1"/>
      <c r="E19" s="1"/>
      <c r="F19" s="1"/>
      <c r="G19" s="1"/>
    </row>
    <row r="20" spans="1:26" ht="15" customHeight="1" x14ac:dyDescent="0.15">
      <c r="A20" s="2" t="s">
        <v>11</v>
      </c>
      <c r="B20" s="2" t="s">
        <v>55</v>
      </c>
      <c r="C20" s="1"/>
      <c r="D20" s="1"/>
      <c r="E20" s="1"/>
      <c r="F20" s="1"/>
      <c r="G20" s="1"/>
    </row>
    <row r="21" spans="1:26" ht="15" customHeight="1" x14ac:dyDescent="0.15">
      <c r="A21" s="2" t="s">
        <v>12</v>
      </c>
      <c r="B21" s="2" t="s">
        <v>56</v>
      </c>
      <c r="C21" s="1"/>
      <c r="D21" s="1"/>
      <c r="E21" s="1"/>
      <c r="F21" s="1"/>
      <c r="G21" s="1"/>
    </row>
    <row r="22" spans="1:26" ht="15" customHeight="1" x14ac:dyDescent="0.15">
      <c r="A22" s="2" t="s">
        <v>13</v>
      </c>
      <c r="B22" s="2" t="s">
        <v>57</v>
      </c>
      <c r="C22" s="1"/>
      <c r="D22" s="1"/>
      <c r="E22" s="1"/>
      <c r="F22" s="1"/>
      <c r="G22" s="1"/>
    </row>
    <row r="23" spans="1:26" ht="15" customHeight="1" x14ac:dyDescent="0.15">
      <c r="A23" s="2" t="s">
        <v>14</v>
      </c>
      <c r="B23" s="2" t="s">
        <v>58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59</v>
      </c>
      <c r="B25" s="1"/>
      <c r="C25" s="1"/>
      <c r="D25" s="1"/>
      <c r="E25" s="1"/>
      <c r="F25" s="1"/>
      <c r="G25" s="1"/>
    </row>
    <row r="26" spans="1:26" ht="15" customHeight="1" x14ac:dyDescent="0.15">
      <c r="A26" s="4" t="s">
        <v>60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61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15">
      <c r="A28" s="4" t="s">
        <v>62</v>
      </c>
      <c r="B28" s="1"/>
      <c r="C28" s="1"/>
      <c r="D28" s="1"/>
      <c r="E28" s="1"/>
      <c r="F28" s="1"/>
      <c r="G28" s="1"/>
    </row>
    <row r="29" spans="1:26" ht="15" customHeight="1" x14ac:dyDescent="0.15">
      <c r="A29" s="4" t="s">
        <v>63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15">
      <c r="A30" s="4" t="s">
        <v>64</v>
      </c>
      <c r="B30" s="1"/>
      <c r="C30" s="1"/>
      <c r="D30" s="1"/>
      <c r="E30" s="1"/>
      <c r="F30" s="1"/>
      <c r="G30" s="1"/>
    </row>
    <row r="31" spans="1:26" ht="15" customHeight="1" x14ac:dyDescent="0.15">
      <c r="A31" s="4" t="s">
        <v>65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15">
      <c r="A32" s="4" t="s">
        <v>66</v>
      </c>
      <c r="B32" s="1"/>
      <c r="C32" s="1"/>
      <c r="D32" s="1"/>
      <c r="E32" s="1"/>
      <c r="F32" s="1"/>
      <c r="G32" s="1"/>
    </row>
    <row r="33" spans="1:26" ht="15" customHeight="1" x14ac:dyDescent="0.15">
      <c r="A33" s="4" t="s">
        <v>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15">
      <c r="A34" s="4" t="s">
        <v>68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4" t="s">
        <v>6</v>
      </c>
      <c r="B36" s="1"/>
      <c r="C36" s="1"/>
      <c r="D36" s="1"/>
      <c r="E36" s="1"/>
      <c r="F36" s="1"/>
      <c r="G36" s="1"/>
    </row>
    <row r="37" spans="1:26" ht="15" customHeight="1" x14ac:dyDescent="0.15">
      <c r="A37" s="4" t="s">
        <v>69</v>
      </c>
      <c r="B37" s="1"/>
      <c r="C37" s="1"/>
      <c r="D37" s="1"/>
      <c r="E37" s="1"/>
      <c r="F37" s="1"/>
      <c r="G37" s="1"/>
    </row>
    <row r="38" spans="1:26" ht="15" customHeight="1" x14ac:dyDescent="0.15">
      <c r="A38" s="4" t="s">
        <v>70</v>
      </c>
      <c r="B38" s="1"/>
      <c r="C38" s="1"/>
      <c r="D38" s="1"/>
      <c r="E38" s="1"/>
      <c r="F38" s="1"/>
      <c r="G38" s="1"/>
    </row>
    <row r="39" spans="1:26" ht="15" customHeight="1" x14ac:dyDescent="0.15">
      <c r="A39" s="4" t="s">
        <v>71</v>
      </c>
      <c r="B39" s="1"/>
      <c r="C39" s="1"/>
      <c r="D39" s="1"/>
      <c r="E39" s="1"/>
      <c r="F39" s="1"/>
      <c r="G39" s="1"/>
    </row>
    <row r="40" spans="1:26" ht="15" customHeight="1" x14ac:dyDescent="0.15">
      <c r="A40" s="4" t="s">
        <v>72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73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75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76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77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78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79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80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81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82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83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84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85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86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87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88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89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90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91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92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93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Z1000"/>
  <sheetViews>
    <sheetView tabSelected="1" topLeftCell="A4" workbookViewId="0">
      <selection activeCell="E16" sqref="E16:N16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105" t="s">
        <v>100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"/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0" t="s">
        <v>102</v>
      </c>
      <c r="C3" s="10" t="s">
        <v>103</v>
      </c>
      <c r="D3" s="10" t="s">
        <v>5</v>
      </c>
      <c r="E3" s="10" t="s">
        <v>104</v>
      </c>
      <c r="F3" s="10" t="s">
        <v>105</v>
      </c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111</v>
      </c>
      <c r="M3" s="10" t="s">
        <v>112</v>
      </c>
      <c r="N3" s="53" t="s">
        <v>113</v>
      </c>
      <c r="O3" s="53" t="s">
        <v>114</v>
      </c>
      <c r="P3" s="53" t="s">
        <v>115</v>
      </c>
      <c r="Q3" s="10" t="s">
        <v>116</v>
      </c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15">
      <c r="A4" s="7"/>
      <c r="B4" s="11" t="s">
        <v>239</v>
      </c>
      <c r="C4" s="12">
        <v>1445</v>
      </c>
      <c r="D4" s="12" t="s">
        <v>269</v>
      </c>
      <c r="E4" s="12" t="s">
        <v>211</v>
      </c>
      <c r="F4" s="12">
        <v>53</v>
      </c>
      <c r="G4" s="12"/>
      <c r="H4" s="12">
        <v>5908</v>
      </c>
      <c r="I4" s="12"/>
      <c r="J4" s="12">
        <v>4793</v>
      </c>
      <c r="K4" s="12"/>
      <c r="L4" s="12">
        <v>2337</v>
      </c>
      <c r="M4" s="51"/>
      <c r="N4" s="54">
        <v>0</v>
      </c>
      <c r="O4" s="108">
        <v>21616</v>
      </c>
      <c r="P4" s="61" t="s">
        <v>270</v>
      </c>
      <c r="Q4" s="62" t="s">
        <v>271</v>
      </c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 x14ac:dyDescent="0.15">
      <c r="A5" s="7"/>
      <c r="B5" s="11" t="s">
        <v>239</v>
      </c>
      <c r="C5" s="12">
        <v>1356</v>
      </c>
      <c r="D5" s="12" t="s">
        <v>212</v>
      </c>
      <c r="E5" s="12" t="s">
        <v>213</v>
      </c>
      <c r="F5" s="12">
        <v>30</v>
      </c>
      <c r="G5" s="12"/>
      <c r="H5" s="12">
        <v>4402</v>
      </c>
      <c r="I5" s="12"/>
      <c r="J5" s="12">
        <v>3580</v>
      </c>
      <c r="K5" s="12"/>
      <c r="L5" s="12">
        <v>2326</v>
      </c>
      <c r="M5" s="51"/>
      <c r="N5" s="54">
        <v>0</v>
      </c>
      <c r="O5" s="109"/>
      <c r="P5" s="55" t="s">
        <v>218</v>
      </c>
      <c r="Q5" s="55" t="s">
        <v>219</v>
      </c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 x14ac:dyDescent="0.15">
      <c r="A6" s="7"/>
      <c r="B6" s="11" t="s">
        <v>239</v>
      </c>
      <c r="C6" s="12">
        <v>1283</v>
      </c>
      <c r="D6" s="12" t="s">
        <v>214</v>
      </c>
      <c r="E6" s="12" t="s">
        <v>215</v>
      </c>
      <c r="F6" s="12">
        <v>45</v>
      </c>
      <c r="G6" s="12"/>
      <c r="H6" s="12">
        <v>5467</v>
      </c>
      <c r="I6" s="12"/>
      <c r="J6" s="12">
        <v>3445</v>
      </c>
      <c r="K6" s="12"/>
      <c r="L6" s="12">
        <v>2494</v>
      </c>
      <c r="M6" s="51"/>
      <c r="N6" s="54">
        <v>0</v>
      </c>
      <c r="O6" s="109"/>
      <c r="P6" s="55" t="s">
        <v>220</v>
      </c>
      <c r="Q6" s="55" t="s">
        <v>221</v>
      </c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 x14ac:dyDescent="0.15">
      <c r="A7" s="7"/>
      <c r="B7" s="11" t="s">
        <v>239</v>
      </c>
      <c r="C7" s="12">
        <v>938</v>
      </c>
      <c r="D7" s="12" t="s">
        <v>248</v>
      </c>
      <c r="E7" s="12" t="s">
        <v>235</v>
      </c>
      <c r="F7" s="12">
        <v>50</v>
      </c>
      <c r="G7" s="12"/>
      <c r="H7" s="12">
        <v>5839</v>
      </c>
      <c r="I7" s="12"/>
      <c r="J7" s="12">
        <v>3899</v>
      </c>
      <c r="K7" s="12"/>
      <c r="L7" s="12">
        <v>2861</v>
      </c>
      <c r="M7" s="51"/>
      <c r="N7" s="54">
        <v>0</v>
      </c>
      <c r="O7" s="110"/>
      <c r="P7" s="55" t="s">
        <v>255</v>
      </c>
      <c r="Q7" s="55" t="s">
        <v>256</v>
      </c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3"/>
      <c r="D8" s="13"/>
      <c r="E8" s="14" t="s">
        <v>119</v>
      </c>
      <c r="F8" s="14">
        <f>SUM(F4:F7)</f>
        <v>178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3"/>
      <c r="D9" s="1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9" t="s">
        <v>121</v>
      </c>
      <c r="C10" s="9"/>
      <c r="D10" s="9"/>
      <c r="E10" s="9" t="s">
        <v>122</v>
      </c>
      <c r="F10" s="9"/>
      <c r="G10" s="9"/>
      <c r="H10" s="9"/>
      <c r="I10" s="9"/>
      <c r="J10" s="9"/>
      <c r="K10" s="9"/>
      <c r="L10" s="9"/>
      <c r="M10" s="9"/>
      <c r="N10" s="9"/>
      <c r="O10" s="7"/>
      <c r="P10" s="9" t="s">
        <v>123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15" t="s">
        <v>124</v>
      </c>
      <c r="C11" s="15" t="s">
        <v>125</v>
      </c>
      <c r="D11" s="16"/>
      <c r="E11" s="106" t="s">
        <v>126</v>
      </c>
      <c r="F11" s="74"/>
      <c r="G11" s="74"/>
      <c r="H11" s="74"/>
      <c r="I11" s="74"/>
      <c r="J11" s="74"/>
      <c r="K11" s="74"/>
      <c r="L11" s="74"/>
      <c r="M11" s="74"/>
      <c r="N11" s="66"/>
      <c r="O11" s="7"/>
      <c r="P11" s="111" t="s">
        <v>261</v>
      </c>
      <c r="Q11" s="84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17">
        <v>1</v>
      </c>
      <c r="C12" s="17">
        <v>0</v>
      </c>
      <c r="D12" s="18"/>
      <c r="E12" s="107"/>
      <c r="F12" s="74"/>
      <c r="G12" s="74"/>
      <c r="H12" s="74"/>
      <c r="I12" s="74"/>
      <c r="J12" s="74"/>
      <c r="K12" s="74"/>
      <c r="L12" s="74"/>
      <c r="M12" s="74"/>
      <c r="N12" s="66"/>
      <c r="O12" s="7"/>
      <c r="P12" s="86"/>
      <c r="Q12" s="87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17">
        <v>2</v>
      </c>
      <c r="C13" s="17">
        <v>0</v>
      </c>
      <c r="D13" s="18"/>
      <c r="E13" s="107"/>
      <c r="F13" s="74"/>
      <c r="G13" s="74"/>
      <c r="H13" s="74"/>
      <c r="I13" s="74"/>
      <c r="J13" s="74"/>
      <c r="K13" s="74"/>
      <c r="L13" s="74"/>
      <c r="M13" s="74"/>
      <c r="N13" s="66"/>
      <c r="O13" s="7"/>
      <c r="P13" s="86"/>
      <c r="Q13" s="87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17">
        <v>3</v>
      </c>
      <c r="C14" s="17">
        <v>0</v>
      </c>
      <c r="D14" s="18"/>
      <c r="E14" s="107"/>
      <c r="F14" s="74"/>
      <c r="G14" s="74"/>
      <c r="H14" s="74"/>
      <c r="I14" s="74"/>
      <c r="J14" s="74"/>
      <c r="K14" s="74"/>
      <c r="L14" s="74"/>
      <c r="M14" s="74"/>
      <c r="N14" s="66"/>
      <c r="O14" s="7"/>
      <c r="P14" s="86"/>
      <c r="Q14" s="87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17">
        <v>4</v>
      </c>
      <c r="C15" s="17">
        <v>0</v>
      </c>
      <c r="D15" s="18"/>
      <c r="E15" s="107"/>
      <c r="F15" s="74"/>
      <c r="G15" s="74"/>
      <c r="H15" s="74"/>
      <c r="I15" s="74"/>
      <c r="J15" s="74"/>
      <c r="K15" s="74"/>
      <c r="L15" s="74"/>
      <c r="M15" s="74"/>
      <c r="N15" s="66"/>
      <c r="O15" s="7"/>
      <c r="P15" s="86"/>
      <c r="Q15" s="87"/>
      <c r="R15" s="7"/>
      <c r="S15" s="7"/>
      <c r="T15" s="7"/>
      <c r="U15" s="7"/>
      <c r="V15" s="7"/>
      <c r="W15" s="7"/>
      <c r="X15" s="7"/>
      <c r="Y15" s="7"/>
      <c r="Z15" s="7"/>
    </row>
    <row r="16" spans="1:26" ht="255" customHeight="1" x14ac:dyDescent="0.15">
      <c r="A16" s="7"/>
      <c r="B16" s="17" t="s">
        <v>134</v>
      </c>
      <c r="C16" s="17" t="s">
        <v>134</v>
      </c>
      <c r="D16" s="18"/>
      <c r="E16" s="107"/>
      <c r="F16" s="74"/>
      <c r="G16" s="74"/>
      <c r="H16" s="74"/>
      <c r="I16" s="74"/>
      <c r="J16" s="74"/>
      <c r="K16" s="74"/>
      <c r="L16" s="74"/>
      <c r="M16" s="74"/>
      <c r="N16" s="66"/>
      <c r="O16" s="7"/>
      <c r="P16" s="89"/>
      <c r="Q16" s="90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19" t="s">
        <v>135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112" t="s">
        <v>272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15">
      <c r="A21" s="7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15">
      <c r="A22" s="7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15">
      <c r="A23" s="7"/>
      <c r="B23" s="86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15">
      <c r="A24" s="7"/>
      <c r="B24" s="89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1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B19:N24"/>
    <mergeCell ref="E15:N15"/>
    <mergeCell ref="B2:O2"/>
    <mergeCell ref="E11:N11"/>
    <mergeCell ref="E14:N14"/>
    <mergeCell ref="O4:O7"/>
    <mergeCell ref="P11:Q16"/>
    <mergeCell ref="E12:N12"/>
    <mergeCell ref="E13:N13"/>
    <mergeCell ref="E16:N16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Z983"/>
  <sheetViews>
    <sheetView workbookViewId="0">
      <selection activeCell="K35" sqref="K35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8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105" t="s">
        <v>233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"/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0" t="s">
        <v>102</v>
      </c>
      <c r="C3" s="10" t="s">
        <v>103</v>
      </c>
      <c r="D3" s="10" t="s">
        <v>5</v>
      </c>
      <c r="E3" s="10" t="s">
        <v>104</v>
      </c>
      <c r="F3" s="10" t="s">
        <v>105</v>
      </c>
      <c r="G3" s="10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  <c r="L3" s="10" t="s">
        <v>111</v>
      </c>
      <c r="M3" s="10" t="s">
        <v>112</v>
      </c>
      <c r="N3" s="10" t="s">
        <v>113</v>
      </c>
      <c r="O3" s="53" t="s">
        <v>114</v>
      </c>
      <c r="P3" s="53" t="s">
        <v>115</v>
      </c>
      <c r="Q3" s="10" t="s">
        <v>116</v>
      </c>
      <c r="R3" s="7"/>
      <c r="S3" s="7"/>
      <c r="T3" s="7"/>
      <c r="U3" s="7"/>
      <c r="V3" s="7"/>
      <c r="W3" s="7"/>
      <c r="X3" s="7"/>
      <c r="Y3" s="7"/>
      <c r="Z3" s="7"/>
    </row>
    <row r="4" spans="1:26" s="46" customFormat="1" ht="22.5" customHeight="1" x14ac:dyDescent="0.15">
      <c r="A4" s="7"/>
      <c r="B4" s="11" t="s">
        <v>239</v>
      </c>
      <c r="C4" s="12">
        <v>938</v>
      </c>
      <c r="D4" s="12" t="s">
        <v>248</v>
      </c>
      <c r="E4" s="12" t="s">
        <v>235</v>
      </c>
      <c r="F4" s="12">
        <v>50</v>
      </c>
      <c r="G4" s="12">
        <v>75</v>
      </c>
      <c r="H4" s="12">
        <v>5839</v>
      </c>
      <c r="I4" s="12"/>
      <c r="J4" s="12">
        <v>3899</v>
      </c>
      <c r="K4" s="12"/>
      <c r="L4" s="12">
        <v>2861</v>
      </c>
      <c r="M4" s="12"/>
      <c r="N4" s="51">
        <v>0</v>
      </c>
      <c r="O4" s="119">
        <v>21624</v>
      </c>
      <c r="P4" s="54" t="s">
        <v>255</v>
      </c>
      <c r="Q4" s="56" t="s">
        <v>256</v>
      </c>
      <c r="R4" s="7"/>
      <c r="S4" s="7"/>
      <c r="T4" s="7"/>
      <c r="U4" s="7"/>
      <c r="V4" s="7"/>
      <c r="W4" s="7"/>
      <c r="X4" s="7"/>
      <c r="Y4" s="7"/>
      <c r="Z4" s="7"/>
    </row>
    <row r="5" spans="1:26" s="46" customFormat="1" ht="22.5" customHeight="1" x14ac:dyDescent="0.15">
      <c r="A5" s="7"/>
      <c r="B5" s="11" t="s">
        <v>239</v>
      </c>
      <c r="C5" s="12">
        <v>1356</v>
      </c>
      <c r="D5" s="12" t="s">
        <v>212</v>
      </c>
      <c r="E5" s="12" t="s">
        <v>213</v>
      </c>
      <c r="F5" s="12">
        <v>30</v>
      </c>
      <c r="G5" s="12">
        <v>75</v>
      </c>
      <c r="H5" s="12">
        <v>4402</v>
      </c>
      <c r="I5" s="12"/>
      <c r="J5" s="12">
        <v>3580</v>
      </c>
      <c r="K5" s="12"/>
      <c r="L5" s="12">
        <v>2326</v>
      </c>
      <c r="M5" s="12"/>
      <c r="N5" s="51">
        <v>0</v>
      </c>
      <c r="O5" s="119"/>
      <c r="P5" s="55" t="s">
        <v>218</v>
      </c>
      <c r="Q5" s="52" t="s">
        <v>219</v>
      </c>
      <c r="R5" s="7"/>
      <c r="S5" s="7"/>
      <c r="T5" s="7"/>
      <c r="U5" s="7"/>
      <c r="V5" s="7"/>
      <c r="W5" s="7"/>
      <c r="X5" s="7"/>
      <c r="Y5" s="7"/>
      <c r="Z5" s="7"/>
    </row>
    <row r="6" spans="1:26" s="46" customFormat="1" ht="22.5" customHeight="1" x14ac:dyDescent="0.15">
      <c r="A6" s="7"/>
      <c r="B6" s="11" t="s">
        <v>239</v>
      </c>
      <c r="C6" s="12">
        <v>1283</v>
      </c>
      <c r="D6" s="12" t="s">
        <v>214</v>
      </c>
      <c r="E6" s="12" t="s">
        <v>215</v>
      </c>
      <c r="F6" s="12">
        <v>45</v>
      </c>
      <c r="G6" s="12">
        <v>75</v>
      </c>
      <c r="H6" s="12">
        <v>5467</v>
      </c>
      <c r="I6" s="12"/>
      <c r="J6" s="12">
        <v>3445</v>
      </c>
      <c r="K6" s="12"/>
      <c r="L6" s="12">
        <v>2494</v>
      </c>
      <c r="M6" s="12"/>
      <c r="N6" s="51">
        <v>0</v>
      </c>
      <c r="O6" s="119"/>
      <c r="P6" s="55" t="s">
        <v>220</v>
      </c>
      <c r="Q6" s="52" t="s">
        <v>221</v>
      </c>
      <c r="R6" s="7"/>
      <c r="S6" s="7"/>
      <c r="T6" s="7"/>
      <c r="U6" s="7"/>
      <c r="V6" s="7"/>
      <c r="W6" s="7"/>
      <c r="X6" s="7"/>
      <c r="Y6" s="7"/>
      <c r="Z6" s="7"/>
    </row>
    <row r="7" spans="1:26" s="46" customFormat="1" ht="22.5" customHeight="1" x14ac:dyDescent="0.15">
      <c r="A7" s="7"/>
      <c r="B7" s="11" t="s">
        <v>239</v>
      </c>
      <c r="C7" s="12">
        <v>1125</v>
      </c>
      <c r="D7" s="12" t="s">
        <v>216</v>
      </c>
      <c r="E7" s="12" t="s">
        <v>217</v>
      </c>
      <c r="F7" s="12">
        <v>55</v>
      </c>
      <c r="G7" s="12">
        <v>75</v>
      </c>
      <c r="H7" s="12">
        <v>5916</v>
      </c>
      <c r="I7" s="12"/>
      <c r="J7" s="12">
        <v>3983</v>
      </c>
      <c r="K7" s="12"/>
      <c r="L7" s="12">
        <v>3061</v>
      </c>
      <c r="M7" s="12"/>
      <c r="N7" s="51">
        <v>0</v>
      </c>
      <c r="O7" s="119"/>
      <c r="P7" s="55" t="s">
        <v>222</v>
      </c>
      <c r="Q7" s="52" t="s">
        <v>223</v>
      </c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3"/>
      <c r="D8" s="13"/>
      <c r="E8" s="14" t="s">
        <v>119</v>
      </c>
      <c r="F8" s="14">
        <f>SUM(F4:F7)</f>
        <v>180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3"/>
      <c r="D9" s="1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9" t="s">
        <v>121</v>
      </c>
      <c r="C10" s="9"/>
      <c r="D10" s="9"/>
      <c r="E10" s="9" t="s">
        <v>122</v>
      </c>
      <c r="F10" s="9"/>
      <c r="G10" s="9"/>
      <c r="H10" s="9"/>
      <c r="I10" s="9"/>
      <c r="J10" s="9"/>
      <c r="K10" s="9"/>
      <c r="L10" s="9"/>
      <c r="M10" s="9"/>
      <c r="N10" s="9"/>
      <c r="O10" s="7"/>
      <c r="P10" s="9" t="s">
        <v>123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15" t="s">
        <v>124</v>
      </c>
      <c r="C11" s="15" t="s">
        <v>125</v>
      </c>
      <c r="D11" s="16"/>
      <c r="E11" s="106" t="s">
        <v>126</v>
      </c>
      <c r="F11" s="74"/>
      <c r="G11" s="74"/>
      <c r="H11" s="74"/>
      <c r="I11" s="74"/>
      <c r="J11" s="74"/>
      <c r="K11" s="74"/>
      <c r="L11" s="74"/>
      <c r="M11" s="74"/>
      <c r="N11" s="66"/>
      <c r="O11" s="7"/>
      <c r="P11" s="111" t="s">
        <v>262</v>
      </c>
      <c r="Q11" s="84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17">
        <v>1</v>
      </c>
      <c r="C12" s="17">
        <v>0</v>
      </c>
      <c r="D12" s="18"/>
      <c r="E12" s="107"/>
      <c r="F12" s="74"/>
      <c r="G12" s="74"/>
      <c r="H12" s="74"/>
      <c r="I12" s="74"/>
      <c r="J12" s="74"/>
      <c r="K12" s="74"/>
      <c r="L12" s="74"/>
      <c r="M12" s="74"/>
      <c r="N12" s="66"/>
      <c r="O12" s="7"/>
      <c r="P12" s="86"/>
      <c r="Q12" s="87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17">
        <v>2</v>
      </c>
      <c r="C13" s="17">
        <v>0</v>
      </c>
      <c r="D13" s="18"/>
      <c r="E13" s="107"/>
      <c r="F13" s="74"/>
      <c r="G13" s="74"/>
      <c r="H13" s="74"/>
      <c r="I13" s="74"/>
      <c r="J13" s="74"/>
      <c r="K13" s="74"/>
      <c r="L13" s="74"/>
      <c r="M13" s="74"/>
      <c r="N13" s="66"/>
      <c r="O13" s="7"/>
      <c r="P13" s="86"/>
      <c r="Q13" s="87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17">
        <v>3</v>
      </c>
      <c r="C14" s="17">
        <v>0</v>
      </c>
      <c r="D14" s="18"/>
      <c r="E14" s="107"/>
      <c r="F14" s="74"/>
      <c r="G14" s="74"/>
      <c r="H14" s="74"/>
      <c r="I14" s="74"/>
      <c r="J14" s="74"/>
      <c r="K14" s="74"/>
      <c r="L14" s="74"/>
      <c r="M14" s="74"/>
      <c r="N14" s="66"/>
      <c r="O14" s="7"/>
      <c r="P14" s="86"/>
      <c r="Q14" s="87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17">
        <v>4</v>
      </c>
      <c r="C15" s="17">
        <v>0</v>
      </c>
      <c r="D15" s="18"/>
      <c r="E15" s="107"/>
      <c r="F15" s="74"/>
      <c r="G15" s="74"/>
      <c r="H15" s="74"/>
      <c r="I15" s="74"/>
      <c r="J15" s="74"/>
      <c r="K15" s="74"/>
      <c r="L15" s="74"/>
      <c r="M15" s="74"/>
      <c r="N15" s="66"/>
      <c r="O15" s="7"/>
      <c r="P15" s="86"/>
      <c r="Q15" s="87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 x14ac:dyDescent="0.15">
      <c r="A16" s="7"/>
      <c r="B16" s="17" t="s">
        <v>134</v>
      </c>
      <c r="C16" s="17" t="s">
        <v>134</v>
      </c>
      <c r="D16" s="18"/>
      <c r="E16" s="107"/>
      <c r="F16" s="74"/>
      <c r="G16" s="74"/>
      <c r="H16" s="74"/>
      <c r="I16" s="74"/>
      <c r="J16" s="74"/>
      <c r="K16" s="74"/>
      <c r="L16" s="74"/>
      <c r="M16" s="74"/>
      <c r="N16" s="66"/>
      <c r="O16" s="7"/>
      <c r="P16" s="89"/>
      <c r="Q16" s="90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105" t="s">
        <v>234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"/>
      <c r="Q19" s="9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26" t="s">
        <v>102</v>
      </c>
      <c r="C20" s="26" t="s">
        <v>103</v>
      </c>
      <c r="D20" s="26" t="s">
        <v>5</v>
      </c>
      <c r="E20" s="26" t="s">
        <v>104</v>
      </c>
      <c r="F20" s="26" t="s">
        <v>105</v>
      </c>
      <c r="G20" s="26" t="s">
        <v>106</v>
      </c>
      <c r="H20" s="26" t="s">
        <v>107</v>
      </c>
      <c r="I20" s="26" t="s">
        <v>108</v>
      </c>
      <c r="J20" s="26" t="s">
        <v>109</v>
      </c>
      <c r="K20" s="26" t="s">
        <v>110</v>
      </c>
      <c r="L20" s="26" t="s">
        <v>111</v>
      </c>
      <c r="M20" s="26" t="s">
        <v>112</v>
      </c>
      <c r="N20" s="26" t="s">
        <v>113</v>
      </c>
      <c r="O20" s="26" t="s">
        <v>114</v>
      </c>
      <c r="P20" s="26" t="s">
        <v>115</v>
      </c>
      <c r="Q20" s="26" t="s">
        <v>116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15">
      <c r="A21" s="7"/>
      <c r="B21" s="11" t="s">
        <v>239</v>
      </c>
      <c r="C21" s="12">
        <v>1209</v>
      </c>
      <c r="D21" s="12" t="s">
        <v>236</v>
      </c>
      <c r="E21" s="12" t="s">
        <v>235</v>
      </c>
      <c r="F21" s="12">
        <v>50</v>
      </c>
      <c r="G21" s="12">
        <v>75</v>
      </c>
      <c r="H21" s="12">
        <v>9754</v>
      </c>
      <c r="I21" s="12"/>
      <c r="J21" s="12">
        <v>3099</v>
      </c>
      <c r="K21" s="12"/>
      <c r="L21" s="12">
        <v>2043</v>
      </c>
      <c r="M21" s="12"/>
      <c r="N21" s="12">
        <v>0</v>
      </c>
      <c r="O21" s="116">
        <v>26742</v>
      </c>
      <c r="P21" s="57" t="s">
        <v>237</v>
      </c>
      <c r="Q21" s="12" t="s">
        <v>238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2">
      <c r="A22" s="7"/>
      <c r="B22" s="11" t="s">
        <v>239</v>
      </c>
      <c r="C22" s="27">
        <v>836</v>
      </c>
      <c r="D22" s="27" t="s">
        <v>252</v>
      </c>
      <c r="E22" s="27" t="s">
        <v>215</v>
      </c>
      <c r="F22" s="27">
        <v>45</v>
      </c>
      <c r="G22" s="27">
        <v>75</v>
      </c>
      <c r="H22" s="27">
        <v>5460</v>
      </c>
      <c r="I22" s="27"/>
      <c r="J22" s="27">
        <v>3452</v>
      </c>
      <c r="K22" s="27"/>
      <c r="L22" s="27">
        <v>2659</v>
      </c>
      <c r="M22" s="27"/>
      <c r="N22" s="27">
        <v>0</v>
      </c>
      <c r="O22" s="117"/>
      <c r="P22" s="55" t="s">
        <v>253</v>
      </c>
      <c r="Q22" s="52" t="s">
        <v>254</v>
      </c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2">
      <c r="A23" s="7"/>
      <c r="B23" s="11" t="s">
        <v>239</v>
      </c>
      <c r="C23" s="27">
        <v>1148</v>
      </c>
      <c r="D23" s="27" t="s">
        <v>249</v>
      </c>
      <c r="E23" s="27" t="s">
        <v>215</v>
      </c>
      <c r="F23" s="27">
        <v>45</v>
      </c>
      <c r="G23" s="27">
        <v>75</v>
      </c>
      <c r="H23" s="27">
        <v>5612</v>
      </c>
      <c r="I23" s="27"/>
      <c r="J23" s="27">
        <v>3041</v>
      </c>
      <c r="K23" s="27"/>
      <c r="L23" s="27">
        <v>2435</v>
      </c>
      <c r="M23" s="27"/>
      <c r="N23" s="27">
        <v>0</v>
      </c>
      <c r="O23" s="117"/>
      <c r="P23" s="55" t="s">
        <v>250</v>
      </c>
      <c r="Q23" s="52" t="s">
        <v>251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15">
      <c r="A24" s="7"/>
      <c r="B24" s="11" t="s">
        <v>239</v>
      </c>
      <c r="C24" s="12">
        <v>1125</v>
      </c>
      <c r="D24" s="12" t="s">
        <v>216</v>
      </c>
      <c r="E24" s="12" t="s">
        <v>217</v>
      </c>
      <c r="F24" s="12">
        <v>55</v>
      </c>
      <c r="G24" s="12">
        <v>75</v>
      </c>
      <c r="H24" s="12">
        <v>5916</v>
      </c>
      <c r="I24" s="12"/>
      <c r="J24" s="12">
        <v>3983</v>
      </c>
      <c r="K24" s="12"/>
      <c r="L24" s="12">
        <v>3061</v>
      </c>
      <c r="M24" s="12"/>
      <c r="N24" s="12">
        <v>0</v>
      </c>
      <c r="O24" s="118"/>
      <c r="P24" s="55" t="s">
        <v>222</v>
      </c>
      <c r="Q24" s="52" t="s">
        <v>223</v>
      </c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13"/>
      <c r="D25" s="13"/>
      <c r="E25" s="14" t="s">
        <v>119</v>
      </c>
      <c r="F25" s="14">
        <f>SUM(F21:F24)</f>
        <v>195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13"/>
      <c r="D26" s="1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9" t="s">
        <v>121</v>
      </c>
      <c r="C27" s="9"/>
      <c r="D27" s="9"/>
      <c r="E27" s="9" t="s">
        <v>122</v>
      </c>
      <c r="F27" s="9"/>
      <c r="G27" s="9"/>
      <c r="H27" s="9"/>
      <c r="I27" s="9"/>
      <c r="J27" s="9"/>
      <c r="K27" s="9"/>
      <c r="L27" s="9"/>
      <c r="M27" s="9"/>
      <c r="N27" s="9"/>
      <c r="O27" s="7"/>
      <c r="P27" s="9" t="s">
        <v>123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15" t="s">
        <v>124</v>
      </c>
      <c r="C28" s="15" t="s">
        <v>125</v>
      </c>
      <c r="D28" s="16"/>
      <c r="E28" s="106" t="s">
        <v>126</v>
      </c>
      <c r="F28" s="74"/>
      <c r="G28" s="74"/>
      <c r="H28" s="74"/>
      <c r="I28" s="74"/>
      <c r="J28" s="74"/>
      <c r="K28" s="74"/>
      <c r="L28" s="74"/>
      <c r="M28" s="74"/>
      <c r="N28" s="66"/>
      <c r="O28" s="7"/>
      <c r="P28" s="113" t="s">
        <v>258</v>
      </c>
      <c r="Q28" s="114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17"/>
      <c r="C29" s="17"/>
      <c r="D29" s="18"/>
      <c r="E29" s="107"/>
      <c r="F29" s="74"/>
      <c r="G29" s="74"/>
      <c r="H29" s="74"/>
      <c r="I29" s="74"/>
      <c r="J29" s="74"/>
      <c r="K29" s="74"/>
      <c r="L29" s="74"/>
      <c r="M29" s="74"/>
      <c r="N29" s="66"/>
      <c r="O29" s="7"/>
      <c r="P29" s="114"/>
      <c r="Q29" s="115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17"/>
      <c r="C30" s="17"/>
      <c r="D30" s="18"/>
      <c r="E30" s="107"/>
      <c r="F30" s="74"/>
      <c r="G30" s="74"/>
      <c r="H30" s="74"/>
      <c r="I30" s="74"/>
      <c r="J30" s="74"/>
      <c r="K30" s="74"/>
      <c r="L30" s="74"/>
      <c r="M30" s="74"/>
      <c r="N30" s="66"/>
      <c r="O30" s="7"/>
      <c r="P30" s="114"/>
      <c r="Q30" s="115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17"/>
      <c r="C31" s="17"/>
      <c r="D31" s="18"/>
      <c r="E31" s="107"/>
      <c r="F31" s="74"/>
      <c r="G31" s="74"/>
      <c r="H31" s="74"/>
      <c r="I31" s="74"/>
      <c r="J31" s="74"/>
      <c r="K31" s="74"/>
      <c r="L31" s="74"/>
      <c r="M31" s="74"/>
      <c r="N31" s="66"/>
      <c r="O31" s="7"/>
      <c r="P31" s="114"/>
      <c r="Q31" s="115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17"/>
      <c r="C32" s="17"/>
      <c r="D32" s="18"/>
      <c r="E32" s="107"/>
      <c r="F32" s="74"/>
      <c r="G32" s="74"/>
      <c r="H32" s="74"/>
      <c r="I32" s="74"/>
      <c r="J32" s="74"/>
      <c r="K32" s="74"/>
      <c r="L32" s="74"/>
      <c r="M32" s="74"/>
      <c r="N32" s="66"/>
      <c r="O32" s="7"/>
      <c r="P32" s="114"/>
      <c r="Q32" s="115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17"/>
      <c r="C33" s="17"/>
      <c r="D33" s="18"/>
      <c r="E33" s="107"/>
      <c r="F33" s="74"/>
      <c r="G33" s="74"/>
      <c r="H33" s="74"/>
      <c r="I33" s="74"/>
      <c r="J33" s="74"/>
      <c r="K33" s="74"/>
      <c r="L33" s="74"/>
      <c r="M33" s="74"/>
      <c r="N33" s="66"/>
      <c r="O33" s="7"/>
      <c r="P33" s="114"/>
      <c r="Q33" s="114"/>
      <c r="R33" s="7"/>
      <c r="S33" s="7"/>
      <c r="T33" s="7"/>
      <c r="U33" s="7"/>
      <c r="V33" s="7"/>
      <c r="W33" s="7"/>
      <c r="X33" s="7"/>
      <c r="Y33" s="7"/>
      <c r="Z33" s="7"/>
    </row>
    <row r="34" spans="1:26" ht="22.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120" t="s">
        <v>260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"/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10" t="s">
        <v>102</v>
      </c>
      <c r="C37" s="10" t="s">
        <v>103</v>
      </c>
      <c r="D37" s="10" t="s">
        <v>5</v>
      </c>
      <c r="E37" s="10" t="s">
        <v>104</v>
      </c>
      <c r="F37" s="10" t="s">
        <v>105</v>
      </c>
      <c r="G37" s="10" t="s">
        <v>106</v>
      </c>
      <c r="H37" s="10" t="s">
        <v>107</v>
      </c>
      <c r="I37" s="10" t="s">
        <v>108</v>
      </c>
      <c r="J37" s="10" t="s">
        <v>109</v>
      </c>
      <c r="K37" s="10" t="s">
        <v>110</v>
      </c>
      <c r="L37" s="10" t="s">
        <v>111</v>
      </c>
      <c r="M37" s="10" t="s">
        <v>112</v>
      </c>
      <c r="N37" s="10" t="s">
        <v>113</v>
      </c>
      <c r="O37" s="53" t="s">
        <v>114</v>
      </c>
      <c r="P37" s="53" t="s">
        <v>115</v>
      </c>
      <c r="Q37" s="10" t="s">
        <v>116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2">
      <c r="A38" s="7"/>
      <c r="B38" s="11" t="s">
        <v>239</v>
      </c>
      <c r="C38" s="17">
        <v>1257</v>
      </c>
      <c r="D38" s="17" t="s">
        <v>240</v>
      </c>
      <c r="E38" s="17" t="s">
        <v>215</v>
      </c>
      <c r="F38" s="17">
        <v>45</v>
      </c>
      <c r="G38" s="27">
        <v>75</v>
      </c>
      <c r="H38" s="17">
        <v>5369</v>
      </c>
      <c r="I38" s="17"/>
      <c r="J38" s="17">
        <v>2571</v>
      </c>
      <c r="K38" s="17"/>
      <c r="L38" s="17">
        <v>3655</v>
      </c>
      <c r="M38" s="17"/>
      <c r="N38" s="47">
        <v>0</v>
      </c>
      <c r="O38" s="108">
        <v>28039</v>
      </c>
      <c r="P38" s="60" t="s">
        <v>243</v>
      </c>
      <c r="Q38" s="58" t="s">
        <v>244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2">
      <c r="A39" s="7"/>
      <c r="B39" s="11" t="s">
        <v>239</v>
      </c>
      <c r="C39" s="17">
        <v>1333</v>
      </c>
      <c r="D39" s="17" t="s">
        <v>241</v>
      </c>
      <c r="E39" s="17" t="s">
        <v>211</v>
      </c>
      <c r="F39" s="17">
        <v>53</v>
      </c>
      <c r="G39" s="27">
        <v>75</v>
      </c>
      <c r="H39" s="17">
        <v>7615</v>
      </c>
      <c r="I39" s="17"/>
      <c r="J39" s="17">
        <v>3402</v>
      </c>
      <c r="K39" s="17"/>
      <c r="L39" s="17">
        <v>1973</v>
      </c>
      <c r="M39" s="17"/>
      <c r="N39" s="47">
        <v>0</v>
      </c>
      <c r="O39" s="109"/>
      <c r="P39" s="59" t="s">
        <v>245</v>
      </c>
      <c r="Q39" s="58" t="s">
        <v>246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2">
      <c r="A40" s="7"/>
      <c r="B40" s="11" t="s">
        <v>239</v>
      </c>
      <c r="C40" s="17">
        <v>832</v>
      </c>
      <c r="D40" s="17" t="s">
        <v>242</v>
      </c>
      <c r="E40" s="17" t="s">
        <v>215</v>
      </c>
      <c r="F40" s="17">
        <v>45</v>
      </c>
      <c r="G40" s="27">
        <v>75</v>
      </c>
      <c r="H40" s="17">
        <v>5301</v>
      </c>
      <c r="I40" s="17"/>
      <c r="J40" s="17">
        <v>4589</v>
      </c>
      <c r="K40" s="17"/>
      <c r="L40" s="17">
        <v>1527</v>
      </c>
      <c r="M40" s="17"/>
      <c r="N40" s="47">
        <v>0</v>
      </c>
      <c r="O40" s="109"/>
      <c r="P40" s="59" t="s">
        <v>247</v>
      </c>
      <c r="Q40" s="58" t="s">
        <v>221</v>
      </c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2">
      <c r="A41" s="7"/>
      <c r="B41" s="11" t="s">
        <v>239</v>
      </c>
      <c r="C41" s="17">
        <v>1209</v>
      </c>
      <c r="D41" s="17" t="s">
        <v>236</v>
      </c>
      <c r="E41" s="17" t="s">
        <v>235</v>
      </c>
      <c r="F41" s="17">
        <v>50</v>
      </c>
      <c r="G41" s="27">
        <v>75</v>
      </c>
      <c r="H41" s="17">
        <v>9754</v>
      </c>
      <c r="I41" s="17"/>
      <c r="J41" s="17">
        <v>3099</v>
      </c>
      <c r="K41" s="17"/>
      <c r="L41" s="17">
        <v>2043</v>
      </c>
      <c r="M41" s="17"/>
      <c r="N41" s="47">
        <v>0</v>
      </c>
      <c r="O41" s="110"/>
      <c r="P41" s="59" t="s">
        <v>237</v>
      </c>
      <c r="Q41" s="58" t="s">
        <v>238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13"/>
      <c r="D42" s="13"/>
      <c r="E42" s="14" t="s">
        <v>119</v>
      </c>
      <c r="F42" s="14">
        <f>SUM(F38:F41)</f>
        <v>193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13"/>
      <c r="D43" s="1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9" t="s">
        <v>121</v>
      </c>
      <c r="C44" s="9"/>
      <c r="D44" s="9"/>
      <c r="E44" s="9" t="s">
        <v>122</v>
      </c>
      <c r="F44" s="9"/>
      <c r="G44" s="9"/>
      <c r="H44" s="9"/>
      <c r="I44" s="9"/>
      <c r="J44" s="9"/>
      <c r="K44" s="9"/>
      <c r="L44" s="9"/>
      <c r="M44" s="9"/>
      <c r="N44" s="9"/>
      <c r="O44" s="7"/>
      <c r="P44" s="9" t="s">
        <v>123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15" t="s">
        <v>124</v>
      </c>
      <c r="C45" s="15" t="s">
        <v>125</v>
      </c>
      <c r="D45" s="16"/>
      <c r="E45" s="106" t="s">
        <v>126</v>
      </c>
      <c r="F45" s="74"/>
      <c r="G45" s="74"/>
      <c r="H45" s="74"/>
      <c r="I45" s="74"/>
      <c r="J45" s="74"/>
      <c r="K45" s="74"/>
      <c r="L45" s="74"/>
      <c r="M45" s="74"/>
      <c r="N45" s="66"/>
      <c r="O45" s="7"/>
      <c r="P45" s="113" t="s">
        <v>259</v>
      </c>
      <c r="Q45" s="114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17">
        <v>1</v>
      </c>
      <c r="C46" s="17">
        <v>0</v>
      </c>
      <c r="D46" s="18"/>
      <c r="E46" s="107"/>
      <c r="F46" s="74"/>
      <c r="G46" s="74"/>
      <c r="H46" s="74"/>
      <c r="I46" s="74"/>
      <c r="J46" s="74"/>
      <c r="K46" s="74"/>
      <c r="L46" s="74"/>
      <c r="M46" s="74"/>
      <c r="N46" s="66"/>
      <c r="O46" s="7"/>
      <c r="P46" s="114"/>
      <c r="Q46" s="115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17">
        <v>2</v>
      </c>
      <c r="C47" s="17">
        <v>0</v>
      </c>
      <c r="D47" s="18"/>
      <c r="E47" s="107"/>
      <c r="F47" s="74"/>
      <c r="G47" s="74"/>
      <c r="H47" s="74"/>
      <c r="I47" s="74"/>
      <c r="J47" s="74"/>
      <c r="K47" s="74"/>
      <c r="L47" s="74"/>
      <c r="M47" s="74"/>
      <c r="N47" s="66"/>
      <c r="O47" s="7"/>
      <c r="P47" s="114"/>
      <c r="Q47" s="115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17">
        <v>3</v>
      </c>
      <c r="C48" s="17">
        <v>0</v>
      </c>
      <c r="D48" s="18"/>
      <c r="E48" s="107"/>
      <c r="F48" s="74"/>
      <c r="G48" s="74"/>
      <c r="H48" s="74"/>
      <c r="I48" s="74"/>
      <c r="J48" s="74"/>
      <c r="K48" s="74"/>
      <c r="L48" s="74"/>
      <c r="M48" s="74"/>
      <c r="N48" s="66"/>
      <c r="O48" s="7"/>
      <c r="P48" s="114"/>
      <c r="Q48" s="115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17">
        <v>4</v>
      </c>
      <c r="C49" s="17">
        <v>0</v>
      </c>
      <c r="D49" s="18"/>
      <c r="E49" s="107"/>
      <c r="F49" s="74"/>
      <c r="G49" s="74"/>
      <c r="H49" s="74"/>
      <c r="I49" s="74"/>
      <c r="J49" s="74"/>
      <c r="K49" s="74"/>
      <c r="L49" s="74"/>
      <c r="M49" s="74"/>
      <c r="N49" s="66"/>
      <c r="O49" s="7"/>
      <c r="P49" s="114"/>
      <c r="Q49" s="115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17" t="s">
        <v>134</v>
      </c>
      <c r="C50" s="17" t="s">
        <v>134</v>
      </c>
      <c r="D50" s="18"/>
      <c r="E50" s="107"/>
      <c r="F50" s="74"/>
      <c r="G50" s="74"/>
      <c r="H50" s="74"/>
      <c r="I50" s="74"/>
      <c r="J50" s="74"/>
      <c r="K50" s="74"/>
      <c r="L50" s="74"/>
      <c r="M50" s="74"/>
      <c r="N50" s="66"/>
      <c r="O50" s="7"/>
      <c r="P50" s="114"/>
      <c r="Q50" s="114"/>
      <c r="R50" s="7"/>
      <c r="S50" s="7"/>
      <c r="T50" s="7"/>
      <c r="U50" s="7"/>
      <c r="V50" s="7"/>
      <c r="W50" s="7"/>
      <c r="X50" s="7"/>
      <c r="Y50" s="7"/>
      <c r="Z50" s="7"/>
    </row>
    <row r="51" spans="1:26" ht="2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1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1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mergeCells count="27">
    <mergeCell ref="P45:Q50"/>
    <mergeCell ref="O38:O41"/>
    <mergeCell ref="E33:N33"/>
    <mergeCell ref="B36:O36"/>
    <mergeCell ref="E49:N49"/>
    <mergeCell ref="E50:N50"/>
    <mergeCell ref="E48:N48"/>
    <mergeCell ref="E45:N45"/>
    <mergeCell ref="E46:N46"/>
    <mergeCell ref="E47:N47"/>
    <mergeCell ref="B2:O2"/>
    <mergeCell ref="O4:O7"/>
    <mergeCell ref="P11:Q16"/>
    <mergeCell ref="E29:N29"/>
    <mergeCell ref="E28:N28"/>
    <mergeCell ref="E15:N15"/>
    <mergeCell ref="E16:N16"/>
    <mergeCell ref="E14:N14"/>
    <mergeCell ref="E13:N13"/>
    <mergeCell ref="E11:N11"/>
    <mergeCell ref="E12:N12"/>
    <mergeCell ref="E31:N31"/>
    <mergeCell ref="E32:N32"/>
    <mergeCell ref="B19:O19"/>
    <mergeCell ref="P28:Q33"/>
    <mergeCell ref="O21:O24"/>
    <mergeCell ref="E30:N30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2017-04-24T11:00:04Z</dcterms:modified>
</cp:coreProperties>
</file>