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https://d.docs.live.net/9ecce492c156dca6/ドキュメント/Surfingkeys/"/>
    </mc:Choice>
  </mc:AlternateContent>
  <xr:revisionPtr revIDLastSave="1331" documentId="8_{944DDB68-C305-4F44-9860-E073F7CA26CE}" xr6:coauthVersionLast="47" xr6:coauthVersionMax="47" xr10:uidLastSave="{40077FA4-CB74-48F2-9392-30F2C9D55686}"/>
  <bookViews>
    <workbookView xWindow="7130" yWindow="960" windowWidth="30670" windowHeight="17950" xr2:uid="{B7106501-B18C-4948-BCC7-A817C0AFCF81}"/>
  </bookViews>
  <sheets>
    <sheet name="翻訳" sheetId="1" r:id="rId1"/>
    <sheet name="スクリプト" sheetId="3" r:id="rId2"/>
    <sheet name="Code" sheetId="2" r:id="rId3"/>
  </sheets>
  <definedNames>
    <definedName name="_xlnm._FilterDatabase" localSheetId="1" hidden="1">スクリプト!$B$1:$S$254</definedName>
    <definedName name="_xlnm._FilterDatabase" localSheetId="0" hidden="1">翻訳!$C$1:$G$254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5" i="1" l="1"/>
  <c r="L5" i="1"/>
  <c r="M5" i="1"/>
  <c r="N5" i="1"/>
  <c r="K6" i="1"/>
  <c r="L6" i="1"/>
  <c r="M6" i="1"/>
  <c r="N6" i="1"/>
  <c r="K7" i="1"/>
  <c r="L7" i="1"/>
  <c r="M7" i="1"/>
  <c r="N7" i="1"/>
  <c r="K8" i="1"/>
  <c r="L8" i="1"/>
  <c r="M8" i="1"/>
  <c r="N8" i="1"/>
  <c r="K9" i="1"/>
  <c r="L9" i="1"/>
  <c r="M9" i="1"/>
  <c r="N9" i="1"/>
  <c r="K10" i="1"/>
  <c r="L10" i="1"/>
  <c r="M10" i="1"/>
  <c r="N10" i="1"/>
  <c r="K11" i="1"/>
  <c r="L11" i="1"/>
  <c r="M11" i="1"/>
  <c r="N11" i="1"/>
  <c r="K12" i="1"/>
  <c r="L12" i="1"/>
  <c r="M12" i="1"/>
  <c r="N12" i="1"/>
  <c r="K13" i="1"/>
  <c r="L13" i="1"/>
  <c r="M13" i="1"/>
  <c r="N13" i="1"/>
  <c r="K14" i="1"/>
  <c r="L14" i="1"/>
  <c r="M14" i="1"/>
  <c r="N14" i="1"/>
  <c r="K15" i="1"/>
  <c r="L15" i="1"/>
  <c r="M15" i="1"/>
  <c r="N15" i="1"/>
  <c r="K16" i="1"/>
  <c r="L16" i="1"/>
  <c r="M16" i="1"/>
  <c r="N16" i="1"/>
  <c r="K17" i="1"/>
  <c r="L17" i="1"/>
  <c r="M17" i="1"/>
  <c r="N17" i="1"/>
  <c r="K18" i="1"/>
  <c r="L18" i="1"/>
  <c r="M18" i="1"/>
  <c r="N18" i="1"/>
  <c r="K19" i="1"/>
  <c r="L19" i="1"/>
  <c r="M19" i="1"/>
  <c r="N19" i="1"/>
  <c r="K20" i="1"/>
  <c r="L20" i="1"/>
  <c r="M20" i="1"/>
  <c r="N20" i="1"/>
  <c r="K21" i="1"/>
  <c r="L21" i="1"/>
  <c r="M21" i="1"/>
  <c r="N21" i="1"/>
  <c r="K22" i="1"/>
  <c r="L22" i="1"/>
  <c r="M22" i="1"/>
  <c r="N22" i="1"/>
  <c r="K23" i="1"/>
  <c r="L23" i="1"/>
  <c r="M23" i="1"/>
  <c r="N23" i="1"/>
  <c r="K24" i="1"/>
  <c r="L24" i="1"/>
  <c r="M24" i="1"/>
  <c r="N24" i="1"/>
  <c r="K25" i="1"/>
  <c r="L25" i="1"/>
  <c r="M25" i="1"/>
  <c r="N25" i="1"/>
  <c r="K26" i="1"/>
  <c r="L26" i="1"/>
  <c r="M26" i="1"/>
  <c r="N26" i="1"/>
  <c r="K27" i="1"/>
  <c r="L27" i="1"/>
  <c r="M27" i="1"/>
  <c r="N27" i="1"/>
  <c r="K28" i="1"/>
  <c r="L28" i="1"/>
  <c r="M28" i="1"/>
  <c r="N28" i="1"/>
  <c r="K29" i="1"/>
  <c r="L29" i="1"/>
  <c r="M29" i="1"/>
  <c r="N29" i="1"/>
  <c r="K30" i="1"/>
  <c r="L30" i="1"/>
  <c r="M30" i="1"/>
  <c r="N30" i="1"/>
  <c r="K31" i="1"/>
  <c r="L31" i="1"/>
  <c r="M31" i="1"/>
  <c r="N31" i="1"/>
  <c r="K32" i="1"/>
  <c r="L32" i="1"/>
  <c r="M32" i="1"/>
  <c r="N32" i="1"/>
  <c r="K33" i="1"/>
  <c r="L33" i="1"/>
  <c r="M33" i="1"/>
  <c r="N33" i="1"/>
  <c r="K34" i="1"/>
  <c r="L34" i="1"/>
  <c r="M34" i="1"/>
  <c r="N34" i="1"/>
  <c r="K35" i="1"/>
  <c r="L35" i="1"/>
  <c r="M35" i="1"/>
  <c r="N35" i="1"/>
  <c r="K36" i="1"/>
  <c r="L36" i="1"/>
  <c r="M36" i="1"/>
  <c r="N36" i="1"/>
  <c r="K37" i="1"/>
  <c r="L37" i="1"/>
  <c r="M37" i="1"/>
  <c r="N37" i="1"/>
  <c r="K38" i="1"/>
  <c r="L38" i="1"/>
  <c r="M38" i="1"/>
  <c r="N38" i="1"/>
  <c r="K39" i="1"/>
  <c r="L39" i="1"/>
  <c r="M39" i="1"/>
  <c r="N39" i="1"/>
  <c r="K40" i="1"/>
  <c r="L40" i="1"/>
  <c r="M40" i="1"/>
  <c r="N40" i="1"/>
  <c r="K41" i="1"/>
  <c r="L41" i="1"/>
  <c r="M41" i="1"/>
  <c r="N41" i="1"/>
  <c r="K42" i="1"/>
  <c r="L42" i="1"/>
  <c r="M42" i="1"/>
  <c r="N42" i="1"/>
  <c r="K43" i="1"/>
  <c r="L43" i="1"/>
  <c r="M43" i="1"/>
  <c r="N43" i="1"/>
  <c r="K44" i="1"/>
  <c r="L44" i="1"/>
  <c r="M44" i="1"/>
  <c r="N44" i="1"/>
  <c r="K45" i="1"/>
  <c r="L45" i="1"/>
  <c r="M45" i="1"/>
  <c r="N45" i="1"/>
  <c r="K46" i="1"/>
  <c r="L46" i="1"/>
  <c r="M46" i="1"/>
  <c r="N46" i="1"/>
  <c r="K47" i="1"/>
  <c r="L47" i="1"/>
  <c r="M47" i="1"/>
  <c r="N47" i="1"/>
  <c r="K48" i="1"/>
  <c r="L48" i="1"/>
  <c r="M48" i="1"/>
  <c r="N48" i="1"/>
  <c r="K49" i="1"/>
  <c r="L49" i="1"/>
  <c r="M49" i="1"/>
  <c r="N49" i="1"/>
  <c r="K50" i="1"/>
  <c r="L50" i="1"/>
  <c r="M50" i="1"/>
  <c r="N50" i="1"/>
  <c r="K51" i="1"/>
  <c r="L51" i="1"/>
  <c r="M51" i="1"/>
  <c r="N51" i="1"/>
  <c r="K52" i="1"/>
  <c r="L52" i="1"/>
  <c r="M52" i="1"/>
  <c r="N52" i="1"/>
  <c r="K53" i="1"/>
  <c r="L53" i="1"/>
  <c r="M53" i="1"/>
  <c r="N53" i="1"/>
  <c r="K54" i="1"/>
  <c r="L54" i="1"/>
  <c r="M54" i="1"/>
  <c r="N54" i="1"/>
  <c r="K55" i="1"/>
  <c r="L55" i="1"/>
  <c r="M55" i="1"/>
  <c r="N55" i="1"/>
  <c r="K56" i="1"/>
  <c r="L56" i="1"/>
  <c r="M56" i="1"/>
  <c r="N56" i="1"/>
  <c r="K57" i="1"/>
  <c r="L57" i="1"/>
  <c r="M57" i="1"/>
  <c r="N57" i="1"/>
  <c r="K58" i="1"/>
  <c r="L58" i="1"/>
  <c r="M58" i="1"/>
  <c r="N58" i="1"/>
  <c r="K59" i="1"/>
  <c r="L59" i="1"/>
  <c r="M59" i="1"/>
  <c r="N59" i="1"/>
  <c r="K60" i="1"/>
  <c r="L60" i="1"/>
  <c r="M60" i="1"/>
  <c r="N60" i="1"/>
  <c r="K61" i="1"/>
  <c r="L61" i="1"/>
  <c r="M61" i="1"/>
  <c r="N61" i="1"/>
  <c r="K62" i="1"/>
  <c r="L62" i="1"/>
  <c r="M62" i="1"/>
  <c r="N62" i="1"/>
  <c r="K63" i="1"/>
  <c r="L63" i="1"/>
  <c r="M63" i="1"/>
  <c r="N63" i="1"/>
  <c r="K64" i="1"/>
  <c r="L64" i="1"/>
  <c r="M64" i="1"/>
  <c r="N64" i="1"/>
  <c r="K65" i="1"/>
  <c r="L65" i="1"/>
  <c r="M65" i="1"/>
  <c r="N65" i="1"/>
  <c r="K66" i="1"/>
  <c r="L66" i="1"/>
  <c r="M66" i="1"/>
  <c r="N66" i="1"/>
  <c r="K67" i="1"/>
  <c r="L67" i="1"/>
  <c r="M67" i="1"/>
  <c r="N67" i="1"/>
  <c r="K68" i="1"/>
  <c r="L68" i="1"/>
  <c r="M68" i="1"/>
  <c r="N68" i="1"/>
  <c r="K69" i="1"/>
  <c r="L69" i="1"/>
  <c r="M69" i="1"/>
  <c r="N69" i="1"/>
  <c r="K70" i="1"/>
  <c r="L70" i="1"/>
  <c r="M70" i="1"/>
  <c r="N70" i="1"/>
  <c r="K71" i="1"/>
  <c r="L71" i="1"/>
  <c r="M71" i="1"/>
  <c r="N71" i="1"/>
  <c r="K72" i="1"/>
  <c r="L72" i="1"/>
  <c r="M72" i="1"/>
  <c r="N72" i="1"/>
  <c r="K73" i="1"/>
  <c r="L73" i="1"/>
  <c r="M73" i="1"/>
  <c r="N73" i="1"/>
  <c r="K74" i="1"/>
  <c r="L74" i="1"/>
  <c r="M74" i="1"/>
  <c r="N74" i="1"/>
  <c r="K75" i="1"/>
  <c r="L75" i="1"/>
  <c r="M75" i="1"/>
  <c r="N75" i="1"/>
  <c r="K76" i="1"/>
  <c r="L76" i="1"/>
  <c r="M76" i="1"/>
  <c r="N76" i="1"/>
  <c r="K77" i="1"/>
  <c r="L77" i="1"/>
  <c r="M77" i="1"/>
  <c r="N77" i="1"/>
  <c r="K78" i="1"/>
  <c r="L78" i="1"/>
  <c r="M78" i="1"/>
  <c r="N78" i="1"/>
  <c r="K79" i="1"/>
  <c r="L79" i="1"/>
  <c r="M79" i="1"/>
  <c r="N79" i="1"/>
  <c r="K80" i="1"/>
  <c r="L80" i="1"/>
  <c r="M80" i="1"/>
  <c r="N80" i="1"/>
  <c r="K81" i="1"/>
  <c r="L81" i="1"/>
  <c r="M81" i="1"/>
  <c r="N81" i="1"/>
  <c r="K82" i="1"/>
  <c r="L82" i="1"/>
  <c r="M82" i="1"/>
  <c r="N82" i="1"/>
  <c r="K83" i="1"/>
  <c r="L83" i="1"/>
  <c r="M83" i="1"/>
  <c r="N83" i="1"/>
  <c r="K84" i="1"/>
  <c r="L84" i="1"/>
  <c r="M84" i="1"/>
  <c r="N84" i="1"/>
  <c r="K85" i="1"/>
  <c r="L85" i="1"/>
  <c r="M85" i="1"/>
  <c r="N85" i="1"/>
  <c r="K86" i="1"/>
  <c r="L86" i="1"/>
  <c r="M86" i="1"/>
  <c r="N86" i="1"/>
  <c r="K87" i="1"/>
  <c r="L87" i="1"/>
  <c r="M87" i="1"/>
  <c r="N87" i="1"/>
  <c r="K88" i="1"/>
  <c r="L88" i="1"/>
  <c r="M88" i="1"/>
  <c r="N88" i="1"/>
  <c r="K89" i="1"/>
  <c r="L89" i="1"/>
  <c r="M89" i="1"/>
  <c r="N89" i="1"/>
  <c r="K90" i="1"/>
  <c r="L90" i="1"/>
  <c r="M90" i="1"/>
  <c r="N90" i="1"/>
  <c r="K91" i="1"/>
  <c r="L91" i="1"/>
  <c r="M91" i="1"/>
  <c r="N91" i="1"/>
  <c r="K92" i="1"/>
  <c r="L92" i="1"/>
  <c r="M92" i="1"/>
  <c r="N92" i="1"/>
  <c r="K93" i="1"/>
  <c r="L93" i="1"/>
  <c r="M93" i="1"/>
  <c r="N93" i="1"/>
  <c r="K94" i="1"/>
  <c r="L94" i="1"/>
  <c r="M94" i="1"/>
  <c r="N94" i="1"/>
  <c r="K95" i="1"/>
  <c r="L95" i="1"/>
  <c r="M95" i="1"/>
  <c r="N95" i="1"/>
  <c r="K96" i="1"/>
  <c r="L96" i="1"/>
  <c r="M96" i="1"/>
  <c r="N96" i="1"/>
  <c r="K97" i="1"/>
  <c r="L97" i="1"/>
  <c r="M97" i="1"/>
  <c r="N97" i="1"/>
  <c r="K98" i="1"/>
  <c r="L98" i="1"/>
  <c r="M98" i="1"/>
  <c r="N98" i="1"/>
  <c r="K99" i="1"/>
  <c r="L99" i="1"/>
  <c r="M99" i="1"/>
  <c r="N99" i="1"/>
  <c r="K100" i="1"/>
  <c r="L100" i="1"/>
  <c r="M100" i="1"/>
  <c r="N100" i="1"/>
  <c r="K101" i="1"/>
  <c r="L101" i="1"/>
  <c r="M101" i="1"/>
  <c r="N101" i="1"/>
  <c r="K102" i="1"/>
  <c r="L102" i="1"/>
  <c r="M102" i="1"/>
  <c r="N102" i="1"/>
  <c r="K103" i="1"/>
  <c r="L103" i="1"/>
  <c r="M103" i="1"/>
  <c r="N103" i="1"/>
  <c r="K104" i="1"/>
  <c r="L104" i="1"/>
  <c r="M104" i="1"/>
  <c r="N104" i="1"/>
  <c r="K105" i="1"/>
  <c r="L105" i="1"/>
  <c r="M105" i="1"/>
  <c r="N105" i="1"/>
  <c r="K106" i="1"/>
  <c r="L106" i="1"/>
  <c r="M106" i="1"/>
  <c r="N106" i="1"/>
  <c r="K107" i="1"/>
  <c r="L107" i="1"/>
  <c r="M107" i="1"/>
  <c r="N107" i="1"/>
  <c r="K108" i="1"/>
  <c r="L108" i="1"/>
  <c r="M108" i="1"/>
  <c r="N108" i="1"/>
  <c r="K109" i="1"/>
  <c r="L109" i="1"/>
  <c r="M109" i="1"/>
  <c r="N109" i="1"/>
  <c r="K110" i="1"/>
  <c r="L110" i="1"/>
  <c r="M110" i="1"/>
  <c r="N110" i="1"/>
  <c r="K111" i="1"/>
  <c r="L111" i="1"/>
  <c r="M111" i="1"/>
  <c r="N111" i="1"/>
  <c r="K112" i="1"/>
  <c r="L112" i="1"/>
  <c r="M112" i="1"/>
  <c r="N112" i="1"/>
  <c r="K113" i="1"/>
  <c r="L113" i="1"/>
  <c r="M113" i="1"/>
  <c r="N113" i="1"/>
  <c r="K114" i="1"/>
  <c r="L114" i="1"/>
  <c r="M114" i="1"/>
  <c r="N114" i="1"/>
  <c r="K115" i="1"/>
  <c r="L115" i="1"/>
  <c r="M115" i="1"/>
  <c r="N115" i="1"/>
  <c r="K116" i="1"/>
  <c r="L116" i="1"/>
  <c r="M116" i="1"/>
  <c r="N116" i="1"/>
  <c r="K117" i="1"/>
  <c r="L117" i="1"/>
  <c r="M117" i="1"/>
  <c r="N117" i="1"/>
  <c r="K118" i="1"/>
  <c r="L118" i="1"/>
  <c r="M118" i="1"/>
  <c r="N118" i="1"/>
  <c r="K119" i="1"/>
  <c r="L119" i="1"/>
  <c r="M119" i="1"/>
  <c r="N119" i="1"/>
  <c r="K120" i="1"/>
  <c r="L120" i="1"/>
  <c r="M120" i="1"/>
  <c r="N120" i="1"/>
  <c r="K121" i="1"/>
  <c r="L121" i="1"/>
  <c r="M121" i="1"/>
  <c r="N121" i="1"/>
  <c r="K122" i="1"/>
  <c r="L122" i="1"/>
  <c r="M122" i="1"/>
  <c r="N122" i="1"/>
  <c r="K123" i="1"/>
  <c r="L123" i="1"/>
  <c r="M123" i="1"/>
  <c r="N123" i="1"/>
  <c r="K124" i="1"/>
  <c r="L124" i="1"/>
  <c r="M124" i="1"/>
  <c r="N124" i="1"/>
  <c r="K125" i="1"/>
  <c r="L125" i="1"/>
  <c r="M125" i="1"/>
  <c r="N125" i="1"/>
  <c r="K126" i="1"/>
  <c r="L126" i="1"/>
  <c r="M126" i="1"/>
  <c r="N126" i="1"/>
  <c r="K127" i="1"/>
  <c r="L127" i="1"/>
  <c r="M127" i="1"/>
  <c r="N127" i="1"/>
  <c r="K128" i="1"/>
  <c r="L128" i="1"/>
  <c r="M128" i="1"/>
  <c r="N128" i="1"/>
  <c r="K129" i="1"/>
  <c r="L129" i="1"/>
  <c r="M129" i="1"/>
  <c r="N129" i="1"/>
  <c r="K130" i="1"/>
  <c r="L130" i="1"/>
  <c r="M130" i="1"/>
  <c r="N130" i="1"/>
  <c r="K131" i="1"/>
  <c r="L131" i="1"/>
  <c r="M131" i="1"/>
  <c r="N131" i="1"/>
  <c r="K132" i="1"/>
  <c r="L132" i="1"/>
  <c r="M132" i="1"/>
  <c r="N132" i="1"/>
  <c r="K133" i="1"/>
  <c r="L133" i="1"/>
  <c r="M133" i="1"/>
  <c r="N133" i="1"/>
  <c r="K134" i="1"/>
  <c r="L134" i="1"/>
  <c r="M134" i="1"/>
  <c r="N134" i="1"/>
  <c r="K135" i="1"/>
  <c r="L135" i="1"/>
  <c r="M135" i="1"/>
  <c r="N135" i="1"/>
  <c r="K136" i="1"/>
  <c r="L136" i="1"/>
  <c r="M136" i="1"/>
  <c r="N136" i="1"/>
  <c r="K137" i="1"/>
  <c r="L137" i="1"/>
  <c r="M137" i="1"/>
  <c r="N137" i="1"/>
  <c r="K138" i="1"/>
  <c r="L138" i="1"/>
  <c r="M138" i="1"/>
  <c r="N138" i="1"/>
  <c r="K139" i="1"/>
  <c r="L139" i="1"/>
  <c r="M139" i="1"/>
  <c r="N139" i="1"/>
  <c r="K140" i="1"/>
  <c r="L140" i="1"/>
  <c r="M140" i="1"/>
  <c r="N140" i="1"/>
  <c r="K141" i="1"/>
  <c r="L141" i="1"/>
  <c r="M141" i="1"/>
  <c r="N141" i="1"/>
  <c r="K142" i="1"/>
  <c r="L142" i="1"/>
  <c r="M142" i="1"/>
  <c r="N142" i="1"/>
  <c r="K143" i="1"/>
  <c r="L143" i="1"/>
  <c r="M143" i="1"/>
  <c r="N143" i="1"/>
  <c r="K144" i="1"/>
  <c r="L144" i="1"/>
  <c r="M144" i="1"/>
  <c r="N144" i="1"/>
  <c r="K145" i="1"/>
  <c r="L145" i="1"/>
  <c r="M145" i="1"/>
  <c r="N145" i="1"/>
  <c r="K146" i="1"/>
  <c r="L146" i="1"/>
  <c r="M146" i="1"/>
  <c r="N146" i="1"/>
  <c r="K147" i="1"/>
  <c r="L147" i="1"/>
  <c r="M147" i="1"/>
  <c r="N147" i="1"/>
  <c r="K148" i="1"/>
  <c r="L148" i="1"/>
  <c r="M148" i="1"/>
  <c r="N148" i="1"/>
  <c r="K149" i="1"/>
  <c r="L149" i="1"/>
  <c r="M149" i="1"/>
  <c r="N149" i="1"/>
  <c r="K150" i="1"/>
  <c r="L150" i="1"/>
  <c r="M150" i="1"/>
  <c r="N150" i="1"/>
  <c r="K151" i="1"/>
  <c r="L151" i="1"/>
  <c r="M151" i="1"/>
  <c r="N151" i="1"/>
  <c r="K152" i="1"/>
  <c r="L152" i="1"/>
  <c r="M152" i="1"/>
  <c r="N152" i="1"/>
  <c r="K153" i="1"/>
  <c r="L153" i="1"/>
  <c r="M153" i="1"/>
  <c r="N153" i="1"/>
  <c r="K154" i="1"/>
  <c r="L154" i="1"/>
  <c r="M154" i="1"/>
  <c r="N154" i="1"/>
  <c r="K155" i="1"/>
  <c r="L155" i="1"/>
  <c r="M155" i="1"/>
  <c r="N155" i="1"/>
  <c r="K156" i="1"/>
  <c r="L156" i="1"/>
  <c r="M156" i="1"/>
  <c r="N156" i="1"/>
  <c r="K157" i="1"/>
  <c r="L157" i="1"/>
  <c r="M157" i="1"/>
  <c r="N157" i="1"/>
  <c r="K158" i="1"/>
  <c r="L158" i="1"/>
  <c r="M158" i="1"/>
  <c r="N158" i="1"/>
  <c r="K159" i="1"/>
  <c r="L159" i="1"/>
  <c r="M159" i="1"/>
  <c r="N159" i="1"/>
  <c r="K160" i="1"/>
  <c r="L160" i="1"/>
  <c r="M160" i="1"/>
  <c r="N160" i="1"/>
  <c r="K161" i="1"/>
  <c r="L161" i="1"/>
  <c r="M161" i="1"/>
  <c r="N161" i="1"/>
  <c r="K162" i="1"/>
  <c r="L162" i="1"/>
  <c r="M162" i="1"/>
  <c r="N162" i="1"/>
  <c r="K163" i="1"/>
  <c r="L163" i="1"/>
  <c r="M163" i="1"/>
  <c r="N163" i="1"/>
  <c r="K164" i="1"/>
  <c r="L164" i="1"/>
  <c r="M164" i="1"/>
  <c r="N164" i="1"/>
  <c r="K165" i="1"/>
  <c r="L165" i="1"/>
  <c r="M165" i="1"/>
  <c r="N165" i="1"/>
  <c r="K166" i="1"/>
  <c r="L166" i="1"/>
  <c r="M166" i="1"/>
  <c r="N166" i="1"/>
  <c r="K167" i="1"/>
  <c r="L167" i="1"/>
  <c r="M167" i="1"/>
  <c r="N167" i="1"/>
  <c r="K168" i="1"/>
  <c r="L168" i="1"/>
  <c r="M168" i="1"/>
  <c r="N168" i="1"/>
  <c r="K169" i="1"/>
  <c r="L169" i="1"/>
  <c r="M169" i="1"/>
  <c r="N169" i="1"/>
  <c r="K170" i="1"/>
  <c r="L170" i="1"/>
  <c r="M170" i="1"/>
  <c r="N170" i="1"/>
  <c r="K171" i="1"/>
  <c r="L171" i="1"/>
  <c r="M171" i="1"/>
  <c r="N171" i="1"/>
  <c r="K172" i="1"/>
  <c r="L172" i="1"/>
  <c r="M172" i="1"/>
  <c r="N172" i="1"/>
  <c r="K173" i="1"/>
  <c r="L173" i="1"/>
  <c r="M173" i="1"/>
  <c r="N173" i="1"/>
  <c r="K174" i="1"/>
  <c r="L174" i="1"/>
  <c r="M174" i="1"/>
  <c r="N174" i="1"/>
  <c r="K175" i="1"/>
  <c r="L175" i="1"/>
  <c r="M175" i="1"/>
  <c r="N175" i="1"/>
  <c r="K176" i="1"/>
  <c r="L176" i="1"/>
  <c r="M176" i="1"/>
  <c r="N176" i="1"/>
  <c r="K177" i="1"/>
  <c r="L177" i="1"/>
  <c r="M177" i="1"/>
  <c r="N177" i="1"/>
  <c r="K178" i="1"/>
  <c r="L178" i="1"/>
  <c r="M178" i="1"/>
  <c r="N178" i="1"/>
  <c r="K179" i="1"/>
  <c r="L179" i="1"/>
  <c r="M179" i="1"/>
  <c r="N179" i="1"/>
  <c r="K180" i="1"/>
  <c r="L180" i="1"/>
  <c r="M180" i="1"/>
  <c r="N180" i="1"/>
  <c r="K181" i="1"/>
  <c r="L181" i="1"/>
  <c r="M181" i="1"/>
  <c r="N181" i="1"/>
  <c r="K182" i="1"/>
  <c r="L182" i="1"/>
  <c r="M182" i="1"/>
  <c r="N182" i="1"/>
  <c r="K183" i="1"/>
  <c r="L183" i="1"/>
  <c r="M183" i="1"/>
  <c r="N183" i="1"/>
  <c r="K184" i="1"/>
  <c r="L184" i="1"/>
  <c r="M184" i="1"/>
  <c r="N184" i="1"/>
  <c r="K185" i="1"/>
  <c r="L185" i="1"/>
  <c r="M185" i="1"/>
  <c r="N185" i="1"/>
  <c r="K186" i="1"/>
  <c r="L186" i="1"/>
  <c r="M186" i="1"/>
  <c r="N186" i="1"/>
  <c r="K187" i="1"/>
  <c r="L187" i="1"/>
  <c r="M187" i="1"/>
  <c r="N187" i="1"/>
  <c r="K188" i="1"/>
  <c r="L188" i="1"/>
  <c r="M188" i="1"/>
  <c r="N188" i="1"/>
  <c r="K189" i="1"/>
  <c r="L189" i="1"/>
  <c r="M189" i="1"/>
  <c r="N189" i="1"/>
  <c r="K190" i="1"/>
  <c r="L190" i="1"/>
  <c r="M190" i="1"/>
  <c r="N190" i="1"/>
  <c r="K191" i="1"/>
  <c r="L191" i="1"/>
  <c r="M191" i="1"/>
  <c r="N191" i="1"/>
  <c r="K192" i="1"/>
  <c r="L192" i="1"/>
  <c r="M192" i="1"/>
  <c r="N192" i="1"/>
  <c r="K193" i="1"/>
  <c r="L193" i="1"/>
  <c r="M193" i="1"/>
  <c r="N193" i="1"/>
  <c r="K194" i="1"/>
  <c r="L194" i="1"/>
  <c r="M194" i="1"/>
  <c r="N194" i="1"/>
  <c r="K195" i="1"/>
  <c r="L195" i="1"/>
  <c r="M195" i="1"/>
  <c r="N195" i="1"/>
  <c r="K196" i="1"/>
  <c r="L196" i="1"/>
  <c r="M196" i="1"/>
  <c r="N196" i="1"/>
  <c r="K197" i="1"/>
  <c r="L197" i="1"/>
  <c r="M197" i="1"/>
  <c r="N197" i="1"/>
  <c r="K198" i="1"/>
  <c r="L198" i="1"/>
  <c r="M198" i="1"/>
  <c r="N198" i="1"/>
  <c r="K199" i="1"/>
  <c r="L199" i="1"/>
  <c r="M199" i="1"/>
  <c r="N199" i="1"/>
  <c r="K200" i="1"/>
  <c r="L200" i="1"/>
  <c r="M200" i="1"/>
  <c r="N200" i="1"/>
  <c r="K201" i="1"/>
  <c r="L201" i="1"/>
  <c r="M201" i="1"/>
  <c r="N201" i="1"/>
  <c r="K202" i="1"/>
  <c r="L202" i="1"/>
  <c r="M202" i="1"/>
  <c r="N202" i="1"/>
  <c r="K203" i="1"/>
  <c r="L203" i="1"/>
  <c r="M203" i="1"/>
  <c r="N203" i="1"/>
  <c r="K204" i="1"/>
  <c r="L204" i="1"/>
  <c r="M204" i="1"/>
  <c r="N204" i="1"/>
  <c r="K205" i="1"/>
  <c r="L205" i="1"/>
  <c r="M205" i="1"/>
  <c r="N205" i="1"/>
  <c r="K206" i="1"/>
  <c r="L206" i="1"/>
  <c r="M206" i="1"/>
  <c r="N206" i="1"/>
  <c r="K207" i="1"/>
  <c r="L207" i="1"/>
  <c r="M207" i="1"/>
  <c r="N207" i="1"/>
  <c r="K208" i="1"/>
  <c r="L208" i="1"/>
  <c r="M208" i="1"/>
  <c r="N208" i="1"/>
  <c r="K209" i="1"/>
  <c r="L209" i="1"/>
  <c r="M209" i="1"/>
  <c r="N209" i="1"/>
  <c r="K210" i="1"/>
  <c r="L210" i="1"/>
  <c r="M210" i="1"/>
  <c r="N210" i="1"/>
  <c r="K211" i="1"/>
  <c r="L211" i="1"/>
  <c r="M211" i="1"/>
  <c r="N211" i="1"/>
  <c r="K212" i="1"/>
  <c r="L212" i="1"/>
  <c r="M212" i="1"/>
  <c r="N212" i="1"/>
  <c r="K213" i="1"/>
  <c r="L213" i="1"/>
  <c r="M213" i="1"/>
  <c r="N213" i="1"/>
  <c r="K214" i="1"/>
  <c r="L214" i="1"/>
  <c r="M214" i="1"/>
  <c r="N214" i="1"/>
  <c r="K215" i="1"/>
  <c r="L215" i="1"/>
  <c r="M215" i="1"/>
  <c r="N215" i="1"/>
  <c r="K216" i="1"/>
  <c r="L216" i="1"/>
  <c r="M216" i="1"/>
  <c r="N216" i="1"/>
  <c r="K217" i="1"/>
  <c r="L217" i="1"/>
  <c r="M217" i="1"/>
  <c r="N217" i="1"/>
  <c r="K218" i="1"/>
  <c r="L218" i="1"/>
  <c r="M218" i="1"/>
  <c r="N218" i="1"/>
  <c r="K219" i="1"/>
  <c r="L219" i="1"/>
  <c r="M219" i="1"/>
  <c r="N219" i="1"/>
  <c r="K220" i="1"/>
  <c r="L220" i="1"/>
  <c r="M220" i="1"/>
  <c r="N220" i="1"/>
  <c r="K221" i="1"/>
  <c r="L221" i="1"/>
  <c r="M221" i="1"/>
  <c r="N221" i="1"/>
  <c r="K222" i="1"/>
  <c r="L222" i="1"/>
  <c r="M222" i="1"/>
  <c r="N222" i="1"/>
  <c r="K223" i="1"/>
  <c r="L223" i="1"/>
  <c r="M223" i="1"/>
  <c r="N223" i="1"/>
  <c r="K224" i="1"/>
  <c r="L224" i="1"/>
  <c r="M224" i="1"/>
  <c r="N224" i="1"/>
  <c r="K225" i="1"/>
  <c r="L225" i="1"/>
  <c r="M225" i="1"/>
  <c r="N225" i="1"/>
  <c r="K226" i="1"/>
  <c r="L226" i="1"/>
  <c r="M226" i="1"/>
  <c r="N226" i="1"/>
  <c r="K227" i="1"/>
  <c r="L227" i="1"/>
  <c r="M227" i="1"/>
  <c r="N227" i="1"/>
  <c r="K228" i="1"/>
  <c r="L228" i="1"/>
  <c r="M228" i="1"/>
  <c r="N228" i="1"/>
  <c r="K229" i="1"/>
  <c r="L229" i="1"/>
  <c r="M229" i="1"/>
  <c r="N229" i="1"/>
  <c r="K230" i="1"/>
  <c r="L230" i="1"/>
  <c r="M230" i="1"/>
  <c r="N230" i="1"/>
  <c r="K231" i="1"/>
  <c r="L231" i="1"/>
  <c r="M231" i="1"/>
  <c r="N231" i="1"/>
  <c r="K232" i="1"/>
  <c r="L232" i="1"/>
  <c r="M232" i="1"/>
  <c r="N232" i="1"/>
  <c r="K233" i="1"/>
  <c r="L233" i="1"/>
  <c r="M233" i="1"/>
  <c r="N233" i="1"/>
  <c r="K234" i="1"/>
  <c r="L234" i="1"/>
  <c r="M234" i="1"/>
  <c r="N234" i="1"/>
  <c r="K235" i="1"/>
  <c r="L235" i="1"/>
  <c r="M235" i="1"/>
  <c r="N235" i="1"/>
  <c r="K236" i="1"/>
  <c r="L236" i="1"/>
  <c r="M236" i="1"/>
  <c r="N236" i="1"/>
  <c r="K237" i="1"/>
  <c r="L237" i="1"/>
  <c r="M237" i="1"/>
  <c r="N237" i="1"/>
  <c r="K238" i="1"/>
  <c r="L238" i="1"/>
  <c r="M238" i="1"/>
  <c r="N238" i="1"/>
  <c r="K239" i="1"/>
  <c r="L239" i="1"/>
  <c r="M239" i="1"/>
  <c r="N239" i="1"/>
  <c r="K240" i="1"/>
  <c r="L240" i="1"/>
  <c r="M240" i="1"/>
  <c r="N240" i="1"/>
  <c r="K241" i="1"/>
  <c r="L241" i="1"/>
  <c r="M241" i="1"/>
  <c r="N241" i="1"/>
  <c r="K242" i="1"/>
  <c r="L242" i="1"/>
  <c r="M242" i="1"/>
  <c r="N242" i="1"/>
  <c r="K243" i="1"/>
  <c r="L243" i="1"/>
  <c r="M243" i="1"/>
  <c r="N243" i="1"/>
  <c r="K244" i="1"/>
  <c r="L244" i="1"/>
  <c r="M244" i="1"/>
  <c r="N244" i="1"/>
  <c r="K245" i="1"/>
  <c r="L245" i="1"/>
  <c r="M245" i="1"/>
  <c r="N245" i="1"/>
  <c r="K246" i="1"/>
  <c r="L246" i="1"/>
  <c r="M246" i="1"/>
  <c r="N246" i="1"/>
  <c r="K247" i="1"/>
  <c r="L247" i="1"/>
  <c r="M247" i="1"/>
  <c r="N247" i="1"/>
  <c r="K248" i="1"/>
  <c r="L248" i="1"/>
  <c r="M248" i="1"/>
  <c r="N248" i="1"/>
  <c r="K249" i="1"/>
  <c r="L249" i="1"/>
  <c r="M249" i="1"/>
  <c r="N249" i="1"/>
  <c r="K250" i="1"/>
  <c r="L250" i="1"/>
  <c r="M250" i="1"/>
  <c r="N250" i="1"/>
  <c r="K251" i="1"/>
  <c r="L251" i="1"/>
  <c r="M251" i="1"/>
  <c r="N251" i="1"/>
  <c r="K252" i="1"/>
  <c r="L252" i="1"/>
  <c r="M252" i="1"/>
  <c r="N252" i="1"/>
  <c r="K253" i="1"/>
  <c r="L253" i="1"/>
  <c r="M253" i="1"/>
  <c r="N253" i="1"/>
  <c r="K254" i="1"/>
  <c r="L254" i="1"/>
  <c r="M254" i="1"/>
  <c r="N254" i="1"/>
  <c r="N3" i="1"/>
  <c r="N4" i="1"/>
  <c r="N2" i="1"/>
  <c r="M4" i="1"/>
  <c r="M2" i="1"/>
  <c r="M3" i="1"/>
  <c r="L4" i="1"/>
  <c r="L2" i="1"/>
  <c r="L3" i="1"/>
  <c r="K3" i="1"/>
  <c r="K4" i="1"/>
  <c r="K2" i="1"/>
  <c r="N50" i="3"/>
  <c r="N53" i="3"/>
  <c r="N54" i="3"/>
  <c r="N57" i="3"/>
  <c r="N62" i="3"/>
  <c r="N66" i="3"/>
  <c r="N67" i="3"/>
  <c r="N85" i="3"/>
  <c r="N100" i="3"/>
  <c r="N104" i="3"/>
  <c r="N113" i="3"/>
  <c r="N121" i="3"/>
  <c r="N127" i="3"/>
  <c r="N149" i="3"/>
  <c r="N154" i="3"/>
  <c r="N161" i="3"/>
  <c r="N163" i="3"/>
  <c r="N170" i="3"/>
  <c r="N182" i="3"/>
  <c r="N185" i="3"/>
  <c r="N191" i="3"/>
  <c r="N192" i="3"/>
  <c r="N195" i="3"/>
  <c r="N196" i="3"/>
  <c r="N197" i="3"/>
  <c r="N199" i="3"/>
  <c r="N201" i="3"/>
  <c r="N227" i="3"/>
  <c r="N228" i="3"/>
  <c r="N230" i="3"/>
  <c r="N231" i="3"/>
  <c r="N233" i="3"/>
  <c r="N234" i="3"/>
  <c r="N238" i="3"/>
  <c r="N248" i="3"/>
  <c r="T254" i="3"/>
  <c r="R254" i="3"/>
  <c r="M254" i="3"/>
  <c r="T252" i="3"/>
  <c r="R252" i="3"/>
  <c r="M252" i="3"/>
  <c r="S252" i="3" s="1"/>
  <c r="T251" i="3"/>
  <c r="R251" i="3"/>
  <c r="M251" i="3"/>
  <c r="N251" i="3" s="1"/>
  <c r="T250" i="3"/>
  <c r="R250" i="3"/>
  <c r="O250" i="3"/>
  <c r="M250" i="3"/>
  <c r="P250" i="3" s="1"/>
  <c r="T249" i="3"/>
  <c r="R249" i="3"/>
  <c r="O249" i="3"/>
  <c r="M249" i="3"/>
  <c r="S249" i="3" s="1"/>
  <c r="L249" i="3"/>
  <c r="T248" i="3"/>
  <c r="R248" i="3"/>
  <c r="M248" i="3"/>
  <c r="S248" i="3" s="1"/>
  <c r="T247" i="3"/>
  <c r="R247" i="3"/>
  <c r="M247" i="3"/>
  <c r="Q247" i="3" s="1"/>
  <c r="T246" i="3"/>
  <c r="R246" i="3"/>
  <c r="O246" i="3"/>
  <c r="M246" i="3"/>
  <c r="L246" i="3"/>
  <c r="T245" i="3"/>
  <c r="R245" i="3"/>
  <c r="M245" i="3"/>
  <c r="S245" i="3" s="1"/>
  <c r="T244" i="3"/>
  <c r="R244" i="3"/>
  <c r="M244" i="3"/>
  <c r="Q244" i="3" s="1"/>
  <c r="T243" i="3"/>
  <c r="R243" i="3"/>
  <c r="M243" i="3"/>
  <c r="N243" i="3" s="1"/>
  <c r="T242" i="3"/>
  <c r="R242" i="3"/>
  <c r="O242" i="3"/>
  <c r="M242" i="3"/>
  <c r="N242" i="3" s="1"/>
  <c r="T241" i="3"/>
  <c r="R241" i="3"/>
  <c r="M241" i="3"/>
  <c r="N241" i="3" s="1"/>
  <c r="T239" i="3"/>
  <c r="R239" i="3"/>
  <c r="M239" i="3"/>
  <c r="Q239" i="3" s="1"/>
  <c r="L239" i="3"/>
  <c r="T238" i="3"/>
  <c r="R238" i="3"/>
  <c r="M238" i="3"/>
  <c r="S238" i="3" s="1"/>
  <c r="T237" i="3"/>
  <c r="R237" i="3"/>
  <c r="M237" i="3"/>
  <c r="T236" i="3"/>
  <c r="R236" i="3"/>
  <c r="M236" i="3"/>
  <c r="N236" i="3" s="1"/>
  <c r="T235" i="3"/>
  <c r="R235" i="3"/>
  <c r="M235" i="3"/>
  <c r="N235" i="3" s="1"/>
  <c r="T234" i="3"/>
  <c r="R234" i="3"/>
  <c r="M234" i="3"/>
  <c r="Q234" i="3" s="1"/>
  <c r="T233" i="3"/>
  <c r="R233" i="3"/>
  <c r="O233" i="3"/>
  <c r="M233" i="3"/>
  <c r="T231" i="3"/>
  <c r="R231" i="3"/>
  <c r="M231" i="3"/>
  <c r="S231" i="3" s="1"/>
  <c r="L231" i="3"/>
  <c r="T230" i="3"/>
  <c r="R230" i="3"/>
  <c r="O230" i="3"/>
  <c r="M230" i="3"/>
  <c r="S230" i="3" s="1"/>
  <c r="L230" i="3"/>
  <c r="T229" i="3"/>
  <c r="R229" i="3"/>
  <c r="O229" i="3"/>
  <c r="M229" i="3"/>
  <c r="S229" i="3" s="1"/>
  <c r="T228" i="3"/>
  <c r="R228" i="3"/>
  <c r="M228" i="3"/>
  <c r="S228" i="3" s="1"/>
  <c r="T227" i="3"/>
  <c r="R227" i="3"/>
  <c r="M227" i="3"/>
  <c r="S227" i="3" s="1"/>
  <c r="T226" i="3"/>
  <c r="R226" i="3"/>
  <c r="M226" i="3"/>
  <c r="Q226" i="3" s="1"/>
  <c r="T225" i="3"/>
  <c r="R225" i="3"/>
  <c r="M225" i="3"/>
  <c r="T224" i="3"/>
  <c r="R224" i="3"/>
  <c r="M224" i="3"/>
  <c r="S224" i="3" s="1"/>
  <c r="L224" i="3"/>
  <c r="R213" i="3"/>
  <c r="T213" i="3"/>
  <c r="L214" i="3"/>
  <c r="M214" i="3"/>
  <c r="S214" i="3" s="1"/>
  <c r="O214" i="3"/>
  <c r="P214" i="3"/>
  <c r="Q214" i="3"/>
  <c r="R214" i="3"/>
  <c r="T214" i="3"/>
  <c r="R215" i="3"/>
  <c r="T215" i="3"/>
  <c r="R216" i="3"/>
  <c r="T216" i="3"/>
  <c r="M217" i="3"/>
  <c r="P217" i="3"/>
  <c r="Q217" i="3"/>
  <c r="R217" i="3"/>
  <c r="T217" i="3"/>
  <c r="R218" i="3"/>
  <c r="T218" i="3"/>
  <c r="M219" i="3"/>
  <c r="R219" i="3"/>
  <c r="T219" i="3"/>
  <c r="R220" i="3"/>
  <c r="T220" i="3"/>
  <c r="M221" i="3"/>
  <c r="N221" i="3" s="1"/>
  <c r="R221" i="3"/>
  <c r="T221" i="3"/>
  <c r="L222" i="3"/>
  <c r="M222" i="3"/>
  <c r="N222" i="3" s="1"/>
  <c r="O222" i="3"/>
  <c r="R222" i="3"/>
  <c r="T222" i="3"/>
  <c r="T212" i="3"/>
  <c r="R212" i="3"/>
  <c r="M209" i="3"/>
  <c r="N209" i="3" s="1"/>
  <c r="Q209" i="3"/>
  <c r="R209" i="3"/>
  <c r="T209" i="3"/>
  <c r="M210" i="3"/>
  <c r="S210" i="3" s="1"/>
  <c r="O210" i="3"/>
  <c r="P210" i="3"/>
  <c r="Q210" i="3"/>
  <c r="R210" i="3"/>
  <c r="T210" i="3"/>
  <c r="T208" i="3"/>
  <c r="R208" i="3"/>
  <c r="M208" i="3"/>
  <c r="N208" i="3" s="1"/>
  <c r="L205" i="3"/>
  <c r="M205" i="3"/>
  <c r="O205" i="3"/>
  <c r="R205" i="3"/>
  <c r="T205" i="3"/>
  <c r="M206" i="3"/>
  <c r="Q206" i="3"/>
  <c r="R206" i="3"/>
  <c r="T206" i="3"/>
  <c r="T204" i="3"/>
  <c r="R204" i="3"/>
  <c r="M204" i="3"/>
  <c r="R166" i="3"/>
  <c r="T166" i="3"/>
  <c r="R167" i="3"/>
  <c r="T167" i="3"/>
  <c r="M168" i="3"/>
  <c r="N168" i="3" s="1"/>
  <c r="O168" i="3"/>
  <c r="Q168" i="3"/>
  <c r="R168" i="3"/>
  <c r="S168" i="3"/>
  <c r="T168" i="3"/>
  <c r="R169" i="3"/>
  <c r="T169" i="3"/>
  <c r="M170" i="3"/>
  <c r="P170" i="3" s="1"/>
  <c r="Q170" i="3"/>
  <c r="R170" i="3"/>
  <c r="S170" i="3"/>
  <c r="T170" i="3"/>
  <c r="M171" i="3"/>
  <c r="O171" i="3"/>
  <c r="R171" i="3"/>
  <c r="T171" i="3"/>
  <c r="L172" i="3"/>
  <c r="M172" i="3"/>
  <c r="O172" i="3"/>
  <c r="P172" i="3"/>
  <c r="R172" i="3"/>
  <c r="T172" i="3"/>
  <c r="M173" i="3"/>
  <c r="N173" i="3" s="1"/>
  <c r="R173" i="3"/>
  <c r="T173" i="3"/>
  <c r="M174" i="3"/>
  <c r="P174" i="3" s="1"/>
  <c r="R174" i="3"/>
  <c r="T174" i="3"/>
  <c r="L175" i="3"/>
  <c r="M175" i="3"/>
  <c r="N175" i="3" s="1"/>
  <c r="O175" i="3"/>
  <c r="P175" i="3"/>
  <c r="Q175" i="3"/>
  <c r="R175" i="3"/>
  <c r="T175" i="3"/>
  <c r="M176" i="3"/>
  <c r="N176" i="3" s="1"/>
  <c r="R176" i="3"/>
  <c r="T176" i="3"/>
  <c r="M177" i="3"/>
  <c r="N177" i="3" s="1"/>
  <c r="P177" i="3"/>
  <c r="Q177" i="3"/>
  <c r="R177" i="3"/>
  <c r="S177" i="3"/>
  <c r="T177" i="3"/>
  <c r="M178" i="3"/>
  <c r="P178" i="3" s="1"/>
  <c r="R178" i="3"/>
  <c r="T178" i="3"/>
  <c r="M179" i="3"/>
  <c r="N179" i="3" s="1"/>
  <c r="P179" i="3"/>
  <c r="Q179" i="3"/>
  <c r="R179" i="3"/>
  <c r="S179" i="3"/>
  <c r="T179" i="3"/>
  <c r="M180" i="3"/>
  <c r="N180" i="3" s="1"/>
  <c r="O180" i="3"/>
  <c r="R180" i="3"/>
  <c r="T180" i="3"/>
  <c r="L181" i="3"/>
  <c r="M181" i="3"/>
  <c r="O181" i="3"/>
  <c r="R181" i="3"/>
  <c r="T181" i="3"/>
  <c r="M182" i="3"/>
  <c r="P182" i="3" s="1"/>
  <c r="R182" i="3"/>
  <c r="S182" i="3"/>
  <c r="T182" i="3"/>
  <c r="M183" i="3"/>
  <c r="R183" i="3"/>
  <c r="T183" i="3"/>
  <c r="L184" i="3"/>
  <c r="M184" i="3"/>
  <c r="O184" i="3"/>
  <c r="R184" i="3"/>
  <c r="T184" i="3"/>
  <c r="M185" i="3"/>
  <c r="Q185" i="3" s="1"/>
  <c r="P185" i="3"/>
  <c r="R185" i="3"/>
  <c r="T185" i="3"/>
  <c r="M186" i="3"/>
  <c r="N186" i="3" s="1"/>
  <c r="P186" i="3"/>
  <c r="R186" i="3"/>
  <c r="S186" i="3"/>
  <c r="T186" i="3"/>
  <c r="M187" i="3"/>
  <c r="R187" i="3"/>
  <c r="T187" i="3"/>
  <c r="L188" i="3"/>
  <c r="M188" i="3"/>
  <c r="N188" i="3" s="1"/>
  <c r="Q188" i="3"/>
  <c r="R188" i="3"/>
  <c r="T188" i="3"/>
  <c r="M189" i="3"/>
  <c r="P189" i="3" s="1"/>
  <c r="O189" i="3"/>
  <c r="R189" i="3"/>
  <c r="T189" i="3"/>
  <c r="L190" i="3"/>
  <c r="M190" i="3"/>
  <c r="P190" i="3" s="1"/>
  <c r="Q190" i="3"/>
  <c r="R190" i="3"/>
  <c r="S190" i="3"/>
  <c r="T190" i="3"/>
  <c r="L191" i="3"/>
  <c r="M191" i="3"/>
  <c r="S191" i="3" s="1"/>
  <c r="P191" i="3"/>
  <c r="Q191" i="3"/>
  <c r="R191" i="3"/>
  <c r="T191" i="3"/>
  <c r="M192" i="3"/>
  <c r="S192" i="3" s="1"/>
  <c r="Q192" i="3"/>
  <c r="R192" i="3"/>
  <c r="T192" i="3"/>
  <c r="M193" i="3"/>
  <c r="N193" i="3" s="1"/>
  <c r="R193" i="3"/>
  <c r="T193" i="3"/>
  <c r="M194" i="3"/>
  <c r="P194" i="3" s="1"/>
  <c r="R194" i="3"/>
  <c r="T194" i="3"/>
  <c r="M195" i="3"/>
  <c r="P195" i="3" s="1"/>
  <c r="R195" i="3"/>
  <c r="S195" i="3"/>
  <c r="T195" i="3"/>
  <c r="L196" i="3"/>
  <c r="M196" i="3"/>
  <c r="O196" i="3"/>
  <c r="R196" i="3"/>
  <c r="T196" i="3"/>
  <c r="M197" i="3"/>
  <c r="S197" i="3" s="1"/>
  <c r="P197" i="3"/>
  <c r="Q197" i="3"/>
  <c r="R197" i="3"/>
  <c r="T197" i="3"/>
  <c r="M198" i="3"/>
  <c r="N198" i="3" s="1"/>
  <c r="O198" i="3"/>
  <c r="P198" i="3"/>
  <c r="Q198" i="3"/>
  <c r="R198" i="3"/>
  <c r="S198" i="3"/>
  <c r="T198" i="3"/>
  <c r="M199" i="3"/>
  <c r="S199" i="3" s="1"/>
  <c r="P199" i="3"/>
  <c r="Q199" i="3"/>
  <c r="R199" i="3"/>
  <c r="T199" i="3"/>
  <c r="M200" i="3"/>
  <c r="N200" i="3" s="1"/>
  <c r="R200" i="3"/>
  <c r="T200" i="3"/>
  <c r="M201" i="3"/>
  <c r="Q201" i="3" s="1"/>
  <c r="R201" i="3"/>
  <c r="T201" i="3"/>
  <c r="M202" i="3"/>
  <c r="R202" i="3"/>
  <c r="T202" i="3"/>
  <c r="T165" i="3"/>
  <c r="R165" i="3"/>
  <c r="M130" i="3"/>
  <c r="N130" i="3" s="1"/>
  <c r="R130" i="3"/>
  <c r="T130" i="3"/>
  <c r="L131" i="3"/>
  <c r="O131" i="3"/>
  <c r="R131" i="3"/>
  <c r="T131" i="3"/>
  <c r="M132" i="3"/>
  <c r="Q132" i="3" s="1"/>
  <c r="R132" i="3"/>
  <c r="T132" i="3"/>
  <c r="R133" i="3"/>
  <c r="T133" i="3"/>
  <c r="L134" i="3"/>
  <c r="R134" i="3"/>
  <c r="T134" i="3"/>
  <c r="M135" i="3"/>
  <c r="P135" i="3" s="1"/>
  <c r="R135" i="3"/>
  <c r="T135" i="3"/>
  <c r="M136" i="3"/>
  <c r="O136" i="3"/>
  <c r="Q136" i="3"/>
  <c r="R136" i="3"/>
  <c r="S136" i="3"/>
  <c r="T136" i="3"/>
  <c r="M137" i="3"/>
  <c r="R137" i="3"/>
  <c r="S137" i="3"/>
  <c r="T137" i="3"/>
  <c r="R138" i="3"/>
  <c r="T138" i="3"/>
  <c r="L139" i="3"/>
  <c r="M139" i="3"/>
  <c r="O139" i="3"/>
  <c r="R139" i="3"/>
  <c r="T139" i="3"/>
  <c r="R140" i="3"/>
  <c r="T140" i="3"/>
  <c r="O141" i="3"/>
  <c r="R141" i="3"/>
  <c r="T141" i="3"/>
  <c r="R142" i="3"/>
  <c r="T142" i="3"/>
  <c r="M143" i="3"/>
  <c r="N143" i="3" s="1"/>
  <c r="Q143" i="3"/>
  <c r="R143" i="3"/>
  <c r="T143" i="3"/>
  <c r="L144" i="3"/>
  <c r="M144" i="3"/>
  <c r="N144" i="3" s="1"/>
  <c r="O144" i="3"/>
  <c r="R144" i="3"/>
  <c r="T144" i="3"/>
  <c r="M145" i="3"/>
  <c r="N145" i="3" s="1"/>
  <c r="O145" i="3"/>
  <c r="S145" i="3" s="1"/>
  <c r="Q145" i="3"/>
  <c r="R145" i="3"/>
  <c r="T145" i="3"/>
  <c r="O146" i="3"/>
  <c r="R146" i="3"/>
  <c r="T146" i="3"/>
  <c r="M147" i="3"/>
  <c r="S147" i="3" s="1"/>
  <c r="P147" i="3"/>
  <c r="Q147" i="3"/>
  <c r="R147" i="3"/>
  <c r="T147" i="3"/>
  <c r="M148" i="3"/>
  <c r="N148" i="3" s="1"/>
  <c r="R148" i="3"/>
  <c r="T148" i="3"/>
  <c r="M149" i="3"/>
  <c r="Q149" i="3" s="1"/>
  <c r="R149" i="3"/>
  <c r="T149" i="3"/>
  <c r="M150" i="3"/>
  <c r="S150" i="3" s="1"/>
  <c r="R150" i="3"/>
  <c r="T150" i="3"/>
  <c r="M151" i="3"/>
  <c r="P151" i="3" s="1"/>
  <c r="O151" i="3"/>
  <c r="R151" i="3"/>
  <c r="T151" i="3"/>
  <c r="M152" i="3"/>
  <c r="P152" i="3" s="1"/>
  <c r="O152" i="3"/>
  <c r="R152" i="3"/>
  <c r="T152" i="3"/>
  <c r="M153" i="3"/>
  <c r="R153" i="3"/>
  <c r="T153" i="3"/>
  <c r="M154" i="3"/>
  <c r="O154" i="3"/>
  <c r="Q154" i="3"/>
  <c r="R154" i="3"/>
  <c r="S154" i="3"/>
  <c r="T154" i="3"/>
  <c r="L155" i="3"/>
  <c r="M155" i="3"/>
  <c r="P155" i="3" s="1"/>
  <c r="R155" i="3"/>
  <c r="T155" i="3"/>
  <c r="M156" i="3"/>
  <c r="S156" i="3" s="1"/>
  <c r="P156" i="3"/>
  <c r="R156" i="3"/>
  <c r="T156" i="3"/>
  <c r="M157" i="3"/>
  <c r="N157" i="3" s="1"/>
  <c r="R157" i="3"/>
  <c r="T157" i="3"/>
  <c r="M158" i="3"/>
  <c r="P158" i="3" s="1"/>
  <c r="R158" i="3"/>
  <c r="T158" i="3"/>
  <c r="L159" i="3"/>
  <c r="M159" i="3"/>
  <c r="N159" i="3" s="1"/>
  <c r="R159" i="3"/>
  <c r="S159" i="3"/>
  <c r="T159" i="3"/>
  <c r="M160" i="3"/>
  <c r="N160" i="3" s="1"/>
  <c r="O160" i="3"/>
  <c r="R160" i="3"/>
  <c r="T160" i="3"/>
  <c r="M161" i="3"/>
  <c r="P161" i="3" s="1"/>
  <c r="Q161" i="3"/>
  <c r="R161" i="3"/>
  <c r="S161" i="3"/>
  <c r="T161" i="3"/>
  <c r="M162" i="3"/>
  <c r="N162" i="3" s="1"/>
  <c r="P162" i="3"/>
  <c r="Q162" i="3"/>
  <c r="R162" i="3"/>
  <c r="T162" i="3"/>
  <c r="M163" i="3"/>
  <c r="S163" i="3" s="1"/>
  <c r="P163" i="3"/>
  <c r="Q163" i="3"/>
  <c r="R163" i="3"/>
  <c r="T163" i="3"/>
  <c r="T129" i="3"/>
  <c r="R129" i="3"/>
  <c r="O129" i="3"/>
  <c r="M103" i="3"/>
  <c r="N103" i="3" s="1"/>
  <c r="R103" i="3"/>
  <c r="T103" i="3"/>
  <c r="R104" i="3"/>
  <c r="T104" i="3"/>
  <c r="L105" i="3"/>
  <c r="M105" i="3"/>
  <c r="N105" i="3" s="1"/>
  <c r="O105" i="3"/>
  <c r="Q105" i="3"/>
  <c r="R105" i="3"/>
  <c r="S105" i="3"/>
  <c r="T105" i="3"/>
  <c r="R106" i="3"/>
  <c r="T106" i="3"/>
  <c r="R107" i="3"/>
  <c r="T107" i="3"/>
  <c r="R108" i="3"/>
  <c r="T108" i="3"/>
  <c r="R109" i="3"/>
  <c r="T109" i="3"/>
  <c r="R110" i="3"/>
  <c r="T110" i="3"/>
  <c r="R111" i="3"/>
  <c r="T111" i="3"/>
  <c r="L112" i="3"/>
  <c r="M112" i="3"/>
  <c r="S112" i="3" s="1"/>
  <c r="R112" i="3"/>
  <c r="T112" i="3"/>
  <c r="L113" i="3"/>
  <c r="M113" i="3"/>
  <c r="S113" i="3" s="1"/>
  <c r="P113" i="3"/>
  <c r="Q113" i="3"/>
  <c r="R113" i="3"/>
  <c r="T113" i="3"/>
  <c r="L114" i="3"/>
  <c r="M114" i="3"/>
  <c r="Q114" i="3" s="1"/>
  <c r="O114" i="3"/>
  <c r="R114" i="3"/>
  <c r="S114" i="3"/>
  <c r="T114" i="3"/>
  <c r="R115" i="3"/>
  <c r="T115" i="3"/>
  <c r="R116" i="3"/>
  <c r="T116" i="3"/>
  <c r="R117" i="3"/>
  <c r="T117" i="3"/>
  <c r="L118" i="3"/>
  <c r="M118" i="3"/>
  <c r="R118" i="3"/>
  <c r="T118" i="3"/>
  <c r="L119" i="3"/>
  <c r="M119" i="3"/>
  <c r="N119" i="3" s="1"/>
  <c r="R119" i="3"/>
  <c r="T119" i="3"/>
  <c r="O120" i="3"/>
  <c r="R120" i="3"/>
  <c r="T120" i="3"/>
  <c r="L121" i="3"/>
  <c r="M121" i="3"/>
  <c r="S121" i="3" s="1"/>
  <c r="O121" i="3"/>
  <c r="P121" i="3"/>
  <c r="Q121" i="3"/>
  <c r="R121" i="3"/>
  <c r="T121" i="3"/>
  <c r="M122" i="3"/>
  <c r="O122" i="3"/>
  <c r="R122" i="3"/>
  <c r="T122" i="3"/>
  <c r="M123" i="3"/>
  <c r="N123" i="3" s="1"/>
  <c r="Q123" i="3"/>
  <c r="R123" i="3"/>
  <c r="T123" i="3"/>
  <c r="M124" i="3"/>
  <c r="R124" i="3"/>
  <c r="T124" i="3"/>
  <c r="M125" i="3"/>
  <c r="P125" i="3" s="1"/>
  <c r="R125" i="3"/>
  <c r="T125" i="3"/>
  <c r="M126" i="3"/>
  <c r="R126" i="3"/>
  <c r="T126" i="3"/>
  <c r="L127" i="3"/>
  <c r="M127" i="3"/>
  <c r="O127" i="3"/>
  <c r="Q127" i="3"/>
  <c r="R127" i="3"/>
  <c r="T127" i="3"/>
  <c r="T102" i="3"/>
  <c r="R102" i="3"/>
  <c r="M102" i="3"/>
  <c r="M94" i="3"/>
  <c r="N94" i="3" s="1"/>
  <c r="Q94" i="3"/>
  <c r="R94" i="3"/>
  <c r="S94" i="3"/>
  <c r="T94" i="3"/>
  <c r="L95" i="3"/>
  <c r="M95" i="3"/>
  <c r="S95" i="3" s="1"/>
  <c r="P95" i="3"/>
  <c r="Q95" i="3"/>
  <c r="R95" i="3"/>
  <c r="T95" i="3"/>
  <c r="L96" i="3"/>
  <c r="M96" i="3"/>
  <c r="R96" i="3"/>
  <c r="T96" i="3"/>
  <c r="L97" i="3"/>
  <c r="M97" i="3"/>
  <c r="R97" i="3"/>
  <c r="T97" i="3"/>
  <c r="M98" i="3"/>
  <c r="N98" i="3" s="1"/>
  <c r="P98" i="3"/>
  <c r="Q98" i="3"/>
  <c r="R98" i="3"/>
  <c r="S98" i="3"/>
  <c r="T98" i="3"/>
  <c r="M99" i="3"/>
  <c r="P99" i="3" s="1"/>
  <c r="R99" i="3"/>
  <c r="T99" i="3"/>
  <c r="M100" i="3"/>
  <c r="P100" i="3" s="1"/>
  <c r="Q100" i="3"/>
  <c r="R100" i="3"/>
  <c r="S100" i="3"/>
  <c r="T100" i="3"/>
  <c r="T93" i="3"/>
  <c r="R93" i="3"/>
  <c r="O93" i="3"/>
  <c r="M93" i="3"/>
  <c r="M91" i="3"/>
  <c r="R91" i="3"/>
  <c r="S91" i="3"/>
  <c r="T91" i="3"/>
  <c r="T90" i="3"/>
  <c r="R90" i="3"/>
  <c r="M90" i="3"/>
  <c r="N90" i="3" s="1"/>
  <c r="M76" i="3"/>
  <c r="P76" i="3" s="1"/>
  <c r="R76" i="3"/>
  <c r="T76" i="3"/>
  <c r="L77" i="3"/>
  <c r="M77" i="3"/>
  <c r="O77" i="3"/>
  <c r="P77" i="3"/>
  <c r="Q77" i="3"/>
  <c r="R77" i="3"/>
  <c r="T77" i="3"/>
  <c r="R78" i="3"/>
  <c r="T78" i="3"/>
  <c r="R79" i="3"/>
  <c r="T79" i="3"/>
  <c r="R80" i="3"/>
  <c r="T80" i="3"/>
  <c r="M81" i="3"/>
  <c r="R81" i="3"/>
  <c r="T81" i="3"/>
  <c r="M82" i="3"/>
  <c r="P82" i="3" s="1"/>
  <c r="R82" i="3"/>
  <c r="T82" i="3"/>
  <c r="M83" i="3"/>
  <c r="P83" i="3" s="1"/>
  <c r="Q83" i="3"/>
  <c r="R83" i="3"/>
  <c r="T83" i="3"/>
  <c r="M84" i="3"/>
  <c r="N84" i="3" s="1"/>
  <c r="O84" i="3"/>
  <c r="R84" i="3"/>
  <c r="T84" i="3"/>
  <c r="L85" i="3"/>
  <c r="M85" i="3"/>
  <c r="Q85" i="3" s="1"/>
  <c r="R85" i="3"/>
  <c r="T85" i="3"/>
  <c r="R86" i="3"/>
  <c r="L87" i="3"/>
  <c r="M87" i="3"/>
  <c r="Q87" i="3" s="1"/>
  <c r="O87" i="3"/>
  <c r="R87" i="3"/>
  <c r="S87" i="3"/>
  <c r="T87" i="3"/>
  <c r="R88" i="3"/>
  <c r="T88" i="3"/>
  <c r="T75" i="3"/>
  <c r="R75" i="3"/>
  <c r="M50" i="3"/>
  <c r="Q50" i="3" s="1"/>
  <c r="R50" i="3"/>
  <c r="T50" i="3"/>
  <c r="L51" i="3"/>
  <c r="M51" i="3"/>
  <c r="N51" i="3" s="1"/>
  <c r="R51" i="3"/>
  <c r="T51" i="3"/>
  <c r="L52" i="3"/>
  <c r="M52" i="3"/>
  <c r="Q52" i="3" s="1"/>
  <c r="O52" i="3"/>
  <c r="R52" i="3"/>
  <c r="T52" i="3"/>
  <c r="M53" i="3"/>
  <c r="Q53" i="3" s="1"/>
  <c r="O53" i="3"/>
  <c r="R53" i="3"/>
  <c r="T53" i="3"/>
  <c r="M54" i="3"/>
  <c r="Q54" i="3"/>
  <c r="R54" i="3"/>
  <c r="T54" i="3"/>
  <c r="M55" i="3"/>
  <c r="N55" i="3" s="1"/>
  <c r="R55" i="3"/>
  <c r="T55" i="3"/>
  <c r="M56" i="3"/>
  <c r="N56" i="3" s="1"/>
  <c r="R56" i="3"/>
  <c r="T56" i="3"/>
  <c r="M57" i="3"/>
  <c r="Q57" i="3" s="1"/>
  <c r="R57" i="3"/>
  <c r="T57" i="3"/>
  <c r="R58" i="3"/>
  <c r="L59" i="3"/>
  <c r="M59" i="3"/>
  <c r="R59" i="3"/>
  <c r="M60" i="3"/>
  <c r="Q60" i="3" s="1"/>
  <c r="O60" i="3"/>
  <c r="P60" i="3"/>
  <c r="R60" i="3"/>
  <c r="T60" i="3"/>
  <c r="M61" i="3"/>
  <c r="Q61" i="3" s="1"/>
  <c r="O61" i="3"/>
  <c r="R61" i="3"/>
  <c r="T61" i="3"/>
  <c r="L62" i="3"/>
  <c r="M62" i="3"/>
  <c r="R62" i="3"/>
  <c r="T62" i="3"/>
  <c r="R63" i="3"/>
  <c r="T63" i="3"/>
  <c r="R64" i="3"/>
  <c r="T64" i="3"/>
  <c r="R65" i="3"/>
  <c r="T65" i="3"/>
  <c r="M66" i="3"/>
  <c r="Q66" i="3" s="1"/>
  <c r="R66" i="3"/>
  <c r="T66" i="3"/>
  <c r="L67" i="3"/>
  <c r="M67" i="3"/>
  <c r="O67" i="3"/>
  <c r="Q67" i="3"/>
  <c r="R67" i="3"/>
  <c r="T67" i="3"/>
  <c r="M68" i="3"/>
  <c r="N68" i="3" s="1"/>
  <c r="R68" i="3"/>
  <c r="T68" i="3"/>
  <c r="M69" i="3"/>
  <c r="Q69" i="3" s="1"/>
  <c r="O69" i="3"/>
  <c r="R69" i="3"/>
  <c r="T69" i="3"/>
  <c r="L70" i="3"/>
  <c r="M70" i="3"/>
  <c r="N70" i="3" s="1"/>
  <c r="O70" i="3"/>
  <c r="Q70" i="3"/>
  <c r="R70" i="3"/>
  <c r="T70" i="3"/>
  <c r="R71" i="3"/>
  <c r="T71" i="3"/>
  <c r="R72" i="3"/>
  <c r="T72" i="3"/>
  <c r="R73" i="3"/>
  <c r="T73" i="3"/>
  <c r="T49" i="3"/>
  <c r="R49" i="3"/>
  <c r="M49" i="3"/>
  <c r="N49" i="3" s="1"/>
  <c r="M31" i="3"/>
  <c r="N31" i="3" s="1"/>
  <c r="Q31" i="3"/>
  <c r="R31" i="3"/>
  <c r="T31" i="3"/>
  <c r="M32" i="3"/>
  <c r="Q32" i="3" s="1"/>
  <c r="R32" i="3"/>
  <c r="T32" i="3"/>
  <c r="R33" i="3"/>
  <c r="T33" i="3"/>
  <c r="R34" i="3"/>
  <c r="T34" i="3"/>
  <c r="R35" i="3"/>
  <c r="T35" i="3"/>
  <c r="M36" i="3"/>
  <c r="N36" i="3" s="1"/>
  <c r="R36" i="3"/>
  <c r="T36" i="3"/>
  <c r="L37" i="3"/>
  <c r="M37" i="3"/>
  <c r="N37" i="3" s="1"/>
  <c r="O37" i="3"/>
  <c r="R37" i="3"/>
  <c r="T37" i="3"/>
  <c r="R38" i="3"/>
  <c r="T38" i="3"/>
  <c r="L39" i="3"/>
  <c r="R39" i="3"/>
  <c r="R40" i="3"/>
  <c r="L41" i="3"/>
  <c r="M41" i="3"/>
  <c r="N41" i="3" s="1"/>
  <c r="O41" i="3"/>
  <c r="Q41" i="3"/>
  <c r="R41" i="3"/>
  <c r="T41" i="3"/>
  <c r="R42" i="3"/>
  <c r="T42" i="3"/>
  <c r="L43" i="3"/>
  <c r="O43" i="3"/>
  <c r="R43" i="3"/>
  <c r="T43" i="3"/>
  <c r="M44" i="3"/>
  <c r="N44" i="3" s="1"/>
  <c r="O44" i="3"/>
  <c r="Q44" i="3"/>
  <c r="R44" i="3"/>
  <c r="S44" i="3"/>
  <c r="T44" i="3"/>
  <c r="M45" i="3"/>
  <c r="N45" i="3" s="1"/>
  <c r="R45" i="3"/>
  <c r="T45" i="3"/>
  <c r="M46" i="3"/>
  <c r="N46" i="3" s="1"/>
  <c r="Q46" i="3"/>
  <c r="R46" i="3"/>
  <c r="T46" i="3"/>
  <c r="R47" i="3"/>
  <c r="T47" i="3"/>
  <c r="E254" i="3"/>
  <c r="O254" i="3" s="1"/>
  <c r="D254" i="3"/>
  <c r="E252" i="3"/>
  <c r="O252" i="3" s="1"/>
  <c r="D252" i="3"/>
  <c r="E251" i="3"/>
  <c r="D251" i="3"/>
  <c r="E250" i="3"/>
  <c r="L250" i="3" s="1"/>
  <c r="D250" i="3"/>
  <c r="E249" i="3"/>
  <c r="D249" i="3"/>
  <c r="E248" i="3"/>
  <c r="O248" i="3" s="1"/>
  <c r="D248" i="3"/>
  <c r="E247" i="3"/>
  <c r="O247" i="3" s="1"/>
  <c r="D247" i="3"/>
  <c r="E246" i="3"/>
  <c r="D246" i="3"/>
  <c r="E245" i="3"/>
  <c r="L245" i="3" s="1"/>
  <c r="D245" i="3"/>
  <c r="E244" i="3"/>
  <c r="D244" i="3"/>
  <c r="E243" i="3"/>
  <c r="O243" i="3" s="1"/>
  <c r="D243" i="3"/>
  <c r="E242" i="3"/>
  <c r="L242" i="3" s="1"/>
  <c r="D242" i="3"/>
  <c r="E241" i="3"/>
  <c r="O241" i="3" s="1"/>
  <c r="D241" i="3"/>
  <c r="E239" i="3"/>
  <c r="O239" i="3" s="1"/>
  <c r="D239" i="3"/>
  <c r="E238" i="3"/>
  <c r="D238" i="3"/>
  <c r="E237" i="3"/>
  <c r="O237" i="3" s="1"/>
  <c r="D237" i="3"/>
  <c r="E236" i="3"/>
  <c r="O236" i="3" s="1"/>
  <c r="D236" i="3"/>
  <c r="E235" i="3"/>
  <c r="D235" i="3"/>
  <c r="E234" i="3"/>
  <c r="D234" i="3"/>
  <c r="E233" i="3"/>
  <c r="L233" i="3" s="1"/>
  <c r="D233" i="3"/>
  <c r="E231" i="3"/>
  <c r="O231" i="3" s="1"/>
  <c r="D231" i="3"/>
  <c r="E230" i="3"/>
  <c r="D230" i="3"/>
  <c r="E229" i="3"/>
  <c r="L229" i="3" s="1"/>
  <c r="D229" i="3"/>
  <c r="E228" i="3"/>
  <c r="L228" i="3" s="1"/>
  <c r="D228" i="3"/>
  <c r="E227" i="3"/>
  <c r="D227" i="3"/>
  <c r="E226" i="3"/>
  <c r="D226" i="3"/>
  <c r="E225" i="3"/>
  <c r="L225" i="3" s="1"/>
  <c r="D225" i="3"/>
  <c r="E224" i="3"/>
  <c r="O224" i="3" s="1"/>
  <c r="D224" i="3"/>
  <c r="E222" i="3"/>
  <c r="D222" i="3"/>
  <c r="E221" i="3"/>
  <c r="D221" i="3"/>
  <c r="E220" i="3"/>
  <c r="L220" i="3" s="1"/>
  <c r="D220" i="3"/>
  <c r="E219" i="3"/>
  <c r="L219" i="3" s="1"/>
  <c r="D219" i="3"/>
  <c r="E218" i="3"/>
  <c r="D218" i="3"/>
  <c r="E217" i="3"/>
  <c r="L217" i="3" s="1"/>
  <c r="D217" i="3"/>
  <c r="E216" i="3"/>
  <c r="O216" i="3" s="1"/>
  <c r="D216" i="3"/>
  <c r="E215" i="3"/>
  <c r="L215" i="3" s="1"/>
  <c r="D215" i="3"/>
  <c r="E214" i="3"/>
  <c r="D214" i="3"/>
  <c r="E213" i="3"/>
  <c r="O213" i="3" s="1"/>
  <c r="D213" i="3"/>
  <c r="E212" i="3"/>
  <c r="L212" i="3" s="1"/>
  <c r="D212" i="3"/>
  <c r="E210" i="3"/>
  <c r="L210" i="3" s="1"/>
  <c r="D210" i="3"/>
  <c r="E209" i="3"/>
  <c r="D209" i="3"/>
  <c r="E208" i="3"/>
  <c r="D208" i="3"/>
  <c r="E206" i="3"/>
  <c r="D206" i="3"/>
  <c r="E205" i="3"/>
  <c r="D205" i="3"/>
  <c r="E204" i="3"/>
  <c r="O204" i="3" s="1"/>
  <c r="D204" i="3"/>
  <c r="D166" i="3"/>
  <c r="E166" i="3"/>
  <c r="M166" i="3" s="1"/>
  <c r="D167" i="3"/>
  <c r="E167" i="3"/>
  <c r="O167" i="3" s="1"/>
  <c r="D168" i="3"/>
  <c r="E168" i="3"/>
  <c r="L168" i="3" s="1"/>
  <c r="D169" i="3"/>
  <c r="E169" i="3"/>
  <c r="D170" i="3"/>
  <c r="E170" i="3"/>
  <c r="D171" i="3"/>
  <c r="E171" i="3"/>
  <c r="L171" i="3" s="1"/>
  <c r="D172" i="3"/>
  <c r="E172" i="3"/>
  <c r="D173" i="3"/>
  <c r="E173" i="3"/>
  <c r="O173" i="3" s="1"/>
  <c r="D174" i="3"/>
  <c r="E174" i="3"/>
  <c r="O174" i="3" s="1"/>
  <c r="D175" i="3"/>
  <c r="E175" i="3"/>
  <c r="D176" i="3"/>
  <c r="E176" i="3"/>
  <c r="L176" i="3" s="1"/>
  <c r="D177" i="3"/>
  <c r="E177" i="3"/>
  <c r="D178" i="3"/>
  <c r="E178" i="3"/>
  <c r="O178" i="3" s="1"/>
  <c r="D179" i="3"/>
  <c r="E179" i="3"/>
  <c r="D180" i="3"/>
  <c r="E180" i="3"/>
  <c r="L180" i="3" s="1"/>
  <c r="D181" i="3"/>
  <c r="E181" i="3"/>
  <c r="D182" i="3"/>
  <c r="E182" i="3"/>
  <c r="O182" i="3" s="1"/>
  <c r="D183" i="3"/>
  <c r="E183" i="3"/>
  <c r="L183" i="3" s="1"/>
  <c r="D184" i="3"/>
  <c r="E184" i="3"/>
  <c r="D185" i="3"/>
  <c r="E185" i="3"/>
  <c r="D186" i="3"/>
  <c r="E186" i="3"/>
  <c r="L186" i="3" s="1"/>
  <c r="D187" i="3"/>
  <c r="E187" i="3"/>
  <c r="D188" i="3"/>
  <c r="E188" i="3"/>
  <c r="O188" i="3" s="1"/>
  <c r="D189" i="3"/>
  <c r="E189" i="3"/>
  <c r="L189" i="3" s="1"/>
  <c r="D190" i="3"/>
  <c r="E190" i="3"/>
  <c r="O190" i="3" s="1"/>
  <c r="D191" i="3"/>
  <c r="E191" i="3"/>
  <c r="O191" i="3" s="1"/>
  <c r="D192" i="3"/>
  <c r="E192" i="3"/>
  <c r="O192" i="3" s="1"/>
  <c r="D193" i="3"/>
  <c r="E193" i="3"/>
  <c r="O193" i="3" s="1"/>
  <c r="D194" i="3"/>
  <c r="E194" i="3"/>
  <c r="O194" i="3" s="1"/>
  <c r="D195" i="3"/>
  <c r="E195" i="3"/>
  <c r="D196" i="3"/>
  <c r="E196" i="3"/>
  <c r="D197" i="3"/>
  <c r="E197" i="3"/>
  <c r="D198" i="3"/>
  <c r="E198" i="3"/>
  <c r="L198" i="3" s="1"/>
  <c r="D199" i="3"/>
  <c r="E199" i="3"/>
  <c r="D200" i="3"/>
  <c r="E200" i="3"/>
  <c r="O200" i="3" s="1"/>
  <c r="D201" i="3"/>
  <c r="E201" i="3"/>
  <c r="O201" i="3" s="1"/>
  <c r="D202" i="3"/>
  <c r="E202" i="3"/>
  <c r="O202" i="3" s="1"/>
  <c r="E165" i="3"/>
  <c r="O165" i="3" s="1"/>
  <c r="D165" i="3"/>
  <c r="E163" i="3"/>
  <c r="L163" i="3" s="1"/>
  <c r="D163" i="3"/>
  <c r="E162" i="3"/>
  <c r="L162" i="3" s="1"/>
  <c r="D162" i="3"/>
  <c r="E161" i="3"/>
  <c r="D161" i="3"/>
  <c r="E160" i="3"/>
  <c r="L160" i="3" s="1"/>
  <c r="D160" i="3"/>
  <c r="E159" i="3"/>
  <c r="O159" i="3" s="1"/>
  <c r="D159" i="3"/>
  <c r="E158" i="3"/>
  <c r="D158" i="3"/>
  <c r="E157" i="3"/>
  <c r="O157" i="3" s="1"/>
  <c r="D157" i="3"/>
  <c r="E156" i="3"/>
  <c r="D156" i="3"/>
  <c r="E155" i="3"/>
  <c r="O155" i="3" s="1"/>
  <c r="D155" i="3"/>
  <c r="E154" i="3"/>
  <c r="L154" i="3" s="1"/>
  <c r="D154" i="3"/>
  <c r="E153" i="3"/>
  <c r="O153" i="3" s="1"/>
  <c r="D153" i="3"/>
  <c r="E152" i="3"/>
  <c r="L152" i="3" s="1"/>
  <c r="D152" i="3"/>
  <c r="E151" i="3"/>
  <c r="L151" i="3" s="1"/>
  <c r="D151" i="3"/>
  <c r="E150" i="3"/>
  <c r="L150" i="3" s="1"/>
  <c r="D150" i="3"/>
  <c r="E149" i="3"/>
  <c r="D149" i="3"/>
  <c r="E148" i="3"/>
  <c r="O148" i="3" s="1"/>
  <c r="D148" i="3"/>
  <c r="E147" i="3"/>
  <c r="L147" i="3" s="1"/>
  <c r="D147" i="3"/>
  <c r="E146" i="3"/>
  <c r="L146" i="3" s="1"/>
  <c r="D146" i="3"/>
  <c r="E145" i="3"/>
  <c r="L145" i="3" s="1"/>
  <c r="D145" i="3"/>
  <c r="E144" i="3"/>
  <c r="D144" i="3"/>
  <c r="E143" i="3"/>
  <c r="L143" i="3" s="1"/>
  <c r="D143" i="3"/>
  <c r="E142" i="3"/>
  <c r="D142" i="3"/>
  <c r="E141" i="3"/>
  <c r="L141" i="3" s="1"/>
  <c r="D141" i="3"/>
  <c r="E140" i="3"/>
  <c r="D140" i="3"/>
  <c r="E139" i="3"/>
  <c r="D139" i="3"/>
  <c r="E138" i="3"/>
  <c r="L138" i="3" s="1"/>
  <c r="D138" i="3"/>
  <c r="E137" i="3"/>
  <c r="O137" i="3" s="1"/>
  <c r="D137" i="3"/>
  <c r="E136" i="3"/>
  <c r="L136" i="3" s="1"/>
  <c r="D136" i="3"/>
  <c r="E135" i="3"/>
  <c r="L135" i="3" s="1"/>
  <c r="D135" i="3"/>
  <c r="E134" i="3"/>
  <c r="D134" i="3"/>
  <c r="E133" i="3"/>
  <c r="L133" i="3" s="1"/>
  <c r="D133" i="3"/>
  <c r="E132" i="3"/>
  <c r="D132" i="3"/>
  <c r="E131" i="3"/>
  <c r="M131" i="3" s="1"/>
  <c r="D131" i="3"/>
  <c r="E130" i="3"/>
  <c r="L130" i="3" s="1"/>
  <c r="D130" i="3"/>
  <c r="E129" i="3"/>
  <c r="M129" i="3" s="1"/>
  <c r="S129" i="3" s="1"/>
  <c r="D129" i="3"/>
  <c r="E127" i="3"/>
  <c r="D127" i="3"/>
  <c r="E126" i="3"/>
  <c r="L126" i="3" s="1"/>
  <c r="D126" i="3"/>
  <c r="E125" i="3"/>
  <c r="L125" i="3" s="1"/>
  <c r="D125" i="3"/>
  <c r="E124" i="3"/>
  <c r="D124" i="3"/>
  <c r="E123" i="3"/>
  <c r="D123" i="3"/>
  <c r="E122" i="3"/>
  <c r="L122" i="3" s="1"/>
  <c r="D122" i="3"/>
  <c r="E121" i="3"/>
  <c r="D121" i="3"/>
  <c r="E120" i="3"/>
  <c r="L120" i="3" s="1"/>
  <c r="D120" i="3"/>
  <c r="E119" i="3"/>
  <c r="O119" i="3" s="1"/>
  <c r="D119" i="3"/>
  <c r="E118" i="3"/>
  <c r="O118" i="3" s="1"/>
  <c r="D118" i="3"/>
  <c r="E117" i="3"/>
  <c r="L117" i="3" s="1"/>
  <c r="D117" i="3"/>
  <c r="E116" i="3"/>
  <c r="D116" i="3"/>
  <c r="E115" i="3"/>
  <c r="L115" i="3" s="1"/>
  <c r="D115" i="3"/>
  <c r="E114" i="3"/>
  <c r="D114" i="3"/>
  <c r="E113" i="3"/>
  <c r="O113" i="3" s="1"/>
  <c r="D113" i="3"/>
  <c r="E112" i="3"/>
  <c r="O112" i="3" s="1"/>
  <c r="D112" i="3"/>
  <c r="E111" i="3"/>
  <c r="D111" i="3"/>
  <c r="E110" i="3"/>
  <c r="L110" i="3" s="1"/>
  <c r="D110" i="3"/>
  <c r="E109" i="3"/>
  <c r="D109" i="3"/>
  <c r="E108" i="3"/>
  <c r="L108" i="3" s="1"/>
  <c r="D108" i="3"/>
  <c r="E107" i="3"/>
  <c r="D107" i="3"/>
  <c r="E106" i="3"/>
  <c r="L106" i="3" s="1"/>
  <c r="D106" i="3"/>
  <c r="E105" i="3"/>
  <c r="D105" i="3"/>
  <c r="E104" i="3"/>
  <c r="M104" i="3" s="1"/>
  <c r="D104" i="3"/>
  <c r="E103" i="3"/>
  <c r="L103" i="3" s="1"/>
  <c r="D103" i="3"/>
  <c r="E102" i="3"/>
  <c r="O102" i="3" s="1"/>
  <c r="D102" i="3"/>
  <c r="E100" i="3"/>
  <c r="L100" i="3" s="1"/>
  <c r="D100" i="3"/>
  <c r="E99" i="3"/>
  <c r="D99" i="3"/>
  <c r="E98" i="3"/>
  <c r="L98" i="3" s="1"/>
  <c r="D98" i="3"/>
  <c r="E97" i="3"/>
  <c r="O97" i="3" s="1"/>
  <c r="D97" i="3"/>
  <c r="E96" i="3"/>
  <c r="O96" i="3" s="1"/>
  <c r="D96" i="3"/>
  <c r="E95" i="3"/>
  <c r="O95" i="3" s="1"/>
  <c r="D95" i="3"/>
  <c r="E94" i="3"/>
  <c r="O94" i="3" s="1"/>
  <c r="D94" i="3"/>
  <c r="E93" i="3"/>
  <c r="L93" i="3" s="1"/>
  <c r="D93" i="3"/>
  <c r="E91" i="3"/>
  <c r="D91" i="3"/>
  <c r="E90" i="3"/>
  <c r="O90" i="3" s="1"/>
  <c r="D90" i="3"/>
  <c r="E88" i="3"/>
  <c r="L88" i="3" s="1"/>
  <c r="D88" i="3"/>
  <c r="E87" i="3"/>
  <c r="D87" i="3"/>
  <c r="E86" i="3"/>
  <c r="L86" i="3" s="1"/>
  <c r="D86" i="3"/>
  <c r="E85" i="3"/>
  <c r="O85" i="3" s="1"/>
  <c r="S85" i="3" s="1"/>
  <c r="D85" i="3"/>
  <c r="E84" i="3"/>
  <c r="L84" i="3" s="1"/>
  <c r="D84" i="3"/>
  <c r="E83" i="3"/>
  <c r="L83" i="3" s="1"/>
  <c r="D83" i="3"/>
  <c r="E82" i="3"/>
  <c r="D82" i="3"/>
  <c r="E81" i="3"/>
  <c r="L81" i="3" s="1"/>
  <c r="D81" i="3"/>
  <c r="E80" i="3"/>
  <c r="O80" i="3" s="1"/>
  <c r="D80" i="3"/>
  <c r="E79" i="3"/>
  <c r="L79" i="3" s="1"/>
  <c r="D79" i="3"/>
  <c r="E78" i="3"/>
  <c r="L78" i="3" s="1"/>
  <c r="D78" i="3"/>
  <c r="E77" i="3"/>
  <c r="D77" i="3"/>
  <c r="E76" i="3"/>
  <c r="L76" i="3" s="1"/>
  <c r="D76" i="3"/>
  <c r="E75" i="3"/>
  <c r="O75" i="3" s="1"/>
  <c r="D75" i="3"/>
  <c r="E73" i="3"/>
  <c r="L73" i="3" s="1"/>
  <c r="D73" i="3"/>
  <c r="E72" i="3"/>
  <c r="D72" i="3"/>
  <c r="E71" i="3"/>
  <c r="L71" i="3" s="1"/>
  <c r="D71" i="3"/>
  <c r="E70" i="3"/>
  <c r="D70" i="3"/>
  <c r="E69" i="3"/>
  <c r="L69" i="3" s="1"/>
  <c r="D69" i="3"/>
  <c r="E68" i="3"/>
  <c r="D68" i="3"/>
  <c r="E67" i="3"/>
  <c r="D67" i="3"/>
  <c r="E66" i="3"/>
  <c r="L66" i="3" s="1"/>
  <c r="D66" i="3"/>
  <c r="E65" i="3"/>
  <c r="O65" i="3" s="1"/>
  <c r="D65" i="3"/>
  <c r="E64" i="3"/>
  <c r="M64" i="3" s="1"/>
  <c r="N64" i="3" s="1"/>
  <c r="D64" i="3"/>
  <c r="E63" i="3"/>
  <c r="D63" i="3"/>
  <c r="E62" i="3"/>
  <c r="O62" i="3" s="1"/>
  <c r="D62" i="3"/>
  <c r="E61" i="3"/>
  <c r="L61" i="3" s="1"/>
  <c r="D61" i="3"/>
  <c r="E60" i="3"/>
  <c r="L60" i="3" s="1"/>
  <c r="D60" i="3"/>
  <c r="E59" i="3"/>
  <c r="O59" i="3" s="1"/>
  <c r="T59" i="3" s="1"/>
  <c r="D59" i="3"/>
  <c r="E58" i="3"/>
  <c r="O58" i="3" s="1"/>
  <c r="T58" i="3" s="1"/>
  <c r="D58" i="3"/>
  <c r="E57" i="3"/>
  <c r="D57" i="3"/>
  <c r="E56" i="3"/>
  <c r="D56" i="3"/>
  <c r="E55" i="3"/>
  <c r="L55" i="3" s="1"/>
  <c r="D55" i="3"/>
  <c r="E54" i="3"/>
  <c r="L54" i="3" s="1"/>
  <c r="D54" i="3"/>
  <c r="E53" i="3"/>
  <c r="L53" i="3" s="1"/>
  <c r="D53" i="3"/>
  <c r="E52" i="3"/>
  <c r="D52" i="3"/>
  <c r="E51" i="3"/>
  <c r="O51" i="3" s="1"/>
  <c r="D51" i="3"/>
  <c r="E50" i="3"/>
  <c r="L50" i="3" s="1"/>
  <c r="D50" i="3"/>
  <c r="E49" i="3"/>
  <c r="L49" i="3" s="1"/>
  <c r="D49" i="3"/>
  <c r="E47" i="3"/>
  <c r="O47" i="3" s="1"/>
  <c r="E46" i="3"/>
  <c r="L46" i="3" s="1"/>
  <c r="E45" i="3"/>
  <c r="E44" i="3"/>
  <c r="L44" i="3" s="1"/>
  <c r="E43" i="3"/>
  <c r="M43" i="3" s="1"/>
  <c r="N43" i="3" s="1"/>
  <c r="E42" i="3"/>
  <c r="O42" i="3" s="1"/>
  <c r="E41" i="3"/>
  <c r="E40" i="3"/>
  <c r="E39" i="3"/>
  <c r="M39" i="3" s="1"/>
  <c r="E38" i="3"/>
  <c r="L38" i="3" s="1"/>
  <c r="E37" i="3"/>
  <c r="E36" i="3"/>
  <c r="O36" i="3" s="1"/>
  <c r="E35" i="3"/>
  <c r="O35" i="3" s="1"/>
  <c r="E34" i="3"/>
  <c r="L34" i="3" s="1"/>
  <c r="E33" i="3"/>
  <c r="L33" i="3" s="1"/>
  <c r="E32" i="3"/>
  <c r="O32" i="3" s="1"/>
  <c r="E31" i="3"/>
  <c r="E30" i="3"/>
  <c r="L30" i="3" s="1"/>
  <c r="E8" i="3"/>
  <c r="E7" i="3"/>
  <c r="E6" i="3"/>
  <c r="E5" i="3"/>
  <c r="E4" i="3"/>
  <c r="O4" i="3" s="1"/>
  <c r="E3" i="3"/>
  <c r="O3" i="3" s="1"/>
  <c r="O5" i="3"/>
  <c r="E11" i="3"/>
  <c r="L11" i="3" s="1"/>
  <c r="E12" i="3"/>
  <c r="M12" i="3" s="1"/>
  <c r="N12" i="3" s="1"/>
  <c r="E13" i="3"/>
  <c r="L13" i="3" s="1"/>
  <c r="E14" i="3"/>
  <c r="O14" i="3" s="1"/>
  <c r="E15" i="3"/>
  <c r="E16" i="3"/>
  <c r="O16" i="3" s="1"/>
  <c r="E17" i="3"/>
  <c r="L17" i="3" s="1"/>
  <c r="E18" i="3"/>
  <c r="E19" i="3"/>
  <c r="E20" i="3"/>
  <c r="L20" i="3" s="1"/>
  <c r="E21" i="3"/>
  <c r="O21" i="3" s="1"/>
  <c r="E22" i="3"/>
  <c r="O22" i="3" s="1"/>
  <c r="E23" i="3"/>
  <c r="L23" i="3" s="1"/>
  <c r="E24" i="3"/>
  <c r="L24" i="3" s="1"/>
  <c r="E25" i="3"/>
  <c r="L25" i="3" s="1"/>
  <c r="E26" i="3"/>
  <c r="L26" i="3" s="1"/>
  <c r="E27" i="3"/>
  <c r="L27" i="3" s="1"/>
  <c r="E28" i="3"/>
  <c r="L28" i="3" s="1"/>
  <c r="E10" i="3"/>
  <c r="O10" i="3" s="1"/>
  <c r="D8" i="3"/>
  <c r="D7" i="3"/>
  <c r="D6" i="3"/>
  <c r="D5" i="3"/>
  <c r="D4" i="3"/>
  <c r="D3" i="3"/>
  <c r="D28" i="3"/>
  <c r="D27" i="3"/>
  <c r="D26" i="3"/>
  <c r="D25" i="3"/>
  <c r="D24" i="3"/>
  <c r="D23" i="3"/>
  <c r="D22" i="3"/>
  <c r="D21" i="3"/>
  <c r="D20" i="3"/>
  <c r="D19" i="3"/>
  <c r="D18" i="3"/>
  <c r="D17" i="3"/>
  <c r="D16" i="3"/>
  <c r="D15" i="3"/>
  <c r="D14" i="3"/>
  <c r="D13" i="3"/>
  <c r="D12" i="3"/>
  <c r="D11" i="3"/>
  <c r="D10" i="3"/>
  <c r="F33" i="3"/>
  <c r="G33" i="3"/>
  <c r="F34" i="3"/>
  <c r="G34" i="3"/>
  <c r="F35" i="3"/>
  <c r="G35" i="3"/>
  <c r="F36" i="3"/>
  <c r="G36" i="3"/>
  <c r="F37" i="3"/>
  <c r="G37" i="3"/>
  <c r="F38" i="3"/>
  <c r="G38" i="3"/>
  <c r="F39" i="3"/>
  <c r="G39" i="3"/>
  <c r="F40" i="3"/>
  <c r="G40" i="3"/>
  <c r="D34" i="3"/>
  <c r="D35" i="3"/>
  <c r="D36" i="3"/>
  <c r="G142" i="3"/>
  <c r="G141" i="3"/>
  <c r="F139" i="3"/>
  <c r="F140" i="3"/>
  <c r="F141" i="3"/>
  <c r="F142" i="3"/>
  <c r="F143" i="3"/>
  <c r="O28" i="3"/>
  <c r="O27" i="3"/>
  <c r="O20" i="3"/>
  <c r="O6" i="3"/>
  <c r="M4" i="3"/>
  <c r="N4" i="3" s="1"/>
  <c r="R4" i="3"/>
  <c r="T4" i="3"/>
  <c r="L5" i="3"/>
  <c r="M5" i="3"/>
  <c r="N5" i="3" s="1"/>
  <c r="R5" i="3"/>
  <c r="T5" i="3"/>
  <c r="L6" i="3"/>
  <c r="M6" i="3"/>
  <c r="Q6" i="3" s="1"/>
  <c r="R6" i="3"/>
  <c r="T6" i="3"/>
  <c r="M7" i="3"/>
  <c r="Q7" i="3" s="1"/>
  <c r="R7" i="3"/>
  <c r="T7" i="3"/>
  <c r="R8" i="3"/>
  <c r="T8" i="3"/>
  <c r="M10" i="3"/>
  <c r="R10" i="3"/>
  <c r="T10" i="3"/>
  <c r="M11" i="3"/>
  <c r="N11" i="3" s="1"/>
  <c r="R11" i="3"/>
  <c r="T11" i="3"/>
  <c r="L12" i="3"/>
  <c r="R12" i="3"/>
  <c r="T12" i="3"/>
  <c r="R13" i="3"/>
  <c r="T13" i="3"/>
  <c r="R14" i="3"/>
  <c r="T14" i="3"/>
  <c r="M15" i="3"/>
  <c r="R15" i="3"/>
  <c r="T15" i="3"/>
  <c r="M16" i="3"/>
  <c r="N16" i="3" s="1"/>
  <c r="R16" i="3"/>
  <c r="T16" i="3"/>
  <c r="R17" i="3"/>
  <c r="T17" i="3"/>
  <c r="M18" i="3"/>
  <c r="N18" i="3" s="1"/>
  <c r="R18" i="3"/>
  <c r="T18" i="3"/>
  <c r="R19" i="3"/>
  <c r="T19" i="3"/>
  <c r="M20" i="3"/>
  <c r="N20" i="3" s="1"/>
  <c r="R20" i="3"/>
  <c r="T20" i="3"/>
  <c r="M21" i="3"/>
  <c r="N21" i="3" s="1"/>
  <c r="R21" i="3"/>
  <c r="T21" i="3"/>
  <c r="L22" i="3"/>
  <c r="M22" i="3"/>
  <c r="N22" i="3" s="1"/>
  <c r="R22" i="3"/>
  <c r="T22" i="3"/>
  <c r="M23" i="3"/>
  <c r="Q23" i="3" s="1"/>
  <c r="R23" i="3"/>
  <c r="T23" i="3"/>
  <c r="R24" i="3"/>
  <c r="T24" i="3"/>
  <c r="M25" i="3"/>
  <c r="S25" i="3" s="1"/>
  <c r="R25" i="3"/>
  <c r="T25" i="3"/>
  <c r="M26" i="3"/>
  <c r="P26" i="3" s="1"/>
  <c r="R26" i="3"/>
  <c r="T26" i="3"/>
  <c r="M27" i="3"/>
  <c r="R27" i="3"/>
  <c r="T27" i="3"/>
  <c r="M28" i="3"/>
  <c r="N28" i="3" s="1"/>
  <c r="R28" i="3"/>
  <c r="T28" i="3"/>
  <c r="R30" i="3"/>
  <c r="T30" i="3"/>
  <c r="T3" i="3"/>
  <c r="R3" i="3"/>
  <c r="M3" i="3"/>
  <c r="N3" i="3" s="1"/>
  <c r="L3" i="3"/>
  <c r="F209" i="3"/>
  <c r="G209" i="3"/>
  <c r="F210" i="3"/>
  <c r="G210" i="3"/>
  <c r="F212" i="3"/>
  <c r="G212" i="3"/>
  <c r="F213" i="3"/>
  <c r="G213" i="3"/>
  <c r="F214" i="3"/>
  <c r="G214" i="3"/>
  <c r="F215" i="3"/>
  <c r="G215" i="3"/>
  <c r="F216" i="3"/>
  <c r="G216" i="3"/>
  <c r="F217" i="3"/>
  <c r="G217" i="3"/>
  <c r="F218" i="3"/>
  <c r="G218" i="3"/>
  <c r="F219" i="3"/>
  <c r="G219" i="3"/>
  <c r="F220" i="3"/>
  <c r="G220" i="3"/>
  <c r="F221" i="3"/>
  <c r="G221" i="3"/>
  <c r="F222" i="3"/>
  <c r="G222" i="3"/>
  <c r="F224" i="3"/>
  <c r="G224" i="3"/>
  <c r="F225" i="3"/>
  <c r="G225" i="3"/>
  <c r="F226" i="3"/>
  <c r="G226" i="3"/>
  <c r="F227" i="3"/>
  <c r="G227" i="3"/>
  <c r="F228" i="3"/>
  <c r="G228" i="3"/>
  <c r="F229" i="3"/>
  <c r="G229" i="3"/>
  <c r="F230" i="3"/>
  <c r="G230" i="3"/>
  <c r="F231" i="3"/>
  <c r="G231" i="3"/>
  <c r="F233" i="3"/>
  <c r="G233" i="3"/>
  <c r="F234" i="3"/>
  <c r="G234" i="3"/>
  <c r="F235" i="3"/>
  <c r="G235" i="3"/>
  <c r="F236" i="3"/>
  <c r="G236" i="3"/>
  <c r="F237" i="3"/>
  <c r="G237" i="3"/>
  <c r="F238" i="3"/>
  <c r="G238" i="3"/>
  <c r="F239" i="3"/>
  <c r="G239" i="3"/>
  <c r="F241" i="3"/>
  <c r="G241" i="3"/>
  <c r="F242" i="3"/>
  <c r="G242" i="3"/>
  <c r="F243" i="3"/>
  <c r="G243" i="3"/>
  <c r="F244" i="3"/>
  <c r="G244" i="3"/>
  <c r="F245" i="3"/>
  <c r="G245" i="3"/>
  <c r="F246" i="3"/>
  <c r="G246" i="3"/>
  <c r="F247" i="3"/>
  <c r="G247" i="3"/>
  <c r="F248" i="3"/>
  <c r="G248" i="3"/>
  <c r="F249" i="3"/>
  <c r="G249" i="3"/>
  <c r="F250" i="3"/>
  <c r="G250" i="3"/>
  <c r="F251" i="3"/>
  <c r="G251" i="3"/>
  <c r="F252" i="3"/>
  <c r="G252" i="3"/>
  <c r="F254" i="3"/>
  <c r="G254" i="3"/>
  <c r="G208" i="3"/>
  <c r="F208" i="3"/>
  <c r="F205" i="3"/>
  <c r="G205" i="3"/>
  <c r="F206" i="3"/>
  <c r="G206" i="3"/>
  <c r="G204" i="3"/>
  <c r="F204" i="3"/>
  <c r="F166" i="3"/>
  <c r="G166" i="3"/>
  <c r="F167" i="3"/>
  <c r="G167" i="3"/>
  <c r="F168" i="3"/>
  <c r="G168" i="3"/>
  <c r="F169" i="3"/>
  <c r="G169" i="3"/>
  <c r="F170" i="3"/>
  <c r="G170" i="3"/>
  <c r="F171" i="3"/>
  <c r="G171" i="3"/>
  <c r="F172" i="3"/>
  <c r="G172" i="3"/>
  <c r="F173" i="3"/>
  <c r="G173" i="3"/>
  <c r="F174" i="3"/>
  <c r="G174" i="3"/>
  <c r="F175" i="3"/>
  <c r="G175" i="3"/>
  <c r="F176" i="3"/>
  <c r="G176" i="3"/>
  <c r="F177" i="3"/>
  <c r="G177" i="3"/>
  <c r="F178" i="3"/>
  <c r="G178" i="3"/>
  <c r="F179" i="3"/>
  <c r="G179" i="3"/>
  <c r="F180" i="3"/>
  <c r="G180" i="3"/>
  <c r="F181" i="3"/>
  <c r="G181" i="3"/>
  <c r="F182" i="3"/>
  <c r="G182" i="3"/>
  <c r="F183" i="3"/>
  <c r="G183" i="3"/>
  <c r="F184" i="3"/>
  <c r="G184" i="3"/>
  <c r="F185" i="3"/>
  <c r="G185" i="3"/>
  <c r="F186" i="3"/>
  <c r="G186" i="3"/>
  <c r="F187" i="3"/>
  <c r="G187" i="3"/>
  <c r="F188" i="3"/>
  <c r="G188" i="3"/>
  <c r="F189" i="3"/>
  <c r="G189" i="3"/>
  <c r="F190" i="3"/>
  <c r="G190" i="3"/>
  <c r="F191" i="3"/>
  <c r="G191" i="3"/>
  <c r="F192" i="3"/>
  <c r="G192" i="3"/>
  <c r="F193" i="3"/>
  <c r="G193" i="3"/>
  <c r="F194" i="3"/>
  <c r="G194" i="3"/>
  <c r="F195" i="3"/>
  <c r="G195" i="3"/>
  <c r="F196" i="3"/>
  <c r="G196" i="3"/>
  <c r="F197" i="3"/>
  <c r="G197" i="3"/>
  <c r="F198" i="3"/>
  <c r="G198" i="3"/>
  <c r="F199" i="3"/>
  <c r="G199" i="3"/>
  <c r="F200" i="3"/>
  <c r="G200" i="3"/>
  <c r="F201" i="3"/>
  <c r="G201" i="3"/>
  <c r="F202" i="3"/>
  <c r="G202" i="3"/>
  <c r="G165" i="3"/>
  <c r="F165" i="3"/>
  <c r="F130" i="3"/>
  <c r="G130" i="3"/>
  <c r="F131" i="3"/>
  <c r="G131" i="3"/>
  <c r="F132" i="3"/>
  <c r="G132" i="3"/>
  <c r="F133" i="3"/>
  <c r="G133" i="3"/>
  <c r="F134" i="3"/>
  <c r="G134" i="3"/>
  <c r="F135" i="3"/>
  <c r="G135" i="3"/>
  <c r="F136" i="3"/>
  <c r="G136" i="3"/>
  <c r="F137" i="3"/>
  <c r="G137" i="3"/>
  <c r="F138" i="3"/>
  <c r="G138" i="3"/>
  <c r="G139" i="3"/>
  <c r="G140" i="3"/>
  <c r="G143" i="3"/>
  <c r="F144" i="3"/>
  <c r="G144" i="3"/>
  <c r="F145" i="3"/>
  <c r="G145" i="3"/>
  <c r="F146" i="3"/>
  <c r="G146" i="3"/>
  <c r="F147" i="3"/>
  <c r="G147" i="3"/>
  <c r="F148" i="3"/>
  <c r="G148" i="3"/>
  <c r="F149" i="3"/>
  <c r="G149" i="3"/>
  <c r="F150" i="3"/>
  <c r="G150" i="3"/>
  <c r="F151" i="3"/>
  <c r="G151" i="3"/>
  <c r="F152" i="3"/>
  <c r="G152" i="3"/>
  <c r="F153" i="3"/>
  <c r="G153" i="3"/>
  <c r="F154" i="3"/>
  <c r="G154" i="3"/>
  <c r="F155" i="3"/>
  <c r="G155" i="3"/>
  <c r="F156" i="3"/>
  <c r="G156" i="3"/>
  <c r="F157" i="3"/>
  <c r="G157" i="3"/>
  <c r="F158" i="3"/>
  <c r="G158" i="3"/>
  <c r="F159" i="3"/>
  <c r="G159" i="3"/>
  <c r="F160" i="3"/>
  <c r="G160" i="3"/>
  <c r="F161" i="3"/>
  <c r="G161" i="3"/>
  <c r="F162" i="3"/>
  <c r="G162" i="3"/>
  <c r="F163" i="3"/>
  <c r="G163" i="3"/>
  <c r="G129" i="3"/>
  <c r="F129" i="3"/>
  <c r="G127" i="3"/>
  <c r="F127" i="3"/>
  <c r="F126" i="3"/>
  <c r="G125" i="3"/>
  <c r="F125" i="3"/>
  <c r="G124" i="3"/>
  <c r="F124" i="3"/>
  <c r="G123" i="3"/>
  <c r="F123" i="3"/>
  <c r="G122" i="3"/>
  <c r="F122" i="3"/>
  <c r="G121" i="3"/>
  <c r="F121" i="3"/>
  <c r="G120" i="3"/>
  <c r="F120" i="3"/>
  <c r="G119" i="3"/>
  <c r="F119" i="3"/>
  <c r="G118" i="3"/>
  <c r="F118" i="3"/>
  <c r="G117" i="3"/>
  <c r="F117" i="3"/>
  <c r="G116" i="3"/>
  <c r="F116" i="3"/>
  <c r="G115" i="3"/>
  <c r="F115" i="3"/>
  <c r="G114" i="3"/>
  <c r="F114" i="3"/>
  <c r="G113" i="3"/>
  <c r="F113" i="3"/>
  <c r="G112" i="3"/>
  <c r="F112" i="3"/>
  <c r="G111" i="3"/>
  <c r="F111" i="3"/>
  <c r="G110" i="3"/>
  <c r="F110" i="3"/>
  <c r="G109" i="3"/>
  <c r="F109" i="3"/>
  <c r="G108" i="3"/>
  <c r="F108" i="3"/>
  <c r="G107" i="3"/>
  <c r="F107" i="3"/>
  <c r="G106" i="3"/>
  <c r="F106" i="3"/>
  <c r="G105" i="3"/>
  <c r="F105" i="3"/>
  <c r="G104" i="3"/>
  <c r="F104" i="3"/>
  <c r="G103" i="3"/>
  <c r="F103" i="3"/>
  <c r="G102" i="3"/>
  <c r="F102" i="3"/>
  <c r="G100" i="3"/>
  <c r="F100" i="3"/>
  <c r="G99" i="3"/>
  <c r="F99" i="3"/>
  <c r="G98" i="3"/>
  <c r="F98" i="3"/>
  <c r="G97" i="3"/>
  <c r="F97" i="3"/>
  <c r="G96" i="3"/>
  <c r="F96" i="3"/>
  <c r="G95" i="3"/>
  <c r="F95" i="3"/>
  <c r="G94" i="3"/>
  <c r="F94" i="3"/>
  <c r="G93" i="3"/>
  <c r="F93" i="3"/>
  <c r="G91" i="3"/>
  <c r="F91" i="3"/>
  <c r="G90" i="3"/>
  <c r="F90" i="3"/>
  <c r="G88" i="3"/>
  <c r="F88" i="3"/>
  <c r="G87" i="3"/>
  <c r="F87" i="3"/>
  <c r="G86" i="3"/>
  <c r="F86" i="3"/>
  <c r="G85" i="3"/>
  <c r="F85" i="3"/>
  <c r="G84" i="3"/>
  <c r="F84" i="3"/>
  <c r="G83" i="3"/>
  <c r="F83" i="3"/>
  <c r="G82" i="3"/>
  <c r="F82" i="3"/>
  <c r="G81" i="3"/>
  <c r="F81" i="3"/>
  <c r="G80" i="3"/>
  <c r="F80" i="3"/>
  <c r="G79" i="3"/>
  <c r="F79" i="3"/>
  <c r="G78" i="3"/>
  <c r="F78" i="3"/>
  <c r="G77" i="3"/>
  <c r="F77" i="3"/>
  <c r="G76" i="3"/>
  <c r="F76" i="3"/>
  <c r="G75" i="3"/>
  <c r="F75" i="3"/>
  <c r="F50" i="3"/>
  <c r="G50" i="3"/>
  <c r="F51" i="3"/>
  <c r="G51" i="3"/>
  <c r="F52" i="3"/>
  <c r="G52" i="3"/>
  <c r="F53" i="3"/>
  <c r="G53" i="3"/>
  <c r="F54" i="3"/>
  <c r="G54" i="3"/>
  <c r="F55" i="3"/>
  <c r="G55" i="3"/>
  <c r="F56" i="3"/>
  <c r="G56" i="3"/>
  <c r="F57" i="3"/>
  <c r="G57" i="3"/>
  <c r="F58" i="3"/>
  <c r="G58" i="3"/>
  <c r="F59" i="3"/>
  <c r="G59" i="3"/>
  <c r="F60" i="3"/>
  <c r="G60" i="3"/>
  <c r="F61" i="3"/>
  <c r="G61" i="3"/>
  <c r="F62" i="3"/>
  <c r="G62" i="3"/>
  <c r="F63" i="3"/>
  <c r="G63" i="3"/>
  <c r="F64" i="3"/>
  <c r="G64" i="3"/>
  <c r="F65" i="3"/>
  <c r="G65" i="3"/>
  <c r="F66" i="3"/>
  <c r="G66" i="3"/>
  <c r="F67" i="3"/>
  <c r="G67" i="3"/>
  <c r="F68" i="3"/>
  <c r="G68" i="3"/>
  <c r="F69" i="3"/>
  <c r="G69" i="3"/>
  <c r="F70" i="3"/>
  <c r="G70" i="3"/>
  <c r="F71" i="3"/>
  <c r="G71" i="3"/>
  <c r="F72" i="3"/>
  <c r="G72" i="3"/>
  <c r="F73" i="3"/>
  <c r="G73" i="3"/>
  <c r="G49" i="3"/>
  <c r="F49" i="3"/>
  <c r="G47" i="3"/>
  <c r="F47" i="3"/>
  <c r="G46" i="3"/>
  <c r="F46" i="3"/>
  <c r="G45" i="3"/>
  <c r="F45" i="3"/>
  <c r="G44" i="3"/>
  <c r="F44" i="3"/>
  <c r="G43" i="3"/>
  <c r="F43" i="3"/>
  <c r="G42" i="3"/>
  <c r="F42" i="3"/>
  <c r="G41" i="3"/>
  <c r="F41" i="3"/>
  <c r="G32" i="3"/>
  <c r="F32" i="3"/>
  <c r="G31" i="3"/>
  <c r="F31" i="3"/>
  <c r="G30" i="3"/>
  <c r="F30" i="3"/>
  <c r="G20" i="3"/>
  <c r="F11" i="3"/>
  <c r="G11" i="3"/>
  <c r="F12" i="3"/>
  <c r="G12" i="3"/>
  <c r="F13" i="3"/>
  <c r="G13" i="3"/>
  <c r="F14" i="3"/>
  <c r="G14" i="3"/>
  <c r="F15" i="3"/>
  <c r="G15" i="3"/>
  <c r="F16" i="3"/>
  <c r="G16" i="3"/>
  <c r="F17" i="3"/>
  <c r="G17" i="3"/>
  <c r="F18" i="3"/>
  <c r="G18" i="3"/>
  <c r="F19" i="3"/>
  <c r="G19" i="3"/>
  <c r="F20" i="3"/>
  <c r="F21" i="3"/>
  <c r="G21" i="3"/>
  <c r="F22" i="3"/>
  <c r="G22" i="3"/>
  <c r="F23" i="3"/>
  <c r="G23" i="3"/>
  <c r="F24" i="3"/>
  <c r="G24" i="3"/>
  <c r="F25" i="3"/>
  <c r="G25" i="3"/>
  <c r="F26" i="3"/>
  <c r="G26" i="3"/>
  <c r="F27" i="3"/>
  <c r="G27" i="3"/>
  <c r="F28" i="3"/>
  <c r="G28" i="3"/>
  <c r="G10" i="3"/>
  <c r="F10" i="3"/>
  <c r="F4" i="3"/>
  <c r="G4" i="3"/>
  <c r="F5" i="3"/>
  <c r="G5" i="3"/>
  <c r="F6" i="3"/>
  <c r="G6" i="3"/>
  <c r="F7" i="3"/>
  <c r="G7" i="3"/>
  <c r="F8" i="3"/>
  <c r="G8" i="3"/>
  <c r="G3" i="3"/>
  <c r="F3" i="3"/>
  <c r="D31" i="3"/>
  <c r="D32" i="3"/>
  <c r="D33" i="3"/>
  <c r="D37" i="3"/>
  <c r="D38" i="3"/>
  <c r="D39" i="3"/>
  <c r="D40" i="3"/>
  <c r="D41" i="3"/>
  <c r="D42" i="3"/>
  <c r="D43" i="3"/>
  <c r="D44" i="3"/>
  <c r="D45" i="3"/>
  <c r="D46" i="3"/>
  <c r="D47" i="3"/>
  <c r="D30" i="3"/>
  <c r="S131" i="3" l="1"/>
  <c r="N131" i="3"/>
  <c r="L193" i="3"/>
  <c r="N152" i="3"/>
  <c r="N151" i="3"/>
  <c r="O183" i="3"/>
  <c r="N99" i="3"/>
  <c r="M58" i="3"/>
  <c r="N58" i="3" s="1"/>
  <c r="M120" i="3"/>
  <c r="Q120" i="3" s="1"/>
  <c r="O117" i="3"/>
  <c r="L104" i="3"/>
  <c r="Q150" i="3"/>
  <c r="M167" i="3"/>
  <c r="S167" i="3" s="1"/>
  <c r="M212" i="3"/>
  <c r="N212" i="3" s="1"/>
  <c r="O220" i="3"/>
  <c r="S220" i="3" s="1"/>
  <c r="M213" i="3"/>
  <c r="N213" i="3" s="1"/>
  <c r="L243" i="3"/>
  <c r="L247" i="3"/>
  <c r="N7" i="3"/>
  <c r="N226" i="3"/>
  <c r="N190" i="3"/>
  <c r="N95" i="3"/>
  <c r="L58" i="3"/>
  <c r="O86" i="3"/>
  <c r="T86" i="3" s="1"/>
  <c r="O83" i="3"/>
  <c r="O79" i="3"/>
  <c r="O76" i="3"/>
  <c r="M117" i="3"/>
  <c r="N117" i="3" s="1"/>
  <c r="Q156" i="3"/>
  <c r="P150" i="3"/>
  <c r="Q186" i="3"/>
  <c r="L174" i="3"/>
  <c r="L167" i="3"/>
  <c r="O212" i="3"/>
  <c r="M220" i="3"/>
  <c r="N220" i="3" s="1"/>
  <c r="L213" i="3"/>
  <c r="L236" i="3"/>
  <c r="N250" i="3"/>
  <c r="N147" i="3"/>
  <c r="N87" i="3"/>
  <c r="M71" i="3"/>
  <c r="N71" i="3" s="1"/>
  <c r="O225" i="3"/>
  <c r="P238" i="3"/>
  <c r="Q238" i="3"/>
  <c r="P249" i="3"/>
  <c r="Q242" i="3"/>
  <c r="P20" i="3"/>
  <c r="S242" i="3"/>
  <c r="L75" i="3"/>
  <c r="S119" i="3"/>
  <c r="L153" i="3"/>
  <c r="N229" i="3"/>
  <c r="O126" i="3"/>
  <c r="L201" i="3"/>
  <c r="N249" i="3"/>
  <c r="N214" i="3"/>
  <c r="N32" i="3"/>
  <c r="O103" i="3"/>
  <c r="O176" i="3"/>
  <c r="N82" i="3"/>
  <c r="L10" i="3"/>
  <c r="O38" i="3"/>
  <c r="M75" i="3"/>
  <c r="N75" i="3" s="1"/>
  <c r="O78" i="3"/>
  <c r="L90" i="3"/>
  <c r="L94" i="3"/>
  <c r="O162" i="3"/>
  <c r="Q159" i="3"/>
  <c r="M146" i="3"/>
  <c r="O138" i="3"/>
  <c r="O135" i="3"/>
  <c r="S200" i="3"/>
  <c r="Q195" i="3"/>
  <c r="L166" i="3"/>
  <c r="O215" i="3"/>
  <c r="O228" i="3"/>
  <c r="L241" i="3"/>
  <c r="L248" i="3"/>
  <c r="P251" i="3"/>
  <c r="N247" i="3"/>
  <c r="N25" i="3"/>
  <c r="M42" i="3"/>
  <c r="M38" i="3"/>
  <c r="O34" i="3"/>
  <c r="M65" i="3"/>
  <c r="N65" i="3" s="1"/>
  <c r="S82" i="3"/>
  <c r="M78" i="3"/>
  <c r="N78" i="3" s="1"/>
  <c r="O100" i="3"/>
  <c r="L102" i="3"/>
  <c r="Q119" i="3"/>
  <c r="Q112" i="3"/>
  <c r="P159" i="3"/>
  <c r="S152" i="3"/>
  <c r="P149" i="3"/>
  <c r="M138" i="3"/>
  <c r="Q182" i="3"/>
  <c r="L173" i="3"/>
  <c r="L204" i="3"/>
  <c r="S222" i="3"/>
  <c r="O219" i="3"/>
  <c r="M215" i="3"/>
  <c r="S215" i="3" s="1"/>
  <c r="P228" i="3"/>
  <c r="L237" i="3"/>
  <c r="Q251" i="3"/>
  <c r="N245" i="3"/>
  <c r="N210" i="3"/>
  <c r="N135" i="3"/>
  <c r="N23" i="3"/>
  <c r="N158" i="3"/>
  <c r="P25" i="3"/>
  <c r="S226" i="3"/>
  <c r="O12" i="3"/>
  <c r="L42" i="3"/>
  <c r="L65" i="3"/>
  <c r="P119" i="3"/>
  <c r="P112" i="3"/>
  <c r="O106" i="3"/>
  <c r="L129" i="3"/>
  <c r="Q130" i="3"/>
  <c r="Q200" i="3"/>
  <c r="S188" i="3"/>
  <c r="Q228" i="3"/>
  <c r="N244" i="3"/>
  <c r="N132" i="3"/>
  <c r="N69" i="3"/>
  <c r="O71" i="3"/>
  <c r="S71" i="3" s="1"/>
  <c r="P242" i="3"/>
  <c r="N114" i="3"/>
  <c r="Q249" i="3"/>
  <c r="L254" i="3"/>
  <c r="N194" i="3"/>
  <c r="L36" i="3"/>
  <c r="O13" i="3"/>
  <c r="Q68" i="3"/>
  <c r="Q82" i="3"/>
  <c r="Q152" i="3"/>
  <c r="O130" i="3"/>
  <c r="S130" i="3" s="1"/>
  <c r="P200" i="3"/>
  <c r="L182" i="3"/>
  <c r="S175" i="3"/>
  <c r="Q222" i="3"/>
  <c r="S233" i="3"/>
  <c r="S251" i="3"/>
  <c r="N239" i="3"/>
  <c r="O72" i="3"/>
  <c r="L72" i="3"/>
  <c r="M72" i="3"/>
  <c r="N72" i="3" s="1"/>
  <c r="O244" i="3"/>
  <c r="L244" i="3"/>
  <c r="L169" i="3"/>
  <c r="M169" i="3"/>
  <c r="O169" i="3"/>
  <c r="S61" i="3"/>
  <c r="N61" i="3"/>
  <c r="P81" i="3"/>
  <c r="N81" i="3"/>
  <c r="N126" i="3"/>
  <c r="Q126" i="3"/>
  <c r="S126" i="3"/>
  <c r="L178" i="3"/>
  <c r="O15" i="3"/>
  <c r="L15" i="3"/>
  <c r="L82" i="3"/>
  <c r="O82" i="3"/>
  <c r="L142" i="3"/>
  <c r="O142" i="3"/>
  <c r="M142" i="3"/>
  <c r="N142" i="3" s="1"/>
  <c r="O158" i="3"/>
  <c r="L158" i="3"/>
  <c r="L209" i="3"/>
  <c r="O209" i="3"/>
  <c r="S209" i="3" s="1"/>
  <c r="M218" i="3"/>
  <c r="O218" i="3"/>
  <c r="L218" i="3"/>
  <c r="O64" i="3"/>
  <c r="S64" i="3" s="1"/>
  <c r="O133" i="3"/>
  <c r="L16" i="3"/>
  <c r="N96" i="3"/>
  <c r="P96" i="3"/>
  <c r="Q96" i="3"/>
  <c r="S96" i="3"/>
  <c r="S183" i="3"/>
  <c r="P183" i="3"/>
  <c r="Q183" i="3"/>
  <c r="N183" i="3"/>
  <c r="L64" i="3"/>
  <c r="O186" i="3"/>
  <c r="S10" i="3"/>
  <c r="N10" i="3"/>
  <c r="S41" i="3"/>
  <c r="S67" i="3"/>
  <c r="N139" i="3"/>
  <c r="Q139" i="3"/>
  <c r="S139" i="3"/>
  <c r="N39" i="3"/>
  <c r="Q39" i="3"/>
  <c r="Q104" i="3"/>
  <c r="M47" i="3"/>
  <c r="O33" i="3"/>
  <c r="L40" i="3"/>
  <c r="M40" i="3"/>
  <c r="O40" i="3"/>
  <c r="T40" i="3" s="1"/>
  <c r="L197" i="3"/>
  <c r="O197" i="3"/>
  <c r="L47" i="3"/>
  <c r="M33" i="3"/>
  <c r="O108" i="3"/>
  <c r="P136" i="3"/>
  <c r="N136" i="3"/>
  <c r="N59" i="3"/>
  <c r="S59" i="3"/>
  <c r="Q59" i="3"/>
  <c r="O55" i="3"/>
  <c r="S52" i="3"/>
  <c r="M108" i="3"/>
  <c r="S157" i="3"/>
  <c r="N155" i="3"/>
  <c r="Q155" i="3"/>
  <c r="S155" i="3"/>
  <c r="S193" i="3"/>
  <c r="S173" i="3"/>
  <c r="S171" i="3"/>
  <c r="N171" i="3"/>
  <c r="M14" i="3"/>
  <c r="N14" i="3" s="1"/>
  <c r="O73" i="3"/>
  <c r="O88" i="3"/>
  <c r="O98" i="3"/>
  <c r="P202" i="3"/>
  <c r="Q202" i="3"/>
  <c r="N202" i="3"/>
  <c r="S202" i="3"/>
  <c r="S176" i="3"/>
  <c r="Q176" i="3"/>
  <c r="P176" i="3"/>
  <c r="O217" i="3"/>
  <c r="N112" i="3"/>
  <c r="L14" i="3"/>
  <c r="O17" i="3"/>
  <c r="M73" i="3"/>
  <c r="M88" i="3"/>
  <c r="N88" i="3" s="1"/>
  <c r="Q118" i="3"/>
  <c r="S118" i="3"/>
  <c r="N118" i="3"/>
  <c r="Q157" i="3"/>
  <c r="L202" i="3"/>
  <c r="Q193" i="3"/>
  <c r="Q173" i="3"/>
  <c r="Q167" i="3"/>
  <c r="S217" i="3"/>
  <c r="N217" i="3"/>
  <c r="O245" i="3"/>
  <c r="N52" i="3"/>
  <c r="L18" i="3"/>
  <c r="O18" i="3"/>
  <c r="O30" i="3"/>
  <c r="O31" i="3"/>
  <c r="S31" i="3" s="1"/>
  <c r="L31" i="3"/>
  <c r="M116" i="3"/>
  <c r="L116" i="3"/>
  <c r="O116" i="3"/>
  <c r="O208" i="3"/>
  <c r="S208" i="3" s="1"/>
  <c r="L208" i="3"/>
  <c r="O81" i="3"/>
  <c r="Q97" i="3"/>
  <c r="P97" i="3"/>
  <c r="N97" i="3"/>
  <c r="L157" i="3"/>
  <c r="M141" i="3"/>
  <c r="S246" i="3"/>
  <c r="N246" i="3"/>
  <c r="L177" i="3"/>
  <c r="O177" i="3"/>
  <c r="M134" i="3"/>
  <c r="O134" i="3"/>
  <c r="O227" i="3"/>
  <c r="L227" i="3"/>
  <c r="S204" i="3"/>
  <c r="N204" i="3"/>
  <c r="Q122" i="3"/>
  <c r="N122" i="3"/>
  <c r="S27" i="3"/>
  <c r="N27" i="3"/>
  <c r="S102" i="3"/>
  <c r="N102" i="3"/>
  <c r="O150" i="3"/>
  <c r="Q236" i="3"/>
  <c r="O49" i="3"/>
  <c r="M133" i="3"/>
  <c r="O125" i="3"/>
  <c r="N189" i="3"/>
  <c r="Q189" i="3"/>
  <c r="S189" i="3"/>
  <c r="S166" i="3"/>
  <c r="Q166" i="3"/>
  <c r="N26" i="3"/>
  <c r="M30" i="3"/>
  <c r="N30" i="3" s="1"/>
  <c r="L7" i="3"/>
  <c r="O7" i="3"/>
  <c r="L195" i="3"/>
  <c r="O195" i="3"/>
  <c r="L187" i="3"/>
  <c r="O187" i="3"/>
  <c r="L179" i="3"/>
  <c r="O179" i="3"/>
  <c r="N76" i="3"/>
  <c r="S76" i="3"/>
  <c r="Q76" i="3"/>
  <c r="S162" i="3"/>
  <c r="P157" i="3"/>
  <c r="P148" i="3"/>
  <c r="Q148" i="3"/>
  <c r="S148" i="3"/>
  <c r="P193" i="3"/>
  <c r="P173" i="3"/>
  <c r="N205" i="3"/>
  <c r="Q205" i="3"/>
  <c r="S205" i="3"/>
  <c r="Q220" i="3"/>
  <c r="L252" i="3"/>
  <c r="O170" i="3"/>
  <c r="L170" i="3"/>
  <c r="L56" i="3"/>
  <c r="O56" i="3"/>
  <c r="L99" i="3"/>
  <c r="O99" i="3"/>
  <c r="O124" i="3"/>
  <c r="L124" i="3"/>
  <c r="O149" i="3"/>
  <c r="L149" i="3"/>
  <c r="O226" i="3"/>
  <c r="L226" i="3"/>
  <c r="O235" i="3"/>
  <c r="L235" i="3"/>
  <c r="Q103" i="3"/>
  <c r="S103" i="3"/>
  <c r="Q184" i="3"/>
  <c r="N184" i="3"/>
  <c r="S184" i="3"/>
  <c r="P181" i="3"/>
  <c r="Q181" i="3"/>
  <c r="S181" i="3"/>
  <c r="N181" i="3"/>
  <c r="O185" i="3"/>
  <c r="L185" i="3"/>
  <c r="P84" i="3"/>
  <c r="Q84" i="3"/>
  <c r="S84" i="3"/>
  <c r="L57" i="3"/>
  <c r="O57" i="3"/>
  <c r="S57" i="3" s="1"/>
  <c r="O91" i="3"/>
  <c r="L91" i="3"/>
  <c r="L109" i="3"/>
  <c r="M109" i="3"/>
  <c r="S153" i="3"/>
  <c r="P153" i="3"/>
  <c r="Q153" i="3"/>
  <c r="N153" i="3"/>
  <c r="N129" i="3"/>
  <c r="S75" i="3"/>
  <c r="O109" i="3"/>
  <c r="S236" i="3"/>
  <c r="N6" i="3"/>
  <c r="N178" i="3"/>
  <c r="S83" i="3"/>
  <c r="N83" i="3"/>
  <c r="Q125" i="3"/>
  <c r="N125" i="3"/>
  <c r="S125" i="3"/>
  <c r="N150" i="3"/>
  <c r="S15" i="3"/>
  <c r="N15" i="3"/>
  <c r="P15" i="3"/>
  <c r="S70" i="3"/>
  <c r="L194" i="3"/>
  <c r="P225" i="3"/>
  <c r="N225" i="3"/>
  <c r="L19" i="3"/>
  <c r="O19" i="3"/>
  <c r="M8" i="3"/>
  <c r="N8" i="3" s="1"/>
  <c r="O8" i="3"/>
  <c r="L8" i="3"/>
  <c r="L45" i="3"/>
  <c r="O45" i="3"/>
  <c r="M63" i="3"/>
  <c r="S63" i="3" s="1"/>
  <c r="O63" i="3"/>
  <c r="L63" i="3"/>
  <c r="L80" i="3"/>
  <c r="M80" i="3"/>
  <c r="M107" i="3"/>
  <c r="O107" i="3"/>
  <c r="M115" i="3"/>
  <c r="N115" i="3" s="1"/>
  <c r="O115" i="3"/>
  <c r="L123" i="3"/>
  <c r="O123" i="3"/>
  <c r="S123" i="3" s="1"/>
  <c r="O132" i="3"/>
  <c r="S132" i="3" s="1"/>
  <c r="L132" i="3"/>
  <c r="L140" i="3"/>
  <c r="M140" i="3"/>
  <c r="O140" i="3"/>
  <c r="L156" i="3"/>
  <c r="O156" i="3"/>
  <c r="M165" i="3"/>
  <c r="Q165" i="3" s="1"/>
  <c r="L165" i="3"/>
  <c r="L206" i="3"/>
  <c r="O206" i="3"/>
  <c r="S206" i="3" s="1"/>
  <c r="L216" i="3"/>
  <c r="M216" i="3"/>
  <c r="L234" i="3"/>
  <c r="O234" i="3"/>
  <c r="O251" i="3"/>
  <c r="L251" i="3"/>
  <c r="O46" i="3"/>
  <c r="S46" i="3" s="1"/>
  <c r="L32" i="3"/>
  <c r="S51" i="3"/>
  <c r="Q51" i="3"/>
  <c r="Q78" i="3"/>
  <c r="L107" i="3"/>
  <c r="P103" i="3"/>
  <c r="L148" i="3"/>
  <c r="P184" i="3"/>
  <c r="N166" i="3"/>
  <c r="S254" i="3"/>
  <c r="N254" i="3"/>
  <c r="M34" i="3"/>
  <c r="N206" i="3"/>
  <c r="M13" i="3"/>
  <c r="N13" i="3" s="1"/>
  <c r="L199" i="3"/>
  <c r="O199" i="3"/>
  <c r="O66" i="3"/>
  <c r="S66" i="3" s="1"/>
  <c r="S60" i="3"/>
  <c r="N60" i="3"/>
  <c r="N91" i="3"/>
  <c r="P91" i="3"/>
  <c r="Q91" i="3"/>
  <c r="S124" i="3"/>
  <c r="N124" i="3"/>
  <c r="P230" i="3"/>
  <c r="N224" i="3"/>
  <c r="L111" i="3"/>
  <c r="M111" i="3"/>
  <c r="O111" i="3"/>
  <c r="O238" i="3"/>
  <c r="L238" i="3"/>
  <c r="S42" i="3"/>
  <c r="O50" i="3"/>
  <c r="S50" i="3" s="1"/>
  <c r="P94" i="3"/>
  <c r="O110" i="3"/>
  <c r="O143" i="3"/>
  <c r="S143" i="3" s="1"/>
  <c r="Q131" i="3"/>
  <c r="L200" i="3"/>
  <c r="L192" i="3"/>
  <c r="P187" i="3"/>
  <c r="N187" i="3"/>
  <c r="Q172" i="3"/>
  <c r="N172" i="3"/>
  <c r="S172" i="3"/>
  <c r="Q230" i="3"/>
  <c r="S127" i="3"/>
  <c r="P219" i="3"/>
  <c r="N219" i="3"/>
  <c r="Q37" i="3"/>
  <c r="S37" i="3"/>
  <c r="Q237" i="3"/>
  <c r="N237" i="3"/>
  <c r="P28" i="3"/>
  <c r="O39" i="3"/>
  <c r="T39" i="3" s="1"/>
  <c r="M110" i="3"/>
  <c r="O104" i="3"/>
  <c r="S104" i="3" s="1"/>
  <c r="P137" i="3"/>
  <c r="Q137" i="3"/>
  <c r="O166" i="3"/>
  <c r="S234" i="3"/>
  <c r="N137" i="3"/>
  <c r="L35" i="3"/>
  <c r="M35" i="3"/>
  <c r="S77" i="3"/>
  <c r="N77" i="3"/>
  <c r="O11" i="3"/>
  <c r="S11" i="3" s="1"/>
  <c r="L68" i="3"/>
  <c r="O68" i="3"/>
  <c r="S68" i="3" s="1"/>
  <c r="L161" i="3"/>
  <c r="O161" i="3"/>
  <c r="L221" i="3"/>
  <c r="O221" i="3"/>
  <c r="P7" i="3"/>
  <c r="S93" i="3"/>
  <c r="N93" i="3"/>
  <c r="L137" i="3"/>
  <c r="Q174" i="3"/>
  <c r="S174" i="3"/>
  <c r="N174" i="3"/>
  <c r="O54" i="3"/>
  <c r="S54" i="3" s="1"/>
  <c r="M86" i="3"/>
  <c r="M79" i="3"/>
  <c r="S79" i="3" s="1"/>
  <c r="M106" i="3"/>
  <c r="O163" i="3"/>
  <c r="O147" i="3"/>
  <c r="P201" i="3"/>
  <c r="P192" i="3"/>
  <c r="P188" i="3"/>
  <c r="N252" i="3"/>
  <c r="N156" i="3"/>
  <c r="S32" i="3"/>
  <c r="S247" i="3"/>
  <c r="P254" i="3"/>
  <c r="Q254" i="3"/>
  <c r="P244" i="3"/>
  <c r="P246" i="3"/>
  <c r="S244" i="3"/>
  <c r="Q246" i="3"/>
  <c r="P243" i="3"/>
  <c r="Q250" i="3"/>
  <c r="P252" i="3"/>
  <c r="P245" i="3"/>
  <c r="S250" i="3"/>
  <c r="Q252" i="3"/>
  <c r="P248" i="3"/>
  <c r="Q248" i="3"/>
  <c r="Q241" i="3"/>
  <c r="Q243" i="3"/>
  <c r="S243" i="3"/>
  <c r="Q245" i="3"/>
  <c r="P241" i="3"/>
  <c r="S241" i="3"/>
  <c r="P247" i="3"/>
  <c r="P237" i="3"/>
  <c r="S235" i="3"/>
  <c r="S237" i="3"/>
  <c r="Q233" i="3"/>
  <c r="Q235" i="3"/>
  <c r="S239" i="3"/>
  <c r="Q225" i="3"/>
  <c r="P227" i="3"/>
  <c r="Q229" i="3"/>
  <c r="S225" i="3"/>
  <c r="Q227" i="3"/>
  <c r="P224" i="3"/>
  <c r="Q231" i="3"/>
  <c r="Q224" i="3"/>
  <c r="P229" i="3"/>
  <c r="P231" i="3"/>
  <c r="P226" i="3"/>
  <c r="S221" i="3"/>
  <c r="Q221" i="3"/>
  <c r="S219" i="3"/>
  <c r="P221" i="3"/>
  <c r="Q219" i="3"/>
  <c r="S216" i="3"/>
  <c r="Q208" i="3"/>
  <c r="Q204" i="3"/>
  <c r="Q196" i="3"/>
  <c r="S194" i="3"/>
  <c r="Q180" i="3"/>
  <c r="S178" i="3"/>
  <c r="S201" i="3"/>
  <c r="P196" i="3"/>
  <c r="Q187" i="3"/>
  <c r="S185" i="3"/>
  <c r="P180" i="3"/>
  <c r="Q171" i="3"/>
  <c r="S180" i="3"/>
  <c r="S187" i="3"/>
  <c r="Q194" i="3"/>
  <c r="Q178" i="3"/>
  <c r="P171" i="3"/>
  <c r="S196" i="3"/>
  <c r="P154" i="3"/>
  <c r="S160" i="3"/>
  <c r="S144" i="3"/>
  <c r="S151" i="3"/>
  <c r="S135" i="3"/>
  <c r="P160" i="3"/>
  <c r="Q151" i="3"/>
  <c r="S149" i="3"/>
  <c r="Q135" i="3"/>
  <c r="Q158" i="3"/>
  <c r="Q160" i="3"/>
  <c r="S158" i="3"/>
  <c r="Q144" i="3"/>
  <c r="Q129" i="3"/>
  <c r="Q124" i="3"/>
  <c r="S122" i="3"/>
  <c r="S115" i="3"/>
  <c r="P124" i="3"/>
  <c r="Q115" i="3"/>
  <c r="P102" i="3"/>
  <c r="Q102" i="3"/>
  <c r="S99" i="3"/>
  <c r="Q99" i="3"/>
  <c r="S97" i="3"/>
  <c r="P93" i="3"/>
  <c r="Q93" i="3"/>
  <c r="P90" i="3"/>
  <c r="Q90" i="3"/>
  <c r="S90" i="3"/>
  <c r="S88" i="3"/>
  <c r="Q81" i="3"/>
  <c r="S81" i="3"/>
  <c r="Q88" i="3"/>
  <c r="S58" i="3"/>
  <c r="S65" i="3"/>
  <c r="S72" i="3"/>
  <c r="Q58" i="3"/>
  <c r="S56" i="3"/>
  <c r="Q72" i="3"/>
  <c r="Q56" i="3"/>
  <c r="S55" i="3"/>
  <c r="S69" i="3"/>
  <c r="Q55" i="3"/>
  <c r="S53" i="3"/>
  <c r="S62" i="3"/>
  <c r="Q62" i="3"/>
  <c r="Q64" i="3"/>
  <c r="Q49" i="3"/>
  <c r="S49" i="3"/>
  <c r="S45" i="3"/>
  <c r="Q45" i="3"/>
  <c r="S43" i="3"/>
  <c r="P45" i="3"/>
  <c r="Q36" i="3"/>
  <c r="S34" i="3"/>
  <c r="S36" i="3"/>
  <c r="Q43" i="3"/>
  <c r="Q8" i="3"/>
  <c r="L4" i="3"/>
  <c r="M24" i="3"/>
  <c r="N24" i="3" s="1"/>
  <c r="O23" i="3"/>
  <c r="S23" i="3" s="1"/>
  <c r="O24" i="3"/>
  <c r="O25" i="3"/>
  <c r="M19" i="3"/>
  <c r="L21" i="3"/>
  <c r="O26" i="3"/>
  <c r="M17" i="3"/>
  <c r="N17" i="3" s="1"/>
  <c r="S4" i="3"/>
  <c r="Q28" i="3"/>
  <c r="Q12" i="3"/>
  <c r="S26" i="3"/>
  <c r="S22" i="3"/>
  <c r="Q4" i="3"/>
  <c r="Q25" i="3"/>
  <c r="Q15" i="3"/>
  <c r="Q27" i="3"/>
  <c r="S12" i="3"/>
  <c r="S20" i="3"/>
  <c r="S16" i="3"/>
  <c r="S6" i="3"/>
  <c r="Q20" i="3"/>
  <c r="S28" i="3"/>
  <c r="Q11" i="3"/>
  <c r="S14" i="3"/>
  <c r="Q14" i="3"/>
  <c r="Q22" i="3"/>
  <c r="Q18" i="3"/>
  <c r="S18" i="3"/>
  <c r="Q10" i="3"/>
  <c r="Q16" i="3"/>
  <c r="Q21" i="3"/>
  <c r="S21" i="3"/>
  <c r="S7" i="3"/>
  <c r="Q5" i="3"/>
  <c r="S5" i="3"/>
  <c r="Q26" i="3"/>
  <c r="Q13" i="3"/>
  <c r="Q3" i="3"/>
  <c r="S3" i="3"/>
  <c r="S169" i="3" l="1"/>
  <c r="Q117" i="3"/>
  <c r="N120" i="3"/>
  <c r="Q213" i="3"/>
  <c r="S120" i="3"/>
  <c r="S78" i="3"/>
  <c r="N38" i="3"/>
  <c r="Q38" i="3"/>
  <c r="S38" i="3"/>
  <c r="Q71" i="3"/>
  <c r="Q215" i="3"/>
  <c r="N215" i="3"/>
  <c r="N167" i="3"/>
  <c r="Q42" i="3"/>
  <c r="N42" i="3"/>
  <c r="N138" i="3"/>
  <c r="Q138" i="3"/>
  <c r="S138" i="3"/>
  <c r="S117" i="3"/>
  <c r="Q75" i="3"/>
  <c r="S213" i="3"/>
  <c r="N146" i="3"/>
  <c r="Q146" i="3"/>
  <c r="S146" i="3"/>
  <c r="S212" i="3"/>
  <c r="Q212" i="3"/>
  <c r="S13" i="3"/>
  <c r="Q65" i="3"/>
  <c r="Q142" i="3"/>
  <c r="S133" i="3"/>
  <c r="Q106" i="3"/>
  <c r="N106" i="3"/>
  <c r="S218" i="3"/>
  <c r="N218" i="3"/>
  <c r="S86" i="3"/>
  <c r="Q86" i="3"/>
  <c r="N86" i="3"/>
  <c r="Q40" i="3"/>
  <c r="N40" i="3"/>
  <c r="S40" i="3"/>
  <c r="N35" i="3"/>
  <c r="Q35" i="3"/>
  <c r="S35" i="3"/>
  <c r="S140" i="3"/>
  <c r="N140" i="3"/>
  <c r="Q140" i="3"/>
  <c r="N116" i="3"/>
  <c r="Q116" i="3"/>
  <c r="S116" i="3"/>
  <c r="S8" i="3"/>
  <c r="Q24" i="3"/>
  <c r="Q33" i="3"/>
  <c r="S33" i="3"/>
  <c r="N33" i="3"/>
  <c r="N109" i="3"/>
  <c r="Q109" i="3"/>
  <c r="S109" i="3"/>
  <c r="S30" i="3"/>
  <c r="Q169" i="3"/>
  <c r="N169" i="3"/>
  <c r="Q30" i="3"/>
  <c r="Q17" i="3"/>
  <c r="Q111" i="3"/>
  <c r="S111" i="3"/>
  <c r="N111" i="3"/>
  <c r="S39" i="3"/>
  <c r="N110" i="3"/>
  <c r="S110" i="3"/>
  <c r="Q110" i="3"/>
  <c r="N80" i="3"/>
  <c r="Q80" i="3"/>
  <c r="S80" i="3"/>
  <c r="Q19" i="3"/>
  <c r="N19" i="3"/>
  <c r="Q79" i="3"/>
  <c r="N79" i="3"/>
  <c r="S165" i="3"/>
  <c r="N165" i="3"/>
  <c r="Q63" i="3"/>
  <c r="N63" i="3"/>
  <c r="P23" i="3" s="1"/>
  <c r="S108" i="3"/>
  <c r="N108" i="3"/>
  <c r="S134" i="3"/>
  <c r="Q134" i="3"/>
  <c r="N134" i="3"/>
  <c r="S24" i="3"/>
  <c r="Q218" i="3"/>
  <c r="Q133" i="3"/>
  <c r="N133" i="3"/>
  <c r="S106" i="3"/>
  <c r="Q108" i="3"/>
  <c r="S142" i="3"/>
  <c r="Q34" i="3"/>
  <c r="N34" i="3"/>
  <c r="S73" i="3"/>
  <c r="N73" i="3"/>
  <c r="Q73" i="3"/>
  <c r="N107" i="3"/>
  <c r="P107" i="3" s="1"/>
  <c r="Q107" i="3"/>
  <c r="S107" i="3"/>
  <c r="Q47" i="3"/>
  <c r="S47" i="3"/>
  <c r="N47" i="3"/>
  <c r="S17" i="3"/>
  <c r="Q216" i="3"/>
  <c r="N216" i="3"/>
  <c r="N141" i="3"/>
  <c r="Q141" i="3"/>
  <c r="S141" i="3"/>
  <c r="P34" i="3"/>
  <c r="P17" i="3"/>
  <c r="S19" i="3"/>
  <c r="P47" i="3" l="1"/>
  <c r="P109" i="3"/>
  <c r="P40" i="3"/>
  <c r="P22" i="3"/>
  <c r="P134" i="3"/>
  <c r="P75" i="3"/>
  <c r="P208" i="3"/>
  <c r="P133" i="3"/>
  <c r="P33" i="3"/>
  <c r="P110" i="3"/>
  <c r="P35" i="3"/>
  <c r="P218" i="3"/>
  <c r="P216" i="3"/>
  <c r="P21" i="3"/>
  <c r="P71" i="3"/>
  <c r="P72" i="3"/>
  <c r="P111" i="3"/>
  <c r="P67" i="3"/>
  <c r="P59" i="3"/>
  <c r="P146" i="3"/>
  <c r="P64" i="3"/>
  <c r="P138" i="3"/>
  <c r="P206" i="3"/>
  <c r="P73" i="3"/>
  <c r="P70" i="3"/>
  <c r="P167" i="3"/>
  <c r="P130" i="3"/>
  <c r="P4" i="3"/>
  <c r="P233" i="3"/>
  <c r="P66" i="3"/>
  <c r="P54" i="3"/>
  <c r="P85" i="3"/>
  <c r="P32" i="3"/>
  <c r="P36" i="3"/>
  <c r="P62" i="3"/>
  <c r="P41" i="3"/>
  <c r="P53" i="3"/>
  <c r="P116" i="3"/>
  <c r="P169" i="3"/>
  <c r="P65" i="3"/>
  <c r="P141" i="3"/>
  <c r="P78" i="3"/>
  <c r="P63" i="3"/>
  <c r="P123" i="3"/>
  <c r="P31" i="3"/>
  <c r="P10" i="3"/>
  <c r="P204" i="3"/>
  <c r="P122" i="3"/>
  <c r="P55" i="3"/>
  <c r="P142" i="3"/>
  <c r="P30" i="3"/>
  <c r="P104" i="3"/>
  <c r="P19" i="3"/>
  <c r="P115" i="3"/>
  <c r="P168" i="3"/>
  <c r="P50" i="3"/>
  <c r="P16" i="3"/>
  <c r="P42" i="3"/>
  <c r="P87" i="3"/>
  <c r="P127" i="3"/>
  <c r="P220" i="3"/>
  <c r="P14" i="3"/>
  <c r="P79" i="3"/>
  <c r="P8" i="3"/>
  <c r="P222" i="3"/>
  <c r="P49" i="3"/>
  <c r="P209" i="3"/>
  <c r="P165" i="3"/>
  <c r="P144" i="3"/>
  <c r="P39" i="3"/>
  <c r="P108" i="3"/>
  <c r="P139" i="3"/>
  <c r="P131" i="3"/>
  <c r="P6" i="3"/>
  <c r="P120" i="3"/>
  <c r="P145" i="3"/>
  <c r="P234" i="3"/>
  <c r="P61" i="3"/>
  <c r="P57" i="3"/>
  <c r="P213" i="3"/>
  <c r="P44" i="3"/>
  <c r="P117" i="3"/>
  <c r="P132" i="3"/>
  <c r="P18" i="3"/>
  <c r="P235" i="3"/>
  <c r="P38" i="3"/>
  <c r="P12" i="3"/>
  <c r="P88" i="3"/>
  <c r="P140" i="3"/>
  <c r="P205" i="3"/>
  <c r="P58" i="3"/>
  <c r="P46" i="3"/>
  <c r="P118" i="3"/>
  <c r="P80" i="3"/>
  <c r="P24" i="3"/>
  <c r="P106" i="3"/>
  <c r="P37" i="3"/>
  <c r="P215" i="3"/>
  <c r="P52" i="3"/>
  <c r="P86" i="3"/>
  <c r="P105" i="3"/>
  <c r="P239" i="3"/>
  <c r="P129" i="3"/>
  <c r="P166" i="3"/>
  <c r="P13" i="3"/>
  <c r="P212" i="3"/>
  <c r="P126" i="3"/>
  <c r="P114" i="3"/>
  <c r="P143" i="3"/>
  <c r="P43" i="3"/>
  <c r="P56" i="3"/>
  <c r="P3" i="3"/>
  <c r="P5" i="3"/>
  <c r="P11" i="3"/>
  <c r="P27" i="3"/>
  <c r="P68" i="3"/>
  <c r="P51" i="3"/>
  <c r="P69" i="3"/>
  <c r="P23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syon</author>
  </authors>
  <commentList>
    <comment ref="H1" authorId="0" shapeId="0" xr:uid="{E205DB28-D7CC-45BC-9E1E-9566FC7EC0CF}">
      <text>
        <r>
          <rPr>
            <b/>
            <sz val="9"/>
            <color indexed="81"/>
            <rFont val="MS P ゴシック"/>
            <family val="3"/>
            <charset val="128"/>
          </rPr>
          <t>◆ 維持
(defaultNormalKeysに含めない)</t>
        </r>
      </text>
    </comment>
  </commentList>
</comments>
</file>

<file path=xl/sharedStrings.xml><?xml version="1.0" encoding="utf-8"?>
<sst xmlns="http://schemas.openxmlformats.org/spreadsheetml/2006/main" count="2155" uniqueCount="933">
  <si>
    <t>■ Help</t>
  </si>
  <si>
    <t>&lt;Alt-s&gt;</t>
  </si>
  <si>
    <t>Toggle SurfingKeys on current site</t>
  </si>
  <si>
    <t>&lt;Alt-i&gt;</t>
  </si>
  <si>
    <t>Enter PassThrough mode to temporarily suppress SurfingKeys</t>
  </si>
  <si>
    <t>p</t>
  </si>
  <si>
    <t>Enter ephemeral PassThrough mode to temporarily suppress SurfingKeys</t>
  </si>
  <si>
    <t>?</t>
  </si>
  <si>
    <t>Show usage</t>
  </si>
  <si>
    <t>;ql</t>
  </si>
  <si>
    <t>Show last action</t>
  </si>
  <si>
    <t>.</t>
  </si>
  <si>
    <t>Repeat last action</t>
  </si>
  <si>
    <t>■ Mouse Click</t>
  </si>
  <si>
    <t>cf</t>
  </si>
  <si>
    <t>Open multiple links in a new tab</t>
  </si>
  <si>
    <t>Go to the first edit box</t>
  </si>
  <si>
    <t>gf</t>
  </si>
  <si>
    <t>Open a link in non-active new tab</t>
  </si>
  <si>
    <t>[[</t>
  </si>
  <si>
    <t>Click on the previous link on current page</t>
  </si>
  <si>
    <t>]]</t>
  </si>
  <si>
    <t>Click on the next link on current page</t>
  </si>
  <si>
    <t>;m</t>
  </si>
  <si>
    <t>mouse out last element</t>
  </si>
  <si>
    <t>;fs</t>
  </si>
  <si>
    <t>Display hints to focus scrollable elements</t>
  </si>
  <si>
    <t>;di</t>
  </si>
  <si>
    <t>Download image</t>
  </si>
  <si>
    <t>O</t>
  </si>
  <si>
    <t>Open detected links from text</t>
  </si>
  <si>
    <t>f</t>
  </si>
  <si>
    <t>Open a link, press SHIFT to flip overlapped hints, hold SPACE to hide hints</t>
  </si>
  <si>
    <t>af</t>
  </si>
  <si>
    <t>Open a link in active new tab</t>
  </si>
  <si>
    <t>C</t>
  </si>
  <si>
    <t>&lt;Ctrl-h&gt;</t>
  </si>
  <si>
    <t>Mouse over elements.</t>
  </si>
  <si>
    <t>&lt;Ctrl-j&gt;</t>
  </si>
  <si>
    <t>Mouse out elements.</t>
  </si>
  <si>
    <t>i</t>
  </si>
  <si>
    <t>Go to edit box</t>
  </si>
  <si>
    <t>I</t>
  </si>
  <si>
    <t>Go to edit box with vim editor</t>
  </si>
  <si>
    <t>&lt;Ctrl-i&gt;</t>
  </si>
  <si>
    <t>q</t>
  </si>
  <si>
    <t>Click on an Image or a button</t>
  </si>
  <si>
    <t>&lt;Ctrl-Alt-i&gt;</t>
  </si>
  <si>
    <t>Go to edit box with neo vim editor</t>
  </si>
  <si>
    <t>■ Scroll Page / Element</t>
  </si>
  <si>
    <t>cS</t>
  </si>
  <si>
    <t>Reset scroll target</t>
  </si>
  <si>
    <t>cs</t>
  </si>
  <si>
    <t>Change scroll target</t>
  </si>
  <si>
    <t>e</t>
  </si>
  <si>
    <t>Scroll half page up</t>
  </si>
  <si>
    <t>d</t>
  </si>
  <si>
    <t>Scroll half page down</t>
  </si>
  <si>
    <t>gg</t>
  </si>
  <si>
    <t>Scroll to the top of the page</t>
  </si>
  <si>
    <t>G</t>
  </si>
  <si>
    <t>Scroll to the bottom of the page</t>
  </si>
  <si>
    <t>j</t>
  </si>
  <si>
    <t>Scroll down</t>
  </si>
  <si>
    <t>k</t>
  </si>
  <si>
    <t>Scroll up</t>
  </si>
  <si>
    <t>h</t>
  </si>
  <si>
    <t>Scroll left</t>
  </si>
  <si>
    <t>l</t>
  </si>
  <si>
    <t>Scroll right</t>
  </si>
  <si>
    <t>$</t>
  </si>
  <si>
    <t>Scroll all the way to the right</t>
  </si>
  <si>
    <t>%</t>
  </si>
  <si>
    <t>Scroll to percentage of current page</t>
  </si>
  <si>
    <t>;w</t>
  </si>
  <si>
    <t>Focus top window</t>
  </si>
  <si>
    <t>w</t>
  </si>
  <si>
    <t>Switch frames</t>
  </si>
  <si>
    <t>u</t>
  </si>
  <si>
    <t>■ Tabs</t>
  </si>
  <si>
    <t>yt</t>
  </si>
  <si>
    <t>Duplicate current tab</t>
  </si>
  <si>
    <t>yT</t>
  </si>
  <si>
    <t>Duplicate current tab in background</t>
  </si>
  <si>
    <t>g0</t>
  </si>
  <si>
    <t>Go to the first tab</t>
  </si>
  <si>
    <t>g$</t>
  </si>
  <si>
    <t>Go to the last tab</t>
  </si>
  <si>
    <t>gx0</t>
  </si>
  <si>
    <t>Close all tabs on left</t>
  </si>
  <si>
    <t>gxt</t>
  </si>
  <si>
    <t>Close tab on left</t>
  </si>
  <si>
    <t>gxT</t>
  </si>
  <si>
    <t>Close tab on right</t>
  </si>
  <si>
    <t>gx$</t>
  </si>
  <si>
    <t>Close all tabs on right</t>
  </si>
  <si>
    <t>gxx</t>
  </si>
  <si>
    <t>Close all tabs except current one</t>
  </si>
  <si>
    <t>E</t>
  </si>
  <si>
    <t>R</t>
  </si>
  <si>
    <t>Go one tab right</t>
  </si>
  <si>
    <t>T</t>
  </si>
  <si>
    <t>Choose a tab</t>
  </si>
  <si>
    <t>;gt</t>
  </si>
  <si>
    <t>Gather filtered tabs into current window</t>
  </si>
  <si>
    <t>;gw</t>
  </si>
  <si>
    <t>Gather all tabs into current window</t>
  </si>
  <si>
    <t>zr</t>
  </si>
  <si>
    <t>zoom reset</t>
  </si>
  <si>
    <t>zi</t>
  </si>
  <si>
    <t>zoom in</t>
  </si>
  <si>
    <t>zo</t>
  </si>
  <si>
    <t>zoom out</t>
  </si>
  <si>
    <t>&lt;Alt-p&gt;</t>
  </si>
  <si>
    <t>pin/unpin current tab</t>
  </si>
  <si>
    <t>&lt;Alt-m&gt;</t>
  </si>
  <si>
    <t>mute/unmute current tab</t>
  </si>
  <si>
    <t>on</t>
  </si>
  <si>
    <t>Open newtab</t>
  </si>
  <si>
    <t>x</t>
  </si>
  <si>
    <t>Close current tab</t>
  </si>
  <si>
    <t>X</t>
  </si>
  <si>
    <t>Restore closed tab</t>
  </si>
  <si>
    <t>W</t>
  </si>
  <si>
    <t>Move current tab to another window</t>
  </si>
  <si>
    <t>&lt;&lt;</t>
  </si>
  <si>
    <t>Move current tab to left</t>
  </si>
  <si>
    <t>&gt;&gt;</t>
  </si>
  <si>
    <t>Move current tab to right</t>
  </si>
  <si>
    <t>■ Page Navigation</t>
  </si>
  <si>
    <t>gu</t>
  </si>
  <si>
    <t>Go up one path in the URL</t>
  </si>
  <si>
    <t>gT</t>
  </si>
  <si>
    <t>Go to first activated tab</t>
  </si>
  <si>
    <t>gt</t>
  </si>
  <si>
    <t>Go to last activated tab</t>
  </si>
  <si>
    <t>g?</t>
  </si>
  <si>
    <t>Reload current page without query string(all parts after question mark)</t>
  </si>
  <si>
    <t>g#</t>
  </si>
  <si>
    <t>Reload current page without hash fragment</t>
  </si>
  <si>
    <t>gU</t>
  </si>
  <si>
    <t>Go to root of current URL hierarchy</t>
  </si>
  <si>
    <t>;u</t>
  </si>
  <si>
    <t>Edit current URL with vim editor, and open in new tab</t>
  </si>
  <si>
    <t>;U</t>
  </si>
  <si>
    <t>Edit current URL with vim editor, and reload</t>
  </si>
  <si>
    <t>B</t>
  </si>
  <si>
    <t>Go one tab history back</t>
  </si>
  <si>
    <t>F</t>
  </si>
  <si>
    <t>Go one tab history forward</t>
  </si>
  <si>
    <t>&lt;Ctrl-6&gt;</t>
  </si>
  <si>
    <t>Go to last used tab</t>
  </si>
  <si>
    <t>S</t>
  </si>
  <si>
    <t>Go back in history</t>
  </si>
  <si>
    <t>D</t>
  </si>
  <si>
    <t>Go forward in history</t>
  </si>
  <si>
    <t>r</t>
  </si>
  <si>
    <t>Reload the page</t>
  </si>
  <si>
    <t>■ Sessions</t>
  </si>
  <si>
    <t>ZZ</t>
  </si>
  <si>
    <t>Save session and quit</t>
  </si>
  <si>
    <t>ZR</t>
  </si>
  <si>
    <t>Restore last session</t>
  </si>
  <si>
    <t>■ Search selected with</t>
  </si>
  <si>
    <t>sg</t>
  </si>
  <si>
    <t>Search selected with google</t>
  </si>
  <si>
    <t>sd</t>
  </si>
  <si>
    <t>Search selected with duckduckgo</t>
  </si>
  <si>
    <t>sb</t>
  </si>
  <si>
    <t>Search selected with baidu</t>
  </si>
  <si>
    <t>se</t>
  </si>
  <si>
    <t>Search selected with wikipedia</t>
  </si>
  <si>
    <t>sw</t>
  </si>
  <si>
    <t>Search selected with bing</t>
  </si>
  <si>
    <t>ss</t>
  </si>
  <si>
    <t>Search selected with stackoverflow</t>
  </si>
  <si>
    <t>sh</t>
  </si>
  <si>
    <t>Search selected with github</t>
  </si>
  <si>
    <t>sy</t>
  </si>
  <si>
    <t>Search selected with youtube</t>
  </si>
  <si>
    <t>■ Clipboard</t>
  </si>
  <si>
    <t>yG</t>
  </si>
  <si>
    <t>Capture current full page</t>
  </si>
  <si>
    <t>yS</t>
  </si>
  <si>
    <t>Capture scrolling element</t>
  </si>
  <si>
    <t>yv</t>
  </si>
  <si>
    <t>Yank text of an element</t>
  </si>
  <si>
    <t>ymv</t>
  </si>
  <si>
    <t>Yank text of multiple elements</t>
  </si>
  <si>
    <t>yma</t>
  </si>
  <si>
    <t>Copy multiple link URLs to the clipboard</t>
  </si>
  <si>
    <t>ymc</t>
  </si>
  <si>
    <t>Copy multiple columns of a table</t>
  </si>
  <si>
    <t>yg</t>
  </si>
  <si>
    <t>Capture current page</t>
  </si>
  <si>
    <t>ya</t>
  </si>
  <si>
    <t>Copy a link URL to the clipboard</t>
  </si>
  <si>
    <t>yc</t>
  </si>
  <si>
    <t>Copy a column of a table</t>
  </si>
  <si>
    <t>yq</t>
  </si>
  <si>
    <t>Copy pre text</t>
  </si>
  <si>
    <t>yi</t>
  </si>
  <si>
    <t>Yank text of an input</t>
  </si>
  <si>
    <t>ys</t>
  </si>
  <si>
    <t>Copy current page's source</t>
  </si>
  <si>
    <t>yj</t>
  </si>
  <si>
    <t>Copy current settings</t>
  </si>
  <si>
    <t>yy</t>
  </si>
  <si>
    <t>Copy current page's URL</t>
  </si>
  <si>
    <t>yY</t>
  </si>
  <si>
    <t>Copy all tabs's url</t>
  </si>
  <si>
    <t>yh</t>
  </si>
  <si>
    <t>Copy current page's host</t>
  </si>
  <si>
    <t>yl</t>
  </si>
  <si>
    <t>Copy current page's title</t>
  </si>
  <si>
    <t>yQ</t>
  </si>
  <si>
    <t>Copy all query history of OmniQuery.</t>
  </si>
  <si>
    <t>yf</t>
  </si>
  <si>
    <t>Copy form data in JSON on current page</t>
  </si>
  <si>
    <t>yp</t>
  </si>
  <si>
    <t>Copy form data for POST on current page</t>
  </si>
  <si>
    <t>yd</t>
  </si>
  <si>
    <t>Copy current downloading URL</t>
  </si>
  <si>
    <t>cq</t>
  </si>
  <si>
    <t>Query word with Hints</t>
  </si>
  <si>
    <t>cc</t>
  </si>
  <si>
    <t>Open selected link or link from clipboard</t>
  </si>
  <si>
    <t>;pp</t>
  </si>
  <si>
    <t>Paste html on current page</t>
  </si>
  <si>
    <t>;pj</t>
  </si>
  <si>
    <t>Restore settings data from clipboard</t>
  </si>
  <si>
    <t>;pf</t>
  </si>
  <si>
    <t>Fill form with data from yf</t>
  </si>
  <si>
    <t>■ Omnibar</t>
  </si>
  <si>
    <t>go</t>
  </si>
  <si>
    <t>Open a URL in current tab</t>
  </si>
  <si>
    <t>Q</t>
  </si>
  <si>
    <t>Open omnibar for word translation</t>
  </si>
  <si>
    <t>ab</t>
  </si>
  <si>
    <t>Bookmark current page to selected folder</t>
  </si>
  <si>
    <t>oi</t>
  </si>
  <si>
    <t>Open incognito window</t>
  </si>
  <si>
    <t>om</t>
  </si>
  <si>
    <t>Open URL from vim-like marks</t>
  </si>
  <si>
    <t>ob</t>
  </si>
  <si>
    <t>Open Search with alias b</t>
  </si>
  <si>
    <t>og</t>
  </si>
  <si>
    <t>Open Search with alias g</t>
  </si>
  <si>
    <t>od</t>
  </si>
  <si>
    <t>Open Search with alias d</t>
  </si>
  <si>
    <t>ow</t>
  </si>
  <si>
    <t>Open Search with alias w</t>
  </si>
  <si>
    <t>oy</t>
  </si>
  <si>
    <t>Open Search with alias y</t>
  </si>
  <si>
    <t>ox</t>
  </si>
  <si>
    <t>Open recently closed URL</t>
  </si>
  <si>
    <t>oh</t>
  </si>
  <si>
    <t>H</t>
  </si>
  <si>
    <t>Open opened URL in current tab</t>
  </si>
  <si>
    <t>:</t>
  </si>
  <si>
    <t>Open commands</t>
  </si>
  <si>
    <t>t</t>
  </si>
  <si>
    <t>Open a URL</t>
  </si>
  <si>
    <t>b</t>
  </si>
  <si>
    <t>Open a bookmark</t>
  </si>
  <si>
    <t>&lt;Ctrl-d&gt;</t>
  </si>
  <si>
    <t>Delete focused item from bookmark or history</t>
  </si>
  <si>
    <t>Edit selected URL with vim editor, then open</t>
  </si>
  <si>
    <t>Toggle Omnibar's position</t>
  </si>
  <si>
    <t>&lt;Ctrl-.&gt;</t>
  </si>
  <si>
    <t>Show results of next page</t>
  </si>
  <si>
    <t>&lt;Ctrl-,&gt;</t>
  </si>
  <si>
    <t>Show results of previous page</t>
  </si>
  <si>
    <t>&lt;Ctrl-c&gt;</t>
  </si>
  <si>
    <t>Copy selected item url or all listed item urls</t>
  </si>
  <si>
    <t>&lt;Ctrl-D&gt;</t>
  </si>
  <si>
    <t>Delete all listed items from bookmark or history</t>
  </si>
  <si>
    <t>&lt;Ctrl-r&gt;</t>
  </si>
  <si>
    <t>Re-sort history by visitCount or lastVisitTime</t>
  </si>
  <si>
    <t>&lt;Esc&gt;</t>
  </si>
  <si>
    <t>Close Omnibar</t>
  </si>
  <si>
    <t>&lt;Ctrl-m&gt;</t>
  </si>
  <si>
    <t>Create vim-like mark for selected item</t>
  </si>
  <si>
    <t>&lt;Tab&gt;</t>
  </si>
  <si>
    <t>Forward cycle through the candidates.</t>
  </si>
  <si>
    <t>&lt;Shift-Tab&gt;</t>
  </si>
  <si>
    <t>Backward cycle through the candidates.</t>
  </si>
  <si>
    <t>&lt;Ctrl-'&gt;</t>
  </si>
  <si>
    <t>Toggle quotes in an input element</t>
  </si>
  <si>
    <t>&lt;ArrowDown&gt;</t>
  </si>
  <si>
    <t>&lt;ArrowUp&gt;</t>
  </si>
  <si>
    <t>&lt;Ctrl-n&gt;</t>
  </si>
  <si>
    <t>&lt;Ctrl-p&gt;</t>
  </si>
  <si>
    <t>■ Visual Mode</t>
  </si>
  <si>
    <t>/</t>
  </si>
  <si>
    <t>zv</t>
  </si>
  <si>
    <t>Enter visual mode, and select whole element</t>
  </si>
  <si>
    <t>V</t>
  </si>
  <si>
    <t>Restore visual mode</t>
  </si>
  <si>
    <t>*</t>
  </si>
  <si>
    <t>Find selected text in current page</t>
  </si>
  <si>
    <t>v</t>
  </si>
  <si>
    <t>Toggle visual mode</t>
  </si>
  <si>
    <t>n</t>
  </si>
  <si>
    <t>Next found text</t>
  </si>
  <si>
    <t>N</t>
  </si>
  <si>
    <t>Previous found text</t>
  </si>
  <si>
    <t>forward character</t>
  </si>
  <si>
    <t>backward character</t>
  </si>
  <si>
    <t>forward line</t>
  </si>
  <si>
    <t>backward line</t>
  </si>
  <si>
    <t>forward word</t>
  </si>
  <si>
    <t>backward word</t>
  </si>
  <si>
    <t>)</t>
  </si>
  <si>
    <t>forward sentence</t>
  </si>
  <si>
    <t>(</t>
  </si>
  <si>
    <t>backward sentence</t>
  </si>
  <si>
    <t>}</t>
  </si>
  <si>
    <t>forward paragraphboundary</t>
  </si>
  <si>
    <t>{</t>
  </si>
  <si>
    <t>backward paragraphboundary</t>
  </si>
  <si>
    <t>forward lineboundary</t>
  </si>
  <si>
    <t>forward documentboundary</t>
  </si>
  <si>
    <t>gr</t>
  </si>
  <si>
    <t>o</t>
  </si>
  <si>
    <t>Go to Other end of highlighted text</t>
  </si>
  <si>
    <t>Search word under the cursor</t>
  </si>
  <si>
    <t>&lt;Enter&gt;</t>
  </si>
  <si>
    <t>Click on node under cursor.</t>
  </si>
  <si>
    <t>&lt;Shift-Enter&gt;</t>
  </si>
  <si>
    <t>zz</t>
  </si>
  <si>
    <t>make cursor at center of window.</t>
  </si>
  <si>
    <t>Forward to next char.</t>
  </si>
  <si>
    <t>Backward to next char.</t>
  </si>
  <si>
    <t>;</t>
  </si>
  <si>
    <t>Repeat latest f, F</t>
  </si>
  <si>
    <t>,</t>
  </si>
  <si>
    <t>Repeat latest f, F in opposite direction</t>
  </si>
  <si>
    <t>Expand selection to parent element</t>
  </si>
  <si>
    <t>Select a word(w) or line(l) or sentence(s) or paragraph(p)</t>
  </si>
  <si>
    <t>&lt;Ctrl-u&gt;</t>
  </si>
  <si>
    <t>Backward 20 lines</t>
  </si>
  <si>
    <t>Forward 20 lines</t>
  </si>
  <si>
    <t>Translate selected text with google</t>
  </si>
  <si>
    <t>Translate word under cursor</t>
  </si>
  <si>
    <t>■ vim-like marks</t>
  </si>
  <si>
    <t>m</t>
  </si>
  <si>
    <t>Add current URL to vim-like marks</t>
  </si>
  <si>
    <t>'</t>
  </si>
  <si>
    <t>Jump to vim-like mark</t>
  </si>
  <si>
    <t>Jump to vim-like mark in new tab.</t>
  </si>
  <si>
    <t>■ Settings</t>
  </si>
  <si>
    <t>;pm</t>
  </si>
  <si>
    <t>Preview markdown</t>
  </si>
  <si>
    <t>;e</t>
  </si>
  <si>
    <t>Edit Settings</t>
  </si>
  <si>
    <t>;v</t>
  </si>
  <si>
    <t>Open neovim</t>
  </si>
  <si>
    <t>■ Chrome URLs</t>
  </si>
  <si>
    <t>ga</t>
  </si>
  <si>
    <t>Open Chrome About</t>
  </si>
  <si>
    <t>gb</t>
  </si>
  <si>
    <t>Open Chrome Bookmarks</t>
  </si>
  <si>
    <t>gc</t>
  </si>
  <si>
    <t>Open Chrome Cache</t>
  </si>
  <si>
    <t>gd</t>
  </si>
  <si>
    <t>Open Chrome Downloads</t>
  </si>
  <si>
    <t>gh</t>
  </si>
  <si>
    <t>Open Chrome History</t>
  </si>
  <si>
    <t>gk</t>
  </si>
  <si>
    <t>Open Chrome Cookies</t>
  </si>
  <si>
    <t>ge</t>
  </si>
  <si>
    <t>Open Chrome Extensions</t>
  </si>
  <si>
    <t>gn</t>
  </si>
  <si>
    <t>Open Chrome net-internals</t>
  </si>
  <si>
    <t>gs</t>
  </si>
  <si>
    <t>View page source</t>
  </si>
  <si>
    <t>;i</t>
  </si>
  <si>
    <t>Open Chrome Inspect</t>
  </si>
  <si>
    <t>;j</t>
  </si>
  <si>
    <t>Close Downloads Shelf</t>
  </si>
  <si>
    <t>■ Proxy</t>
  </si>
  <si>
    <t>cp</t>
  </si>
  <si>
    <t>Toggle proxy for current site</t>
  </si>
  <si>
    <t>;pa</t>
  </si>
  <si>
    <t>set proxy mode `always`</t>
  </si>
  <si>
    <t>;pb</t>
  </si>
  <si>
    <t>set proxy mode `byhost`</t>
  </si>
  <si>
    <t>;pd</t>
  </si>
  <si>
    <t>set proxy mode `direct`</t>
  </si>
  <si>
    <t>;ps</t>
  </si>
  <si>
    <t>set proxy mode `system`</t>
  </si>
  <si>
    <t>;pc</t>
  </si>
  <si>
    <t>set proxy mode `clear`</t>
  </si>
  <si>
    <t>;cp</t>
  </si>
  <si>
    <t>Copy proxy info</t>
  </si>
  <si>
    <t>;ap</t>
  </si>
  <si>
    <t>Apply proxy info from clipboard</t>
  </si>
  <si>
    <t>■ Misc</t>
  </si>
  <si>
    <t>Read selected text or text from clipboard</t>
  </si>
  <si>
    <t>;s</t>
  </si>
  <si>
    <t>Toggle PDF viewer from SurfingKeys</t>
  </si>
  <si>
    <t>;ph</t>
  </si>
  <si>
    <t>Put histories from clipboard</t>
  </si>
  <si>
    <t>;t</t>
  </si>
  <si>
    <t>;dh</t>
  </si>
  <si>
    <t>Delete history older than 30 days</t>
  </si>
  <si>
    <t>;db</t>
  </si>
  <si>
    <t>Remove bookmark for current page</t>
  </si>
  <si>
    <t>;yh</t>
  </si>
  <si>
    <t>Yank histories</t>
  </si>
  <si>
    <t>■ Insert Mode</t>
  </si>
  <si>
    <t>&lt;Ctrl-e&gt;</t>
  </si>
  <si>
    <t>Move the cursor to the end of the line</t>
  </si>
  <si>
    <t>&lt;Ctrl-f&gt;</t>
  </si>
  <si>
    <t>Move the cursor to the beginning of the line</t>
  </si>
  <si>
    <t>Delete all entered characters before the cursor</t>
  </si>
  <si>
    <t>&lt;Alt-b&gt;</t>
  </si>
  <si>
    <t>Move the cursor Backward 1 word</t>
  </si>
  <si>
    <t>&lt;Alt-f&gt;</t>
  </si>
  <si>
    <t>Move the cursor Forward 1 word</t>
  </si>
  <si>
    <t>&lt;Alt-w&gt;</t>
  </si>
  <si>
    <t>Delete a word backwards</t>
  </si>
  <si>
    <t>&lt;Alt-d&gt;</t>
  </si>
  <si>
    <t>Delete a word forwards</t>
  </si>
  <si>
    <t>Exit insert mode</t>
  </si>
  <si>
    <t>Input emoji</t>
  </si>
  <si>
    <t>Open vim editor for current input</t>
  </si>
  <si>
    <t>Open neovim for current input</t>
  </si>
  <si>
    <t>gi</t>
    <phoneticPr fontId="1"/>
  </si>
  <si>
    <t>0</t>
    <phoneticPr fontId="1"/>
  </si>
  <si>
    <t>日本語説明</t>
    <rPh sb="0" eb="3">
      <t>ニホンゴ</t>
    </rPh>
    <rPh sb="3" eb="5">
      <t>セツメイ</t>
    </rPh>
    <phoneticPr fontId="1"/>
  </si>
  <si>
    <t>利用</t>
    <rPh sb="0" eb="2">
      <t>リヨウ</t>
    </rPh>
    <phoneticPr fontId="1"/>
  </si>
  <si>
    <t>パススルーモードに移行。Escで解除。</t>
    <rPh sb="9" eb="11">
      <t>イコウ</t>
    </rPh>
    <rPh sb="16" eb="18">
      <t>カイ</t>
    </rPh>
    <phoneticPr fontId="1"/>
  </si>
  <si>
    <t>現在のサイトでSurfingkeysの有効無効を切替。</t>
    <rPh sb="0" eb="2">
      <t>ゲンザイ</t>
    </rPh>
    <rPh sb="21" eb="23">
      <t>ムコウ</t>
    </rPh>
    <rPh sb="24" eb="25">
      <t>キ</t>
    </rPh>
    <rPh sb="25" eb="26">
      <t>カ</t>
    </rPh>
    <phoneticPr fontId="1"/>
  </si>
  <si>
    <t>パススルーモードに1秒間だけ移行。</t>
    <rPh sb="10" eb="12">
      <t>ビョウカン</t>
    </rPh>
    <rPh sb="14" eb="16">
      <t>イコウ</t>
    </rPh>
    <phoneticPr fontId="1"/>
  </si>
  <si>
    <t>キーマップ表示</t>
    <phoneticPr fontId="1"/>
  </si>
  <si>
    <t>○</t>
    <phoneticPr fontId="1"/>
  </si>
  <si>
    <t>×</t>
    <phoneticPr fontId="1"/>
  </si>
  <si>
    <t>リンクにヒントを表示し続けてバックグラウンドで複数のタブを開く</t>
    <rPh sb="8" eb="10">
      <t>ヒョウジ</t>
    </rPh>
    <rPh sb="11" eb="12">
      <t>ツヅ</t>
    </rPh>
    <rPh sb="23" eb="25">
      <t>フクスウ</t>
    </rPh>
    <rPh sb="29" eb="30">
      <t>ヒラ</t>
    </rPh>
    <phoneticPr fontId="1"/>
  </si>
  <si>
    <t>ページ内最初の入力要素にフォーカス</t>
    <rPh sb="3" eb="4">
      <t>ナイ</t>
    </rPh>
    <rPh sb="4" eb="6">
      <t>サイショ</t>
    </rPh>
    <rPh sb="7" eb="9">
      <t>ニュウリョク</t>
    </rPh>
    <rPh sb="9" eb="11">
      <t>ヨウソ</t>
    </rPh>
    <phoneticPr fontId="1"/>
  </si>
  <si>
    <t>現在表示中の領域にある入力要素にヒントを表示してフォーカス。要素が1つの場合はそのままフォーカス。</t>
    <rPh sb="0" eb="2">
      <t>ゲンザイ</t>
    </rPh>
    <rPh sb="2" eb="4">
      <t>ヒョウジ</t>
    </rPh>
    <rPh sb="4" eb="5">
      <t>チュウ</t>
    </rPh>
    <rPh sb="6" eb="8">
      <t>リョウイキ</t>
    </rPh>
    <rPh sb="11" eb="15">
      <t>ニュウリョク</t>
    </rPh>
    <rPh sb="20" eb="22">
      <t>ヒョウジ</t>
    </rPh>
    <rPh sb="30" eb="32">
      <t>ヨウソ</t>
    </rPh>
    <rPh sb="36" eb="38">
      <t>バアイ</t>
    </rPh>
    <phoneticPr fontId="1"/>
  </si>
  <si>
    <t>備考</t>
    <rPh sb="0" eb="2">
      <t>ビコウ</t>
    </rPh>
    <phoneticPr fontId="1"/>
  </si>
  <si>
    <t>左端にスクロール</t>
    <rPh sb="0" eb="2">
      <t>サタン</t>
    </rPh>
    <phoneticPr fontId="1"/>
  </si>
  <si>
    <t>※;fs</t>
    <phoneticPr fontId="1"/>
  </si>
  <si>
    <t>※cS cs</t>
    <phoneticPr fontId="1"/>
  </si>
  <si>
    <t>ページ内のスクロール対象を順に切り替えてフォーカスを移す。</t>
    <rPh sb="3" eb="4">
      <t>ナイ</t>
    </rPh>
    <rPh sb="10" eb="12">
      <t>タイショウ</t>
    </rPh>
    <rPh sb="13" eb="14">
      <t>ジュン</t>
    </rPh>
    <rPh sb="15" eb="16">
      <t>キ</t>
    </rPh>
    <rPh sb="17" eb="18">
      <t>カ</t>
    </rPh>
    <rPh sb="26" eb="27">
      <t>ウツ</t>
    </rPh>
    <phoneticPr fontId="1"/>
  </si>
  <si>
    <t>スクロール対象のフォーカスをリセット</t>
    <rPh sb="5" eb="7">
      <t>タイショウ</t>
    </rPh>
    <phoneticPr fontId="1"/>
  </si>
  <si>
    <t>右端にスクロール</t>
    <rPh sb="0" eb="2">
      <t>ウタン</t>
    </rPh>
    <phoneticPr fontId="1"/>
  </si>
  <si>
    <t>操作対象のフレームを順に切り替えてフォーカスを移す。</t>
    <rPh sb="0" eb="2">
      <t>ソウサ</t>
    </rPh>
    <rPh sb="2" eb="4">
      <t>タイショウ</t>
    </rPh>
    <phoneticPr fontId="1"/>
  </si>
  <si>
    <t>別ウィンドウのChromeで開いているタブすべてを現在のウィンドウに集める。</t>
    <rPh sb="0" eb="1">
      <t>ベツ</t>
    </rPh>
    <rPh sb="14" eb="15">
      <t>ヒラ</t>
    </rPh>
    <rPh sb="25" eb="27">
      <t>ゲンザイ</t>
    </rPh>
    <rPh sb="34" eb="35">
      <t>アツ</t>
    </rPh>
    <phoneticPr fontId="1"/>
  </si>
  <si>
    <t>オムニバーを表示し、別ウィンドウのChromeで開いているタブを候補とし、文字列で対象を絞り込んで列挙されているものすべてを現在のウィンドウに集める。</t>
    <rPh sb="6" eb="8">
      <t>ヒョウジ</t>
    </rPh>
    <rPh sb="10" eb="11">
      <t>ベツ</t>
    </rPh>
    <rPh sb="24" eb="25">
      <t>ヒラ</t>
    </rPh>
    <rPh sb="32" eb="34">
      <t>コウホ</t>
    </rPh>
    <rPh sb="37" eb="41">
      <t>モジレツ</t>
    </rPh>
    <rPh sb="41" eb="43">
      <t>タイショウ</t>
    </rPh>
    <rPh sb="44" eb="45">
      <t>シボ</t>
    </rPh>
    <rPh sb="46" eb="47">
      <t>コ</t>
    </rPh>
    <rPh sb="49" eb="51">
      <t>レッキョ</t>
    </rPh>
    <rPh sb="62" eb="64">
      <t>ゲンザイ</t>
    </rPh>
    <rPh sb="71" eb="72">
      <t>アツ</t>
    </rPh>
    <phoneticPr fontId="1"/>
  </si>
  <si>
    <t>使い勝手が悪い</t>
    <rPh sb="0" eb="1">
      <t>ツカ</t>
    </rPh>
    <rPh sb="2" eb="4">
      <t>ガ</t>
    </rPh>
    <rPh sb="5" eb="6">
      <t>ワル</t>
    </rPh>
    <phoneticPr fontId="1"/>
  </si>
  <si>
    <t>よくわからん</t>
    <phoneticPr fontId="1"/>
  </si>
  <si>
    <t>セッション(*)を LAST という名前で保存しChromeを終了する。</t>
    <phoneticPr fontId="1"/>
  </si>
  <si>
    <t>セッション LAST を復元する。</t>
    <rPh sb="12" eb="14">
      <t>フクゲン</t>
    </rPh>
    <phoneticPr fontId="1"/>
  </si>
  <si>
    <t>うまく動かない</t>
    <rPh sb="3" eb="4">
      <t>ウゴ</t>
    </rPh>
    <phoneticPr fontId="1"/>
  </si>
  <si>
    <t>あってもいいけど覚えはしない</t>
    <rPh sb="8" eb="9">
      <t>オボ</t>
    </rPh>
    <phoneticPr fontId="1"/>
  </si>
  <si>
    <t>ページ内の入力フォームすべてについて、コンテンツタイプ application/x-www-form-urlencoded の形式で入力内容をコピーします。</t>
    <rPh sb="3" eb="4">
      <t>ナイ</t>
    </rPh>
    <rPh sb="5" eb="7">
      <t>ニュウリョク</t>
    </rPh>
    <rPh sb="63" eb="65">
      <t>ケイシキ</t>
    </rPh>
    <phoneticPr fontId="1"/>
  </si>
  <si>
    <t>ページ内の入力フォームすべてについて、JSON形式で入力内容をコピーします。</t>
    <rPh sb="3" eb="4">
      <t>ナイ</t>
    </rPh>
    <rPh sb="5" eb="7">
      <t>ニュウリョク</t>
    </rPh>
    <rPh sb="23" eb="25">
      <t>ケイシキ</t>
    </rPh>
    <phoneticPr fontId="1"/>
  </si>
  <si>
    <t>クリップボードのテキストを現在のページのHTMLソースとして反映する</t>
    <rPh sb="30" eb="32">
      <t>ハンエイ</t>
    </rPh>
    <phoneticPr fontId="1"/>
  </si>
  <si>
    <t>オムニバーを表示し、ブックマークの中から選択して新規タブで開いて移動する。</t>
    <rPh sb="6" eb="8">
      <t>ヒョウジ</t>
    </rPh>
    <rPh sb="17" eb="18">
      <t>ナカ</t>
    </rPh>
    <rPh sb="20" eb="22">
      <t>センタク</t>
    </rPh>
    <rPh sb="24" eb="26">
      <t>シンキ</t>
    </rPh>
    <rPh sb="29" eb="30">
      <t>ヒラ</t>
    </rPh>
    <rPh sb="32" eb="34">
      <t>イドウ</t>
    </rPh>
    <phoneticPr fontId="1"/>
  </si>
  <si>
    <t>入力フォームをヒントから選択し、クリップボードのデータ（yfコマンドでコピーした形式）を反映する。</t>
    <rPh sb="44" eb="46">
      <t>ハンエイ</t>
    </rPh>
    <phoneticPr fontId="1"/>
  </si>
  <si>
    <t>backward documentboundary</t>
    <phoneticPr fontId="1"/>
  </si>
  <si>
    <t>1文字入力待ち状態になり、順方向にその文字を検索して見つかった場合にカーソルを移動</t>
    <rPh sb="1" eb="3">
      <t>モジ</t>
    </rPh>
    <rPh sb="3" eb="6">
      <t>ニュウリョクマ</t>
    </rPh>
    <rPh sb="7" eb="9">
      <t>ジョウタイ</t>
    </rPh>
    <rPh sb="19" eb="21">
      <t>モジ</t>
    </rPh>
    <rPh sb="26" eb="27">
      <t>ミ</t>
    </rPh>
    <rPh sb="31" eb="33">
      <t>バアイ</t>
    </rPh>
    <rPh sb="39" eb="41">
      <t>イドウ</t>
    </rPh>
    <phoneticPr fontId="1"/>
  </si>
  <si>
    <t>ドキュメントの先頭にカーソルを移動</t>
    <rPh sb="7" eb="9">
      <t>セントウ</t>
    </rPh>
    <rPh sb="15" eb="17">
      <t>イドウ</t>
    </rPh>
    <phoneticPr fontId="1"/>
  </si>
  <si>
    <t>ドキュメントの末尾にカーソルを移動</t>
    <rPh sb="7" eb="9">
      <t>マツビ</t>
    </rPh>
    <rPh sb="15" eb="17">
      <t>イドウ</t>
    </rPh>
    <phoneticPr fontId="1"/>
  </si>
  <si>
    <t>前の行境界にカーソルを移動</t>
    <rPh sb="0" eb="1">
      <t>マエ</t>
    </rPh>
    <rPh sb="2" eb="3">
      <t>ギョウ</t>
    </rPh>
    <rPh sb="3" eb="5">
      <t>キョウカイ</t>
    </rPh>
    <phoneticPr fontId="1"/>
  </si>
  <si>
    <t>次の文字にカーソルを移動</t>
    <rPh sb="0" eb="1">
      <t>ツギ</t>
    </rPh>
    <rPh sb="2" eb="4">
      <t>モジ</t>
    </rPh>
    <phoneticPr fontId="1"/>
  </si>
  <si>
    <t>前の文字にカーソルを移動</t>
    <rPh sb="0" eb="1">
      <t>マエ</t>
    </rPh>
    <rPh sb="2" eb="4">
      <t>モジ</t>
    </rPh>
    <phoneticPr fontId="1"/>
  </si>
  <si>
    <t>次の行にカーソルを移動</t>
    <rPh sb="0" eb="1">
      <t>ツギ</t>
    </rPh>
    <rPh sb="2" eb="3">
      <t>ギョウ</t>
    </rPh>
    <phoneticPr fontId="1"/>
  </si>
  <si>
    <t>前の行にカーソルを移動</t>
    <rPh sb="0" eb="1">
      <t>マエ</t>
    </rPh>
    <rPh sb="2" eb="3">
      <t>ギョウ</t>
    </rPh>
    <phoneticPr fontId="1"/>
  </si>
  <si>
    <t>次の単語にカーソルを移動</t>
    <rPh sb="0" eb="1">
      <t>ツギ</t>
    </rPh>
    <rPh sb="2" eb="4">
      <t>タンゴ</t>
    </rPh>
    <phoneticPr fontId="1"/>
  </si>
  <si>
    <t>前の単語にカーソルを移動</t>
    <rPh sb="0" eb="1">
      <t>マエ</t>
    </rPh>
    <rPh sb="2" eb="4">
      <t>タンゴ</t>
    </rPh>
    <phoneticPr fontId="1"/>
  </si>
  <si>
    <t>次の文にカーソルを移動</t>
    <rPh sb="0" eb="1">
      <t>ツギ</t>
    </rPh>
    <rPh sb="2" eb="3">
      <t>ブン</t>
    </rPh>
    <phoneticPr fontId="1"/>
  </si>
  <si>
    <t>前の文にカーソルを移動</t>
    <rPh sb="0" eb="1">
      <t>マエ</t>
    </rPh>
    <rPh sb="2" eb="3">
      <t>ブン</t>
    </rPh>
    <phoneticPr fontId="1"/>
  </si>
  <si>
    <t>次の段落境界にカーソルを移動</t>
    <rPh sb="0" eb="1">
      <t>ツギ</t>
    </rPh>
    <rPh sb="2" eb="4">
      <t>ダンラク</t>
    </rPh>
    <rPh sb="4" eb="6">
      <t>キョウカイ</t>
    </rPh>
    <phoneticPr fontId="1"/>
  </si>
  <si>
    <t>前の段落境界にカーソルを移動</t>
    <rPh sb="0" eb="1">
      <t>マエ</t>
    </rPh>
    <rPh sb="2" eb="4">
      <t>ダンラク</t>
    </rPh>
    <rPh sb="4" eb="6">
      <t>キョウカイ</t>
    </rPh>
    <phoneticPr fontId="1"/>
  </si>
  <si>
    <t>次の行境界にカーソルを移動</t>
    <rPh sb="0" eb="1">
      <t>ツギ</t>
    </rPh>
    <rPh sb="2" eb="3">
      <t>ギョウ</t>
    </rPh>
    <rPh sb="3" eb="5">
      <t>キョウカイ</t>
    </rPh>
    <phoneticPr fontId="1"/>
  </si>
  <si>
    <t>1文字入力待ち状態になり、逆方向にその文字を検索して見つかった場合にカーソルを移動</t>
    <rPh sb="1" eb="3">
      <t>モジ</t>
    </rPh>
    <rPh sb="3" eb="6">
      <t>ニュウリョクマ</t>
    </rPh>
    <rPh sb="7" eb="9">
      <t>ジョウタイ</t>
    </rPh>
    <rPh sb="13" eb="14">
      <t>ギャク</t>
    </rPh>
    <rPh sb="19" eb="21">
      <t>モジ</t>
    </rPh>
    <rPh sb="26" eb="27">
      <t>ミ</t>
    </rPh>
    <rPh sb="31" eb="33">
      <t>バアイ</t>
    </rPh>
    <rPh sb="39" eb="41">
      <t>イドウ</t>
    </rPh>
    <phoneticPr fontId="1"/>
  </si>
  <si>
    <t>直前の f または F をコマンドの方向に繰り返す</t>
    <rPh sb="0" eb="2">
      <t>チョクゼン</t>
    </rPh>
    <rPh sb="18" eb="20">
      <t>ホウコウ</t>
    </rPh>
    <rPh sb="21" eb="22">
      <t>ク</t>
    </rPh>
    <rPh sb="23" eb="24">
      <t>カエ</t>
    </rPh>
    <phoneticPr fontId="1"/>
  </si>
  <si>
    <t>直前の f または F をコマンドの逆方向に繰り返す</t>
    <rPh sb="0" eb="2">
      <t>チョクゼン</t>
    </rPh>
    <rPh sb="18" eb="21">
      <t>ギャクホウコウ</t>
    </rPh>
    <rPh sb="22" eb="23">
      <t>ク</t>
    </rPh>
    <rPh sb="24" eb="25">
      <t>カエ</t>
    </rPh>
    <phoneticPr fontId="1"/>
  </si>
  <si>
    <t>現在の選択範囲を親要素まで広げる</t>
    <rPh sb="0" eb="2">
      <t>ゲンザイ</t>
    </rPh>
    <rPh sb="3" eb="7">
      <t>センタクハンイ</t>
    </rPh>
    <rPh sb="8" eb="11">
      <t>オヤヨウソ</t>
    </rPh>
    <rPh sb="13" eb="14">
      <t>ヒロ</t>
    </rPh>
    <phoneticPr fontId="1"/>
  </si>
  <si>
    <t>順方向20行先にカーソルを移動</t>
    <rPh sb="0" eb="3">
      <t>ジュンホウコウ</t>
    </rPh>
    <rPh sb="5" eb="6">
      <t>ギョウ</t>
    </rPh>
    <rPh sb="6" eb="7">
      <t>サキ</t>
    </rPh>
    <rPh sb="13" eb="15">
      <t>イドウ</t>
    </rPh>
    <phoneticPr fontId="1"/>
  </si>
  <si>
    <t>逆方向20行先にカーソルを移動</t>
    <rPh sb="0" eb="1">
      <t>ギャク</t>
    </rPh>
    <rPh sb="1" eb="3">
      <t>ホウコウ</t>
    </rPh>
    <rPh sb="5" eb="6">
      <t>ギョウ</t>
    </rPh>
    <rPh sb="6" eb="7">
      <t>サキ</t>
    </rPh>
    <rPh sb="13" eb="15">
      <t>イドウ</t>
    </rPh>
    <phoneticPr fontId="1"/>
  </si>
  <si>
    <t>カーソルのある要素をクリック</t>
    <rPh sb="7" eb="9">
      <t>ヨウソ</t>
    </rPh>
    <phoneticPr fontId="1"/>
  </si>
  <si>
    <t>カーソルのある要素をクリック（リンクの場合、新規タブで開く）</t>
    <rPh sb="7" eb="9">
      <t>ヨウソ</t>
    </rPh>
    <rPh sb="19" eb="21">
      <t>バアイ</t>
    </rPh>
    <rPh sb="22" eb="24">
      <t>シンキ</t>
    </rPh>
    <rPh sb="27" eb="28">
      <t>ヒラ</t>
    </rPh>
    <phoneticPr fontId="1"/>
  </si>
  <si>
    <t>カーソルが画面中央になるようにスクロール</t>
    <phoneticPr fontId="1"/>
  </si>
  <si>
    <t>現在表示中の領域にあるURLテキストにヒントを表示して開く。要素が1つの場合はヒントなしですぐに開く。</t>
    <rPh sb="0" eb="2">
      <t>ゲンザイ</t>
    </rPh>
    <rPh sb="2" eb="4">
      <t>ヒョウジ</t>
    </rPh>
    <rPh sb="4" eb="5">
      <t>チュウ</t>
    </rPh>
    <rPh sb="6" eb="8">
      <t>リョウイキ</t>
    </rPh>
    <rPh sb="23" eb="25">
      <t>ヒョウジ</t>
    </rPh>
    <rPh sb="27" eb="28">
      <t>ヒラ</t>
    </rPh>
    <rPh sb="30" eb="32">
      <t>ヨウソ</t>
    </rPh>
    <rPh sb="36" eb="38">
      <t>バアイ</t>
    </rPh>
    <rPh sb="48" eb="49">
      <t>ヒラ</t>
    </rPh>
    <phoneticPr fontId="1"/>
  </si>
  <si>
    <t>現在表示中の領域にある要素にヒントを表示して mouseover イベントを実行。</t>
    <rPh sb="0" eb="2">
      <t>ゲンザイ</t>
    </rPh>
    <rPh sb="2" eb="4">
      <t>ヒョウジ</t>
    </rPh>
    <rPh sb="4" eb="5">
      <t>チュウ</t>
    </rPh>
    <rPh sb="6" eb="8">
      <t>リョウイキ</t>
    </rPh>
    <rPh sb="11" eb="13">
      <t>ヨウソ</t>
    </rPh>
    <rPh sb="18" eb="20">
      <t>ヒョウジ</t>
    </rPh>
    <rPh sb="38" eb="40">
      <t>ジッコウ</t>
    </rPh>
    <phoneticPr fontId="1"/>
  </si>
  <si>
    <t>現在表示中の領域にある要素にヒントを表示して mouseout イベントを実行。</t>
    <rPh sb="0" eb="2">
      <t>ゲンザイ</t>
    </rPh>
    <rPh sb="2" eb="4">
      <t>ヒョウジ</t>
    </rPh>
    <rPh sb="4" eb="5">
      <t>チュウ</t>
    </rPh>
    <rPh sb="6" eb="8">
      <t>リョウイキ</t>
    </rPh>
    <rPh sb="11" eb="13">
      <t>ヨウソ</t>
    </rPh>
    <rPh sb="18" eb="20">
      <t>ヒョウジ</t>
    </rPh>
    <rPh sb="37" eb="39">
      <t>ジッコウ</t>
    </rPh>
    <phoneticPr fontId="1"/>
  </si>
  <si>
    <t>Iと同じ</t>
    <rPh sb="2" eb="3">
      <t>オナ</t>
    </rPh>
    <phoneticPr fontId="1"/>
  </si>
  <si>
    <t>現在表示中の領域にある入力要素にヒントを表示してVimエディタを開く。</t>
    <rPh sb="0" eb="2">
      <t>ゲンザイ</t>
    </rPh>
    <rPh sb="2" eb="4">
      <t>ヒョウジ</t>
    </rPh>
    <rPh sb="4" eb="5">
      <t>チュウ</t>
    </rPh>
    <rPh sb="6" eb="8">
      <t>リョウイキ</t>
    </rPh>
    <rPh sb="11" eb="13">
      <t>ニュウリョク</t>
    </rPh>
    <rPh sb="13" eb="15">
      <t>ヨウソ</t>
    </rPh>
    <rPh sb="20" eb="22">
      <t>ヒョウジ</t>
    </rPh>
    <rPh sb="32" eb="33">
      <t>ヒラ</t>
    </rPh>
    <phoneticPr fontId="1"/>
  </si>
  <si>
    <t>"VIMarks"機能</t>
    <rPh sb="9" eb="11">
      <t>キノウ</t>
    </rPh>
    <phoneticPr fontId="1"/>
  </si>
  <si>
    <t>1文字入力待ち状態になり、次に入力した文字でマークを現在のページとスクロール状態に付与する。記憶したマークの一覧は om コマンドで確認できる。</t>
    <rPh sb="1" eb="3">
      <t>モジ</t>
    </rPh>
    <rPh sb="3" eb="6">
      <t>ニュウリョクマ</t>
    </rPh>
    <rPh sb="7" eb="9">
      <t>ジョウタイ</t>
    </rPh>
    <rPh sb="13" eb="14">
      <t>ツギ</t>
    </rPh>
    <rPh sb="15" eb="17">
      <t>ニュウリョク</t>
    </rPh>
    <rPh sb="19" eb="21">
      <t>モジ</t>
    </rPh>
    <rPh sb="26" eb="28">
      <t>ゲンザイ</t>
    </rPh>
    <rPh sb="38" eb="40">
      <t>ジョウタイ</t>
    </rPh>
    <rPh sb="41" eb="43">
      <t>フヨ</t>
    </rPh>
    <rPh sb="46" eb="48">
      <t>キオク</t>
    </rPh>
    <rPh sb="54" eb="56">
      <t>イチラン</t>
    </rPh>
    <rPh sb="66" eb="68">
      <t>カクニン</t>
    </rPh>
    <phoneticPr fontId="1"/>
  </si>
  <si>
    <t>1文字入力待ち状態になり、次に入力した文字で記憶したマークを新しいタブで開く。</t>
    <rPh sb="1" eb="3">
      <t>モジ</t>
    </rPh>
    <rPh sb="3" eb="6">
      <t>ニュウリョクマ</t>
    </rPh>
    <rPh sb="7" eb="9">
      <t>ジョウタイ</t>
    </rPh>
    <rPh sb="13" eb="14">
      <t>ツギ</t>
    </rPh>
    <rPh sb="15" eb="17">
      <t>ニュウリョク</t>
    </rPh>
    <rPh sb="19" eb="21">
      <t>モジ</t>
    </rPh>
    <rPh sb="22" eb="24">
      <t>キオク</t>
    </rPh>
    <rPh sb="30" eb="31">
      <t>アタラ</t>
    </rPh>
    <rPh sb="36" eb="37">
      <t>ヒラ</t>
    </rPh>
    <phoneticPr fontId="1"/>
  </si>
  <si>
    <t>Markdownプレビュータブを開き、クリップボードの文字列をMarkdownとして表示する。</t>
    <rPh sb="16" eb="17">
      <t>ヒラ</t>
    </rPh>
    <rPh sb="27" eb="30">
      <t>モジレツ</t>
    </rPh>
    <rPh sb="42" eb="44">
      <t>ヒョウジ</t>
    </rPh>
    <phoneticPr fontId="1"/>
  </si>
  <si>
    <t>Surfingkeysの設定を開く</t>
    <rPh sb="12" eb="14">
      <t>セッテイ</t>
    </rPh>
    <rPh sb="15" eb="16">
      <t>ヒラ</t>
    </rPh>
    <phoneticPr fontId="1"/>
  </si>
  <si>
    <t>Neovimを開く</t>
    <rPh sb="7" eb="8">
      <t>ヒラ</t>
    </rPh>
    <phoneticPr fontId="1"/>
  </si>
  <si>
    <t>Chromeの「ブックマーク マネージャ」を開く</t>
    <rPh sb="22" eb="23">
      <t>ヒラ</t>
    </rPh>
    <phoneticPr fontId="1"/>
  </si>
  <si>
    <t>"chrome://cache/"を開く</t>
    <rPh sb="18" eb="19">
      <t>ヒラ</t>
    </rPh>
    <phoneticPr fontId="1"/>
  </si>
  <si>
    <t>Chromeの「ダウンロード」を開く</t>
    <rPh sb="16" eb="17">
      <t>ヒラ</t>
    </rPh>
    <phoneticPr fontId="1"/>
  </si>
  <si>
    <t>Chromeの「履歴」を開く</t>
    <rPh sb="8" eb="10">
      <t>リレキ</t>
    </rPh>
    <rPh sb="12" eb="13">
      <t>ヒラ</t>
    </rPh>
    <phoneticPr fontId="1"/>
  </si>
  <si>
    <t>Chromeの「設定 - Chrome について」を開く</t>
    <rPh sb="8" eb="10">
      <t>セッテイ</t>
    </rPh>
    <rPh sb="26" eb="27">
      <t>ヒラ</t>
    </rPh>
    <phoneticPr fontId="1"/>
  </si>
  <si>
    <t>Chromeの「設定 - Cookie と他のサイトデータ」を開く</t>
    <rPh sb="8" eb="10">
      <t>セッテイ</t>
    </rPh>
    <rPh sb="21" eb="22">
      <t>ホカ</t>
    </rPh>
    <rPh sb="31" eb="32">
      <t>ヒラ</t>
    </rPh>
    <phoneticPr fontId="1"/>
  </si>
  <si>
    <t>Chromeの「拡張機能」を開く</t>
    <rPh sb="8" eb="12">
      <t>カクチョウキノウ</t>
    </rPh>
    <rPh sb="14" eb="15">
      <t>ヒラ</t>
    </rPh>
    <phoneticPr fontId="1"/>
  </si>
  <si>
    <t>"chrome://net-internals/#proxy"を開く</t>
    <rPh sb="32" eb="33">
      <t>ヒラ</t>
    </rPh>
    <phoneticPr fontId="1"/>
  </si>
  <si>
    <t>ページのソースを表示</t>
    <rPh sb="8" eb="10">
      <t>ヒョウジ</t>
    </rPh>
    <phoneticPr fontId="1"/>
  </si>
  <si>
    <t>"chrome://inspect/#devices"を開く</t>
    <rPh sb="28" eb="29">
      <t>ヒラ</t>
    </rPh>
    <phoneticPr fontId="1"/>
  </si>
  <si>
    <t>ダウンロードシェルフを閉じる</t>
    <rPh sb="11" eb="12">
      <t>ト</t>
    </rPh>
    <phoneticPr fontId="1"/>
  </si>
  <si>
    <t>クリップボードまたは選択したテキストを読み上げる</t>
    <rPh sb="10" eb="12">
      <t>センタク</t>
    </rPh>
    <rPh sb="19" eb="20">
      <t>ヨ</t>
    </rPh>
    <rPh sb="21" eb="22">
      <t>ア</t>
    </rPh>
    <phoneticPr fontId="1"/>
  </si>
  <si>
    <t>PDFビューアの有効無効を切り替える。通常、Chromeで開いたPDFファイルは専用のビューアが利用され、Surfingkeysが動作しない。</t>
    <rPh sb="8" eb="12">
      <t>ユウコウムコウ</t>
    </rPh>
    <rPh sb="13" eb="14">
      <t>キ</t>
    </rPh>
    <rPh sb="15" eb="16">
      <t>カ</t>
    </rPh>
    <rPh sb="19" eb="21">
      <t>ツウジョウ</t>
    </rPh>
    <rPh sb="29" eb="30">
      <t>ヒラ</t>
    </rPh>
    <rPh sb="40" eb="42">
      <t>センヨウ</t>
    </rPh>
    <rPh sb="48" eb="50">
      <t>リヨウ</t>
    </rPh>
    <rPh sb="65" eb="67">
      <t>ドウサ</t>
    </rPh>
    <phoneticPr fontId="1"/>
  </si>
  <si>
    <t>30日以上前の履歴を削除する</t>
    <rPh sb="2" eb="3">
      <t>ニチ</t>
    </rPh>
    <rPh sb="3" eb="5">
      <t>イジョウ</t>
    </rPh>
    <rPh sb="5" eb="6">
      <t>マエ</t>
    </rPh>
    <rPh sb="7" eb="9">
      <t>リレキ</t>
    </rPh>
    <rPh sb="10" eb="12">
      <t>サクジョ</t>
    </rPh>
    <phoneticPr fontId="1"/>
  </si>
  <si>
    <t>クリップボードからURLを履歴に追加する（改行区切りで複数可）</t>
    <rPh sb="13" eb="15">
      <t>リレキ</t>
    </rPh>
    <rPh sb="16" eb="18">
      <t>ツイカ</t>
    </rPh>
    <rPh sb="21" eb="23">
      <t>カイギョウ</t>
    </rPh>
    <rPh sb="23" eb="25">
      <t>クギ</t>
    </rPh>
    <rPh sb="27" eb="29">
      <t>フクスウ</t>
    </rPh>
    <rPh sb="29" eb="30">
      <t>カ</t>
    </rPh>
    <phoneticPr fontId="1"/>
  </si>
  <si>
    <t>履歴をクリップボードにコピーする（最大100件）</t>
    <rPh sb="0" eb="2">
      <t>リレキ</t>
    </rPh>
    <rPh sb="17" eb="19">
      <t>サイダイ</t>
    </rPh>
    <rPh sb="22" eb="23">
      <t>ケン</t>
    </rPh>
    <phoneticPr fontId="1"/>
  </si>
  <si>
    <t>現在のページをブックマークから削除する</t>
    <rPh sb="0" eb="2">
      <t>ゲンザイ</t>
    </rPh>
    <rPh sb="15" eb="17">
      <t>サクジョ</t>
    </rPh>
    <phoneticPr fontId="1"/>
  </si>
  <si>
    <t>選択したテキストをGoogle翻訳で開く</t>
    <rPh sb="0" eb="8">
      <t>センタク</t>
    </rPh>
    <rPh sb="15" eb="17">
      <t>ホンヤク</t>
    </rPh>
    <rPh sb="18" eb="19">
      <t>ヒラ</t>
    </rPh>
    <phoneticPr fontId="1"/>
  </si>
  <si>
    <t>現在表示中のサイトに対するプロキシの適用を切り替える</t>
    <rPh sb="0" eb="2">
      <t>ゲンザイ</t>
    </rPh>
    <rPh sb="2" eb="4">
      <t>ヒョウジ</t>
    </rPh>
    <rPh sb="4" eb="5">
      <t>ナカ</t>
    </rPh>
    <rPh sb="10" eb="11">
      <t>タイ</t>
    </rPh>
    <rPh sb="18" eb="20">
      <t>テキヨウ</t>
    </rPh>
    <rPh sb="21" eb="22">
      <t>キ</t>
    </rPh>
    <rPh sb="23" eb="24">
      <t>カ</t>
    </rPh>
    <phoneticPr fontId="1"/>
  </si>
  <si>
    <t>プロキシモード always</t>
    <phoneticPr fontId="1"/>
  </si>
  <si>
    <t>プロキシモード clear</t>
    <phoneticPr fontId="1"/>
  </si>
  <si>
    <t>プロキシモード system</t>
    <phoneticPr fontId="1"/>
  </si>
  <si>
    <t>プロキシモード direct</t>
    <phoneticPr fontId="1"/>
  </si>
  <si>
    <t>プロキシモード byhost</t>
    <phoneticPr fontId="1"/>
  </si>
  <si>
    <t>プロキシ設定情報をクリップボードにコピーする</t>
    <rPh sb="4" eb="6">
      <t>セッテイ</t>
    </rPh>
    <rPh sb="6" eb="8">
      <t>ジョウホウ</t>
    </rPh>
    <phoneticPr fontId="1"/>
  </si>
  <si>
    <t>プロキシ設定情報をクリップボードから反映する</t>
    <rPh sb="4" eb="6">
      <t>セッテイ</t>
    </rPh>
    <rPh sb="6" eb="8">
      <t>ジョウホウ</t>
    </rPh>
    <rPh sb="18" eb="20">
      <t>ハンエイ</t>
    </rPh>
    <phoneticPr fontId="1"/>
  </si>
  <si>
    <t>@@</t>
    <phoneticPr fontId="1"/>
  </si>
  <si>
    <t>@pt</t>
    <phoneticPr fontId="1"/>
  </si>
  <si>
    <t>@1pt</t>
    <phoneticPr fontId="1"/>
  </si>
  <si>
    <t>cc</t>
    <phoneticPr fontId="1"/>
  </si>
  <si>
    <t>cf</t>
    <phoneticPr fontId="1"/>
  </si>
  <si>
    <t>c;</t>
    <phoneticPr fontId="1"/>
  </si>
  <si>
    <t>cw;</t>
    <phoneticPr fontId="1"/>
  </si>
  <si>
    <r>
      <t>オムニバーを表示し、現在開いているタブとブックマーク、履歴の中から選択して</t>
    </r>
    <r>
      <rPr>
        <sz val="11"/>
        <color rgb="FFFF0000"/>
        <rFont val="Meiryo UI"/>
        <family val="3"/>
        <charset val="128"/>
      </rPr>
      <t>新規タブ</t>
    </r>
    <r>
      <rPr>
        <sz val="11"/>
        <color theme="1"/>
        <rFont val="Meiryo UI"/>
        <family val="2"/>
        <charset val="128"/>
      </rPr>
      <t>で開いて移動する。選択せず文字列を入れて決定した場合は新規タブでGoogle検索。</t>
    </r>
    <rPh sb="6" eb="8">
      <t>ヒョウジ</t>
    </rPh>
    <rPh sb="10" eb="12">
      <t>ゲンザイ</t>
    </rPh>
    <rPh sb="12" eb="13">
      <t>ヒラ</t>
    </rPh>
    <rPh sb="27" eb="29">
      <t>リレキ</t>
    </rPh>
    <rPh sb="30" eb="31">
      <t>ナカ</t>
    </rPh>
    <rPh sb="33" eb="35">
      <t>センタク</t>
    </rPh>
    <rPh sb="37" eb="39">
      <t>シンキ</t>
    </rPh>
    <rPh sb="42" eb="43">
      <t>ヒラ</t>
    </rPh>
    <rPh sb="45" eb="47">
      <t>イドウ</t>
    </rPh>
    <rPh sb="50" eb="52">
      <t>センタク</t>
    </rPh>
    <rPh sb="54" eb="57">
      <t>モジレツ</t>
    </rPh>
    <rPh sb="58" eb="59">
      <t>イ</t>
    </rPh>
    <rPh sb="61" eb="63">
      <t>ケッテイ</t>
    </rPh>
    <rPh sb="65" eb="67">
      <t>バアイ</t>
    </rPh>
    <rPh sb="68" eb="70">
      <t>シンキ</t>
    </rPh>
    <rPh sb="79" eb="81">
      <t>ケンサク</t>
    </rPh>
    <phoneticPr fontId="1"/>
  </si>
  <si>
    <r>
      <t>オムニバーを表示し、現在開いているタブとブックマーク、履歴の中から選択して</t>
    </r>
    <r>
      <rPr>
        <sz val="11"/>
        <color rgb="FFFF0000"/>
        <rFont val="Meiryo UI"/>
        <family val="3"/>
        <charset val="128"/>
      </rPr>
      <t>現在のタブ</t>
    </r>
    <r>
      <rPr>
        <sz val="11"/>
        <color theme="1"/>
        <rFont val="Meiryo UI"/>
        <family val="2"/>
        <charset val="128"/>
      </rPr>
      <t>で開いて移動する。選択せず文字列を入れて決定した場合は現在のタブでGoogle検索。</t>
    </r>
    <rPh sb="6" eb="8">
      <t>ヒョウジ</t>
    </rPh>
    <rPh sb="10" eb="12">
      <t>ゲンザイ</t>
    </rPh>
    <rPh sb="12" eb="13">
      <t>ヒラ</t>
    </rPh>
    <rPh sb="27" eb="29">
      <t>リレキ</t>
    </rPh>
    <rPh sb="30" eb="31">
      <t>ナカ</t>
    </rPh>
    <rPh sb="33" eb="35">
      <t>センタク</t>
    </rPh>
    <rPh sb="37" eb="39">
      <t>ゲンザイ</t>
    </rPh>
    <rPh sb="43" eb="44">
      <t>ヒラ</t>
    </rPh>
    <rPh sb="46" eb="48">
      <t>イドウ</t>
    </rPh>
    <rPh sb="51" eb="53">
      <t>センタク</t>
    </rPh>
    <rPh sb="55" eb="58">
      <t>モジレツ</t>
    </rPh>
    <rPh sb="59" eb="60">
      <t>イ</t>
    </rPh>
    <rPh sb="62" eb="64">
      <t>ケッテイ</t>
    </rPh>
    <rPh sb="66" eb="68">
      <t>バアイ</t>
    </rPh>
    <rPh sb="69" eb="71">
      <t>ゲンザイ</t>
    </rPh>
    <rPh sb="81" eb="83">
      <t>ケンサク</t>
    </rPh>
    <phoneticPr fontId="1"/>
  </si>
  <si>
    <t>※t</t>
    <phoneticPr fontId="1"/>
  </si>
  <si>
    <t>※go</t>
    <phoneticPr fontId="1"/>
  </si>
  <si>
    <t>a</t>
    <phoneticPr fontId="1"/>
  </si>
  <si>
    <t>t0</t>
    <phoneticPr fontId="1"/>
  </si>
  <si>
    <t>t$</t>
    <phoneticPr fontId="1"/>
  </si>
  <si>
    <t>tx0</t>
    <phoneticPr fontId="1"/>
  </si>
  <si>
    <t>txl</t>
    <phoneticPr fontId="1"/>
  </si>
  <si>
    <t>txr</t>
    <phoneticPr fontId="1"/>
  </si>
  <si>
    <t>tx$</t>
    <phoneticPr fontId="1"/>
  </si>
  <si>
    <t>txx</t>
    <phoneticPr fontId="1"/>
  </si>
  <si>
    <t>ty</t>
    <phoneticPr fontId="1"/>
  </si>
  <si>
    <t>tY</t>
    <phoneticPr fontId="1"/>
  </si>
  <si>
    <t>tgt</t>
    <phoneticPr fontId="1"/>
  </si>
  <si>
    <t>tgw</t>
    <phoneticPr fontId="1"/>
  </si>
  <si>
    <t>tp</t>
    <phoneticPr fontId="1"/>
  </si>
  <si>
    <t>tm</t>
    <phoneticPr fontId="1"/>
  </si>
  <si>
    <t>tn</t>
    <phoneticPr fontId="1"/>
  </si>
  <si>
    <t>c1</t>
    <phoneticPr fontId="1"/>
  </si>
  <si>
    <t>c1-2</t>
    <phoneticPr fontId="1"/>
  </si>
  <si>
    <t>Stroke</t>
    <phoneticPr fontId="1"/>
  </si>
  <si>
    <t>Mouse Click</t>
  </si>
  <si>
    <t>Scroll Page / Element</t>
  </si>
  <si>
    <t>Tabs</t>
  </si>
  <si>
    <t>Page Navigation</t>
  </si>
  <si>
    <t>Sessions</t>
  </si>
  <si>
    <t>Search selected with</t>
  </si>
  <si>
    <t>Clipboard</t>
  </si>
  <si>
    <t>Omnibar</t>
  </si>
  <si>
    <t>Visual Mode</t>
  </si>
  <si>
    <t>vim-like marks</t>
  </si>
  <si>
    <t>Settings</t>
  </si>
  <si>
    <t>Chrome URLs</t>
  </si>
  <si>
    <t>Proxy</t>
  </si>
  <si>
    <t>Misc</t>
  </si>
  <si>
    <t>Insert Mode</t>
  </si>
  <si>
    <t>Help</t>
  </si>
  <si>
    <t>#2</t>
    <phoneticPr fontId="1"/>
  </si>
  <si>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</si>
  <si>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</si>
  <si>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</si>
  <si>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</si>
  <si>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</si>
  <si>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</si>
  <si>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</si>
  <si>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</si>
  <si>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</si>
  <si>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</si>
  <si>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</si>
  <si>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</si>
  <si>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</si>
  <si>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</si>
  <si>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</si>
  <si>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</si>
  <si>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</si>
  <si>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</si>
  <si>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</si>
  <si>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</si>
  <si>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</si>
  <si>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</si>
  <si>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</si>
  <si>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</si>
  <si>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</si>
  <si>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</si>
  <si>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</si>
  <si>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</si>
  <si>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</si>
  <si>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</si>
  <si>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</si>
  <si>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</si>
  <si>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</si>
  <si>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</si>
  <si>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</si>
  <si>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</si>
  <si>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</si>
  <si>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</si>
  <si>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</si>
  <si>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</si>
  <si>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</si>
  <si>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</si>
  <si>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</si>
  <si>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</si>
  <si>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</si>
  <si>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</si>
  <si>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</si>
  <si>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</si>
  <si>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</si>
  <si>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</si>
  <si>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</si>
  <si>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</si>
  <si>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</si>
  <si>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</si>
  <si>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</si>
  <si>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</si>
  <si>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</si>
  <si>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</si>
  <si>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</si>
  <si>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</si>
  <si>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</si>
  <si>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</si>
  <si>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</si>
  <si>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</si>
  <si>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</si>
  <si>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</si>
  <si>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</si>
  <si>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</si>
  <si>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</si>
  <si>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</si>
  <si>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</si>
  <si>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</si>
  <si>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</si>
  <si>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</si>
  <si>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</si>
  <si>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</si>
  <si>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</si>
  <si>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</si>
  <si>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</si>
  <si>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</si>
  <si>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</si>
  <si>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</si>
  <si>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</si>
  <si>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</si>
  <si>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</si>
  <si>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</si>
  <si>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</si>
  <si>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</si>
  <si>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</si>
  <si>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</si>
  <si>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</si>
  <si>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</si>
  <si>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</si>
  <si>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</si>
  <si>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</si>
  <si>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</si>
  <si>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</si>
  <si>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</si>
  <si>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</si>
  <si>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</si>
  <si>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</si>
  <si>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</si>
  <si>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</si>
  <si>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</si>
  <si>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</si>
  <si>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</si>
  <si>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</si>
  <si>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</si>
  <si>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</si>
  <si>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</si>
  <si>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</si>
  <si>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</si>
  <si>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</si>
  <si>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</si>
  <si>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</si>
  <si>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</si>
  <si>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</si>
  <si>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</si>
  <si>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</si>
  <si>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</si>
  <si>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</si>
  <si>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</si>
  <si>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</si>
  <si>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</si>
  <si>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</si>
  <si>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</si>
  <si>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</si>
  <si>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</si>
  <si>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</si>
  <si>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</si>
  <si>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</si>
  <si>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</si>
  <si>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</si>
  <si>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</si>
  <si>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</si>
  <si>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</si>
  <si>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</si>
  <si>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</si>
  <si>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</si>
  <si>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</si>
  <si>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</si>
  <si>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</si>
  <si>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</si>
  <si>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</si>
  <si>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</si>
  <si>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</si>
  <si>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</si>
  <si>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</si>
  <si>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</si>
  <si>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</si>
  <si>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</si>
  <si>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</si>
  <si>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</si>
  <si>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</si>
  <si>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</si>
  <si>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</si>
  <si>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</si>
  <si>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</si>
  <si>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</si>
  <si>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</si>
  <si>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</si>
  <si>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</si>
  <si>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</si>
  <si>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</si>
  <si>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</si>
  <si>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</si>
  <si>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</si>
  <si>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</si>
  <si>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</si>
  <si>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</si>
  <si>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</si>
  <si>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</si>
  <si>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</si>
  <si>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</si>
  <si>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</si>
  <si>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</si>
  <si>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</si>
  <si>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</si>
  <si>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</si>
  <si>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</si>
  <si>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</si>
  <si>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</si>
  <si>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</si>
  <si>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</si>
  <si>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</si>
  <si>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</si>
  <si>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</si>
  <si>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</si>
  <si>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</si>
  <si>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</si>
  <si>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</si>
  <si>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</si>
  <si>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</si>
  <si>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</si>
  <si>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</si>
  <si>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</si>
  <si>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</si>
  <si>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</si>
  <si>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</si>
  <si>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</si>
  <si>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</si>
  <si>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</si>
  <si>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</si>
  <si>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</si>
  <si>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</si>
  <si>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</si>
  <si>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</si>
  <si>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</si>
  <si>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</si>
  <si>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</si>
  <si>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</si>
  <si>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</si>
  <si>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</si>
  <si>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</si>
  <si>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</si>
  <si>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</si>
  <si>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</si>
  <si>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</si>
  <si>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</si>
  <si>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</si>
  <si>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</si>
  <si>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</si>
  <si>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</si>
  <si>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</si>
  <si>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</si>
  <si>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</si>
  <si>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</si>
  <si>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</si>
  <si>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</si>
  <si>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</si>
  <si>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Category</t>
    <phoneticPr fontId="1"/>
  </si>
  <si>
    <t>LEN</t>
    <phoneticPr fontId="1"/>
  </si>
  <si>
    <t>Desc</t>
    <phoneticPr fontId="1"/>
  </si>
  <si>
    <t>api.js</t>
    <phoneticPr fontId="1"/>
  </si>
  <si>
    <t>normal.js</t>
    <phoneticPr fontId="1"/>
  </si>
  <si>
    <t>default.js</t>
    <phoneticPr fontId="1"/>
  </si>
  <si>
    <t>ZQ</t>
    <phoneticPr fontId="1"/>
  </si>
  <si>
    <t>■ Secret</t>
    <phoneticPr fontId="1"/>
  </si>
  <si>
    <t>backward lineboundary</t>
    <phoneticPr fontId="1"/>
  </si>
  <si>
    <t>visual.js</t>
    <phoneticPr fontId="1"/>
  </si>
  <si>
    <t>Read selected text</t>
    <phoneticPr fontId="1"/>
  </si>
  <si>
    <t>Find in current page</t>
    <phoneticPr fontId="1"/>
  </si>
  <si>
    <t>Go one tab left</t>
    <phoneticPr fontId="1"/>
  </si>
  <si>
    <t>omnibar.js</t>
    <phoneticPr fontId="1"/>
  </si>
  <si>
    <t>insert.js</t>
    <phoneticPr fontId="1"/>
  </si>
  <si>
    <t>#233</t>
  </si>
  <si>
    <t>#234</t>
  </si>
  <si>
    <t>#235</t>
  </si>
  <si>
    <t>#236</t>
  </si>
  <si>
    <t>#237</t>
  </si>
  <si>
    <t>#238</t>
  </si>
  <si>
    <t>#239</t>
  </si>
  <si>
    <t>#240</t>
  </si>
  <si>
    <t>#241</t>
  </si>
  <si>
    <t>#242</t>
  </si>
  <si>
    <t>#243</t>
  </si>
  <si>
    <t>#244</t>
  </si>
  <si>
    <t>#245</t>
  </si>
  <si>
    <t>#246</t>
  </si>
  <si>
    <t>#247</t>
  </si>
  <si>
    <t>#248</t>
  </si>
  <si>
    <t>#249</t>
  </si>
  <si>
    <t>#250</t>
  </si>
  <si>
    <t>Secret</t>
    <phoneticPr fontId="1"/>
  </si>
  <si>
    <t>#1</t>
    <phoneticPr fontId="1"/>
  </si>
  <si>
    <t>_</t>
    <phoneticPr fontId="1"/>
  </si>
  <si>
    <t>新割当</t>
    <rPh sb="0" eb="1">
      <t>シン</t>
    </rPh>
    <rPh sb="1" eb="3">
      <t>ワリアテ</t>
    </rPh>
    <phoneticPr fontId="1"/>
  </si>
  <si>
    <t>normal</t>
  </si>
  <si>
    <t>normal</t>
    <phoneticPr fontId="1"/>
  </si>
  <si>
    <t>insert</t>
    <phoneticPr fontId="1"/>
  </si>
  <si>
    <t>visual</t>
  </si>
  <si>
    <t>visual</t>
    <phoneticPr fontId="1"/>
  </si>
  <si>
    <t>js</t>
    <phoneticPr fontId="1"/>
  </si>
  <si>
    <t>omnibar</t>
  </si>
  <si>
    <t>omnibar</t>
    <phoneticPr fontId="1"/>
  </si>
  <si>
    <t>mode</t>
    <phoneticPr fontId="1"/>
  </si>
  <si>
    <t>現在表示中の領域にあるクリック要素にヒントを表示して開く。要素が1つの場合はヒントなしですぐに開く。ヒント表示中にShiftキーを押すと、重なっているヒントが入れ替わる。Spaceキーを押している間、一時的にヒントを非表示にできる。ヒントを表示したあとShiftキーを押しながら選択すると、アクティブな新しいタブで開く。</t>
    <rPh sb="0" eb="2">
      <t>ゲンザイ</t>
    </rPh>
    <rPh sb="2" eb="4">
      <t>ヒョウジ</t>
    </rPh>
    <rPh sb="4" eb="5">
      <t>チュウ</t>
    </rPh>
    <rPh sb="6" eb="8">
      <t>リョウイキ</t>
    </rPh>
    <rPh sb="15" eb="17">
      <t>ヨウソ</t>
    </rPh>
    <rPh sb="22" eb="24">
      <t>ヒョウジ</t>
    </rPh>
    <rPh sb="26" eb="27">
      <t>ヒラ</t>
    </rPh>
    <rPh sb="29" eb="31">
      <t>ヨウソ</t>
    </rPh>
    <rPh sb="35" eb="37">
      <t>バアイ</t>
    </rPh>
    <rPh sb="47" eb="48">
      <t>ヒラ</t>
    </rPh>
    <rPh sb="53" eb="55">
      <t>ヒョウジ</t>
    </rPh>
    <rPh sb="55" eb="56">
      <t>チュウ</t>
    </rPh>
    <rPh sb="65" eb="66">
      <t>オ</t>
    </rPh>
    <rPh sb="69" eb="70">
      <t>カサ</t>
    </rPh>
    <rPh sb="79" eb="80">
      <t>イ</t>
    </rPh>
    <rPh sb="81" eb="82">
      <t>カ</t>
    </rPh>
    <rPh sb="93" eb="94">
      <t>オ</t>
    </rPh>
    <rPh sb="98" eb="99">
      <t>アイダ</t>
    </rPh>
    <rPh sb="100" eb="103">
      <t>イチジテキ</t>
    </rPh>
    <rPh sb="108" eb="111">
      <t>ヒヒョウジ</t>
    </rPh>
    <rPh sb="120" eb="122">
      <t>ヒョウジ</t>
    </rPh>
    <rPh sb="134" eb="135">
      <t>オ</t>
    </rPh>
    <rPh sb="139" eb="141">
      <t>センタク</t>
    </rPh>
    <rPh sb="151" eb="152">
      <t>アタラ</t>
    </rPh>
    <rPh sb="157" eb="158">
      <t>ヒラ</t>
    </rPh>
    <phoneticPr fontId="1"/>
  </si>
  <si>
    <t>fをアクティブな新しいタブで開くのをデフォルトにした状態で実行。</t>
    <rPh sb="8" eb="13">
      <t>アタラ</t>
    </rPh>
    <rPh sb="14" eb="15">
      <t>ヒラ</t>
    </rPh>
    <rPh sb="26" eb="28">
      <t>ジョウタイ</t>
    </rPh>
    <rPh sb="29" eb="31">
      <t>ジッコウ</t>
    </rPh>
    <phoneticPr fontId="1"/>
  </si>
  <si>
    <t>F</t>
    <phoneticPr fontId="1"/>
  </si>
  <si>
    <t>;F</t>
    <phoneticPr fontId="1"/>
  </si>
  <si>
    <t>;f</t>
    <phoneticPr fontId="1"/>
  </si>
  <si>
    <t>動作条件不明</t>
    <rPh sb="0" eb="2">
      <t>ドウサ</t>
    </rPh>
    <rPh sb="2" eb="4">
      <t>ジョウケン</t>
    </rPh>
    <rPh sb="4" eb="6">
      <t>フメイ</t>
    </rPh>
    <phoneticPr fontId="1"/>
  </si>
  <si>
    <t>tU</t>
    <phoneticPr fontId="1"/>
  </si>
  <si>
    <t>tu</t>
    <phoneticPr fontId="1"/>
  </si>
  <si>
    <t>t;</t>
    <phoneticPr fontId="1"/>
  </si>
  <si>
    <t>qg</t>
    <phoneticPr fontId="1"/>
  </si>
  <si>
    <t>qy</t>
    <phoneticPr fontId="1"/>
  </si>
  <si>
    <t>現在表示中の領域にあるテキストにヒントを表示し、指定したものをクリップボードにコピー</t>
    <rPh sb="0" eb="2">
      <t>ゲンザイ</t>
    </rPh>
    <rPh sb="2" eb="4">
      <t>ヒョウジ</t>
    </rPh>
    <rPh sb="4" eb="5">
      <t>チュウ</t>
    </rPh>
    <rPh sb="6" eb="8">
      <t>リョウイキ</t>
    </rPh>
    <rPh sb="20" eb="22">
      <t>ヒョウジ</t>
    </rPh>
    <rPh sb="24" eb="26">
      <t>シテイ</t>
    </rPh>
    <phoneticPr fontId="1"/>
  </si>
  <si>
    <t>現在表示中の領域をキャプチャ</t>
    <rPh sb="0" eb="2">
      <t>ゲンザイ</t>
    </rPh>
    <rPh sb="2" eb="4">
      <t>ヒョウジ</t>
    </rPh>
    <rPh sb="4" eb="5">
      <t>チュウ</t>
    </rPh>
    <rPh sb="6" eb="8">
      <t>リョウイキ</t>
    </rPh>
    <phoneticPr fontId="1"/>
  </si>
  <si>
    <t>@e</t>
    <phoneticPr fontId="1"/>
  </si>
  <si>
    <t>@md</t>
    <phoneticPr fontId="1"/>
  </si>
  <si>
    <t>×</t>
  </si>
  <si>
    <t>m</t>
    <phoneticPr fontId="1"/>
  </si>
  <si>
    <t>M</t>
    <phoneticPr fontId="1"/>
  </si>
  <si>
    <t>@mk</t>
    <phoneticPr fontId="1"/>
  </si>
  <si>
    <t>y@e</t>
    <phoneticPr fontId="1"/>
  </si>
  <si>
    <t>存在しないURL</t>
    <rPh sb="0" eb="2">
      <t>ソンザイ</t>
    </rPh>
    <phoneticPr fontId="1"/>
  </si>
  <si>
    <t>gj</t>
    <phoneticPr fontId="1"/>
  </si>
  <si>
    <t>@pdf</t>
    <phoneticPr fontId="1"/>
  </si>
  <si>
    <t>オムニバーの候補にするため？</t>
    <rPh sb="6" eb="8">
      <t>コウホ</t>
    </rPh>
    <phoneticPr fontId="1"/>
  </si>
  <si>
    <t>@t</t>
    <phoneticPr fontId="1"/>
  </si>
  <si>
    <t>オムニバーを表示し、ブックマークフォルダを候補に表示し、選択したフォルダに現在のページを追加する</t>
    <rPh sb="6" eb="8">
      <t>ヒョウジ</t>
    </rPh>
    <rPh sb="21" eb="23">
      <t>コウホ</t>
    </rPh>
    <rPh sb="24" eb="26">
      <t>ヒョウジ</t>
    </rPh>
    <rPh sb="28" eb="30">
      <t>センタク</t>
    </rPh>
    <rPh sb="37" eb="39">
      <t>ゲンザイ</t>
    </rPh>
    <rPh sb="44" eb="46">
      <t>ツイカ</t>
    </rPh>
    <phoneticPr fontId="1"/>
  </si>
  <si>
    <t>現在のページを新しいシークレットウィンドウで開く</t>
    <rPh sb="0" eb="2">
      <t>ゲンザイ</t>
    </rPh>
    <rPh sb="7" eb="8">
      <t>アタラ</t>
    </rPh>
    <rPh sb="22" eb="23">
      <t>ヒラ</t>
    </rPh>
    <phoneticPr fontId="1"/>
  </si>
  <si>
    <t>visualモード前提？</t>
    <rPh sb="9" eb="11">
      <t>ゼンテイ</t>
    </rPh>
    <phoneticPr fontId="1"/>
  </si>
  <si>
    <t>P</t>
    <phoneticPr fontId="1"/>
  </si>
  <si>
    <t>H</t>
    <phoneticPr fontId="1"/>
  </si>
  <si>
    <t>L</t>
    <phoneticPr fontId="1"/>
  </si>
  <si>
    <t>新追加割当</t>
    <rPh sb="0" eb="1">
      <t>シン</t>
    </rPh>
    <rPh sb="1" eb="3">
      <t>ツイカ</t>
    </rPh>
    <rPh sb="3" eb="5">
      <t>ワリアテ</t>
    </rPh>
    <phoneticPr fontId="1"/>
  </si>
  <si>
    <t>;mov</t>
    <phoneticPr fontId="1"/>
  </si>
  <si>
    <t>;mou</t>
    <phoneticPr fontId="1"/>
  </si>
  <si>
    <t>◆</t>
    <phoneticPr fontId="1"/>
  </si>
  <si>
    <t>ページ内でVisualモードを利用していた場合、状態を復元する</t>
    <rPh sb="3" eb="4">
      <t>ナイ</t>
    </rPh>
    <rPh sb="15" eb="17">
      <t>リヨウ</t>
    </rPh>
    <rPh sb="21" eb="23">
      <t>バアイ</t>
    </rPh>
    <rPh sb="24" eb="25">
      <t>タイ</t>
    </rPh>
    <rPh sb="26" eb="28">
      <t>フクゲン</t>
    </rPh>
    <phoneticPr fontId="1"/>
  </si>
  <si>
    <t>テキスト要素にヒントを表示し、選択後にVisualモードに入り対象の要素全体を選択状態にする</t>
    <rPh sb="4" eb="6">
      <t>ヨウソ</t>
    </rPh>
    <rPh sb="11" eb="13">
      <t>ヒョウジ</t>
    </rPh>
    <rPh sb="15" eb="17">
      <t>センタク</t>
    </rPh>
    <rPh sb="17" eb="18">
      <t>ゴ</t>
    </rPh>
    <rPh sb="29" eb="30">
      <t>ハイ</t>
    </rPh>
    <rPh sb="31" eb="33">
      <t>タイショウ</t>
    </rPh>
    <rPh sb="34" eb="36">
      <t>ヨウソ</t>
    </rPh>
    <rPh sb="36" eb="38">
      <t>ゼンタイ</t>
    </rPh>
    <rPh sb="39" eb="43">
      <t>センタクジョウタイ</t>
    </rPh>
    <phoneticPr fontId="1"/>
  </si>
  <si>
    <t>Normalモードの場合、テキスト要素にヒントを表示し、選択後にVisual - Caretモードに入る。Visual - Caret モードの場合、Visual - Rangeモードに入る。Escキーで直前のモードに戻る。</t>
    <rPh sb="10" eb="12">
      <t>バアイ</t>
    </rPh>
    <rPh sb="72" eb="74">
      <t>バアイ</t>
    </rPh>
    <rPh sb="93" eb="94">
      <t>ハイ</t>
    </rPh>
    <rPh sb="102" eb="104">
      <t>チョクゼン</t>
    </rPh>
    <rPh sb="109" eb="110">
      <t>モド</t>
    </rPh>
    <phoneticPr fontId="1"/>
  </si>
  <si>
    <t>;u</t>
    <phoneticPr fontId="1"/>
  </si>
  <si>
    <t>クリップボードから設定を復元する</t>
    <rPh sb="9" eb="11">
      <t>セッテイ</t>
    </rPh>
    <rPh sb="12" eb="14">
      <t>フクゲン</t>
    </rPh>
    <phoneticPr fontId="1"/>
  </si>
  <si>
    <t>@R</t>
    <phoneticPr fontId="1"/>
  </si>
  <si>
    <t>@re</t>
    <phoneticPr fontId="1"/>
  </si>
  <si>
    <t>;q</t>
    <phoneticPr fontId="1"/>
  </si>
  <si>
    <t>Normalモードの場合、テキスト要素にヒントを表示し、選択後にVisual - Caretモードに入る。Visual - Caretモードの場合、カーソル下にある単語をハイライトする。Visual - Rangeモードの場合、選択文字列をハイライトする。ただし、日本語の文章内ではうまく動作しない。ハイライトした単語は表示領域内最初のものにフォーカスがあるため、nキーの挙動に注意。</t>
    <rPh sb="71" eb="73">
      <t>バアイ</t>
    </rPh>
    <rPh sb="78" eb="79">
      <t>シタ</t>
    </rPh>
    <rPh sb="82" eb="84">
      <t>タンゴ</t>
    </rPh>
    <rPh sb="111" eb="113">
      <t>バアイ</t>
    </rPh>
    <rPh sb="114" eb="116">
      <t>センタク</t>
    </rPh>
    <rPh sb="116" eb="119">
      <t>モジレツ</t>
    </rPh>
    <rPh sb="132" eb="135">
      <t>ニホンゴ</t>
    </rPh>
    <rPh sb="144" eb="146">
      <t>ドウサ</t>
    </rPh>
    <rPh sb="157" eb="159">
      <t>タンゴ</t>
    </rPh>
    <rPh sb="160" eb="164">
      <t>ヒョウジリョウイキ</t>
    </rPh>
    <rPh sb="164" eb="165">
      <t>ナイ</t>
    </rPh>
    <rPh sb="165" eb="167">
      <t>サイショ</t>
    </rPh>
    <rPh sb="186" eb="188">
      <t>キョドウ</t>
    </rPh>
    <rPh sb="189" eb="191">
      <t>チュウイ</t>
    </rPh>
    <phoneticPr fontId="1"/>
  </si>
  <si>
    <t>s</t>
    <phoneticPr fontId="1"/>
  </si>
  <si>
    <t>w</t>
    <phoneticPr fontId="1"/>
  </si>
  <si>
    <t>K</t>
    <phoneticPr fontId="1"/>
  </si>
  <si>
    <t>J</t>
    <phoneticPr fontId="1"/>
  </si>
  <si>
    <t>@ph</t>
    <phoneticPr fontId="1"/>
  </si>
  <si>
    <t>@yh</t>
    <phoneticPr fontId="1"/>
  </si>
  <si>
    <t>訪問回数ランキングの履歴リスト</t>
    <rPh sb="0" eb="4">
      <t>ホウモンカイスウ</t>
    </rPh>
    <rPh sb="10" eb="12">
      <t>リレキ</t>
    </rPh>
    <phoneticPr fontId="1"/>
  </si>
  <si>
    <t>現在のタブの中で遷移してきた履歴のリスト</t>
    <rPh sb="0" eb="2">
      <t>ゲンザイ</t>
    </rPh>
    <rPh sb="6" eb="7">
      <t>ナカ</t>
    </rPh>
    <rPh sb="8" eb="10">
      <t>センイ</t>
    </rPh>
    <rPh sb="14" eb="16">
      <t>リレキ</t>
    </rPh>
    <phoneticPr fontId="1"/>
  </si>
  <si>
    <t>oH</t>
    <phoneticPr fontId="1"/>
  </si>
  <si>
    <t>Google検索「次へ」に対応</t>
    <rPh sb="6" eb="8">
      <t>ケンサク</t>
    </rPh>
    <rPh sb="13" eb="15">
      <t>タイオウ</t>
    </rPh>
    <phoneticPr fontId="1"/>
  </si>
  <si>
    <t>Google検索「前へ」に対応</t>
    <rPh sb="6" eb="8">
      <t>ケンサク</t>
    </rPh>
    <rPh sb="13" eb="15">
      <t>タイオウ</t>
    </rPh>
    <phoneticPr fontId="1"/>
  </si>
  <si>
    <t>`?`キーでキーマップ一覧を表示する</t>
    <rPh sb="11" eb="13">
      <t>イチラン</t>
    </rPh>
    <rPh sb="14" eb="16">
      <t>ヒョウジ</t>
    </rPh>
    <phoneticPr fontId="1"/>
  </si>
  <si>
    <t>Surfingkeys設定画面で Advanced mode を OFF にする</t>
    <rPh sb="11" eb="15">
      <t>セッテイガメン</t>
    </rPh>
    <phoneticPr fontId="1"/>
  </si>
  <si>
    <t>http://example.com を開く</t>
    <rPh sb="20" eb="21">
      <t>ヒラ</t>
    </rPh>
    <phoneticPr fontId="1"/>
  </si>
  <si>
    <t>DevToolsの要素選択で &lt;div id="sk_usage"&gt; をハイライトする（→コンソールの対象が frontend.html になる）</t>
    <rPh sb="9" eb="11">
      <t>ヨウソ</t>
    </rPh>
    <rPh sb="11" eb="13">
      <t>センタク</t>
    </rPh>
    <rPh sb="51" eb="53">
      <t>タイショウ</t>
    </rPh>
    <phoneticPr fontId="1"/>
  </si>
  <si>
    <t>コンソールに以下のコードを貼り付けて実行、情報がクリップボードにコピーされる</t>
    <rPh sb="6" eb="8">
      <t>イカ</t>
    </rPh>
    <rPh sb="13" eb="14">
      <t>ハ</t>
    </rPh>
    <rPh sb="15" eb="16">
      <t>ツ</t>
    </rPh>
    <rPh sb="18" eb="20">
      <t>ジッコウ</t>
    </rPh>
    <rPh sb="21" eb="23">
      <t>ジョウホウ</t>
    </rPh>
    <phoneticPr fontId="1"/>
  </si>
  <si>
    <t>Scroll all the way to the left</t>
  </si>
  <si>
    <t>Scroll full page up</t>
  </si>
  <si>
    <t>Scroll full page down</t>
  </si>
  <si>
    <t>oe</t>
  </si>
  <si>
    <t>Open Search with alias e</t>
  </si>
  <si>
    <t>os</t>
  </si>
  <si>
    <t>Open Search with alias s</t>
  </si>
  <si>
    <t>Open URL from history</t>
  </si>
  <si>
    <t>U</t>
    <phoneticPr fontId="1"/>
  </si>
  <si>
    <t>#251</t>
  </si>
  <si>
    <t>#252</t>
  </si>
  <si>
    <t>#253</t>
  </si>
  <si>
    <t>#254</t>
  </si>
  <si>
    <t>オムニバーを表示し、エイリアス g (google) で検索を開始</t>
    <rPh sb="6" eb="8">
      <t>ヒョウジ</t>
    </rPh>
    <rPh sb="28" eb="30">
      <t>ケンサク</t>
    </rPh>
    <rPh sb="31" eb="33">
      <t>カイシ</t>
    </rPh>
    <phoneticPr fontId="1"/>
  </si>
  <si>
    <t>オムニバーを表示し、エイリアス d (duckduckgo) で検索を開始</t>
    <rPh sb="6" eb="8">
      <t>ヒョウジ</t>
    </rPh>
    <rPh sb="32" eb="34">
      <t>ケンサク</t>
    </rPh>
    <rPh sb="35" eb="37">
      <t>カイシ</t>
    </rPh>
    <phoneticPr fontId="1"/>
  </si>
  <si>
    <t>オムニバーを表示し、エイリアス b (baidu) で検索を開始</t>
    <rPh sb="6" eb="8">
      <t>ヒョウジ</t>
    </rPh>
    <rPh sb="27" eb="29">
      <t>ケンサク</t>
    </rPh>
    <rPh sb="30" eb="32">
      <t>カイシ</t>
    </rPh>
    <phoneticPr fontId="1"/>
  </si>
  <si>
    <t>オムニバーを表示し、エイリアス e (wikipedia) で検索を開始</t>
    <rPh sb="6" eb="8">
      <t>ヒョウジ</t>
    </rPh>
    <rPh sb="31" eb="33">
      <t>ケンサク</t>
    </rPh>
    <rPh sb="34" eb="36">
      <t>カイシ</t>
    </rPh>
    <phoneticPr fontId="1"/>
  </si>
  <si>
    <t>オムニバーを表示し、エイリアス w (bing) で検索を開始</t>
    <rPh sb="6" eb="8">
      <t>ヒョウジ</t>
    </rPh>
    <rPh sb="26" eb="28">
      <t>ケンサク</t>
    </rPh>
    <rPh sb="29" eb="31">
      <t>カイシ</t>
    </rPh>
    <phoneticPr fontId="1"/>
  </si>
  <si>
    <t>オムニバーを表示し、エイリアス s (stackoverflow) で検索を開始</t>
    <rPh sb="6" eb="8">
      <t>ヒョウジ</t>
    </rPh>
    <rPh sb="35" eb="37">
      <t>ケンサク</t>
    </rPh>
    <rPh sb="38" eb="40">
      <t>カイシ</t>
    </rPh>
    <phoneticPr fontId="1"/>
  </si>
  <si>
    <t>オムニバーを表示し、エイリアス y (youtube) で検索を開始</t>
    <rPh sb="6" eb="8">
      <t>ヒョウジ</t>
    </rPh>
    <rPh sb="29" eb="31">
      <t>ケンサク</t>
    </rPh>
    <rPh sb="32" eb="34">
      <t>カイシ</t>
    </rPh>
    <phoneticPr fontId="1"/>
  </si>
  <si>
    <r>
      <t xml:space="preserve">新
</t>
    </r>
    <r>
      <rPr>
        <sz val="11"/>
        <color theme="0"/>
        <rFont val="Meiryo UI"/>
        <family val="3"/>
      </rPr>
      <t>KeyMap</t>
    </r>
    <rPh sb="0" eb="1">
      <t>シン</t>
    </rPh>
    <phoneticPr fontId="1"/>
  </si>
  <si>
    <t>追加
KeyMap</t>
    <rPh sb="0" eb="2">
      <t>ツイカ</t>
    </rPh>
    <phoneticPr fontId="1"/>
  </si>
  <si>
    <t>■ 最新のデフォルトキーマップをリストアップ</t>
    <rPh sb="2" eb="4">
      <t>サイシン</t>
    </rPh>
    <phoneticPr fontId="1"/>
  </si>
  <si>
    <t>#1596 プルリク 1.0.3</t>
    <phoneticPr fontId="1"/>
  </si>
  <si>
    <t>gp</t>
    <phoneticPr fontId="1"/>
  </si>
  <si>
    <t>\t → \n　　□ → "  "　　"■ " → ""</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</si>
</sst>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12">
    <font>
      <sz val="11"/>
      <color theme="1"/>
      <name val="Meiryo UI"/>
      <family val="2"/>
      <charset val="128"/>
    </font>
    <font>
      <sz val="6"/>
      <name val="Meiryo UI"/>
      <family val="2"/>
      <charset val="128"/>
    </font>
    <font>
      <sz val="11"/>
      <color theme="1"/>
      <name val="Meiryo UI"/>
      <family val="3"/>
      <charset val="128"/>
    </font>
    <font>
      <sz val="11"/>
      <color theme="1"/>
      <name val="Consolas"/>
      <family val="3"/>
    </font>
    <font>
      <sz val="11"/>
      <color rgb="FFFF0000"/>
      <name val="Meiryo UI"/>
      <family val="3"/>
      <charset val="128"/>
    </font>
    <font>
      <sz val="11"/>
      <color theme="0"/>
      <name val="Meiryo UI"/>
      <family val="2"/>
      <charset val="128"/>
    </font>
    <font>
      <sz val="11"/>
      <color theme="0"/>
      <name val="Consolas"/>
      <family val="3"/>
    </font>
    <font>
      <sz val="11"/>
      <color theme="4" tint="0.39997558519241921"/>
      <name val="Consolas"/>
      <family val="3"/>
    </font>
    <font>
      <sz val="11"/>
      <color theme="0"/>
      <name val="Meiryo UI"/>
      <family val="3"/>
      <charset val="128"/>
    </font>
    <font>
      <sz val="11"/>
      <color theme="0"/>
      <name val="Meiryo UI"/>
      <family val="3"/>
    </font>
    <font>
      <b/>
      <sz val="9"/>
      <color indexed="81"/>
      <name val="MS P ゴシック"/>
      <family val="3"/>
      <charset val="128"/>
    </font>
    <font>
      <b/>
      <sz val="18"/>
      <color theme="1"/>
      <name val="Meiryo UI"/>
      <family val="3"/>
      <charset val="128"/>
    </font>
  </fonts>
  <fills count="13">
    <fill>
      <patternFill patternType="none"/>
    </fill>
    <fill>
      <patternFill patternType="gray125"/>
    </fill>
    <fill>
      <patternFill patternType="solid">
        <fgColor rgb="FFCCFF99"/>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00B0F0"/>
        <bgColor indexed="64"/>
      </patternFill>
    </fill>
    <fill>
      <patternFill patternType="solid">
        <fgColor theme="5" tint="0.59999389629810485"/>
        <bgColor indexed="64"/>
      </patternFill>
    </fill>
    <fill>
      <patternFill patternType="solid">
        <fgColor rgb="FF7030A0"/>
        <bgColor indexed="64"/>
      </patternFill>
    </fill>
    <fill>
      <patternFill patternType="solid">
        <fgColor theme="1" tint="0.499984740745262"/>
        <bgColor indexed="64"/>
      </patternFill>
    </fill>
    <fill>
      <patternFill patternType="solid">
        <fgColor theme="7" tint="-0.249977111117893"/>
        <bgColor indexed="64"/>
      </patternFill>
    </fill>
    <fill>
      <patternFill patternType="solid">
        <fgColor rgb="FFFFFF00"/>
        <bgColor indexed="64"/>
      </patternFill>
    </fill>
    <fill>
      <patternFill patternType="solid">
        <fgColor theme="0" tint="-0.249977111117893"/>
        <bgColor indexed="64"/>
      </patternFill>
    </fill>
  </fills>
  <borders count="4">
    <border>
      <left/>
      <right/>
      <top/>
      <bottom/>
      <diagonal/>
    </border>
    <border>
      <left style="thin">
        <color theme="8" tint="0.59996337778862885"/>
      </left>
      <right style="thin">
        <color theme="8" tint="0.59996337778862885"/>
      </right>
      <top style="thin">
        <color theme="8" tint="0.59996337778862885"/>
      </top>
      <bottom style="thin">
        <color theme="8" tint="0.59996337778862885"/>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1">
    <xf numFmtId="0" fontId="0" fillId="0" borderId="0">
      <alignment vertical="center"/>
    </xf>
  </cellStyleXfs>
  <cellXfs count="49">
    <xf numFmtId="0" fontId="0" fillId="0" borderId="0" xfId="0">
      <alignment vertical="center"/>
    </xf>
    <xf numFmtId="0" fontId="0" fillId="2" borderId="0" xfId="0" applyFill="1">
      <alignment vertical="center"/>
    </xf>
    <xf numFmtId="0" fontId="2" fillId="2" borderId="0" xfId="0" applyFont="1" applyFill="1">
      <alignment vertical="center"/>
    </xf>
    <xf numFmtId="0" fontId="3" fillId="2" borderId="0" xfId="0" applyFont="1" applyFill="1">
      <alignment vertical="center"/>
    </xf>
    <xf numFmtId="0" fontId="3" fillId="0" borderId="0" xfId="0" applyFont="1">
      <alignment vertical="center"/>
    </xf>
    <xf numFmtId="0" fontId="0" fillId="2" borderId="0" xfId="0" applyFill="1" applyAlignment="1">
      <alignment vertical="center" wrapText="1"/>
    </xf>
    <xf numFmtId="0" fontId="0" fillId="0" borderId="0" xfId="0" applyAlignment="1">
      <alignment vertical="center" wrapText="1"/>
    </xf>
    <xf numFmtId="0" fontId="3" fillId="0" borderId="0" xfId="0" quotePrefix="1" applyFont="1">
      <alignment vertical="center"/>
    </xf>
    <xf numFmtId="0" fontId="0" fillId="0" borderId="0" xfId="0" applyAlignment="1">
      <alignment vertical="center"/>
    </xf>
    <xf numFmtId="0" fontId="0" fillId="0" borderId="0" xfId="0" applyAlignment="1">
      <alignment horizontal="center" vertical="center"/>
    </xf>
    <xf numFmtId="0" fontId="6" fillId="6" borderId="0" xfId="0" applyFont="1" applyFill="1">
      <alignment vertical="center"/>
    </xf>
    <xf numFmtId="0" fontId="5" fillId="6" borderId="0" xfId="0" applyFont="1" applyFill="1" applyAlignment="1">
      <alignment vertical="center" wrapText="1"/>
    </xf>
    <xf numFmtId="0" fontId="5" fillId="6" borderId="0" xfId="0" applyFont="1" applyFill="1" applyAlignment="1">
      <alignment horizontal="center" vertical="center"/>
    </xf>
    <xf numFmtId="0" fontId="5" fillId="6" borderId="0" xfId="0" applyFont="1" applyFill="1">
      <alignment vertical="center"/>
    </xf>
    <xf numFmtId="0" fontId="0" fillId="7" borderId="0" xfId="0" applyFill="1">
      <alignment vertical="center"/>
    </xf>
    <xf numFmtId="0" fontId="3" fillId="7" borderId="0" xfId="0" applyFont="1" applyFill="1">
      <alignment vertical="center"/>
    </xf>
    <xf numFmtId="0" fontId="0" fillId="7" borderId="0" xfId="0" applyFill="1" applyAlignment="1">
      <alignment vertical="center" wrapText="1"/>
    </xf>
    <xf numFmtId="0" fontId="5" fillId="8" borderId="0" xfId="0" applyFont="1" applyFill="1">
      <alignment vertical="center"/>
    </xf>
    <xf numFmtId="0" fontId="0" fillId="9" borderId="0" xfId="0" applyFill="1">
      <alignment vertical="center"/>
    </xf>
    <xf numFmtId="0" fontId="3" fillId="9" borderId="0" xfId="0" applyFont="1" applyFill="1">
      <alignment vertical="center"/>
    </xf>
    <xf numFmtId="0" fontId="0" fillId="9" borderId="0" xfId="0" applyFill="1" applyAlignment="1">
      <alignment vertical="center" wrapText="1"/>
    </xf>
    <xf numFmtId="0" fontId="0" fillId="9" borderId="0" xfId="0" applyFill="1" applyAlignment="1">
      <alignment horizontal="center" vertical="center"/>
    </xf>
    <xf numFmtId="0" fontId="0" fillId="9" borderId="0" xfId="0" applyFill="1" applyAlignment="1">
      <alignment vertical="center"/>
    </xf>
    <xf numFmtId="0" fontId="3" fillId="9" borderId="0" xfId="0" applyFont="1" applyFill="1" applyAlignment="1">
      <alignment vertical="center"/>
    </xf>
    <xf numFmtId="0" fontId="7" fillId="9" borderId="0" xfId="0" applyFont="1" applyFill="1">
      <alignment vertical="center"/>
    </xf>
    <xf numFmtId="176" fontId="3" fillId="5" borderId="0" xfId="0" applyNumberFormat="1" applyFont="1" applyFill="1">
      <alignment vertical="center"/>
    </xf>
    <xf numFmtId="0" fontId="3" fillId="4" borderId="0" xfId="0" applyFont="1" applyFill="1">
      <alignment vertical="center"/>
    </xf>
    <xf numFmtId="0" fontId="3" fillId="0" borderId="0" xfId="0" applyFont="1" applyFill="1">
      <alignment vertical="center"/>
    </xf>
    <xf numFmtId="0" fontId="7" fillId="3" borderId="1" xfId="0" applyFont="1" applyFill="1" applyBorder="1">
      <alignment vertical="center"/>
    </xf>
    <xf numFmtId="0" fontId="8" fillId="6" borderId="0" xfId="0" applyFont="1" applyFill="1">
      <alignment vertical="center"/>
    </xf>
    <xf numFmtId="0" fontId="3" fillId="0" borderId="0" xfId="0" quotePrefix="1" applyFont="1" applyAlignment="1">
      <alignment vertical="center"/>
    </xf>
    <xf numFmtId="0" fontId="3" fillId="0" borderId="0" xfId="0" applyFont="1" applyAlignment="1">
      <alignment vertical="center"/>
    </xf>
    <xf numFmtId="0" fontId="0" fillId="4" borderId="2" xfId="0" applyFill="1" applyBorder="1" applyAlignment="1">
      <alignment vertical="center" wrapText="1"/>
    </xf>
    <xf numFmtId="0" fontId="3" fillId="4" borderId="0" xfId="0" applyNumberFormat="1" applyFont="1" applyFill="1">
      <alignment vertical="center"/>
    </xf>
    <xf numFmtId="0" fontId="0" fillId="10" borderId="0" xfId="0" applyFill="1">
      <alignment vertical="center"/>
    </xf>
    <xf numFmtId="0" fontId="3" fillId="10" borderId="0" xfId="0" applyFont="1" applyFill="1">
      <alignment vertical="center"/>
    </xf>
    <xf numFmtId="0" fontId="0" fillId="10" borderId="0" xfId="0" applyFill="1" applyAlignment="1">
      <alignment vertical="center" wrapText="1"/>
    </xf>
    <xf numFmtId="0" fontId="0" fillId="10" borderId="0" xfId="0" applyFill="1" applyAlignment="1">
      <alignment horizontal="center" vertical="center"/>
    </xf>
    <xf numFmtId="0" fontId="3" fillId="10" borderId="0" xfId="0" applyFont="1" applyFill="1" applyAlignment="1">
      <alignment vertical="center"/>
    </xf>
    <xf numFmtId="0" fontId="0" fillId="10" borderId="0" xfId="0" applyFill="1" applyAlignment="1">
      <alignment vertical="center"/>
    </xf>
    <xf numFmtId="0" fontId="3" fillId="0" borderId="0" xfId="0" applyFont="1" applyFill="1" applyAlignment="1">
      <alignment vertical="center"/>
    </xf>
    <xf numFmtId="0" fontId="0" fillId="11" borderId="0" xfId="0" applyFill="1">
      <alignment vertical="center"/>
    </xf>
    <xf numFmtId="0" fontId="3" fillId="4" borderId="2" xfId="0" applyFont="1" applyFill="1" applyBorder="1">
      <alignment vertical="center"/>
    </xf>
    <xf numFmtId="0" fontId="8" fillId="6" borderId="0" xfId="0" applyFont="1" applyFill="1" applyAlignment="1">
      <alignment vertical="center" wrapText="1"/>
    </xf>
    <xf numFmtId="0" fontId="11" fillId="0" borderId="0" xfId="0" applyFont="1">
      <alignment vertical="center"/>
    </xf>
    <xf numFmtId="0" fontId="0" fillId="5" borderId="3" xfId="0" applyFill="1" applyBorder="1">
      <alignment vertical="center"/>
    </xf>
    <xf numFmtId="0" fontId="0" fillId="12" borderId="0" xfId="0" applyFill="1">
      <alignment vertical="center"/>
    </xf>
    <xf numFmtId="0" fontId="3" fillId="12" borderId="0" xfId="0" applyFont="1" applyFill="1">
      <alignment vertical="center"/>
    </xf>
    <xf numFmtId="0" fontId="0" fillId="12" borderId="0" xfId="0" applyFill="1" applyAlignment="1">
      <alignment vertical="center" wrapText="1"/>
    </xf>
  </cellXfs>
  <cellStyles count="1">
    <cellStyle name="標準" xfId="0" builtinId="0"/>
  </cellStyles>
  <dxfs count="1">
    <dxf>
      <fill>
        <patternFill patternType="solid">
          <fgColor rgb="FF808080"/>
          <bgColor rgb="FF000000"/>
        </patternFill>
      </fill>
    </dxf>
  </dxfs>
  <tableStyles count="0" defaultTableStyle="TableStyleMedium2" defaultPivotStyle="PivotStyleLight16"/>
  <colors>
    <mruColors>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2</xdr:col>
      <xdr:colOff>0</xdr:colOff>
      <xdr:row>11</xdr:row>
      <xdr:rowOff>0</xdr:rowOff>
    </xdr:from>
    <xdr:to>
      <xdr:col>22</xdr:col>
      <xdr:colOff>63500</xdr:colOff>
      <xdr:row>22</xdr:row>
      <xdr:rowOff>82550</xdr:rowOff>
    </xdr:to>
    <xdr:sp macro="" textlink="">
      <xdr:nvSpPr>
        <xdr:cNvPr id="2" name="正方形/長方形 1">
          <a:extLst>
            <a:ext uri="{FF2B5EF4-FFF2-40B4-BE49-F238E27FC236}">
              <a16:creationId xmlns:a16="http://schemas.microsoft.com/office/drawing/2014/main" id="{387F6379-262C-445B-B973-76BA58CC4D74}"/>
            </a:ext>
          </a:extLst>
        </xdr:cNvPr>
        <xdr:cNvSpPr/>
      </xdr:nvSpPr>
      <xdr:spPr>
        <a:xfrm>
          <a:off x="469900" y="2095500"/>
          <a:ext cx="4762500" cy="21780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latin typeface="Consolas" panose="020B0609020204030204" pitchFamily="49" charset="0"/>
            </a:rPr>
            <a:t>var result = []</a:t>
          </a:r>
        </a:p>
        <a:p>
          <a:pPr algn="l"/>
          <a:r>
            <a:rPr kumimoji="1" lang="en-US" altLang="ja-JP" sz="1100">
              <a:latin typeface="Consolas" panose="020B0609020204030204" pitchFamily="49" charset="0"/>
            </a:rPr>
            <a:t>for (var sect of $$('#sk_usage &gt; div')) {</a:t>
          </a:r>
        </a:p>
        <a:p>
          <a:pPr algn="l"/>
          <a:r>
            <a:rPr kumimoji="1" lang="en-US" altLang="ja-JP" sz="1100">
              <a:latin typeface="Consolas" panose="020B0609020204030204" pitchFamily="49" charset="0"/>
            </a:rPr>
            <a:t>  const title = $('.feature_name &gt; span', sect)</a:t>
          </a:r>
        </a:p>
        <a:p>
          <a:pPr algn="l"/>
          <a:r>
            <a:rPr kumimoji="1" lang="en-US" altLang="ja-JP" sz="1100">
              <a:latin typeface="Consolas" panose="020B0609020204030204" pitchFamily="49" charset="0"/>
            </a:rPr>
            <a:t>  result.push(`■ ${title.textContent}`)</a:t>
          </a:r>
        </a:p>
        <a:p>
          <a:pPr algn="l"/>
          <a:r>
            <a:rPr kumimoji="1" lang="en-US" altLang="ja-JP" sz="1100">
              <a:latin typeface="Consolas" panose="020B0609020204030204" pitchFamily="49" charset="0"/>
            </a:rPr>
            <a:t>  for (var line of $$('div:not(.feature_name)', sect)) {</a:t>
          </a:r>
        </a:p>
        <a:p>
          <a:pPr algn="l"/>
          <a:r>
            <a:rPr kumimoji="1" lang="en-US" altLang="ja-JP" sz="1100">
              <a:latin typeface="Consolas" panose="020B0609020204030204" pitchFamily="49" charset="0"/>
            </a:rPr>
            <a:t>    const kbd = $('.kbd-span', line).textContent</a:t>
          </a:r>
        </a:p>
        <a:p>
          <a:pPr algn="l"/>
          <a:r>
            <a:rPr kumimoji="1" lang="en-US" altLang="ja-JP" sz="1100">
              <a:latin typeface="Consolas" panose="020B0609020204030204" pitchFamily="49" charset="0"/>
            </a:rPr>
            <a:t>    const desc = $('.annotation', line).textContent</a:t>
          </a:r>
        </a:p>
        <a:p>
          <a:pPr algn="l"/>
          <a:r>
            <a:rPr kumimoji="1" lang="en-US" altLang="ja-JP" sz="1100">
              <a:latin typeface="Consolas" panose="020B0609020204030204" pitchFamily="49" charset="0"/>
            </a:rPr>
            <a:t>    result.push(`${kbd}\t${desc}`)</a:t>
          </a:r>
        </a:p>
        <a:p>
          <a:pPr algn="l"/>
          <a:r>
            <a:rPr kumimoji="1" lang="en-US" altLang="ja-JP" sz="1100">
              <a:latin typeface="Consolas" panose="020B0609020204030204" pitchFamily="49" charset="0"/>
            </a:rPr>
            <a:t>  }</a:t>
          </a:r>
        </a:p>
        <a:p>
          <a:pPr algn="l"/>
          <a:r>
            <a:rPr kumimoji="1" lang="en-US" altLang="ja-JP" sz="1100">
              <a:latin typeface="Consolas" panose="020B0609020204030204" pitchFamily="49" charset="0"/>
            </a:rPr>
            <a:t>}</a:t>
          </a:r>
        </a:p>
        <a:p>
          <a:pPr algn="l"/>
          <a:r>
            <a:rPr kumimoji="1" lang="en-US" altLang="ja-JP" sz="1100">
              <a:latin typeface="Consolas" panose="020B0609020204030204" pitchFamily="49" charset="0"/>
            </a:rPr>
            <a:t>copy(result.join('\r\n'))</a:t>
          </a:r>
          <a:endParaRPr kumimoji="1" lang="ja-JP" altLang="en-US" sz="1100">
            <a:latin typeface="Consolas" panose="020B0609020204030204" pitchFamily="49" charset="0"/>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CAC76-1F13-43D6-B13C-4C2BB63FCD46}">
  <dimension ref="A1:N254"/>
  <sheetViews>
    <sheetView tabSelected="1" zoomScale="85" zoomScaleNormal="85" workbookViewId="0">
      <selection activeCell="K1" sqref="K1"/>
    </sheetView>
  </sheetViews>
  <sheetFormatPr defaultColWidth="2.640625" defaultRowHeight="15"/>
  <cols>
    <col min="2" max="2" width="5.42578125" bestFit="1" customWidth="1"/>
    <col min="3" max="3" width="2.640625" customWidth="1"/>
    <col min="4" max="4" width="9.35546875" bestFit="1" customWidth="1"/>
    <col min="5" max="5" width="7.78515625" bestFit="1" customWidth="1"/>
    <col min="6" max="6" width="12.28515625" style="4" bestFit="1" customWidth="1"/>
    <col min="7" max="7" width="39.28515625" style="6" bestFit="1" customWidth="1"/>
    <col min="8" max="8" width="41.42578125" customWidth="1"/>
    <col min="11" max="11" width="8.5" customWidth="1"/>
    <col min="12" max="12" width="17.85546875" bestFit="1" customWidth="1"/>
    <col min="13" max="14" width="10.92578125" customWidth="1"/>
  </cols>
  <sheetData>
    <row r="1" spans="2:14">
      <c r="B1" s="17" t="s">
        <v>835</v>
      </c>
      <c r="C1" s="46"/>
      <c r="D1" s="46" t="s">
        <v>843</v>
      </c>
      <c r="E1" s="46" t="s">
        <v>846</v>
      </c>
      <c r="F1" s="47"/>
      <c r="G1" s="48"/>
      <c r="H1" s="11" t="s">
        <v>431</v>
      </c>
      <c r="K1" s="14" t="s">
        <v>932</v>
      </c>
      <c r="L1" s="14"/>
      <c r="M1" s="14"/>
      <c r="N1" s="14"/>
    </row>
    <row r="2" spans="2:14">
      <c r="B2" s="17" t="s">
        <v>570</v>
      </c>
      <c r="C2" s="1" t="s">
        <v>0</v>
      </c>
      <c r="D2" s="1"/>
      <c r="E2" s="1"/>
      <c r="F2" s="3"/>
      <c r="G2" s="5"/>
      <c r="H2" s="20"/>
      <c r="K2" s="45" t="str">
        <f>IF(C2="","","section: """&amp;C2&amp;"""")</f>
        <v>section: "■ Help"</v>
      </c>
      <c r="L2" s="45" t="str">
        <f t="shared" ref="L2:L30" si="0">IF(F2="","","□- keystroke: """&amp;F2&amp;"""")</f>
        <v/>
      </c>
      <c r="M2" s="45" t="str">
        <f t="shared" ref="M2:M30" si="1">IF(G2="","","□□en: """&amp;G2&amp;"""")</f>
        <v/>
      </c>
      <c r="N2" s="45" t="str">
        <f>IF(G2="","","□□ja: """&amp;H2&amp;"""")</f>
        <v/>
      </c>
    </row>
    <row r="3" spans="2:14">
      <c r="B3" s="17" t="s">
        <v>571</v>
      </c>
      <c r="D3" t="s">
        <v>805</v>
      </c>
      <c r="E3" t="s">
        <v>839</v>
      </c>
      <c r="F3" s="4" t="s">
        <v>1</v>
      </c>
      <c r="G3" s="6" t="s">
        <v>2</v>
      </c>
      <c r="H3" s="6" t="s">
        <v>434</v>
      </c>
      <c r="K3" s="45" t="str">
        <f t="shared" ref="K3:K14" si="2">IF(C3="","","section: """&amp;C3&amp;"""")</f>
        <v/>
      </c>
      <c r="L3" s="45" t="str">
        <f>IF(F3="","","□- keystroke: """&amp;F3&amp;"""")</f>
        <v>□- keystroke: "&lt;Alt-s&gt;"</v>
      </c>
      <c r="M3" s="45" t="str">
        <f>IF(G3="","","□□en: """&amp;G3&amp;"""")</f>
        <v>□□en: "Toggle SurfingKeys on current site"</v>
      </c>
      <c r="N3" s="45" t="str">
        <f t="shared" ref="N3:N30" si="3">IF(G3="","","□□ja: """&amp;H3&amp;"""")</f>
        <v>□□ja: "現在のサイトでSurfingkeysの有効無効を切替。"</v>
      </c>
    </row>
    <row r="4" spans="2:14" ht="30">
      <c r="B4" s="17" t="s">
        <v>572</v>
      </c>
      <c r="D4" t="s">
        <v>805</v>
      </c>
      <c r="E4" t="s">
        <v>839</v>
      </c>
      <c r="F4" s="4" t="s">
        <v>3</v>
      </c>
      <c r="G4" s="6" t="s">
        <v>4</v>
      </c>
      <c r="H4" s="6" t="s">
        <v>433</v>
      </c>
      <c r="K4" s="45" t="str">
        <f t="shared" si="2"/>
        <v/>
      </c>
      <c r="L4" s="45" t="str">
        <f t="shared" ref="L4:L30" si="4">IF(F4="","","□- keystroke: """&amp;F4&amp;"""")</f>
        <v>□- keystroke: "&lt;Alt-i&gt;"</v>
      </c>
      <c r="M4" s="45" t="str">
        <f t="shared" ref="M4:M30" si="5">IF(G4="","","□□en: """&amp;G4&amp;"""")</f>
        <v>□□en: "Enter PassThrough mode to temporarily suppress SurfingKeys"</v>
      </c>
      <c r="N4" s="45" t="str">
        <f t="shared" si="3"/>
        <v>□□ja: "パススルーモードに移行。Escで解除。"</v>
      </c>
    </row>
    <row r="5" spans="2:14" ht="30">
      <c r="B5" s="17" t="s">
        <v>573</v>
      </c>
      <c r="D5" t="s">
        <v>805</v>
      </c>
      <c r="E5" t="s">
        <v>839</v>
      </c>
      <c r="F5" s="4" t="s">
        <v>5</v>
      </c>
      <c r="G5" s="6" t="s">
        <v>6</v>
      </c>
      <c r="H5" s="6" t="s">
        <v>435</v>
      </c>
      <c r="K5" s="45" t="str">
        <f t="shared" ref="K5:K68" si="6">IF(C5="","","section: """&amp;C5&amp;"""")</f>
        <v/>
      </c>
      <c r="L5" s="45" t="str">
        <f t="shared" ref="L5:L68" si="7">IF(F5="","","□- keystroke: """&amp;F5&amp;"""")</f>
        <v>□- keystroke: "p"</v>
      </c>
      <c r="M5" s="45" t="str">
        <f t="shared" ref="M5:M68" si="8">IF(G5="","","□□en: """&amp;G5&amp;"""")</f>
        <v>□□en: "Enter ephemeral PassThrough mode to temporarily suppress SurfingKeys"</v>
      </c>
      <c r="N5" s="45" t="str">
        <f t="shared" ref="N5:N68" si="9">IF(G5="","","□□ja: """&amp;H5&amp;"""")</f>
        <v>□□ja: "パススルーモードに1秒間だけ移行。"</v>
      </c>
    </row>
    <row r="6" spans="2:14">
      <c r="B6" s="17" t="s">
        <v>574</v>
      </c>
      <c r="D6" t="s">
        <v>804</v>
      </c>
      <c r="E6" t="s">
        <v>839</v>
      </c>
      <c r="F6" s="4" t="s">
        <v>7</v>
      </c>
      <c r="G6" s="6" t="s">
        <v>8</v>
      </c>
      <c r="H6" s="6" t="s">
        <v>436</v>
      </c>
      <c r="K6" s="45" t="str">
        <f t="shared" si="6"/>
        <v/>
      </c>
      <c r="L6" s="45" t="str">
        <f t="shared" si="7"/>
        <v>□- keystroke: "?"</v>
      </c>
      <c r="M6" s="45" t="str">
        <f t="shared" si="8"/>
        <v>□□en: "Show usage"</v>
      </c>
      <c r="N6" s="45" t="str">
        <f t="shared" si="9"/>
        <v>□□ja: "キーマップ表示"</v>
      </c>
    </row>
    <row r="7" spans="2:14">
      <c r="B7" s="17" t="s">
        <v>575</v>
      </c>
      <c r="D7" t="s">
        <v>804</v>
      </c>
      <c r="E7" t="s">
        <v>839</v>
      </c>
      <c r="F7" s="4" t="s">
        <v>9</v>
      </c>
      <c r="G7" s="6" t="s">
        <v>10</v>
      </c>
      <c r="H7" s="6"/>
      <c r="K7" s="45" t="str">
        <f t="shared" si="6"/>
        <v/>
      </c>
      <c r="L7" s="45" t="str">
        <f t="shared" si="7"/>
        <v>□- keystroke: ";ql"</v>
      </c>
      <c r="M7" s="45" t="str">
        <f t="shared" si="8"/>
        <v>□□en: "Show last action"</v>
      </c>
      <c r="N7" s="45" t="str">
        <f t="shared" si="9"/>
        <v>□□ja: ""</v>
      </c>
    </row>
    <row r="8" spans="2:14">
      <c r="B8" s="17" t="s">
        <v>576</v>
      </c>
      <c r="D8" t="s">
        <v>804</v>
      </c>
      <c r="E8" t="s">
        <v>839</v>
      </c>
      <c r="F8" s="4" t="s">
        <v>11</v>
      </c>
      <c r="G8" s="6" t="s">
        <v>12</v>
      </c>
      <c r="H8" s="6"/>
      <c r="K8" s="45" t="str">
        <f t="shared" si="6"/>
        <v/>
      </c>
      <c r="L8" s="45" t="str">
        <f t="shared" si="7"/>
        <v>□- keystroke: "."</v>
      </c>
      <c r="M8" s="45" t="str">
        <f t="shared" si="8"/>
        <v>□□en: "Repeat last action"</v>
      </c>
      <c r="N8" s="45" t="str">
        <f t="shared" si="9"/>
        <v>□□ja: ""</v>
      </c>
    </row>
    <row r="9" spans="2:14">
      <c r="B9" s="17" t="s">
        <v>577</v>
      </c>
      <c r="C9" s="2" t="s">
        <v>13</v>
      </c>
      <c r="D9" s="2"/>
      <c r="E9" s="2"/>
      <c r="F9" s="3"/>
      <c r="G9" s="5"/>
      <c r="H9" s="20"/>
      <c r="K9" s="45" t="str">
        <f t="shared" si="6"/>
        <v>section: "■ Mouse Click"</v>
      </c>
      <c r="L9" s="45" t="str">
        <f t="shared" si="7"/>
        <v/>
      </c>
      <c r="M9" s="45" t="str">
        <f t="shared" si="8"/>
        <v/>
      </c>
      <c r="N9" s="45" t="str">
        <f t="shared" si="9"/>
        <v/>
      </c>
    </row>
    <row r="10" spans="2:14">
      <c r="B10" s="17" t="s">
        <v>578</v>
      </c>
      <c r="D10" t="s">
        <v>806</v>
      </c>
      <c r="E10" t="s">
        <v>839</v>
      </c>
      <c r="F10" s="4" t="s">
        <v>14</v>
      </c>
      <c r="G10" s="6" t="s">
        <v>15</v>
      </c>
      <c r="H10" s="6" t="s">
        <v>439</v>
      </c>
      <c r="K10" s="45" t="str">
        <f t="shared" si="6"/>
        <v/>
      </c>
      <c r="L10" s="45" t="str">
        <f t="shared" si="7"/>
        <v>□- keystroke: "cf"</v>
      </c>
      <c r="M10" s="45" t="str">
        <f t="shared" si="8"/>
        <v>□□en: "Open multiple links in a new tab"</v>
      </c>
      <c r="N10" s="45" t="str">
        <f t="shared" si="9"/>
        <v>□□ja: "リンクにヒントを表示し続けてバックグラウンドで複数のタブを開く"</v>
      </c>
    </row>
    <row r="11" spans="2:14">
      <c r="B11" s="17" t="s">
        <v>579</v>
      </c>
      <c r="D11" t="s">
        <v>804</v>
      </c>
      <c r="E11" t="s">
        <v>839</v>
      </c>
      <c r="F11" s="4" t="s">
        <v>429</v>
      </c>
      <c r="G11" s="6" t="s">
        <v>16</v>
      </c>
      <c r="H11" s="6" t="s">
        <v>440</v>
      </c>
      <c r="K11" s="45" t="str">
        <f t="shared" si="6"/>
        <v/>
      </c>
      <c r="L11" s="45" t="str">
        <f t="shared" si="7"/>
        <v>□- keystroke: "gi"</v>
      </c>
      <c r="M11" s="45" t="str">
        <f t="shared" si="8"/>
        <v>□□en: "Go to the first edit box"</v>
      </c>
      <c r="N11" s="45" t="str">
        <f t="shared" si="9"/>
        <v>□□ja: "ページ内最初の入力要素にフォーカス"</v>
      </c>
    </row>
    <row r="12" spans="2:14">
      <c r="B12" s="17" t="s">
        <v>580</v>
      </c>
      <c r="D12" t="s">
        <v>806</v>
      </c>
      <c r="E12" t="s">
        <v>839</v>
      </c>
      <c r="F12" s="4" t="s">
        <v>17</v>
      </c>
      <c r="G12" s="6" t="s">
        <v>18</v>
      </c>
      <c r="H12" s="6"/>
      <c r="K12" s="45" t="str">
        <f t="shared" si="6"/>
        <v/>
      </c>
      <c r="L12" s="45" t="str">
        <f t="shared" si="7"/>
        <v>□- keystroke: "gf"</v>
      </c>
      <c r="M12" s="45" t="str">
        <f t="shared" si="8"/>
        <v>□□en: "Open a link in non-active new tab"</v>
      </c>
      <c r="N12" s="45" t="str">
        <f t="shared" si="9"/>
        <v>□□ja: ""</v>
      </c>
    </row>
    <row r="13" spans="2:14">
      <c r="B13" s="17" t="s">
        <v>581</v>
      </c>
      <c r="D13" t="s">
        <v>804</v>
      </c>
      <c r="E13" t="s">
        <v>839</v>
      </c>
      <c r="F13" s="4" t="s">
        <v>19</v>
      </c>
      <c r="G13" s="6" t="s">
        <v>20</v>
      </c>
      <c r="H13" s="6"/>
      <c r="K13" s="45" t="str">
        <f t="shared" si="6"/>
        <v/>
      </c>
      <c r="L13" s="45" t="str">
        <f t="shared" si="7"/>
        <v>□- keystroke: "[["</v>
      </c>
      <c r="M13" s="45" t="str">
        <f t="shared" si="8"/>
        <v>□□en: "Click on the previous link on current page"</v>
      </c>
      <c r="N13" s="45" t="str">
        <f t="shared" si="9"/>
        <v>□□ja: ""</v>
      </c>
    </row>
    <row r="14" spans="2:14">
      <c r="B14" s="17" t="s">
        <v>582</v>
      </c>
      <c r="D14" t="s">
        <v>804</v>
      </c>
      <c r="E14" t="s">
        <v>839</v>
      </c>
      <c r="F14" s="4" t="s">
        <v>21</v>
      </c>
      <c r="G14" s="6" t="s">
        <v>22</v>
      </c>
      <c r="H14" s="6"/>
      <c r="K14" s="45" t="str">
        <f t="shared" si="6"/>
        <v/>
      </c>
      <c r="L14" s="45" t="str">
        <f t="shared" si="7"/>
        <v>□- keystroke: "]]"</v>
      </c>
      <c r="M14" s="45" t="str">
        <f t="shared" si="8"/>
        <v>□□en: "Click on the next link on current page"</v>
      </c>
      <c r="N14" s="45" t="str">
        <f t="shared" si="9"/>
        <v>□□ja: ""</v>
      </c>
    </row>
    <row r="15" spans="2:14">
      <c r="B15" s="17" t="s">
        <v>583</v>
      </c>
      <c r="D15" t="s">
        <v>804</v>
      </c>
      <c r="E15" t="s">
        <v>839</v>
      </c>
      <c r="F15" s="4" t="s">
        <v>23</v>
      </c>
      <c r="G15" s="6" t="s">
        <v>24</v>
      </c>
      <c r="H15" s="6"/>
      <c r="K15" s="45" t="str">
        <f t="shared" si="6"/>
        <v/>
      </c>
      <c r="L15" s="45" t="str">
        <f t="shared" si="7"/>
        <v>□- keystroke: ";m"</v>
      </c>
      <c r="M15" s="45" t="str">
        <f t="shared" si="8"/>
        <v>□□en: "mouse out last element"</v>
      </c>
      <c r="N15" s="45" t="str">
        <f t="shared" si="9"/>
        <v>□□ja: ""</v>
      </c>
    </row>
    <row r="16" spans="2:14">
      <c r="B16" s="17" t="s">
        <v>584</v>
      </c>
      <c r="D16" t="s">
        <v>804</v>
      </c>
      <c r="E16" t="s">
        <v>839</v>
      </c>
      <c r="F16" s="4" t="s">
        <v>25</v>
      </c>
      <c r="G16" s="6" t="s">
        <v>26</v>
      </c>
      <c r="H16" s="6"/>
      <c r="K16" s="45" t="str">
        <f t="shared" si="6"/>
        <v/>
      </c>
      <c r="L16" s="45" t="str">
        <f t="shared" si="7"/>
        <v>□- keystroke: ";fs"</v>
      </c>
      <c r="M16" s="45" t="str">
        <f t="shared" si="8"/>
        <v>□□en: "Display hints to focus scrollable elements"</v>
      </c>
      <c r="N16" s="45" t="str">
        <f t="shared" si="9"/>
        <v>□□ja: ""</v>
      </c>
    </row>
    <row r="17" spans="2:14">
      <c r="B17" s="17" t="s">
        <v>585</v>
      </c>
      <c r="D17" t="s">
        <v>806</v>
      </c>
      <c r="E17" t="s">
        <v>839</v>
      </c>
      <c r="F17" s="4" t="s">
        <v>27</v>
      </c>
      <c r="G17" s="6" t="s">
        <v>28</v>
      </c>
      <c r="H17" s="6"/>
      <c r="K17" s="45" t="str">
        <f t="shared" si="6"/>
        <v/>
      </c>
      <c r="L17" s="45" t="str">
        <f t="shared" si="7"/>
        <v>□- keystroke: ";di"</v>
      </c>
      <c r="M17" s="45" t="str">
        <f t="shared" si="8"/>
        <v>□□en: "Download image"</v>
      </c>
      <c r="N17" s="45" t="str">
        <f t="shared" si="9"/>
        <v>□□ja: ""</v>
      </c>
    </row>
    <row r="18" spans="2:14" ht="30">
      <c r="B18" s="17" t="s">
        <v>586</v>
      </c>
      <c r="D18" t="s">
        <v>804</v>
      </c>
      <c r="E18" t="s">
        <v>839</v>
      </c>
      <c r="F18" s="4" t="s">
        <v>29</v>
      </c>
      <c r="G18" s="6" t="s">
        <v>30</v>
      </c>
      <c r="H18" s="6" t="s">
        <v>488</v>
      </c>
      <c r="K18" s="45" t="str">
        <f t="shared" si="6"/>
        <v/>
      </c>
      <c r="L18" s="45" t="str">
        <f t="shared" si="7"/>
        <v>□- keystroke: "O"</v>
      </c>
      <c r="M18" s="45" t="str">
        <f t="shared" si="8"/>
        <v>□□en: "Open detected links from text"</v>
      </c>
      <c r="N18" s="45" t="str">
        <f t="shared" si="9"/>
        <v>□□ja: "現在表示中の領域にあるURLテキストにヒントを表示して開く。要素が1つの場合はヒントなしですぐに開く。"</v>
      </c>
    </row>
    <row r="19" spans="2:14" ht="75">
      <c r="B19" s="17" t="s">
        <v>587</v>
      </c>
      <c r="D19" t="s">
        <v>804</v>
      </c>
      <c r="E19" t="s">
        <v>839</v>
      </c>
      <c r="F19" s="4" t="s">
        <v>31</v>
      </c>
      <c r="G19" s="6" t="s">
        <v>32</v>
      </c>
      <c r="H19" s="6" t="s">
        <v>847</v>
      </c>
      <c r="K19" s="45" t="str">
        <f t="shared" si="6"/>
        <v/>
      </c>
      <c r="L19" s="45" t="str">
        <f t="shared" si="7"/>
        <v>□- keystroke: "f"</v>
      </c>
      <c r="M19" s="45" t="str">
        <f t="shared" si="8"/>
        <v>□□en: "Open a link, press SHIFT to flip overlapped hints, hold SPACE to hide hints"</v>
      </c>
      <c r="N19" s="45" t="str">
        <f t="shared" si="9"/>
        <v>□□ja: "現在表示中の領域にあるクリック要素にヒントを表示して開く。要素が1つの場合はヒントなしですぐに開く。ヒント表示中にShiftキーを押すと、重なっているヒントが入れ替わる。Spaceキーを押している間、一時的にヒントを非表示にできる。ヒントを表示したあとShiftキーを押しながら選択すると、アクティブな新しいタブで開く。"</v>
      </c>
    </row>
    <row r="20" spans="2:14">
      <c r="B20" s="17" t="s">
        <v>588</v>
      </c>
      <c r="D20" t="s">
        <v>806</v>
      </c>
      <c r="E20" t="s">
        <v>839</v>
      </c>
      <c r="F20" s="4" t="s">
        <v>33</v>
      </c>
      <c r="G20" s="6" t="s">
        <v>34</v>
      </c>
      <c r="H20" s="6" t="s">
        <v>848</v>
      </c>
      <c r="K20" s="45" t="str">
        <f t="shared" si="6"/>
        <v/>
      </c>
      <c r="L20" s="45" t="str">
        <f t="shared" si="7"/>
        <v>□- keystroke: "af"</v>
      </c>
      <c r="M20" s="45" t="str">
        <f t="shared" si="8"/>
        <v>□□en: "Open a link in active new tab"</v>
      </c>
      <c r="N20" s="45" t="str">
        <f t="shared" si="9"/>
        <v>□□ja: "fをアクティブな新しいタブで開くのをデフォルトにした状態で実行。"</v>
      </c>
    </row>
    <row r="21" spans="2:14">
      <c r="B21" s="17" t="s">
        <v>589</v>
      </c>
      <c r="D21" t="s">
        <v>806</v>
      </c>
      <c r="E21" t="s">
        <v>839</v>
      </c>
      <c r="F21" s="4" t="s">
        <v>35</v>
      </c>
      <c r="G21" s="6" t="s">
        <v>18</v>
      </c>
      <c r="H21" s="6"/>
      <c r="K21" s="45" t="str">
        <f t="shared" si="6"/>
        <v/>
      </c>
      <c r="L21" s="45" t="str">
        <f t="shared" si="7"/>
        <v>□- keystroke: "C"</v>
      </c>
      <c r="M21" s="45" t="str">
        <f t="shared" si="8"/>
        <v>□□en: "Open a link in non-active new tab"</v>
      </c>
      <c r="N21" s="45" t="str">
        <f t="shared" si="9"/>
        <v>□□ja: ""</v>
      </c>
    </row>
    <row r="22" spans="2:14" ht="30">
      <c r="B22" s="17" t="s">
        <v>590</v>
      </c>
      <c r="D22" t="s">
        <v>806</v>
      </c>
      <c r="E22" t="s">
        <v>839</v>
      </c>
      <c r="F22" s="4" t="s">
        <v>36</v>
      </c>
      <c r="G22" s="6" t="s">
        <v>37</v>
      </c>
      <c r="H22" s="6" t="s">
        <v>489</v>
      </c>
      <c r="K22" s="45" t="str">
        <f t="shared" si="6"/>
        <v/>
      </c>
      <c r="L22" s="45" t="str">
        <f t="shared" si="7"/>
        <v>□- keystroke: "&lt;Ctrl-h&gt;"</v>
      </c>
      <c r="M22" s="45" t="str">
        <f t="shared" si="8"/>
        <v>□□en: "Mouse over elements."</v>
      </c>
      <c r="N22" s="45" t="str">
        <f t="shared" si="9"/>
        <v>□□ja: "現在表示中の領域にある要素にヒントを表示して mouseover イベントを実行。"</v>
      </c>
    </row>
    <row r="23" spans="2:14" ht="30">
      <c r="B23" s="17" t="s">
        <v>591</v>
      </c>
      <c r="D23" t="s">
        <v>806</v>
      </c>
      <c r="E23" t="s">
        <v>839</v>
      </c>
      <c r="F23" s="4" t="s">
        <v>38</v>
      </c>
      <c r="G23" s="6" t="s">
        <v>39</v>
      </c>
      <c r="H23" s="6" t="s">
        <v>490</v>
      </c>
      <c r="K23" s="45" t="str">
        <f t="shared" si="6"/>
        <v/>
      </c>
      <c r="L23" s="45" t="str">
        <f t="shared" si="7"/>
        <v>□- keystroke: "&lt;Ctrl-j&gt;"</v>
      </c>
      <c r="M23" s="45" t="str">
        <f t="shared" si="8"/>
        <v>□□en: "Mouse out elements."</v>
      </c>
      <c r="N23" s="45" t="str">
        <f t="shared" si="9"/>
        <v>□□ja: "現在表示中の領域にある要素にヒントを表示して mouseout イベントを実行。"</v>
      </c>
    </row>
    <row r="24" spans="2:14" ht="30">
      <c r="B24" s="17" t="s">
        <v>592</v>
      </c>
      <c r="D24" t="s">
        <v>806</v>
      </c>
      <c r="E24" t="s">
        <v>839</v>
      </c>
      <c r="F24" s="4" t="s">
        <v>40</v>
      </c>
      <c r="G24" s="6" t="s">
        <v>41</v>
      </c>
      <c r="H24" s="6" t="s">
        <v>441</v>
      </c>
      <c r="K24" s="45" t="str">
        <f t="shared" si="6"/>
        <v/>
      </c>
      <c r="L24" s="45" t="str">
        <f t="shared" si="7"/>
        <v>□- keystroke: "i"</v>
      </c>
      <c r="M24" s="45" t="str">
        <f t="shared" si="8"/>
        <v>□□en: "Go to edit box"</v>
      </c>
      <c r="N24" s="45" t="str">
        <f t="shared" si="9"/>
        <v>□□ja: "現在表示中の領域にある入力要素にヒントを表示してフォーカス。要素が1つの場合はそのままフォーカス。"</v>
      </c>
    </row>
    <row r="25" spans="2:14" ht="30">
      <c r="B25" s="17" t="s">
        <v>593</v>
      </c>
      <c r="D25" t="s">
        <v>806</v>
      </c>
      <c r="E25" t="s">
        <v>839</v>
      </c>
      <c r="F25" s="4" t="s">
        <v>42</v>
      </c>
      <c r="G25" s="6" t="s">
        <v>43</v>
      </c>
      <c r="H25" s="6" t="s">
        <v>492</v>
      </c>
      <c r="K25" s="45" t="str">
        <f t="shared" si="6"/>
        <v/>
      </c>
      <c r="L25" s="45" t="str">
        <f t="shared" si="7"/>
        <v>□- keystroke: "I"</v>
      </c>
      <c r="M25" s="45" t="str">
        <f t="shared" si="8"/>
        <v>□□en: "Go to edit box with vim editor"</v>
      </c>
      <c r="N25" s="45" t="str">
        <f t="shared" si="9"/>
        <v>□□ja: "現在表示中の領域にある入力要素にヒントを表示してVimエディタを開く。"</v>
      </c>
    </row>
    <row r="26" spans="2:14">
      <c r="B26" s="17" t="s">
        <v>594</v>
      </c>
      <c r="D26" t="s">
        <v>806</v>
      </c>
      <c r="E26" t="s">
        <v>839</v>
      </c>
      <c r="F26" s="4" t="s">
        <v>44</v>
      </c>
      <c r="G26" s="6" t="s">
        <v>43</v>
      </c>
      <c r="H26" s="6" t="s">
        <v>491</v>
      </c>
      <c r="K26" s="45" t="str">
        <f t="shared" si="6"/>
        <v/>
      </c>
      <c r="L26" s="45" t="str">
        <f t="shared" si="7"/>
        <v>□- keystroke: "&lt;Ctrl-i&gt;"</v>
      </c>
      <c r="M26" s="45" t="str">
        <f t="shared" si="8"/>
        <v>□□en: "Go to edit box with vim editor"</v>
      </c>
      <c r="N26" s="45" t="str">
        <f t="shared" si="9"/>
        <v>□□ja: "Iと同じ"</v>
      </c>
    </row>
    <row r="27" spans="2:14">
      <c r="B27" s="17" t="s">
        <v>595</v>
      </c>
      <c r="D27" t="s">
        <v>806</v>
      </c>
      <c r="E27" t="s">
        <v>839</v>
      </c>
      <c r="F27" s="4" t="s">
        <v>45</v>
      </c>
      <c r="G27" s="6" t="s">
        <v>46</v>
      </c>
      <c r="H27" s="6"/>
      <c r="K27" s="45" t="str">
        <f t="shared" si="6"/>
        <v/>
      </c>
      <c r="L27" s="45" t="str">
        <f t="shared" si="7"/>
        <v>□- keystroke: "q"</v>
      </c>
      <c r="M27" s="45" t="str">
        <f t="shared" si="8"/>
        <v>□□en: "Click on an Image or a button"</v>
      </c>
      <c r="N27" s="45" t="str">
        <f t="shared" si="9"/>
        <v>□□ja: ""</v>
      </c>
    </row>
    <row r="28" spans="2:14">
      <c r="B28" s="17" t="s">
        <v>596</v>
      </c>
      <c r="D28" t="s">
        <v>806</v>
      </c>
      <c r="E28" t="s">
        <v>839</v>
      </c>
      <c r="F28" s="4" t="s">
        <v>47</v>
      </c>
      <c r="G28" s="6" t="s">
        <v>48</v>
      </c>
      <c r="H28" s="6"/>
      <c r="K28" s="45" t="str">
        <f t="shared" si="6"/>
        <v/>
      </c>
      <c r="L28" s="45" t="str">
        <f t="shared" si="7"/>
        <v>□- keystroke: "&lt;Ctrl-Alt-i&gt;"</v>
      </c>
      <c r="M28" s="45" t="str">
        <f t="shared" si="8"/>
        <v>□□en: "Go to edit box with neo vim editor"</v>
      </c>
      <c r="N28" s="45" t="str">
        <f t="shared" si="9"/>
        <v>□□ja: ""</v>
      </c>
    </row>
    <row r="29" spans="2:14">
      <c r="B29" s="17" t="s">
        <v>597</v>
      </c>
      <c r="C29" s="1" t="s">
        <v>49</v>
      </c>
      <c r="D29" s="1"/>
      <c r="E29" s="1"/>
      <c r="F29" s="3"/>
      <c r="G29" s="5"/>
      <c r="H29" s="20"/>
      <c r="K29" s="45" t="str">
        <f t="shared" si="6"/>
        <v>section: "■ Scroll Page / Element"</v>
      </c>
      <c r="L29" s="45" t="str">
        <f t="shared" si="7"/>
        <v/>
      </c>
      <c r="M29" s="45" t="str">
        <f t="shared" si="8"/>
        <v/>
      </c>
      <c r="N29" s="45" t="str">
        <f t="shared" si="9"/>
        <v/>
      </c>
    </row>
    <row r="30" spans="2:14">
      <c r="B30" s="17" t="s">
        <v>598</v>
      </c>
      <c r="D30" t="s">
        <v>805</v>
      </c>
      <c r="E30" t="s">
        <v>839</v>
      </c>
      <c r="F30" s="7" t="s">
        <v>430</v>
      </c>
      <c r="G30" s="6" t="s">
        <v>907</v>
      </c>
      <c r="H30" s="6" t="s">
        <v>443</v>
      </c>
      <c r="K30" s="45" t="str">
        <f t="shared" si="6"/>
        <v/>
      </c>
      <c r="L30" s="45" t="str">
        <f t="shared" si="7"/>
        <v>□- keystroke: "0"</v>
      </c>
      <c r="M30" s="45" t="str">
        <f t="shared" si="8"/>
        <v>□□en: "Scroll all the way to the left"</v>
      </c>
      <c r="N30" s="45" t="str">
        <f t="shared" si="9"/>
        <v>□□ja: "左端にスクロール"</v>
      </c>
    </row>
    <row r="31" spans="2:14">
      <c r="B31" s="17" t="s">
        <v>599</v>
      </c>
      <c r="D31" t="s">
        <v>805</v>
      </c>
      <c r="E31" t="s">
        <v>839</v>
      </c>
      <c r="F31" s="4" t="s">
        <v>50</v>
      </c>
      <c r="G31" s="6" t="s">
        <v>51</v>
      </c>
      <c r="H31" s="6" t="s">
        <v>447</v>
      </c>
      <c r="K31" s="45" t="str">
        <f t="shared" si="6"/>
        <v/>
      </c>
      <c r="L31" s="45" t="str">
        <f t="shared" si="7"/>
        <v>□- keystroke: "cS"</v>
      </c>
      <c r="M31" s="45" t="str">
        <f t="shared" si="8"/>
        <v>□□en: "Reset scroll target"</v>
      </c>
      <c r="N31" s="45" t="str">
        <f t="shared" si="9"/>
        <v>□□ja: "スクロール対象のフォーカスをリセット"</v>
      </c>
    </row>
    <row r="32" spans="2:14">
      <c r="B32" s="17" t="s">
        <v>600</v>
      </c>
      <c r="D32" t="s">
        <v>805</v>
      </c>
      <c r="E32" t="s">
        <v>839</v>
      </c>
      <c r="F32" s="4" t="s">
        <v>52</v>
      </c>
      <c r="G32" s="6" t="s">
        <v>53</v>
      </c>
      <c r="H32" s="6" t="s">
        <v>446</v>
      </c>
      <c r="K32" s="45" t="str">
        <f t="shared" si="6"/>
        <v/>
      </c>
      <c r="L32" s="45" t="str">
        <f t="shared" si="7"/>
        <v>□- keystroke: "cs"</v>
      </c>
      <c r="M32" s="45" t="str">
        <f t="shared" si="8"/>
        <v>□□en: "Change scroll target"</v>
      </c>
      <c r="N32" s="45" t="str">
        <f t="shared" si="9"/>
        <v>□□ja: "ページ内のスクロール対象を順に切り替えてフォーカスを移す。"</v>
      </c>
    </row>
    <row r="33" spans="1:14">
      <c r="B33" s="17" t="s">
        <v>601</v>
      </c>
      <c r="D33" t="s">
        <v>805</v>
      </c>
      <c r="E33" t="s">
        <v>839</v>
      </c>
      <c r="F33" s="4" t="s">
        <v>54</v>
      </c>
      <c r="G33" s="6" t="s">
        <v>55</v>
      </c>
      <c r="H33" s="6"/>
      <c r="K33" s="45" t="str">
        <f t="shared" si="6"/>
        <v/>
      </c>
      <c r="L33" s="45" t="str">
        <f t="shared" si="7"/>
        <v>□- keystroke: "e"</v>
      </c>
      <c r="M33" s="45" t="str">
        <f t="shared" si="8"/>
        <v>□□en: "Scroll half page up"</v>
      </c>
      <c r="N33" s="45" t="str">
        <f t="shared" si="9"/>
        <v>□□ja: ""</v>
      </c>
    </row>
    <row r="34" spans="1:14">
      <c r="A34" s="41"/>
      <c r="B34" s="17" t="s">
        <v>602</v>
      </c>
      <c r="D34" t="s">
        <v>805</v>
      </c>
      <c r="E34" t="s">
        <v>839</v>
      </c>
      <c r="F34" s="4" t="s">
        <v>915</v>
      </c>
      <c r="G34" s="6" t="s">
        <v>908</v>
      </c>
      <c r="H34" s="6"/>
      <c r="K34" s="45" t="str">
        <f t="shared" si="6"/>
        <v/>
      </c>
      <c r="L34" s="45" t="str">
        <f t="shared" si="7"/>
        <v>□- keystroke: "U"</v>
      </c>
      <c r="M34" s="45" t="str">
        <f t="shared" si="8"/>
        <v>□□en: "Scroll full page up"</v>
      </c>
      <c r="N34" s="45" t="str">
        <f t="shared" si="9"/>
        <v>□□ja: ""</v>
      </c>
    </row>
    <row r="35" spans="1:14">
      <c r="B35" s="17" t="s">
        <v>603</v>
      </c>
      <c r="D35" t="s">
        <v>805</v>
      </c>
      <c r="E35" t="s">
        <v>839</v>
      </c>
      <c r="F35" s="4" t="s">
        <v>56</v>
      </c>
      <c r="G35" s="6" t="s">
        <v>57</v>
      </c>
      <c r="H35" s="6"/>
      <c r="K35" s="45" t="str">
        <f t="shared" si="6"/>
        <v/>
      </c>
      <c r="L35" s="45" t="str">
        <f t="shared" si="7"/>
        <v>□- keystroke: "d"</v>
      </c>
      <c r="M35" s="45" t="str">
        <f t="shared" si="8"/>
        <v>□□en: "Scroll half page down"</v>
      </c>
      <c r="N35" s="45" t="str">
        <f t="shared" si="9"/>
        <v>□□ja: ""</v>
      </c>
    </row>
    <row r="36" spans="1:14">
      <c r="A36" s="41"/>
      <c r="B36" s="17" t="s">
        <v>604</v>
      </c>
      <c r="D36" t="s">
        <v>805</v>
      </c>
      <c r="E36" t="s">
        <v>839</v>
      </c>
      <c r="F36" s="4" t="s">
        <v>875</v>
      </c>
      <c r="G36" s="6" t="s">
        <v>909</v>
      </c>
      <c r="H36" s="6"/>
      <c r="K36" s="45" t="str">
        <f t="shared" si="6"/>
        <v/>
      </c>
      <c r="L36" s="45" t="str">
        <f t="shared" si="7"/>
        <v>□- keystroke: "P"</v>
      </c>
      <c r="M36" s="45" t="str">
        <f t="shared" si="8"/>
        <v>□□en: "Scroll full page down"</v>
      </c>
      <c r="N36" s="45" t="str">
        <f t="shared" si="9"/>
        <v>□□ja: ""</v>
      </c>
    </row>
    <row r="37" spans="1:14">
      <c r="B37" s="17" t="s">
        <v>605</v>
      </c>
      <c r="D37" t="s">
        <v>805</v>
      </c>
      <c r="E37" t="s">
        <v>839</v>
      </c>
      <c r="F37" s="4" t="s">
        <v>58</v>
      </c>
      <c r="G37" s="6" t="s">
        <v>59</v>
      </c>
      <c r="H37" s="6"/>
      <c r="K37" s="45" t="str">
        <f t="shared" si="6"/>
        <v/>
      </c>
      <c r="L37" s="45" t="str">
        <f t="shared" si="7"/>
        <v>□- keystroke: "gg"</v>
      </c>
      <c r="M37" s="45" t="str">
        <f t="shared" si="8"/>
        <v>□□en: "Scroll to the top of the page"</v>
      </c>
      <c r="N37" s="45" t="str">
        <f t="shared" si="9"/>
        <v>□□ja: ""</v>
      </c>
    </row>
    <row r="38" spans="1:14">
      <c r="B38" s="17" t="s">
        <v>606</v>
      </c>
      <c r="D38" t="s">
        <v>805</v>
      </c>
      <c r="E38" t="s">
        <v>839</v>
      </c>
      <c r="F38" s="4" t="s">
        <v>60</v>
      </c>
      <c r="G38" s="6" t="s">
        <v>61</v>
      </c>
      <c r="H38" s="6"/>
      <c r="K38" s="45" t="str">
        <f t="shared" si="6"/>
        <v/>
      </c>
      <c r="L38" s="45" t="str">
        <f t="shared" si="7"/>
        <v>□- keystroke: "G"</v>
      </c>
      <c r="M38" s="45" t="str">
        <f t="shared" si="8"/>
        <v>□□en: "Scroll to the bottom of the page"</v>
      </c>
      <c r="N38" s="45" t="str">
        <f t="shared" si="9"/>
        <v>□□ja: ""</v>
      </c>
    </row>
    <row r="39" spans="1:14">
      <c r="B39" s="17" t="s">
        <v>607</v>
      </c>
      <c r="D39" t="s">
        <v>805</v>
      </c>
      <c r="E39" t="s">
        <v>839</v>
      </c>
      <c r="F39" s="4" t="s">
        <v>62</v>
      </c>
      <c r="G39" s="6" t="s">
        <v>63</v>
      </c>
      <c r="H39" s="6"/>
      <c r="K39" s="45" t="str">
        <f t="shared" si="6"/>
        <v/>
      </c>
      <c r="L39" s="45" t="str">
        <f t="shared" si="7"/>
        <v>□- keystroke: "j"</v>
      </c>
      <c r="M39" s="45" t="str">
        <f t="shared" si="8"/>
        <v>□□en: "Scroll down"</v>
      </c>
      <c r="N39" s="45" t="str">
        <f t="shared" si="9"/>
        <v>□□ja: ""</v>
      </c>
    </row>
    <row r="40" spans="1:14">
      <c r="B40" s="17" t="s">
        <v>608</v>
      </c>
      <c r="D40" t="s">
        <v>805</v>
      </c>
      <c r="E40" t="s">
        <v>839</v>
      </c>
      <c r="F40" s="4" t="s">
        <v>64</v>
      </c>
      <c r="G40" s="6" t="s">
        <v>65</v>
      </c>
      <c r="H40" s="6"/>
      <c r="K40" s="45" t="str">
        <f t="shared" si="6"/>
        <v/>
      </c>
      <c r="L40" s="45" t="str">
        <f t="shared" si="7"/>
        <v>□- keystroke: "k"</v>
      </c>
      <c r="M40" s="45" t="str">
        <f t="shared" si="8"/>
        <v>□□en: "Scroll up"</v>
      </c>
      <c r="N40" s="45" t="str">
        <f t="shared" si="9"/>
        <v>□□ja: ""</v>
      </c>
    </row>
    <row r="41" spans="1:14">
      <c r="B41" s="17" t="s">
        <v>609</v>
      </c>
      <c r="D41" t="s">
        <v>805</v>
      </c>
      <c r="E41" t="s">
        <v>839</v>
      </c>
      <c r="F41" s="4" t="s">
        <v>66</v>
      </c>
      <c r="G41" s="6" t="s">
        <v>67</v>
      </c>
      <c r="H41" s="6"/>
      <c r="K41" s="45" t="str">
        <f t="shared" si="6"/>
        <v/>
      </c>
      <c r="L41" s="45" t="str">
        <f t="shared" si="7"/>
        <v>□- keystroke: "h"</v>
      </c>
      <c r="M41" s="45" t="str">
        <f t="shared" si="8"/>
        <v>□□en: "Scroll left"</v>
      </c>
      <c r="N41" s="45" t="str">
        <f t="shared" si="9"/>
        <v>□□ja: ""</v>
      </c>
    </row>
    <row r="42" spans="1:14">
      <c r="B42" s="17" t="s">
        <v>610</v>
      </c>
      <c r="D42" t="s">
        <v>805</v>
      </c>
      <c r="E42" t="s">
        <v>839</v>
      </c>
      <c r="F42" s="4" t="s">
        <v>68</v>
      </c>
      <c r="G42" s="6" t="s">
        <v>69</v>
      </c>
      <c r="H42" s="6"/>
      <c r="K42" s="45" t="str">
        <f t="shared" si="6"/>
        <v/>
      </c>
      <c r="L42" s="45" t="str">
        <f t="shared" si="7"/>
        <v>□- keystroke: "l"</v>
      </c>
      <c r="M42" s="45" t="str">
        <f t="shared" si="8"/>
        <v>□□en: "Scroll right"</v>
      </c>
      <c r="N42" s="45" t="str">
        <f t="shared" si="9"/>
        <v>□□ja: ""</v>
      </c>
    </row>
    <row r="43" spans="1:14">
      <c r="B43" s="17" t="s">
        <v>611</v>
      </c>
      <c r="D43" t="s">
        <v>805</v>
      </c>
      <c r="E43" t="s">
        <v>839</v>
      </c>
      <c r="F43" s="4" t="s">
        <v>70</v>
      </c>
      <c r="G43" s="6" t="s">
        <v>71</v>
      </c>
      <c r="H43" s="6" t="s">
        <v>448</v>
      </c>
      <c r="K43" s="45" t="str">
        <f t="shared" si="6"/>
        <v/>
      </c>
      <c r="L43" s="45" t="str">
        <f t="shared" si="7"/>
        <v>□- keystroke: "$"</v>
      </c>
      <c r="M43" s="45" t="str">
        <f t="shared" si="8"/>
        <v>□□en: "Scroll all the way to the right"</v>
      </c>
      <c r="N43" s="45" t="str">
        <f t="shared" si="9"/>
        <v>□□ja: "右端にスクロール"</v>
      </c>
    </row>
    <row r="44" spans="1:14">
      <c r="B44" s="17" t="s">
        <v>612</v>
      </c>
      <c r="D44" t="s">
        <v>805</v>
      </c>
      <c r="E44" t="s">
        <v>839</v>
      </c>
      <c r="F44" s="4" t="s">
        <v>72</v>
      </c>
      <c r="G44" s="6" t="s">
        <v>73</v>
      </c>
      <c r="H44" s="6"/>
      <c r="K44" s="45" t="str">
        <f t="shared" si="6"/>
        <v/>
      </c>
      <c r="L44" s="45" t="str">
        <f t="shared" si="7"/>
        <v>□- keystroke: "%"</v>
      </c>
      <c r="M44" s="45" t="str">
        <f t="shared" si="8"/>
        <v>□□en: "Scroll to percentage of current page"</v>
      </c>
      <c r="N44" s="45" t="str">
        <f t="shared" si="9"/>
        <v>□□ja: ""</v>
      </c>
    </row>
    <row r="45" spans="1:14">
      <c r="B45" s="17" t="s">
        <v>613</v>
      </c>
      <c r="D45" t="s">
        <v>806</v>
      </c>
      <c r="E45" t="s">
        <v>839</v>
      </c>
      <c r="F45" s="4" t="s">
        <v>74</v>
      </c>
      <c r="G45" s="6" t="s">
        <v>75</v>
      </c>
      <c r="H45" s="6"/>
      <c r="K45" s="45" t="str">
        <f t="shared" si="6"/>
        <v/>
      </c>
      <c r="L45" s="45" t="str">
        <f t="shared" si="7"/>
        <v>□- keystroke: ";w"</v>
      </c>
      <c r="M45" s="45" t="str">
        <f t="shared" si="8"/>
        <v>□□en: "Focus top window"</v>
      </c>
      <c r="N45" s="45" t="str">
        <f t="shared" si="9"/>
        <v>□□ja: ""</v>
      </c>
    </row>
    <row r="46" spans="1:14">
      <c r="B46" s="17" t="s">
        <v>614</v>
      </c>
      <c r="D46" t="s">
        <v>804</v>
      </c>
      <c r="E46" t="s">
        <v>839</v>
      </c>
      <c r="F46" s="4" t="s">
        <v>76</v>
      </c>
      <c r="G46" s="6" t="s">
        <v>77</v>
      </c>
      <c r="H46" s="6" t="s">
        <v>449</v>
      </c>
      <c r="K46" s="45" t="str">
        <f t="shared" si="6"/>
        <v/>
      </c>
      <c r="L46" s="45" t="str">
        <f t="shared" si="7"/>
        <v>□- keystroke: "w"</v>
      </c>
      <c r="M46" s="45" t="str">
        <f t="shared" si="8"/>
        <v>□□en: "Switch frames"</v>
      </c>
      <c r="N46" s="45" t="str">
        <f t="shared" si="9"/>
        <v>□□ja: "操作対象のフレームを順に切り替えてフォーカスを移す。"</v>
      </c>
    </row>
    <row r="47" spans="1:14">
      <c r="B47" s="17" t="s">
        <v>615</v>
      </c>
      <c r="D47" t="s">
        <v>806</v>
      </c>
      <c r="E47" t="s">
        <v>839</v>
      </c>
      <c r="F47" s="4" t="s">
        <v>78</v>
      </c>
      <c r="G47" s="6" t="s">
        <v>55</v>
      </c>
      <c r="H47" s="6"/>
      <c r="K47" s="45" t="str">
        <f t="shared" si="6"/>
        <v/>
      </c>
      <c r="L47" s="45" t="str">
        <f t="shared" si="7"/>
        <v>□- keystroke: "u"</v>
      </c>
      <c r="M47" s="45" t="str">
        <f t="shared" si="8"/>
        <v>□□en: "Scroll half page up"</v>
      </c>
      <c r="N47" s="45" t="str">
        <f t="shared" si="9"/>
        <v>□□ja: ""</v>
      </c>
    </row>
    <row r="48" spans="1:14">
      <c r="B48" s="17" t="s">
        <v>616</v>
      </c>
      <c r="C48" s="1" t="s">
        <v>79</v>
      </c>
      <c r="D48" s="1"/>
      <c r="E48" s="1"/>
      <c r="F48" s="3"/>
      <c r="G48" s="5"/>
      <c r="H48" s="20"/>
      <c r="K48" s="45" t="str">
        <f t="shared" si="6"/>
        <v>section: "■ Tabs"</v>
      </c>
      <c r="L48" s="45" t="str">
        <f t="shared" si="7"/>
        <v/>
      </c>
      <c r="M48" s="45" t="str">
        <f t="shared" si="8"/>
        <v/>
      </c>
      <c r="N48" s="45" t="str">
        <f t="shared" si="9"/>
        <v/>
      </c>
    </row>
    <row r="49" spans="2:14">
      <c r="B49" s="17" t="s">
        <v>617</v>
      </c>
      <c r="D49" t="s">
        <v>806</v>
      </c>
      <c r="E49" t="s">
        <v>839</v>
      </c>
      <c r="F49" s="4" t="s">
        <v>80</v>
      </c>
      <c r="G49" s="6" t="s">
        <v>81</v>
      </c>
      <c r="H49" s="6"/>
      <c r="K49" s="45" t="str">
        <f t="shared" si="6"/>
        <v/>
      </c>
      <c r="L49" s="45" t="str">
        <f t="shared" si="7"/>
        <v>□- keystroke: "yt"</v>
      </c>
      <c r="M49" s="45" t="str">
        <f t="shared" si="8"/>
        <v>□□en: "Duplicate current tab"</v>
      </c>
      <c r="N49" s="45" t="str">
        <f t="shared" si="9"/>
        <v>□□ja: ""</v>
      </c>
    </row>
    <row r="50" spans="2:14">
      <c r="B50" s="17" t="s">
        <v>618</v>
      </c>
      <c r="D50" t="s">
        <v>806</v>
      </c>
      <c r="E50" t="s">
        <v>839</v>
      </c>
      <c r="F50" s="4" t="s">
        <v>82</v>
      </c>
      <c r="G50" s="6" t="s">
        <v>83</v>
      </c>
      <c r="H50" s="6"/>
      <c r="K50" s="45" t="str">
        <f t="shared" si="6"/>
        <v/>
      </c>
      <c r="L50" s="45" t="str">
        <f t="shared" si="7"/>
        <v>□- keystroke: "yT"</v>
      </c>
      <c r="M50" s="45" t="str">
        <f t="shared" si="8"/>
        <v>□□en: "Duplicate current tab in background"</v>
      </c>
      <c r="N50" s="45" t="str">
        <f t="shared" si="9"/>
        <v>□□ja: ""</v>
      </c>
    </row>
    <row r="51" spans="2:14">
      <c r="B51" s="17" t="s">
        <v>619</v>
      </c>
      <c r="D51" t="s">
        <v>806</v>
      </c>
      <c r="E51" t="s">
        <v>839</v>
      </c>
      <c r="F51" s="4" t="s">
        <v>84</v>
      </c>
      <c r="G51" s="6" t="s">
        <v>85</v>
      </c>
      <c r="H51" s="6"/>
      <c r="K51" s="45" t="str">
        <f t="shared" si="6"/>
        <v/>
      </c>
      <c r="L51" s="45" t="str">
        <f t="shared" si="7"/>
        <v>□- keystroke: "g0"</v>
      </c>
      <c r="M51" s="45" t="str">
        <f t="shared" si="8"/>
        <v>□□en: "Go to the first tab"</v>
      </c>
      <c r="N51" s="45" t="str">
        <f t="shared" si="9"/>
        <v>□□ja: ""</v>
      </c>
    </row>
    <row r="52" spans="2:14">
      <c r="B52" s="17" t="s">
        <v>620</v>
      </c>
      <c r="D52" t="s">
        <v>806</v>
      </c>
      <c r="E52" t="s">
        <v>839</v>
      </c>
      <c r="F52" s="4" t="s">
        <v>86</v>
      </c>
      <c r="G52" s="6" t="s">
        <v>87</v>
      </c>
      <c r="H52" s="6"/>
      <c r="K52" s="45" t="str">
        <f t="shared" si="6"/>
        <v/>
      </c>
      <c r="L52" s="45" t="str">
        <f t="shared" si="7"/>
        <v>□- keystroke: "g$"</v>
      </c>
      <c r="M52" s="45" t="str">
        <f t="shared" si="8"/>
        <v>□□en: "Go to the last tab"</v>
      </c>
      <c r="N52" s="45" t="str">
        <f t="shared" si="9"/>
        <v>□□ja: ""</v>
      </c>
    </row>
    <row r="53" spans="2:14">
      <c r="B53" s="17" t="s">
        <v>621</v>
      </c>
      <c r="D53" t="s">
        <v>806</v>
      </c>
      <c r="E53" t="s">
        <v>839</v>
      </c>
      <c r="F53" s="4" t="s">
        <v>88</v>
      </c>
      <c r="G53" s="6" t="s">
        <v>89</v>
      </c>
      <c r="H53" s="6"/>
      <c r="K53" s="45" t="str">
        <f t="shared" si="6"/>
        <v/>
      </c>
      <c r="L53" s="45" t="str">
        <f t="shared" si="7"/>
        <v>□- keystroke: "gx0"</v>
      </c>
      <c r="M53" s="45" t="str">
        <f t="shared" si="8"/>
        <v>□□en: "Close all tabs on left"</v>
      </c>
      <c r="N53" s="45" t="str">
        <f t="shared" si="9"/>
        <v>□□ja: ""</v>
      </c>
    </row>
    <row r="54" spans="2:14">
      <c r="B54" s="17" t="s">
        <v>622</v>
      </c>
      <c r="D54" t="s">
        <v>806</v>
      </c>
      <c r="E54" t="s">
        <v>839</v>
      </c>
      <c r="F54" s="4" t="s">
        <v>90</v>
      </c>
      <c r="G54" s="6" t="s">
        <v>91</v>
      </c>
      <c r="H54" s="6"/>
      <c r="K54" s="45" t="str">
        <f t="shared" si="6"/>
        <v/>
      </c>
      <c r="L54" s="45" t="str">
        <f t="shared" si="7"/>
        <v>□- keystroke: "gxt"</v>
      </c>
      <c r="M54" s="45" t="str">
        <f t="shared" si="8"/>
        <v>□□en: "Close tab on left"</v>
      </c>
      <c r="N54" s="45" t="str">
        <f t="shared" si="9"/>
        <v>□□ja: ""</v>
      </c>
    </row>
    <row r="55" spans="2:14">
      <c r="B55" s="17" t="s">
        <v>623</v>
      </c>
      <c r="D55" t="s">
        <v>806</v>
      </c>
      <c r="E55" t="s">
        <v>839</v>
      </c>
      <c r="F55" s="4" t="s">
        <v>92</v>
      </c>
      <c r="G55" s="6" t="s">
        <v>93</v>
      </c>
      <c r="H55" s="6"/>
      <c r="K55" s="45" t="str">
        <f t="shared" si="6"/>
        <v/>
      </c>
      <c r="L55" s="45" t="str">
        <f t="shared" si="7"/>
        <v>□- keystroke: "gxT"</v>
      </c>
      <c r="M55" s="45" t="str">
        <f t="shared" si="8"/>
        <v>□□en: "Close tab on right"</v>
      </c>
      <c r="N55" s="45" t="str">
        <f t="shared" si="9"/>
        <v>□□ja: ""</v>
      </c>
    </row>
    <row r="56" spans="2:14">
      <c r="B56" s="17" t="s">
        <v>624</v>
      </c>
      <c r="D56" t="s">
        <v>806</v>
      </c>
      <c r="E56" t="s">
        <v>839</v>
      </c>
      <c r="F56" s="4" t="s">
        <v>94</v>
      </c>
      <c r="G56" s="6" t="s">
        <v>95</v>
      </c>
      <c r="H56" s="6"/>
      <c r="K56" s="45" t="str">
        <f t="shared" si="6"/>
        <v/>
      </c>
      <c r="L56" s="45" t="str">
        <f t="shared" si="7"/>
        <v>□- keystroke: "gx$"</v>
      </c>
      <c r="M56" s="45" t="str">
        <f t="shared" si="8"/>
        <v>□□en: "Close all tabs on right"</v>
      </c>
      <c r="N56" s="45" t="str">
        <f t="shared" si="9"/>
        <v>□□ja: ""</v>
      </c>
    </row>
    <row r="57" spans="2:14">
      <c r="B57" s="17" t="s">
        <v>625</v>
      </c>
      <c r="D57" t="s">
        <v>806</v>
      </c>
      <c r="E57" t="s">
        <v>839</v>
      </c>
      <c r="F57" s="4" t="s">
        <v>96</v>
      </c>
      <c r="G57" s="6" t="s">
        <v>97</v>
      </c>
      <c r="H57" s="6"/>
      <c r="K57" s="45" t="str">
        <f t="shared" si="6"/>
        <v/>
      </c>
      <c r="L57" s="45" t="str">
        <f t="shared" si="7"/>
        <v>□- keystroke: "gxx"</v>
      </c>
      <c r="M57" s="45" t="str">
        <f t="shared" si="8"/>
        <v>□□en: "Close all tabs except current one"</v>
      </c>
      <c r="N57" s="45" t="str">
        <f t="shared" si="9"/>
        <v>□□ja: ""</v>
      </c>
    </row>
    <row r="58" spans="2:14">
      <c r="B58" s="17" t="s">
        <v>626</v>
      </c>
      <c r="D58" t="s">
        <v>805</v>
      </c>
      <c r="E58" t="s">
        <v>838</v>
      </c>
      <c r="F58" s="4" t="s">
        <v>98</v>
      </c>
      <c r="G58" s="6" t="s">
        <v>813</v>
      </c>
      <c r="H58" s="6"/>
      <c r="K58" s="45" t="str">
        <f t="shared" si="6"/>
        <v/>
      </c>
      <c r="L58" s="45" t="str">
        <f t="shared" si="7"/>
        <v>□- keystroke: "E"</v>
      </c>
      <c r="M58" s="45" t="str">
        <f t="shared" si="8"/>
        <v>□□en: "Go one tab left"</v>
      </c>
      <c r="N58" s="45" t="str">
        <f t="shared" si="9"/>
        <v>□□ja: ""</v>
      </c>
    </row>
    <row r="59" spans="2:14">
      <c r="B59" s="17" t="s">
        <v>627</v>
      </c>
      <c r="D59" t="s">
        <v>805</v>
      </c>
      <c r="E59" t="s">
        <v>838</v>
      </c>
      <c r="F59" s="4" t="s">
        <v>99</v>
      </c>
      <c r="G59" s="6" t="s">
        <v>100</v>
      </c>
      <c r="H59" s="6"/>
      <c r="K59" s="45" t="str">
        <f t="shared" si="6"/>
        <v/>
      </c>
      <c r="L59" s="45" t="str">
        <f t="shared" si="7"/>
        <v>□- keystroke: "R"</v>
      </c>
      <c r="M59" s="45" t="str">
        <f t="shared" si="8"/>
        <v>□□en: "Go one tab right"</v>
      </c>
      <c r="N59" s="45" t="str">
        <f t="shared" si="9"/>
        <v>□□ja: ""</v>
      </c>
    </row>
    <row r="60" spans="2:14">
      <c r="B60" s="17" t="s">
        <v>628</v>
      </c>
      <c r="D60" t="s">
        <v>804</v>
      </c>
      <c r="E60" t="s">
        <v>839</v>
      </c>
      <c r="F60" s="4" t="s">
        <v>101</v>
      </c>
      <c r="G60" s="6" t="s">
        <v>102</v>
      </c>
      <c r="H60" s="6"/>
      <c r="K60" s="45" t="str">
        <f t="shared" si="6"/>
        <v/>
      </c>
      <c r="L60" s="45" t="str">
        <f t="shared" si="7"/>
        <v>□- keystroke: "T"</v>
      </c>
      <c r="M60" s="45" t="str">
        <f t="shared" si="8"/>
        <v>□□en: "Choose a tab"</v>
      </c>
      <c r="N60" s="45" t="str">
        <f t="shared" si="9"/>
        <v>□□ja: ""</v>
      </c>
    </row>
    <row r="61" spans="2:14" ht="45">
      <c r="B61" s="17" t="s">
        <v>629</v>
      </c>
      <c r="D61" t="s">
        <v>806</v>
      </c>
      <c r="E61" t="s">
        <v>839</v>
      </c>
      <c r="F61" s="4" t="s">
        <v>103</v>
      </c>
      <c r="G61" s="6" t="s">
        <v>104</v>
      </c>
      <c r="H61" s="6" t="s">
        <v>451</v>
      </c>
      <c r="K61" s="45" t="str">
        <f t="shared" si="6"/>
        <v/>
      </c>
      <c r="L61" s="45" t="str">
        <f t="shared" si="7"/>
        <v>□- keystroke: ";gt"</v>
      </c>
      <c r="M61" s="45" t="str">
        <f t="shared" si="8"/>
        <v>□□en: "Gather filtered tabs into current window"</v>
      </c>
      <c r="N61" s="45" t="str">
        <f t="shared" si="9"/>
        <v>□□ja: "オムニバーを表示し、別ウィンドウのChromeで開いているタブを候補とし、文字列で対象を絞り込んで列挙されているものすべてを現在のウィンドウに集める。"</v>
      </c>
    </row>
    <row r="62" spans="2:14" ht="30">
      <c r="B62" s="17" t="s">
        <v>630</v>
      </c>
      <c r="D62" t="s">
        <v>806</v>
      </c>
      <c r="E62" t="s">
        <v>839</v>
      </c>
      <c r="F62" s="4" t="s">
        <v>105</v>
      </c>
      <c r="G62" s="6" t="s">
        <v>106</v>
      </c>
      <c r="H62" s="6" t="s">
        <v>450</v>
      </c>
      <c r="K62" s="45" t="str">
        <f t="shared" si="6"/>
        <v/>
      </c>
      <c r="L62" s="45" t="str">
        <f t="shared" si="7"/>
        <v>□- keystroke: ";gw"</v>
      </c>
      <c r="M62" s="45" t="str">
        <f t="shared" si="8"/>
        <v>□□en: "Gather all tabs into current window"</v>
      </c>
      <c r="N62" s="45" t="str">
        <f t="shared" si="9"/>
        <v>□□ja: "別ウィンドウのChromeで開いているタブすべてを現在のウィンドウに集める。"</v>
      </c>
    </row>
    <row r="63" spans="2:14">
      <c r="B63" s="17" t="s">
        <v>631</v>
      </c>
      <c r="D63" t="s">
        <v>806</v>
      </c>
      <c r="E63" t="s">
        <v>839</v>
      </c>
      <c r="F63" s="4" t="s">
        <v>107</v>
      </c>
      <c r="G63" s="6" t="s">
        <v>108</v>
      </c>
      <c r="H63" s="6"/>
      <c r="K63" s="45" t="str">
        <f t="shared" si="6"/>
        <v/>
      </c>
      <c r="L63" s="45" t="str">
        <f t="shared" si="7"/>
        <v>□- keystroke: "zr"</v>
      </c>
      <c r="M63" s="45" t="str">
        <f t="shared" si="8"/>
        <v>□□en: "zoom reset"</v>
      </c>
      <c r="N63" s="45" t="str">
        <f t="shared" si="9"/>
        <v>□□ja: ""</v>
      </c>
    </row>
    <row r="64" spans="2:14">
      <c r="B64" s="17" t="s">
        <v>632</v>
      </c>
      <c r="D64" t="s">
        <v>806</v>
      </c>
      <c r="E64" t="s">
        <v>839</v>
      </c>
      <c r="F64" s="4" t="s">
        <v>109</v>
      </c>
      <c r="G64" s="6" t="s">
        <v>110</v>
      </c>
      <c r="H64" s="6"/>
      <c r="K64" s="45" t="str">
        <f t="shared" si="6"/>
        <v/>
      </c>
      <c r="L64" s="45" t="str">
        <f t="shared" si="7"/>
        <v>□- keystroke: "zi"</v>
      </c>
      <c r="M64" s="45" t="str">
        <f t="shared" si="8"/>
        <v>□□en: "zoom in"</v>
      </c>
      <c r="N64" s="45" t="str">
        <f t="shared" si="9"/>
        <v>□□ja: ""</v>
      </c>
    </row>
    <row r="65" spans="2:14">
      <c r="B65" s="17" t="s">
        <v>633</v>
      </c>
      <c r="D65" t="s">
        <v>806</v>
      </c>
      <c r="E65" t="s">
        <v>839</v>
      </c>
      <c r="F65" s="4" t="s">
        <v>111</v>
      </c>
      <c r="G65" s="6" t="s">
        <v>112</v>
      </c>
      <c r="H65" s="6"/>
      <c r="K65" s="45" t="str">
        <f t="shared" si="6"/>
        <v/>
      </c>
      <c r="L65" s="45" t="str">
        <f t="shared" si="7"/>
        <v>□- keystroke: "zo"</v>
      </c>
      <c r="M65" s="45" t="str">
        <f t="shared" si="8"/>
        <v>□□en: "zoom out"</v>
      </c>
      <c r="N65" s="45" t="str">
        <f t="shared" si="9"/>
        <v>□□ja: ""</v>
      </c>
    </row>
    <row r="66" spans="2:14">
      <c r="B66" s="17" t="s">
        <v>634</v>
      </c>
      <c r="D66" t="s">
        <v>806</v>
      </c>
      <c r="E66" t="s">
        <v>839</v>
      </c>
      <c r="F66" s="4" t="s">
        <v>113</v>
      </c>
      <c r="G66" s="6" t="s">
        <v>114</v>
      </c>
      <c r="H66" s="6"/>
      <c r="K66" s="45" t="str">
        <f t="shared" si="6"/>
        <v/>
      </c>
      <c r="L66" s="45" t="str">
        <f t="shared" si="7"/>
        <v>□- keystroke: "&lt;Alt-p&gt;"</v>
      </c>
      <c r="M66" s="45" t="str">
        <f t="shared" si="8"/>
        <v>□□en: "pin/unpin current tab"</v>
      </c>
      <c r="N66" s="45" t="str">
        <f t="shared" si="9"/>
        <v>□□ja: ""</v>
      </c>
    </row>
    <row r="67" spans="2:14">
      <c r="B67" s="17" t="s">
        <v>635</v>
      </c>
      <c r="D67" t="s">
        <v>806</v>
      </c>
      <c r="E67" t="s">
        <v>839</v>
      </c>
      <c r="F67" s="4" t="s">
        <v>115</v>
      </c>
      <c r="G67" s="6" t="s">
        <v>116</v>
      </c>
      <c r="H67" s="6"/>
      <c r="K67" s="45" t="str">
        <f t="shared" si="6"/>
        <v/>
      </c>
      <c r="L67" s="45" t="str">
        <f t="shared" si="7"/>
        <v>□- keystroke: "&lt;Alt-m&gt;"</v>
      </c>
      <c r="M67" s="45" t="str">
        <f t="shared" si="8"/>
        <v>□□en: "mute/unmute current tab"</v>
      </c>
      <c r="N67" s="45" t="str">
        <f t="shared" si="9"/>
        <v>□□ja: ""</v>
      </c>
    </row>
    <row r="68" spans="2:14">
      <c r="B68" s="17" t="s">
        <v>636</v>
      </c>
      <c r="D68" t="s">
        <v>806</v>
      </c>
      <c r="E68" t="s">
        <v>839</v>
      </c>
      <c r="F68" s="4" t="s">
        <v>117</v>
      </c>
      <c r="G68" s="6" t="s">
        <v>118</v>
      </c>
      <c r="H68" s="6"/>
      <c r="K68" s="45" t="str">
        <f t="shared" si="6"/>
        <v/>
      </c>
      <c r="L68" s="45" t="str">
        <f t="shared" si="7"/>
        <v>□- keystroke: "on"</v>
      </c>
      <c r="M68" s="45" t="str">
        <f t="shared" si="8"/>
        <v>□□en: "Open newtab"</v>
      </c>
      <c r="N68" s="45" t="str">
        <f t="shared" si="9"/>
        <v>□□ja: ""</v>
      </c>
    </row>
    <row r="69" spans="2:14">
      <c r="B69" s="17" t="s">
        <v>637</v>
      </c>
      <c r="D69" t="s">
        <v>806</v>
      </c>
      <c r="E69" t="s">
        <v>839</v>
      </c>
      <c r="F69" s="4" t="s">
        <v>119</v>
      </c>
      <c r="G69" s="6" t="s">
        <v>120</v>
      </c>
      <c r="H69" s="6"/>
      <c r="K69" s="45" t="str">
        <f t="shared" ref="K69:K132" si="10">IF(C69="","","section: """&amp;C69&amp;"""")</f>
        <v/>
      </c>
      <c r="L69" s="45" t="str">
        <f t="shared" ref="L69:L132" si="11">IF(F69="","","□- keystroke: """&amp;F69&amp;"""")</f>
        <v>□- keystroke: "x"</v>
      </c>
      <c r="M69" s="45" t="str">
        <f t="shared" ref="M69:M132" si="12">IF(G69="","","□□en: """&amp;G69&amp;"""")</f>
        <v>□□en: "Close current tab"</v>
      </c>
      <c r="N69" s="45" t="str">
        <f t="shared" ref="N69:N132" si="13">IF(G69="","","□□ja: """&amp;H69&amp;"""")</f>
        <v>□□ja: ""</v>
      </c>
    </row>
    <row r="70" spans="2:14">
      <c r="B70" s="17" t="s">
        <v>638</v>
      </c>
      <c r="D70" t="s">
        <v>806</v>
      </c>
      <c r="E70" t="s">
        <v>839</v>
      </c>
      <c r="F70" s="4" t="s">
        <v>121</v>
      </c>
      <c r="G70" s="6" t="s">
        <v>122</v>
      </c>
      <c r="H70" s="6"/>
      <c r="K70" s="45" t="str">
        <f t="shared" si="10"/>
        <v/>
      </c>
      <c r="L70" s="45" t="str">
        <f t="shared" si="11"/>
        <v>□- keystroke: "X"</v>
      </c>
      <c r="M70" s="45" t="str">
        <f t="shared" si="12"/>
        <v>□□en: "Restore closed tab"</v>
      </c>
      <c r="N70" s="45" t="str">
        <f t="shared" si="13"/>
        <v>□□ja: ""</v>
      </c>
    </row>
    <row r="71" spans="2:14">
      <c r="B71" s="17" t="s">
        <v>639</v>
      </c>
      <c r="D71" t="s">
        <v>806</v>
      </c>
      <c r="E71" t="s">
        <v>839</v>
      </c>
      <c r="F71" s="4" t="s">
        <v>123</v>
      </c>
      <c r="G71" s="6" t="s">
        <v>124</v>
      </c>
      <c r="H71" s="6"/>
      <c r="K71" s="45" t="str">
        <f t="shared" si="10"/>
        <v/>
      </c>
      <c r="L71" s="45" t="str">
        <f t="shared" si="11"/>
        <v>□- keystroke: "W"</v>
      </c>
      <c r="M71" s="45" t="str">
        <f t="shared" si="12"/>
        <v>□□en: "Move current tab to another window"</v>
      </c>
      <c r="N71" s="45" t="str">
        <f t="shared" si="13"/>
        <v>□□ja: ""</v>
      </c>
    </row>
    <row r="72" spans="2:14">
      <c r="B72" s="17" t="s">
        <v>640</v>
      </c>
      <c r="D72" t="s">
        <v>806</v>
      </c>
      <c r="E72" t="s">
        <v>839</v>
      </c>
      <c r="F72" s="4" t="s">
        <v>125</v>
      </c>
      <c r="G72" s="6" t="s">
        <v>126</v>
      </c>
      <c r="H72" s="6"/>
      <c r="K72" s="45" t="str">
        <f t="shared" si="10"/>
        <v/>
      </c>
      <c r="L72" s="45" t="str">
        <f t="shared" si="11"/>
        <v>□- keystroke: "&lt;&lt;"</v>
      </c>
      <c r="M72" s="45" t="str">
        <f t="shared" si="12"/>
        <v>□□en: "Move current tab to left"</v>
      </c>
      <c r="N72" s="45" t="str">
        <f t="shared" si="13"/>
        <v>□□ja: ""</v>
      </c>
    </row>
    <row r="73" spans="2:14">
      <c r="B73" s="17" t="s">
        <v>641</v>
      </c>
      <c r="D73" t="s">
        <v>806</v>
      </c>
      <c r="E73" t="s">
        <v>839</v>
      </c>
      <c r="F73" s="4" t="s">
        <v>127</v>
      </c>
      <c r="G73" s="6" t="s">
        <v>128</v>
      </c>
      <c r="H73" s="6"/>
      <c r="K73" s="45" t="str">
        <f t="shared" si="10"/>
        <v/>
      </c>
      <c r="L73" s="45" t="str">
        <f t="shared" si="11"/>
        <v>□- keystroke: "&gt;&gt;"</v>
      </c>
      <c r="M73" s="45" t="str">
        <f t="shared" si="12"/>
        <v>□□en: "Move current tab to right"</v>
      </c>
      <c r="N73" s="45" t="str">
        <f t="shared" si="13"/>
        <v>□□ja: ""</v>
      </c>
    </row>
    <row r="74" spans="2:14">
      <c r="B74" s="17" t="s">
        <v>642</v>
      </c>
      <c r="C74" s="1" t="s">
        <v>129</v>
      </c>
      <c r="D74" s="1"/>
      <c r="E74" s="1"/>
      <c r="F74" s="3"/>
      <c r="G74" s="5"/>
      <c r="H74" s="20"/>
      <c r="K74" s="45" t="str">
        <f t="shared" si="10"/>
        <v>section: "■ Page Navigation"</v>
      </c>
      <c r="L74" s="45" t="str">
        <f t="shared" si="11"/>
        <v/>
      </c>
      <c r="M74" s="45" t="str">
        <f t="shared" si="12"/>
        <v/>
      </c>
      <c r="N74" s="45" t="str">
        <f t="shared" si="13"/>
        <v/>
      </c>
    </row>
    <row r="75" spans="2:14">
      <c r="B75" s="17" t="s">
        <v>643</v>
      </c>
      <c r="D75" t="s">
        <v>804</v>
      </c>
      <c r="E75" t="s">
        <v>839</v>
      </c>
      <c r="F75" s="4" t="s">
        <v>130</v>
      </c>
      <c r="G75" s="6" t="s">
        <v>131</v>
      </c>
      <c r="H75" s="6"/>
      <c r="K75" s="45" t="str">
        <f t="shared" si="10"/>
        <v/>
      </c>
      <c r="L75" s="45" t="str">
        <f t="shared" si="11"/>
        <v>□- keystroke: "gu"</v>
      </c>
      <c r="M75" s="45" t="str">
        <f t="shared" si="12"/>
        <v>□□en: "Go up one path in the URL"</v>
      </c>
      <c r="N75" s="45" t="str">
        <f t="shared" si="13"/>
        <v>□□ja: ""</v>
      </c>
    </row>
    <row r="76" spans="2:14">
      <c r="B76" s="17" t="s">
        <v>644</v>
      </c>
      <c r="D76" t="s">
        <v>806</v>
      </c>
      <c r="E76" t="s">
        <v>839</v>
      </c>
      <c r="F76" s="4" t="s">
        <v>132</v>
      </c>
      <c r="G76" s="6" t="s">
        <v>133</v>
      </c>
      <c r="H76" s="6"/>
      <c r="K76" s="45" t="str">
        <f t="shared" si="10"/>
        <v/>
      </c>
      <c r="L76" s="45" t="str">
        <f t="shared" si="11"/>
        <v>□- keystroke: "gT"</v>
      </c>
      <c r="M76" s="45" t="str">
        <f t="shared" si="12"/>
        <v>□□en: "Go to first activated tab"</v>
      </c>
      <c r="N76" s="45" t="str">
        <f t="shared" si="13"/>
        <v>□□ja: ""</v>
      </c>
    </row>
    <row r="77" spans="2:14">
      <c r="B77" s="17" t="s">
        <v>645</v>
      </c>
      <c r="D77" t="s">
        <v>806</v>
      </c>
      <c r="E77" t="s">
        <v>839</v>
      </c>
      <c r="F77" s="4" t="s">
        <v>134</v>
      </c>
      <c r="G77" s="6" t="s">
        <v>135</v>
      </c>
      <c r="H77" s="6"/>
      <c r="K77" s="45" t="str">
        <f t="shared" si="10"/>
        <v/>
      </c>
      <c r="L77" s="45" t="str">
        <f t="shared" si="11"/>
        <v>□- keystroke: "gt"</v>
      </c>
      <c r="M77" s="45" t="str">
        <f t="shared" si="12"/>
        <v>□□en: "Go to last activated tab"</v>
      </c>
      <c r="N77" s="45" t="str">
        <f t="shared" si="13"/>
        <v>□□ja: ""</v>
      </c>
    </row>
    <row r="78" spans="2:14" ht="30">
      <c r="B78" s="17" t="s">
        <v>646</v>
      </c>
      <c r="D78" t="s">
        <v>806</v>
      </c>
      <c r="E78" t="s">
        <v>839</v>
      </c>
      <c r="F78" s="4" t="s">
        <v>136</v>
      </c>
      <c r="G78" s="6" t="s">
        <v>137</v>
      </c>
      <c r="H78" s="6"/>
      <c r="K78" s="45" t="str">
        <f t="shared" si="10"/>
        <v/>
      </c>
      <c r="L78" s="45" t="str">
        <f t="shared" si="11"/>
        <v>□- keystroke: "g?"</v>
      </c>
      <c r="M78" s="45" t="str">
        <f t="shared" si="12"/>
        <v>□□en: "Reload current page without query string(all parts after question mark)"</v>
      </c>
      <c r="N78" s="45" t="str">
        <f t="shared" si="13"/>
        <v>□□ja: ""</v>
      </c>
    </row>
    <row r="79" spans="2:14">
      <c r="B79" s="17" t="s">
        <v>647</v>
      </c>
      <c r="D79" t="s">
        <v>806</v>
      </c>
      <c r="E79" t="s">
        <v>839</v>
      </c>
      <c r="F79" s="4" t="s">
        <v>138</v>
      </c>
      <c r="G79" s="6" t="s">
        <v>139</v>
      </c>
      <c r="H79" s="6"/>
      <c r="K79" s="45" t="str">
        <f t="shared" si="10"/>
        <v/>
      </c>
      <c r="L79" s="45" t="str">
        <f t="shared" si="11"/>
        <v>□- keystroke: "g#"</v>
      </c>
      <c r="M79" s="45" t="str">
        <f t="shared" si="12"/>
        <v>□□en: "Reload current page without hash fragment"</v>
      </c>
      <c r="N79" s="45" t="str">
        <f t="shared" si="13"/>
        <v>□□ja: ""</v>
      </c>
    </row>
    <row r="80" spans="2:14">
      <c r="B80" s="17" t="s">
        <v>648</v>
      </c>
      <c r="D80" t="s">
        <v>806</v>
      </c>
      <c r="E80" t="s">
        <v>839</v>
      </c>
      <c r="F80" s="4" t="s">
        <v>140</v>
      </c>
      <c r="G80" s="6" t="s">
        <v>141</v>
      </c>
      <c r="H80" s="6"/>
      <c r="K80" s="45" t="str">
        <f t="shared" si="10"/>
        <v/>
      </c>
      <c r="L80" s="45" t="str">
        <f t="shared" si="11"/>
        <v>□- keystroke: "gU"</v>
      </c>
      <c r="M80" s="45" t="str">
        <f t="shared" si="12"/>
        <v>□□en: "Go to root of current URL hierarchy"</v>
      </c>
      <c r="N80" s="45" t="str">
        <f t="shared" si="13"/>
        <v>□□ja: ""</v>
      </c>
    </row>
    <row r="81" spans="2:14" ht="30">
      <c r="B81" s="17" t="s">
        <v>649</v>
      </c>
      <c r="D81" t="s">
        <v>806</v>
      </c>
      <c r="E81" t="s">
        <v>839</v>
      </c>
      <c r="F81" s="4" t="s">
        <v>142</v>
      </c>
      <c r="G81" s="6" t="s">
        <v>143</v>
      </c>
      <c r="H81" s="6"/>
      <c r="K81" s="45" t="str">
        <f t="shared" si="10"/>
        <v/>
      </c>
      <c r="L81" s="45" t="str">
        <f t="shared" si="11"/>
        <v>□- keystroke: ";u"</v>
      </c>
      <c r="M81" s="45" t="str">
        <f t="shared" si="12"/>
        <v>□□en: "Edit current URL with vim editor, and open in new tab"</v>
      </c>
      <c r="N81" s="45" t="str">
        <f t="shared" si="13"/>
        <v>□□ja: ""</v>
      </c>
    </row>
    <row r="82" spans="2:14">
      <c r="B82" s="17" t="s">
        <v>650</v>
      </c>
      <c r="D82" t="s">
        <v>806</v>
      </c>
      <c r="E82" t="s">
        <v>839</v>
      </c>
      <c r="F82" s="4" t="s">
        <v>144</v>
      </c>
      <c r="G82" s="6" t="s">
        <v>145</v>
      </c>
      <c r="H82" s="6"/>
      <c r="K82" s="45" t="str">
        <f t="shared" si="10"/>
        <v/>
      </c>
      <c r="L82" s="45" t="str">
        <f t="shared" si="11"/>
        <v>□- keystroke: ";U"</v>
      </c>
      <c r="M82" s="45" t="str">
        <f t="shared" si="12"/>
        <v>□□en: "Edit current URL with vim editor, and reload"</v>
      </c>
      <c r="N82" s="45" t="str">
        <f t="shared" si="13"/>
        <v>□□ja: ""</v>
      </c>
    </row>
    <row r="83" spans="2:14">
      <c r="B83" s="17" t="s">
        <v>651</v>
      </c>
      <c r="D83" t="s">
        <v>806</v>
      </c>
      <c r="E83" t="s">
        <v>839</v>
      </c>
      <c r="F83" s="4" t="s">
        <v>146</v>
      </c>
      <c r="G83" s="6" t="s">
        <v>147</v>
      </c>
      <c r="H83" s="6"/>
      <c r="K83" s="45" t="str">
        <f t="shared" si="10"/>
        <v/>
      </c>
      <c r="L83" s="45" t="str">
        <f t="shared" si="11"/>
        <v>□- keystroke: "B"</v>
      </c>
      <c r="M83" s="45" t="str">
        <f t="shared" si="12"/>
        <v>□□en: "Go one tab history back"</v>
      </c>
      <c r="N83" s="45" t="str">
        <f t="shared" si="13"/>
        <v>□□ja: ""</v>
      </c>
    </row>
    <row r="84" spans="2:14">
      <c r="B84" s="17" t="s">
        <v>652</v>
      </c>
      <c r="D84" t="s">
        <v>806</v>
      </c>
      <c r="E84" t="s">
        <v>839</v>
      </c>
      <c r="F84" s="4" t="s">
        <v>148</v>
      </c>
      <c r="G84" s="6" t="s">
        <v>149</v>
      </c>
      <c r="H84" s="6"/>
      <c r="K84" s="45" t="str">
        <f t="shared" si="10"/>
        <v/>
      </c>
      <c r="L84" s="45" t="str">
        <f t="shared" si="11"/>
        <v>□- keystroke: "F"</v>
      </c>
      <c r="M84" s="45" t="str">
        <f t="shared" si="12"/>
        <v>□□en: "Go one tab history forward"</v>
      </c>
      <c r="N84" s="45" t="str">
        <f t="shared" si="13"/>
        <v>□□ja: ""</v>
      </c>
    </row>
    <row r="85" spans="2:14">
      <c r="B85" s="17" t="s">
        <v>653</v>
      </c>
      <c r="D85" t="s">
        <v>806</v>
      </c>
      <c r="E85" t="s">
        <v>839</v>
      </c>
      <c r="F85" s="4" t="s">
        <v>150</v>
      </c>
      <c r="G85" s="6" t="s">
        <v>151</v>
      </c>
      <c r="H85" s="6"/>
      <c r="K85" s="45" t="str">
        <f t="shared" si="10"/>
        <v/>
      </c>
      <c r="L85" s="45" t="str">
        <f t="shared" si="11"/>
        <v>□- keystroke: "&lt;Ctrl-6&gt;"</v>
      </c>
      <c r="M85" s="45" t="str">
        <f t="shared" si="12"/>
        <v>□□en: "Go to last used tab"</v>
      </c>
      <c r="N85" s="45" t="str">
        <f t="shared" si="13"/>
        <v>□□ja: ""</v>
      </c>
    </row>
    <row r="86" spans="2:14">
      <c r="B86" s="17" t="s">
        <v>654</v>
      </c>
      <c r="D86" t="s">
        <v>806</v>
      </c>
      <c r="E86" t="s">
        <v>839</v>
      </c>
      <c r="F86" s="4" t="s">
        <v>152</v>
      </c>
      <c r="G86" s="6" t="s">
        <v>153</v>
      </c>
      <c r="H86" s="6"/>
      <c r="K86" s="45" t="str">
        <f t="shared" si="10"/>
        <v/>
      </c>
      <c r="L86" s="45" t="str">
        <f t="shared" si="11"/>
        <v>□- keystroke: "S"</v>
      </c>
      <c r="M86" s="45" t="str">
        <f t="shared" si="12"/>
        <v>□□en: "Go back in history"</v>
      </c>
      <c r="N86" s="45" t="str">
        <f t="shared" si="13"/>
        <v>□□ja: ""</v>
      </c>
    </row>
    <row r="87" spans="2:14">
      <c r="B87" s="17" t="s">
        <v>655</v>
      </c>
      <c r="D87" t="s">
        <v>806</v>
      </c>
      <c r="E87" t="s">
        <v>839</v>
      </c>
      <c r="F87" s="4" t="s">
        <v>154</v>
      </c>
      <c r="G87" s="6" t="s">
        <v>155</v>
      </c>
      <c r="H87" s="6"/>
      <c r="K87" s="45" t="str">
        <f t="shared" si="10"/>
        <v/>
      </c>
      <c r="L87" s="45" t="str">
        <f t="shared" si="11"/>
        <v>□- keystroke: "D"</v>
      </c>
      <c r="M87" s="45" t="str">
        <f t="shared" si="12"/>
        <v>□□en: "Go forward in history"</v>
      </c>
      <c r="N87" s="45" t="str">
        <f t="shared" si="13"/>
        <v>□□ja: ""</v>
      </c>
    </row>
    <row r="88" spans="2:14">
      <c r="B88" s="17" t="s">
        <v>656</v>
      </c>
      <c r="D88" t="s">
        <v>806</v>
      </c>
      <c r="E88" t="s">
        <v>839</v>
      </c>
      <c r="F88" s="4" t="s">
        <v>156</v>
      </c>
      <c r="G88" s="6" t="s">
        <v>157</v>
      </c>
      <c r="H88" s="6"/>
      <c r="K88" s="45" t="str">
        <f t="shared" si="10"/>
        <v/>
      </c>
      <c r="L88" s="45" t="str">
        <f t="shared" si="11"/>
        <v>□- keystroke: "r"</v>
      </c>
      <c r="M88" s="45" t="str">
        <f t="shared" si="12"/>
        <v>□□en: "Reload the page"</v>
      </c>
      <c r="N88" s="45" t="str">
        <f t="shared" si="13"/>
        <v>□□ja: ""</v>
      </c>
    </row>
    <row r="89" spans="2:14">
      <c r="B89" s="17" t="s">
        <v>657</v>
      </c>
      <c r="C89" s="1" t="s">
        <v>158</v>
      </c>
      <c r="D89" s="1"/>
      <c r="E89" s="1"/>
      <c r="F89" s="3"/>
      <c r="G89" s="5"/>
      <c r="H89" s="20"/>
      <c r="K89" s="45" t="str">
        <f t="shared" si="10"/>
        <v>section: "■ Sessions"</v>
      </c>
      <c r="L89" s="45" t="str">
        <f t="shared" si="11"/>
        <v/>
      </c>
      <c r="M89" s="45" t="str">
        <f t="shared" si="12"/>
        <v/>
      </c>
      <c r="N89" s="45" t="str">
        <f t="shared" si="13"/>
        <v/>
      </c>
    </row>
    <row r="90" spans="2:14">
      <c r="B90" s="17" t="s">
        <v>658</v>
      </c>
      <c r="D90" t="s">
        <v>806</v>
      </c>
      <c r="E90" t="s">
        <v>839</v>
      </c>
      <c r="F90" s="4" t="s">
        <v>159</v>
      </c>
      <c r="G90" s="6" t="s">
        <v>160</v>
      </c>
      <c r="H90" s="6" t="s">
        <v>454</v>
      </c>
      <c r="K90" s="45" t="str">
        <f t="shared" si="10"/>
        <v/>
      </c>
      <c r="L90" s="45" t="str">
        <f t="shared" si="11"/>
        <v>□- keystroke: "ZZ"</v>
      </c>
      <c r="M90" s="45" t="str">
        <f t="shared" si="12"/>
        <v>□□en: "Save session and quit"</v>
      </c>
      <c r="N90" s="45" t="str">
        <f t="shared" si="13"/>
        <v>□□ja: "セッション(*)を LAST という名前で保存しChromeを終了する。"</v>
      </c>
    </row>
    <row r="91" spans="2:14">
      <c r="B91" s="17" t="s">
        <v>659</v>
      </c>
      <c r="D91" t="s">
        <v>806</v>
      </c>
      <c r="E91" t="s">
        <v>839</v>
      </c>
      <c r="F91" s="4" t="s">
        <v>161</v>
      </c>
      <c r="G91" s="6" t="s">
        <v>162</v>
      </c>
      <c r="H91" s="6" t="s">
        <v>455</v>
      </c>
      <c r="K91" s="45" t="str">
        <f t="shared" si="10"/>
        <v/>
      </c>
      <c r="L91" s="45" t="str">
        <f t="shared" si="11"/>
        <v>□- keystroke: "ZR"</v>
      </c>
      <c r="M91" s="45" t="str">
        <f t="shared" si="12"/>
        <v>□□en: "Restore last session"</v>
      </c>
      <c r="N91" s="45" t="str">
        <f t="shared" si="13"/>
        <v>□□ja: "セッション LAST を復元する。"</v>
      </c>
    </row>
    <row r="92" spans="2:14">
      <c r="B92" s="17" t="s">
        <v>660</v>
      </c>
      <c r="C92" s="1" t="s">
        <v>163</v>
      </c>
      <c r="D92" s="1"/>
      <c r="E92" s="1"/>
      <c r="F92" s="3"/>
      <c r="G92" s="5"/>
      <c r="H92" s="20"/>
      <c r="K92" s="45" t="str">
        <f t="shared" si="10"/>
        <v>section: "■ Search selected with"</v>
      </c>
      <c r="L92" s="45" t="str">
        <f t="shared" si="11"/>
        <v/>
      </c>
      <c r="M92" s="45" t="str">
        <f t="shared" si="12"/>
        <v/>
      </c>
      <c r="N92" s="45" t="str">
        <f t="shared" si="13"/>
        <v/>
      </c>
    </row>
    <row r="93" spans="2:14">
      <c r="B93" s="17" t="s">
        <v>661</v>
      </c>
      <c r="D93" t="s">
        <v>806</v>
      </c>
      <c r="E93" t="s">
        <v>839</v>
      </c>
      <c r="F93" s="4" t="s">
        <v>164</v>
      </c>
      <c r="G93" s="6" t="s">
        <v>165</v>
      </c>
      <c r="H93" s="6"/>
      <c r="K93" s="45" t="str">
        <f t="shared" si="10"/>
        <v/>
      </c>
      <c r="L93" s="45" t="str">
        <f t="shared" si="11"/>
        <v>□- keystroke: "sg"</v>
      </c>
      <c r="M93" s="45" t="str">
        <f t="shared" si="12"/>
        <v>□□en: "Search selected with google"</v>
      </c>
      <c r="N93" s="45" t="str">
        <f t="shared" si="13"/>
        <v>□□ja: ""</v>
      </c>
    </row>
    <row r="94" spans="2:14">
      <c r="B94" s="17" t="s">
        <v>662</v>
      </c>
      <c r="D94" t="s">
        <v>806</v>
      </c>
      <c r="E94" t="s">
        <v>839</v>
      </c>
      <c r="F94" s="4" t="s">
        <v>166</v>
      </c>
      <c r="G94" s="6" t="s">
        <v>167</v>
      </c>
      <c r="H94" s="6"/>
      <c r="K94" s="45" t="str">
        <f t="shared" si="10"/>
        <v/>
      </c>
      <c r="L94" s="45" t="str">
        <f t="shared" si="11"/>
        <v>□- keystroke: "sd"</v>
      </c>
      <c r="M94" s="45" t="str">
        <f t="shared" si="12"/>
        <v>□□en: "Search selected with duckduckgo"</v>
      </c>
      <c r="N94" s="45" t="str">
        <f t="shared" si="13"/>
        <v>□□ja: ""</v>
      </c>
    </row>
    <row r="95" spans="2:14">
      <c r="B95" s="17" t="s">
        <v>663</v>
      </c>
      <c r="D95" t="s">
        <v>806</v>
      </c>
      <c r="E95" t="s">
        <v>839</v>
      </c>
      <c r="F95" s="4" t="s">
        <v>168</v>
      </c>
      <c r="G95" s="6" t="s">
        <v>169</v>
      </c>
      <c r="H95" s="6"/>
      <c r="K95" s="45" t="str">
        <f t="shared" si="10"/>
        <v/>
      </c>
      <c r="L95" s="45" t="str">
        <f t="shared" si="11"/>
        <v>□- keystroke: "sb"</v>
      </c>
      <c r="M95" s="45" t="str">
        <f t="shared" si="12"/>
        <v>□□en: "Search selected with baidu"</v>
      </c>
      <c r="N95" s="45" t="str">
        <f t="shared" si="13"/>
        <v>□□ja: ""</v>
      </c>
    </row>
    <row r="96" spans="2:14">
      <c r="B96" s="17" t="s">
        <v>664</v>
      </c>
      <c r="D96" t="s">
        <v>806</v>
      </c>
      <c r="E96" t="s">
        <v>839</v>
      </c>
      <c r="F96" s="4" t="s">
        <v>170</v>
      </c>
      <c r="G96" s="6" t="s">
        <v>171</v>
      </c>
      <c r="H96" s="6"/>
      <c r="K96" s="45" t="str">
        <f t="shared" si="10"/>
        <v/>
      </c>
      <c r="L96" s="45" t="str">
        <f t="shared" si="11"/>
        <v>□- keystroke: "se"</v>
      </c>
      <c r="M96" s="45" t="str">
        <f t="shared" si="12"/>
        <v>□□en: "Search selected with wikipedia"</v>
      </c>
      <c r="N96" s="45" t="str">
        <f t="shared" si="13"/>
        <v>□□ja: ""</v>
      </c>
    </row>
    <row r="97" spans="2:14">
      <c r="B97" s="17" t="s">
        <v>665</v>
      </c>
      <c r="D97" t="s">
        <v>806</v>
      </c>
      <c r="E97" t="s">
        <v>839</v>
      </c>
      <c r="F97" s="4" t="s">
        <v>172</v>
      </c>
      <c r="G97" s="6" t="s">
        <v>173</v>
      </c>
      <c r="H97" s="6"/>
      <c r="K97" s="45" t="str">
        <f t="shared" si="10"/>
        <v/>
      </c>
      <c r="L97" s="45" t="str">
        <f t="shared" si="11"/>
        <v>□- keystroke: "sw"</v>
      </c>
      <c r="M97" s="45" t="str">
        <f t="shared" si="12"/>
        <v>□□en: "Search selected with bing"</v>
      </c>
      <c r="N97" s="45" t="str">
        <f t="shared" si="13"/>
        <v>□□ja: ""</v>
      </c>
    </row>
    <row r="98" spans="2:14">
      <c r="B98" s="17" t="s">
        <v>666</v>
      </c>
      <c r="D98" t="s">
        <v>806</v>
      </c>
      <c r="E98" t="s">
        <v>839</v>
      </c>
      <c r="F98" s="4" t="s">
        <v>174</v>
      </c>
      <c r="G98" s="6" t="s">
        <v>175</v>
      </c>
      <c r="H98" s="6"/>
      <c r="K98" s="45" t="str">
        <f t="shared" si="10"/>
        <v/>
      </c>
      <c r="L98" s="45" t="str">
        <f t="shared" si="11"/>
        <v>□- keystroke: "ss"</v>
      </c>
      <c r="M98" s="45" t="str">
        <f t="shared" si="12"/>
        <v>□□en: "Search selected with stackoverflow"</v>
      </c>
      <c r="N98" s="45" t="str">
        <f t="shared" si="13"/>
        <v>□□ja: ""</v>
      </c>
    </row>
    <row r="99" spans="2:14">
      <c r="B99" s="17" t="s">
        <v>667</v>
      </c>
      <c r="D99" t="s">
        <v>806</v>
      </c>
      <c r="E99" t="s">
        <v>839</v>
      </c>
      <c r="F99" s="4" t="s">
        <v>176</v>
      </c>
      <c r="G99" s="6" t="s">
        <v>177</v>
      </c>
      <c r="H99" s="6"/>
      <c r="K99" s="45" t="str">
        <f t="shared" si="10"/>
        <v/>
      </c>
      <c r="L99" s="45" t="str">
        <f t="shared" si="11"/>
        <v>□- keystroke: "sh"</v>
      </c>
      <c r="M99" s="45" t="str">
        <f t="shared" si="12"/>
        <v>□□en: "Search selected with github"</v>
      </c>
      <c r="N99" s="45" t="str">
        <f t="shared" si="13"/>
        <v>□□ja: ""</v>
      </c>
    </row>
    <row r="100" spans="2:14">
      <c r="B100" s="17" t="s">
        <v>668</v>
      </c>
      <c r="D100" t="s">
        <v>806</v>
      </c>
      <c r="E100" t="s">
        <v>839</v>
      </c>
      <c r="F100" s="4" t="s">
        <v>178</v>
      </c>
      <c r="G100" s="6" t="s">
        <v>179</v>
      </c>
      <c r="H100" s="6"/>
      <c r="K100" s="45" t="str">
        <f t="shared" si="10"/>
        <v/>
      </c>
      <c r="L100" s="45" t="str">
        <f t="shared" si="11"/>
        <v>□- keystroke: "sy"</v>
      </c>
      <c r="M100" s="45" t="str">
        <f t="shared" si="12"/>
        <v>□□en: "Search selected with youtube"</v>
      </c>
      <c r="N100" s="45" t="str">
        <f t="shared" si="13"/>
        <v>□□ja: ""</v>
      </c>
    </row>
    <row r="101" spans="2:14">
      <c r="B101" s="17" t="s">
        <v>669</v>
      </c>
      <c r="C101" s="1" t="s">
        <v>180</v>
      </c>
      <c r="D101" s="1"/>
      <c r="E101" s="1"/>
      <c r="F101" s="3"/>
      <c r="G101" s="5"/>
      <c r="H101" s="20"/>
      <c r="K101" s="45" t="str">
        <f t="shared" si="10"/>
        <v>section: "■ Clipboard"</v>
      </c>
      <c r="L101" s="45" t="str">
        <f t="shared" si="11"/>
        <v/>
      </c>
      <c r="M101" s="45" t="str">
        <f t="shared" si="12"/>
        <v/>
      </c>
      <c r="N101" s="45" t="str">
        <f t="shared" si="13"/>
        <v/>
      </c>
    </row>
    <row r="102" spans="2:14">
      <c r="B102" s="17" t="s">
        <v>670</v>
      </c>
      <c r="D102" t="s">
        <v>805</v>
      </c>
      <c r="E102" t="s">
        <v>838</v>
      </c>
      <c r="F102" s="4" t="s">
        <v>181</v>
      </c>
      <c r="G102" s="6" t="s">
        <v>182</v>
      </c>
      <c r="H102" s="6"/>
      <c r="K102" s="45" t="str">
        <f t="shared" si="10"/>
        <v/>
      </c>
      <c r="L102" s="45" t="str">
        <f t="shared" si="11"/>
        <v>□- keystroke: "yG"</v>
      </c>
      <c r="M102" s="45" t="str">
        <f t="shared" si="12"/>
        <v>□□en: "Capture current full page"</v>
      </c>
      <c r="N102" s="45" t="str">
        <f t="shared" si="13"/>
        <v>□□ja: ""</v>
      </c>
    </row>
    <row r="103" spans="2:14">
      <c r="B103" s="17" t="s">
        <v>671</v>
      </c>
      <c r="D103" t="s">
        <v>805</v>
      </c>
      <c r="E103" t="s">
        <v>838</v>
      </c>
      <c r="F103" s="4" t="s">
        <v>183</v>
      </c>
      <c r="G103" s="6" t="s">
        <v>184</v>
      </c>
      <c r="H103" s="6"/>
      <c r="K103" s="45" t="str">
        <f t="shared" si="10"/>
        <v/>
      </c>
      <c r="L103" s="45" t="str">
        <f t="shared" si="11"/>
        <v>□- keystroke: "yS"</v>
      </c>
      <c r="M103" s="45" t="str">
        <f t="shared" si="12"/>
        <v>□□en: "Capture scrolling element"</v>
      </c>
      <c r="N103" s="45" t="str">
        <f t="shared" si="13"/>
        <v>□□ja: ""</v>
      </c>
    </row>
    <row r="104" spans="2:14" ht="30">
      <c r="B104" s="17" t="s">
        <v>672</v>
      </c>
      <c r="D104" t="s">
        <v>804</v>
      </c>
      <c r="E104" t="s">
        <v>839</v>
      </c>
      <c r="F104" s="4" t="s">
        <v>185</v>
      </c>
      <c r="G104" s="6" t="s">
        <v>186</v>
      </c>
      <c r="H104" s="6" t="s">
        <v>858</v>
      </c>
      <c r="K104" s="45" t="str">
        <f t="shared" si="10"/>
        <v/>
      </c>
      <c r="L104" s="45" t="str">
        <f t="shared" si="11"/>
        <v>□- keystroke: "yv"</v>
      </c>
      <c r="M104" s="45" t="str">
        <f t="shared" si="12"/>
        <v>□□en: "Yank text of an element"</v>
      </c>
      <c r="N104" s="45" t="str">
        <f t="shared" si="13"/>
        <v>□□ja: "現在表示中の領域にあるテキストにヒントを表示し、指定したものをクリップボードにコピー"</v>
      </c>
    </row>
    <row r="105" spans="2:14">
      <c r="B105" s="17" t="s">
        <v>673</v>
      </c>
      <c r="D105" t="s">
        <v>804</v>
      </c>
      <c r="E105" t="s">
        <v>839</v>
      </c>
      <c r="F105" s="4" t="s">
        <v>187</v>
      </c>
      <c r="G105" s="6" t="s">
        <v>188</v>
      </c>
      <c r="H105" s="6"/>
      <c r="K105" s="45" t="str">
        <f t="shared" si="10"/>
        <v/>
      </c>
      <c r="L105" s="45" t="str">
        <f t="shared" si="11"/>
        <v>□- keystroke: "ymv"</v>
      </c>
      <c r="M105" s="45" t="str">
        <f t="shared" si="12"/>
        <v>□□en: "Yank text of multiple elements"</v>
      </c>
      <c r="N105" s="45" t="str">
        <f t="shared" si="13"/>
        <v>□□ja: ""</v>
      </c>
    </row>
    <row r="106" spans="2:14">
      <c r="B106" s="17" t="s">
        <v>674</v>
      </c>
      <c r="D106" t="s">
        <v>806</v>
      </c>
      <c r="E106" t="s">
        <v>839</v>
      </c>
      <c r="F106" s="4" t="s">
        <v>189</v>
      </c>
      <c r="G106" s="6" t="s">
        <v>190</v>
      </c>
      <c r="H106" s="6"/>
      <c r="K106" s="45" t="str">
        <f t="shared" si="10"/>
        <v/>
      </c>
      <c r="L106" s="45" t="str">
        <f t="shared" si="11"/>
        <v>□- keystroke: "yma"</v>
      </c>
      <c r="M106" s="45" t="str">
        <f t="shared" si="12"/>
        <v>□□en: "Copy multiple link URLs to the clipboard"</v>
      </c>
      <c r="N106" s="45" t="str">
        <f t="shared" si="13"/>
        <v>□□ja: ""</v>
      </c>
    </row>
    <row r="107" spans="2:14">
      <c r="B107" s="17" t="s">
        <v>675</v>
      </c>
      <c r="D107" t="s">
        <v>806</v>
      </c>
      <c r="E107" t="s">
        <v>839</v>
      </c>
      <c r="F107" s="4" t="s">
        <v>191</v>
      </c>
      <c r="G107" s="6" t="s">
        <v>192</v>
      </c>
      <c r="H107" s="6"/>
      <c r="K107" s="45" t="str">
        <f t="shared" si="10"/>
        <v/>
      </c>
      <c r="L107" s="45" t="str">
        <f t="shared" si="11"/>
        <v>□- keystroke: "ymc"</v>
      </c>
      <c r="M107" s="45" t="str">
        <f t="shared" si="12"/>
        <v>□□en: "Copy multiple columns of a table"</v>
      </c>
      <c r="N107" s="45" t="str">
        <f t="shared" si="13"/>
        <v>□□ja: ""</v>
      </c>
    </row>
    <row r="108" spans="2:14">
      <c r="B108" s="17" t="s">
        <v>676</v>
      </c>
      <c r="D108" t="s">
        <v>804</v>
      </c>
      <c r="E108" t="s">
        <v>839</v>
      </c>
      <c r="F108" s="4" t="s">
        <v>193</v>
      </c>
      <c r="G108" s="6" t="s">
        <v>194</v>
      </c>
      <c r="H108" s="6" t="s">
        <v>859</v>
      </c>
      <c r="K108" s="45" t="str">
        <f t="shared" si="10"/>
        <v/>
      </c>
      <c r="L108" s="45" t="str">
        <f t="shared" si="11"/>
        <v>□- keystroke: "yg"</v>
      </c>
      <c r="M108" s="45" t="str">
        <f t="shared" si="12"/>
        <v>□□en: "Capture current page"</v>
      </c>
      <c r="N108" s="45" t="str">
        <f t="shared" si="13"/>
        <v>□□ja: "現在表示中の領域をキャプチャ"</v>
      </c>
    </row>
    <row r="109" spans="2:14">
      <c r="B109" s="17" t="s">
        <v>677</v>
      </c>
      <c r="D109" t="s">
        <v>806</v>
      </c>
      <c r="E109" t="s">
        <v>839</v>
      </c>
      <c r="F109" s="4" t="s">
        <v>195</v>
      </c>
      <c r="G109" s="6" t="s">
        <v>196</v>
      </c>
      <c r="H109" s="6"/>
      <c r="K109" s="45" t="str">
        <f t="shared" si="10"/>
        <v/>
      </c>
      <c r="L109" s="45" t="str">
        <f t="shared" si="11"/>
        <v>□- keystroke: "ya"</v>
      </c>
      <c r="M109" s="45" t="str">
        <f t="shared" si="12"/>
        <v>□□en: "Copy a link URL to the clipboard"</v>
      </c>
      <c r="N109" s="45" t="str">
        <f t="shared" si="13"/>
        <v>□□ja: ""</v>
      </c>
    </row>
    <row r="110" spans="2:14">
      <c r="B110" s="17" t="s">
        <v>678</v>
      </c>
      <c r="D110" t="s">
        <v>806</v>
      </c>
      <c r="E110" t="s">
        <v>839</v>
      </c>
      <c r="F110" s="4" t="s">
        <v>197</v>
      </c>
      <c r="G110" s="6" t="s">
        <v>198</v>
      </c>
      <c r="H110" s="6"/>
      <c r="K110" s="45" t="str">
        <f t="shared" si="10"/>
        <v/>
      </c>
      <c r="L110" s="45" t="str">
        <f t="shared" si="11"/>
        <v>□- keystroke: "yc"</v>
      </c>
      <c r="M110" s="45" t="str">
        <f t="shared" si="12"/>
        <v>□□en: "Copy a column of a table"</v>
      </c>
      <c r="N110" s="45" t="str">
        <f t="shared" si="13"/>
        <v>□□ja: ""</v>
      </c>
    </row>
    <row r="111" spans="2:14">
      <c r="B111" s="17" t="s">
        <v>679</v>
      </c>
      <c r="D111" t="s">
        <v>806</v>
      </c>
      <c r="E111" t="s">
        <v>839</v>
      </c>
      <c r="F111" s="4" t="s">
        <v>199</v>
      </c>
      <c r="G111" s="6" t="s">
        <v>200</v>
      </c>
      <c r="H111" s="6"/>
      <c r="K111" s="45" t="str">
        <f t="shared" si="10"/>
        <v/>
      </c>
      <c r="L111" s="45" t="str">
        <f t="shared" si="11"/>
        <v>□- keystroke: "yq"</v>
      </c>
      <c r="M111" s="45" t="str">
        <f t="shared" si="12"/>
        <v>□□en: "Copy pre text"</v>
      </c>
      <c r="N111" s="45" t="str">
        <f t="shared" si="13"/>
        <v>□□ja: ""</v>
      </c>
    </row>
    <row r="112" spans="2:14">
      <c r="B112" s="17" t="s">
        <v>680</v>
      </c>
      <c r="D112" t="s">
        <v>806</v>
      </c>
      <c r="E112" t="s">
        <v>839</v>
      </c>
      <c r="F112" s="4" t="s">
        <v>201</v>
      </c>
      <c r="G112" s="6" t="s">
        <v>202</v>
      </c>
      <c r="H112" s="6"/>
      <c r="K112" s="45" t="str">
        <f t="shared" si="10"/>
        <v/>
      </c>
      <c r="L112" s="45" t="str">
        <f t="shared" si="11"/>
        <v>□- keystroke: "yi"</v>
      </c>
      <c r="M112" s="45" t="str">
        <f t="shared" si="12"/>
        <v>□□en: "Yank text of an input"</v>
      </c>
      <c r="N112" s="45" t="str">
        <f t="shared" si="13"/>
        <v>□□ja: ""</v>
      </c>
    </row>
    <row r="113" spans="2:14">
      <c r="B113" s="17" t="s">
        <v>681</v>
      </c>
      <c r="D113" t="s">
        <v>806</v>
      </c>
      <c r="E113" t="s">
        <v>839</v>
      </c>
      <c r="F113" s="4" t="s">
        <v>203</v>
      </c>
      <c r="G113" s="6" t="s">
        <v>204</v>
      </c>
      <c r="H113" s="6"/>
      <c r="K113" s="45" t="str">
        <f t="shared" si="10"/>
        <v/>
      </c>
      <c r="L113" s="45" t="str">
        <f t="shared" si="11"/>
        <v>□- keystroke: "ys"</v>
      </c>
      <c r="M113" s="45" t="str">
        <f t="shared" si="12"/>
        <v>□□en: "Copy current page's source"</v>
      </c>
      <c r="N113" s="45" t="str">
        <f t="shared" si="13"/>
        <v>□□ja: ""</v>
      </c>
    </row>
    <row r="114" spans="2:14">
      <c r="B114" s="17" t="s">
        <v>682</v>
      </c>
      <c r="D114" t="s">
        <v>806</v>
      </c>
      <c r="E114" t="s">
        <v>839</v>
      </c>
      <c r="F114" s="4" t="s">
        <v>205</v>
      </c>
      <c r="G114" s="6" t="s">
        <v>206</v>
      </c>
      <c r="H114" s="6"/>
      <c r="K114" s="45" t="str">
        <f t="shared" si="10"/>
        <v/>
      </c>
      <c r="L114" s="45" t="str">
        <f t="shared" si="11"/>
        <v>□- keystroke: "yj"</v>
      </c>
      <c r="M114" s="45" t="str">
        <f t="shared" si="12"/>
        <v>□□en: "Copy current settings"</v>
      </c>
      <c r="N114" s="45" t="str">
        <f t="shared" si="13"/>
        <v>□□ja: ""</v>
      </c>
    </row>
    <row r="115" spans="2:14">
      <c r="B115" s="17" t="s">
        <v>683</v>
      </c>
      <c r="D115" t="s">
        <v>806</v>
      </c>
      <c r="E115" t="s">
        <v>839</v>
      </c>
      <c r="F115" s="4" t="s">
        <v>207</v>
      </c>
      <c r="G115" s="6" t="s">
        <v>208</v>
      </c>
      <c r="H115" s="6"/>
      <c r="K115" s="45" t="str">
        <f t="shared" si="10"/>
        <v/>
      </c>
      <c r="L115" s="45" t="str">
        <f t="shared" si="11"/>
        <v>□- keystroke: "yy"</v>
      </c>
      <c r="M115" s="45" t="str">
        <f t="shared" si="12"/>
        <v>□□en: "Copy current page's URL"</v>
      </c>
      <c r="N115" s="45" t="str">
        <f t="shared" si="13"/>
        <v>□□ja: ""</v>
      </c>
    </row>
    <row r="116" spans="2:14">
      <c r="B116" s="17" t="s">
        <v>684</v>
      </c>
      <c r="D116" t="s">
        <v>806</v>
      </c>
      <c r="E116" t="s">
        <v>839</v>
      </c>
      <c r="F116" s="4" t="s">
        <v>209</v>
      </c>
      <c r="G116" s="6" t="s">
        <v>210</v>
      </c>
      <c r="H116" s="6"/>
      <c r="K116" s="45" t="str">
        <f t="shared" si="10"/>
        <v/>
      </c>
      <c r="L116" s="45" t="str">
        <f t="shared" si="11"/>
        <v>□- keystroke: "yY"</v>
      </c>
      <c r="M116" s="45" t="str">
        <f t="shared" si="12"/>
        <v>□□en: "Copy all tabs's url"</v>
      </c>
      <c r="N116" s="45" t="str">
        <f t="shared" si="13"/>
        <v>□□ja: ""</v>
      </c>
    </row>
    <row r="117" spans="2:14">
      <c r="B117" s="17" t="s">
        <v>685</v>
      </c>
      <c r="D117" t="s">
        <v>806</v>
      </c>
      <c r="E117" t="s">
        <v>839</v>
      </c>
      <c r="F117" s="4" t="s">
        <v>211</v>
      </c>
      <c r="G117" s="6" t="s">
        <v>212</v>
      </c>
      <c r="H117" s="6"/>
      <c r="K117" s="45" t="str">
        <f t="shared" si="10"/>
        <v/>
      </c>
      <c r="L117" s="45" t="str">
        <f t="shared" si="11"/>
        <v>□- keystroke: "yh"</v>
      </c>
      <c r="M117" s="45" t="str">
        <f t="shared" si="12"/>
        <v>□□en: "Copy current page's host"</v>
      </c>
      <c r="N117" s="45" t="str">
        <f t="shared" si="13"/>
        <v>□□ja: ""</v>
      </c>
    </row>
    <row r="118" spans="2:14">
      <c r="B118" s="17" t="s">
        <v>686</v>
      </c>
      <c r="D118" t="s">
        <v>806</v>
      </c>
      <c r="E118" t="s">
        <v>839</v>
      </c>
      <c r="F118" s="4" t="s">
        <v>213</v>
      </c>
      <c r="G118" s="6" t="s">
        <v>214</v>
      </c>
      <c r="H118" s="6"/>
      <c r="K118" s="45" t="str">
        <f t="shared" si="10"/>
        <v/>
      </c>
      <c r="L118" s="45" t="str">
        <f t="shared" si="11"/>
        <v>□- keystroke: "yl"</v>
      </c>
      <c r="M118" s="45" t="str">
        <f t="shared" si="12"/>
        <v>□□en: "Copy current page's title"</v>
      </c>
      <c r="N118" s="45" t="str">
        <f t="shared" si="13"/>
        <v>□□ja: ""</v>
      </c>
    </row>
    <row r="119" spans="2:14">
      <c r="B119" s="17" t="s">
        <v>687</v>
      </c>
      <c r="D119" t="s">
        <v>806</v>
      </c>
      <c r="E119" t="s">
        <v>839</v>
      </c>
      <c r="F119" s="4" t="s">
        <v>215</v>
      </c>
      <c r="G119" s="6" t="s">
        <v>216</v>
      </c>
      <c r="H119" s="6"/>
      <c r="K119" s="45" t="str">
        <f t="shared" si="10"/>
        <v/>
      </c>
      <c r="L119" s="45" t="str">
        <f t="shared" si="11"/>
        <v>□- keystroke: "yQ"</v>
      </c>
      <c r="M119" s="45" t="str">
        <f t="shared" si="12"/>
        <v>□□en: "Copy all query history of OmniQuery."</v>
      </c>
      <c r="N119" s="45" t="str">
        <f t="shared" si="13"/>
        <v>□□ja: ""</v>
      </c>
    </row>
    <row r="120" spans="2:14" ht="30">
      <c r="B120" s="17" t="s">
        <v>688</v>
      </c>
      <c r="D120" t="s">
        <v>806</v>
      </c>
      <c r="E120" t="s">
        <v>839</v>
      </c>
      <c r="F120" s="4" t="s">
        <v>217</v>
      </c>
      <c r="G120" s="6" t="s">
        <v>218</v>
      </c>
      <c r="H120" s="6" t="s">
        <v>459</v>
      </c>
      <c r="K120" s="45" t="str">
        <f t="shared" si="10"/>
        <v/>
      </c>
      <c r="L120" s="45" t="str">
        <f t="shared" si="11"/>
        <v>□- keystroke: "yf"</v>
      </c>
      <c r="M120" s="45" t="str">
        <f t="shared" si="12"/>
        <v>□□en: "Copy form data in JSON on current page"</v>
      </c>
      <c r="N120" s="45" t="str">
        <f t="shared" si="13"/>
        <v>□□ja: "ページ内の入力フォームすべてについて、JSON形式で入力内容をコピーします。"</v>
      </c>
    </row>
    <row r="121" spans="2:14" ht="45">
      <c r="B121" s="17" t="s">
        <v>689</v>
      </c>
      <c r="D121" t="s">
        <v>806</v>
      </c>
      <c r="E121" t="s">
        <v>839</v>
      </c>
      <c r="F121" s="4" t="s">
        <v>219</v>
      </c>
      <c r="G121" s="6" t="s">
        <v>220</v>
      </c>
      <c r="H121" s="6" t="s">
        <v>458</v>
      </c>
      <c r="K121" s="45" t="str">
        <f t="shared" si="10"/>
        <v/>
      </c>
      <c r="L121" s="45" t="str">
        <f t="shared" si="11"/>
        <v>□- keystroke: "yp"</v>
      </c>
      <c r="M121" s="45" t="str">
        <f t="shared" si="12"/>
        <v>□□en: "Copy form data for POST on current page"</v>
      </c>
      <c r="N121" s="45" t="str">
        <f t="shared" si="13"/>
        <v>□□ja: "ページ内の入力フォームすべてについて、コンテンツタイプ application/x-www-form-urlencoded の形式で入力内容をコピーします。"</v>
      </c>
    </row>
    <row r="122" spans="2:14">
      <c r="B122" s="17" t="s">
        <v>690</v>
      </c>
      <c r="D122" t="s">
        <v>806</v>
      </c>
      <c r="E122" t="s">
        <v>839</v>
      </c>
      <c r="F122" s="4" t="s">
        <v>221</v>
      </c>
      <c r="G122" s="6" t="s">
        <v>222</v>
      </c>
      <c r="H122" s="6"/>
      <c r="K122" s="45" t="str">
        <f t="shared" si="10"/>
        <v/>
      </c>
      <c r="L122" s="45" t="str">
        <f t="shared" si="11"/>
        <v>□- keystroke: "yd"</v>
      </c>
      <c r="M122" s="45" t="str">
        <f t="shared" si="12"/>
        <v>□□en: "Copy current downloading URL"</v>
      </c>
      <c r="N122" s="45" t="str">
        <f t="shared" si="13"/>
        <v>□□ja: ""</v>
      </c>
    </row>
    <row r="123" spans="2:14">
      <c r="B123" s="17" t="s">
        <v>691</v>
      </c>
      <c r="D123" t="s">
        <v>804</v>
      </c>
      <c r="E123" t="s">
        <v>839</v>
      </c>
      <c r="F123" s="4" t="s">
        <v>223</v>
      </c>
      <c r="G123" s="6" t="s">
        <v>224</v>
      </c>
      <c r="H123" s="6"/>
      <c r="K123" s="45" t="str">
        <f t="shared" si="10"/>
        <v/>
      </c>
      <c r="L123" s="45" t="str">
        <f t="shared" si="11"/>
        <v>□- keystroke: "cq"</v>
      </c>
      <c r="M123" s="45" t="str">
        <f t="shared" si="12"/>
        <v>□□en: "Query word with Hints"</v>
      </c>
      <c r="N123" s="45" t="str">
        <f t="shared" si="13"/>
        <v>□□ja: ""</v>
      </c>
    </row>
    <row r="124" spans="2:14">
      <c r="B124" s="17" t="s">
        <v>692</v>
      </c>
      <c r="D124" t="s">
        <v>806</v>
      </c>
      <c r="E124" t="s">
        <v>838</v>
      </c>
      <c r="F124" s="4" t="s">
        <v>225</v>
      </c>
      <c r="G124" s="6" t="s">
        <v>226</v>
      </c>
      <c r="H124" s="6"/>
      <c r="K124" s="45" t="str">
        <f t="shared" si="10"/>
        <v/>
      </c>
      <c r="L124" s="45" t="str">
        <f t="shared" si="11"/>
        <v>□- keystroke: "cc"</v>
      </c>
      <c r="M124" s="45" t="str">
        <f t="shared" si="12"/>
        <v>□□en: "Open selected link or link from clipboard"</v>
      </c>
      <c r="N124" s="45" t="str">
        <f t="shared" si="13"/>
        <v>□□ja: ""</v>
      </c>
    </row>
    <row r="125" spans="2:14" ht="30">
      <c r="B125" s="17" t="s">
        <v>693</v>
      </c>
      <c r="D125" t="s">
        <v>804</v>
      </c>
      <c r="E125" t="s">
        <v>839</v>
      </c>
      <c r="F125" s="4" t="s">
        <v>227</v>
      </c>
      <c r="G125" s="6" t="s">
        <v>228</v>
      </c>
      <c r="H125" s="6" t="s">
        <v>460</v>
      </c>
      <c r="K125" s="45" t="str">
        <f t="shared" si="10"/>
        <v/>
      </c>
      <c r="L125" s="45" t="str">
        <f t="shared" si="11"/>
        <v>□- keystroke: ";pp"</v>
      </c>
      <c r="M125" s="45" t="str">
        <f t="shared" si="12"/>
        <v>□□en: "Paste html on current page"</v>
      </c>
      <c r="N125" s="45" t="str">
        <f t="shared" si="13"/>
        <v>□□ja: "クリップボードのテキストを現在のページのHTMLソースとして反映する"</v>
      </c>
    </row>
    <row r="126" spans="2:14">
      <c r="B126" s="17" t="s">
        <v>694</v>
      </c>
      <c r="D126" t="s">
        <v>806</v>
      </c>
      <c r="E126" t="s">
        <v>838</v>
      </c>
      <c r="F126" s="4" t="s">
        <v>229</v>
      </c>
      <c r="G126" s="6" t="s">
        <v>230</v>
      </c>
      <c r="H126" s="6"/>
      <c r="K126" s="45" t="str">
        <f t="shared" si="10"/>
        <v/>
      </c>
      <c r="L126" s="45" t="str">
        <f t="shared" si="11"/>
        <v>□- keystroke: ";pj"</v>
      </c>
      <c r="M126" s="45" t="str">
        <f t="shared" si="12"/>
        <v>□□en: "Restore settings data from clipboard"</v>
      </c>
      <c r="N126" s="45" t="str">
        <f t="shared" si="13"/>
        <v>□□ja: ""</v>
      </c>
    </row>
    <row r="127" spans="2:14" ht="30">
      <c r="B127" s="17" t="s">
        <v>695</v>
      </c>
      <c r="D127" t="s">
        <v>806</v>
      </c>
      <c r="E127" t="s">
        <v>838</v>
      </c>
      <c r="F127" s="4" t="s">
        <v>231</v>
      </c>
      <c r="G127" s="6" t="s">
        <v>232</v>
      </c>
      <c r="H127" s="6" t="s">
        <v>462</v>
      </c>
      <c r="K127" s="45" t="str">
        <f t="shared" si="10"/>
        <v/>
      </c>
      <c r="L127" s="45" t="str">
        <f t="shared" si="11"/>
        <v>□- keystroke: ";pf"</v>
      </c>
      <c r="M127" s="45" t="str">
        <f t="shared" si="12"/>
        <v>□□en: "Fill form with data from yf"</v>
      </c>
      <c r="N127" s="45" t="str">
        <f t="shared" si="13"/>
        <v>□□ja: "入力フォームをヒントから選択し、クリップボードのデータ（yfコマンドでコピーした形式）を反映する。"</v>
      </c>
    </row>
    <row r="128" spans="2:14">
      <c r="B128" s="17" t="s">
        <v>696</v>
      </c>
      <c r="C128" s="1" t="s">
        <v>233</v>
      </c>
      <c r="D128" s="1"/>
      <c r="E128" s="1"/>
      <c r="F128" s="3"/>
      <c r="G128" s="5"/>
      <c r="H128" s="20"/>
      <c r="K128" s="45" t="str">
        <f t="shared" si="10"/>
        <v>section: "■ Omnibar"</v>
      </c>
      <c r="L128" s="45" t="str">
        <f t="shared" si="11"/>
        <v/>
      </c>
      <c r="M128" s="45" t="str">
        <f t="shared" si="12"/>
        <v/>
      </c>
      <c r="N128" s="45" t="str">
        <f t="shared" si="13"/>
        <v/>
      </c>
    </row>
    <row r="129" spans="1:14" ht="45">
      <c r="B129" s="17" t="s">
        <v>697</v>
      </c>
      <c r="D129" t="s">
        <v>806</v>
      </c>
      <c r="E129" t="s">
        <v>839</v>
      </c>
      <c r="F129" s="4" t="s">
        <v>234</v>
      </c>
      <c r="G129" s="6" t="s">
        <v>235</v>
      </c>
      <c r="H129" s="6" t="s">
        <v>533</v>
      </c>
      <c r="K129" s="45" t="str">
        <f t="shared" si="10"/>
        <v/>
      </c>
      <c r="L129" s="45" t="str">
        <f t="shared" si="11"/>
        <v>□- keystroke: "go"</v>
      </c>
      <c r="M129" s="45" t="str">
        <f t="shared" si="12"/>
        <v>□□en: "Open a URL in current tab"</v>
      </c>
      <c r="N129" s="45" t="str">
        <f t="shared" si="13"/>
        <v>□□ja: "オムニバーを表示し、現在開いているタブとブックマーク、履歴の中から選択して現在のタブで開いて移動する。選択せず文字列を入れて決定した場合は現在のタブでGoogle検索。"</v>
      </c>
    </row>
    <row r="130" spans="1:14">
      <c r="B130" s="17" t="s">
        <v>698</v>
      </c>
      <c r="D130" t="s">
        <v>804</v>
      </c>
      <c r="E130" t="s">
        <v>839</v>
      </c>
      <c r="F130" s="4" t="s">
        <v>236</v>
      </c>
      <c r="G130" s="6" t="s">
        <v>237</v>
      </c>
      <c r="H130" s="6"/>
      <c r="K130" s="45" t="str">
        <f t="shared" si="10"/>
        <v/>
      </c>
      <c r="L130" s="45" t="str">
        <f t="shared" si="11"/>
        <v>□- keystroke: "Q"</v>
      </c>
      <c r="M130" s="45" t="str">
        <f t="shared" si="12"/>
        <v>□□en: "Open omnibar for word translation"</v>
      </c>
      <c r="N130" s="45" t="str">
        <f t="shared" si="13"/>
        <v>□□ja: ""</v>
      </c>
    </row>
    <row r="131" spans="1:14" ht="30">
      <c r="B131" s="17" t="s">
        <v>699</v>
      </c>
      <c r="D131" t="s">
        <v>806</v>
      </c>
      <c r="E131" t="s">
        <v>839</v>
      </c>
      <c r="F131" s="4" t="s">
        <v>238</v>
      </c>
      <c r="G131" s="6" t="s">
        <v>239</v>
      </c>
      <c r="H131" s="6" t="s">
        <v>872</v>
      </c>
      <c r="K131" s="45" t="str">
        <f t="shared" si="10"/>
        <v/>
      </c>
      <c r="L131" s="45" t="str">
        <f t="shared" si="11"/>
        <v>□- keystroke: "ab"</v>
      </c>
      <c r="M131" s="45" t="str">
        <f t="shared" si="12"/>
        <v>□□en: "Bookmark current page to selected folder"</v>
      </c>
      <c r="N131" s="45" t="str">
        <f t="shared" si="13"/>
        <v>□□ja: "オムニバーを表示し、ブックマークフォルダを候補に表示し、選択したフォルダに現在のページを追加する"</v>
      </c>
    </row>
    <row r="132" spans="1:14">
      <c r="B132" s="17" t="s">
        <v>700</v>
      </c>
      <c r="D132" t="s">
        <v>806</v>
      </c>
      <c r="E132" t="s">
        <v>839</v>
      </c>
      <c r="F132" s="4" t="s">
        <v>240</v>
      </c>
      <c r="G132" s="6" t="s">
        <v>241</v>
      </c>
      <c r="H132" s="6" t="s">
        <v>873</v>
      </c>
      <c r="K132" s="45" t="str">
        <f t="shared" si="10"/>
        <v/>
      </c>
      <c r="L132" s="45" t="str">
        <f t="shared" si="11"/>
        <v>□- keystroke: "oi"</v>
      </c>
      <c r="M132" s="45" t="str">
        <f t="shared" si="12"/>
        <v>□□en: "Open incognito window"</v>
      </c>
      <c r="N132" s="45" t="str">
        <f t="shared" si="13"/>
        <v>□□ja: "現在のページを新しいシークレットウィンドウで開く"</v>
      </c>
    </row>
    <row r="133" spans="1:14">
      <c r="B133" s="17" t="s">
        <v>701</v>
      </c>
      <c r="D133" t="s">
        <v>806</v>
      </c>
      <c r="E133" t="s">
        <v>839</v>
      </c>
      <c r="F133" s="4" t="s">
        <v>242</v>
      </c>
      <c r="G133" s="6" t="s">
        <v>243</v>
      </c>
      <c r="H133" s="6"/>
      <c r="K133" s="45" t="str">
        <f t="shared" ref="K133:K196" si="14">IF(C133="","","section: """&amp;C133&amp;"""")</f>
        <v/>
      </c>
      <c r="L133" s="45" t="str">
        <f t="shared" ref="L133:L196" si="15">IF(F133="","","□- keystroke: """&amp;F133&amp;"""")</f>
        <v>□- keystroke: "om"</v>
      </c>
      <c r="M133" s="45" t="str">
        <f t="shared" ref="M133:M196" si="16">IF(G133="","","□□en: """&amp;G133&amp;"""")</f>
        <v>□□en: "Open URL from vim-like marks"</v>
      </c>
      <c r="N133" s="45" t="str">
        <f t="shared" ref="N133:N196" si="17">IF(G133="","","□□ja: """&amp;H133&amp;"""")</f>
        <v>□□ja: ""</v>
      </c>
    </row>
    <row r="134" spans="1:14">
      <c r="B134" s="17" t="s">
        <v>702</v>
      </c>
      <c r="D134" t="s">
        <v>806</v>
      </c>
      <c r="E134" t="s">
        <v>839</v>
      </c>
      <c r="F134" s="4" t="s">
        <v>246</v>
      </c>
      <c r="G134" s="6" t="s">
        <v>247</v>
      </c>
      <c r="H134" s="6" t="s">
        <v>920</v>
      </c>
      <c r="K134" s="45" t="str">
        <f t="shared" si="14"/>
        <v/>
      </c>
      <c r="L134" s="45" t="str">
        <f t="shared" si="15"/>
        <v>□- keystroke: "og"</v>
      </c>
      <c r="M134" s="45" t="str">
        <f t="shared" si="16"/>
        <v>□□en: "Open Search with alias g"</v>
      </c>
      <c r="N134" s="45" t="str">
        <f t="shared" si="17"/>
        <v>□□ja: "オムニバーを表示し、エイリアス g (google) で検索を開始"</v>
      </c>
    </row>
    <row r="135" spans="1:14">
      <c r="B135" s="17" t="s">
        <v>703</v>
      </c>
      <c r="D135" t="s">
        <v>806</v>
      </c>
      <c r="E135" t="s">
        <v>839</v>
      </c>
      <c r="F135" s="4" t="s">
        <v>248</v>
      </c>
      <c r="G135" s="6" t="s">
        <v>249</v>
      </c>
      <c r="H135" s="6" t="s">
        <v>921</v>
      </c>
      <c r="K135" s="45" t="str">
        <f t="shared" si="14"/>
        <v/>
      </c>
      <c r="L135" s="45" t="str">
        <f t="shared" si="15"/>
        <v>□- keystroke: "od"</v>
      </c>
      <c r="M135" s="45" t="str">
        <f t="shared" si="16"/>
        <v>□□en: "Open Search with alias d"</v>
      </c>
      <c r="N135" s="45" t="str">
        <f t="shared" si="17"/>
        <v>□□ja: "オムニバーを表示し、エイリアス d (duckduckgo) で検索を開始"</v>
      </c>
    </row>
    <row r="136" spans="1:14">
      <c r="B136" s="17" t="s">
        <v>704</v>
      </c>
      <c r="D136" t="s">
        <v>806</v>
      </c>
      <c r="E136" t="s">
        <v>839</v>
      </c>
      <c r="F136" s="4" t="s">
        <v>244</v>
      </c>
      <c r="G136" s="6" t="s">
        <v>245</v>
      </c>
      <c r="H136" s="6" t="s">
        <v>922</v>
      </c>
      <c r="K136" s="45" t="str">
        <f t="shared" si="14"/>
        <v/>
      </c>
      <c r="L136" s="45" t="str">
        <f t="shared" si="15"/>
        <v>□- keystroke: "ob"</v>
      </c>
      <c r="M136" s="45" t="str">
        <f t="shared" si="16"/>
        <v>□□en: "Open Search with alias b"</v>
      </c>
      <c r="N136" s="45" t="str">
        <f t="shared" si="17"/>
        <v>□□ja: "オムニバーを表示し、エイリアス b (baidu) で検索を開始"</v>
      </c>
    </row>
    <row r="137" spans="1:14">
      <c r="A137" s="41"/>
      <c r="B137" s="17" t="s">
        <v>705</v>
      </c>
      <c r="D137" t="s">
        <v>806</v>
      </c>
      <c r="E137" t="s">
        <v>839</v>
      </c>
      <c r="F137" s="4" t="s">
        <v>910</v>
      </c>
      <c r="G137" s="6" t="s">
        <v>911</v>
      </c>
      <c r="H137" s="6" t="s">
        <v>923</v>
      </c>
      <c r="K137" s="45" t="str">
        <f t="shared" si="14"/>
        <v/>
      </c>
      <c r="L137" s="45" t="str">
        <f t="shared" si="15"/>
        <v>□- keystroke: "oe"</v>
      </c>
      <c r="M137" s="45" t="str">
        <f t="shared" si="16"/>
        <v>□□en: "Open Search with alias e"</v>
      </c>
      <c r="N137" s="45" t="str">
        <f t="shared" si="17"/>
        <v>□□ja: "オムニバーを表示し、エイリアス e (wikipedia) で検索を開始"</v>
      </c>
    </row>
    <row r="138" spans="1:14">
      <c r="B138" s="17" t="s">
        <v>706</v>
      </c>
      <c r="D138" t="s">
        <v>806</v>
      </c>
      <c r="E138" t="s">
        <v>839</v>
      </c>
      <c r="F138" s="4" t="s">
        <v>250</v>
      </c>
      <c r="G138" s="6" t="s">
        <v>251</v>
      </c>
      <c r="H138" s="6" t="s">
        <v>924</v>
      </c>
      <c r="K138" s="45" t="str">
        <f t="shared" si="14"/>
        <v/>
      </c>
      <c r="L138" s="45" t="str">
        <f t="shared" si="15"/>
        <v>□- keystroke: "ow"</v>
      </c>
      <c r="M138" s="45" t="str">
        <f t="shared" si="16"/>
        <v>□□en: "Open Search with alias w"</v>
      </c>
      <c r="N138" s="45" t="str">
        <f t="shared" si="17"/>
        <v>□□ja: "オムニバーを表示し、エイリアス w (bing) で検索を開始"</v>
      </c>
    </row>
    <row r="139" spans="1:14" ht="30">
      <c r="A139" s="41"/>
      <c r="B139" s="17" t="s">
        <v>707</v>
      </c>
      <c r="D139" t="s">
        <v>806</v>
      </c>
      <c r="E139" t="s">
        <v>839</v>
      </c>
      <c r="F139" s="4" t="s">
        <v>912</v>
      </c>
      <c r="G139" s="6" t="s">
        <v>913</v>
      </c>
      <c r="H139" s="6" t="s">
        <v>925</v>
      </c>
      <c r="K139" s="45" t="str">
        <f t="shared" si="14"/>
        <v/>
      </c>
      <c r="L139" s="45" t="str">
        <f t="shared" si="15"/>
        <v>□- keystroke: "os"</v>
      </c>
      <c r="M139" s="45" t="str">
        <f t="shared" si="16"/>
        <v>□□en: "Open Search with alias s"</v>
      </c>
      <c r="N139" s="45" t="str">
        <f t="shared" si="17"/>
        <v>□□ja: "オムニバーを表示し、エイリアス s (stackoverflow) で検索を開始"</v>
      </c>
    </row>
    <row r="140" spans="1:14">
      <c r="B140" s="17" t="s">
        <v>708</v>
      </c>
      <c r="D140" t="s">
        <v>806</v>
      </c>
      <c r="E140" t="s">
        <v>839</v>
      </c>
      <c r="F140" s="4" t="s">
        <v>252</v>
      </c>
      <c r="G140" s="6" t="s">
        <v>253</v>
      </c>
      <c r="H140" s="6" t="s">
        <v>926</v>
      </c>
      <c r="K140" s="45" t="str">
        <f t="shared" si="14"/>
        <v/>
      </c>
      <c r="L140" s="45" t="str">
        <f t="shared" si="15"/>
        <v>□- keystroke: "oy"</v>
      </c>
      <c r="M140" s="45" t="str">
        <f t="shared" si="16"/>
        <v>□□en: "Open Search with alias y"</v>
      </c>
      <c r="N140" s="45" t="str">
        <f t="shared" si="17"/>
        <v>□□ja: "オムニバーを表示し、エイリアス y (youtube) で検索を開始"</v>
      </c>
    </row>
    <row r="141" spans="1:14">
      <c r="B141" s="17" t="s">
        <v>709</v>
      </c>
      <c r="D141" t="s">
        <v>806</v>
      </c>
      <c r="E141" t="s">
        <v>839</v>
      </c>
      <c r="F141" s="4" t="s">
        <v>254</v>
      </c>
      <c r="G141" s="6" t="s">
        <v>255</v>
      </c>
      <c r="H141" s="6"/>
      <c r="K141" s="45" t="str">
        <f t="shared" si="14"/>
        <v/>
      </c>
      <c r="L141" s="45" t="str">
        <f t="shared" si="15"/>
        <v>□- keystroke: "ox"</v>
      </c>
      <c r="M141" s="45" t="str">
        <f t="shared" si="16"/>
        <v>□□en: "Open recently closed URL"</v>
      </c>
      <c r="N141" s="45" t="str">
        <f t="shared" si="17"/>
        <v>□□ja: ""</v>
      </c>
    </row>
    <row r="142" spans="1:14">
      <c r="B142" s="17" t="s">
        <v>710</v>
      </c>
      <c r="D142" t="s">
        <v>806</v>
      </c>
      <c r="E142" t="s">
        <v>839</v>
      </c>
      <c r="F142" s="4" t="s">
        <v>256</v>
      </c>
      <c r="G142" s="6" t="s">
        <v>914</v>
      </c>
      <c r="H142" s="6" t="s">
        <v>897</v>
      </c>
      <c r="K142" s="45" t="str">
        <f t="shared" si="14"/>
        <v/>
      </c>
      <c r="L142" s="45" t="str">
        <f t="shared" si="15"/>
        <v>□- keystroke: "oh"</v>
      </c>
      <c r="M142" s="45" t="str">
        <f t="shared" si="16"/>
        <v>□□en: "Open URL from history"</v>
      </c>
      <c r="N142" s="45" t="str">
        <f t="shared" si="17"/>
        <v>□□ja: "訪問回数ランキングの履歴リスト"</v>
      </c>
    </row>
    <row r="143" spans="1:14">
      <c r="B143" s="17" t="s">
        <v>711</v>
      </c>
      <c r="D143" t="s">
        <v>806</v>
      </c>
      <c r="E143" t="s">
        <v>839</v>
      </c>
      <c r="F143" s="4" t="s">
        <v>257</v>
      </c>
      <c r="G143" s="6" t="s">
        <v>258</v>
      </c>
      <c r="H143" s="6" t="s">
        <v>898</v>
      </c>
      <c r="K143" s="45" t="str">
        <f t="shared" si="14"/>
        <v/>
      </c>
      <c r="L143" s="45" t="str">
        <f t="shared" si="15"/>
        <v>□- keystroke: "H"</v>
      </c>
      <c r="M143" s="45" t="str">
        <f t="shared" si="16"/>
        <v>□□en: "Open opened URL in current tab"</v>
      </c>
      <c r="N143" s="45" t="str">
        <f t="shared" si="17"/>
        <v>□□ja: "現在のタブの中で遷移してきた履歴のリスト"</v>
      </c>
    </row>
    <row r="144" spans="1:14">
      <c r="B144" s="17" t="s">
        <v>712</v>
      </c>
      <c r="D144" t="s">
        <v>806</v>
      </c>
      <c r="E144" t="s">
        <v>839</v>
      </c>
      <c r="F144" s="4" t="s">
        <v>259</v>
      </c>
      <c r="G144" s="6" t="s">
        <v>260</v>
      </c>
      <c r="H144" s="6"/>
      <c r="K144" s="45" t="str">
        <f t="shared" si="14"/>
        <v/>
      </c>
      <c r="L144" s="45" t="str">
        <f t="shared" si="15"/>
        <v>□- keystroke: ":"</v>
      </c>
      <c r="M144" s="45" t="str">
        <f t="shared" si="16"/>
        <v>□□en: "Open commands"</v>
      </c>
      <c r="N144" s="45" t="str">
        <f t="shared" si="17"/>
        <v>□□ja: ""</v>
      </c>
    </row>
    <row r="145" spans="2:14" ht="45">
      <c r="B145" s="17" t="s">
        <v>713</v>
      </c>
      <c r="D145" t="s">
        <v>806</v>
      </c>
      <c r="E145" t="s">
        <v>839</v>
      </c>
      <c r="F145" s="4" t="s">
        <v>261</v>
      </c>
      <c r="G145" s="6" t="s">
        <v>262</v>
      </c>
      <c r="H145" s="6" t="s">
        <v>532</v>
      </c>
      <c r="K145" s="45" t="str">
        <f t="shared" si="14"/>
        <v/>
      </c>
      <c r="L145" s="45" t="str">
        <f t="shared" si="15"/>
        <v>□- keystroke: "t"</v>
      </c>
      <c r="M145" s="45" t="str">
        <f t="shared" si="16"/>
        <v>□□en: "Open a URL"</v>
      </c>
      <c r="N145" s="45" t="str">
        <f t="shared" si="17"/>
        <v>□□ja: "オムニバーを表示し、現在開いているタブとブックマーク、履歴の中から選択して新規タブで開いて移動する。選択せず文字列を入れて決定した場合は新規タブでGoogle検索。"</v>
      </c>
    </row>
    <row r="146" spans="2:14" ht="30">
      <c r="B146" s="17" t="s">
        <v>714</v>
      </c>
      <c r="D146" t="s">
        <v>806</v>
      </c>
      <c r="E146" t="s">
        <v>839</v>
      </c>
      <c r="F146" s="4" t="s">
        <v>263</v>
      </c>
      <c r="G146" s="6" t="s">
        <v>264</v>
      </c>
      <c r="H146" s="6" t="s">
        <v>461</v>
      </c>
      <c r="K146" s="45" t="str">
        <f t="shared" si="14"/>
        <v/>
      </c>
      <c r="L146" s="45" t="str">
        <f t="shared" si="15"/>
        <v>□- keystroke: "b"</v>
      </c>
      <c r="M146" s="45" t="str">
        <f t="shared" si="16"/>
        <v>□□en: "Open a bookmark"</v>
      </c>
      <c r="N146" s="45" t="str">
        <f t="shared" si="17"/>
        <v>□□ja: "オムニバーを表示し、ブックマークの中から選択して新規タブで開いて移動する。"</v>
      </c>
    </row>
    <row r="147" spans="2:14">
      <c r="B147" s="17" t="s">
        <v>715</v>
      </c>
      <c r="D147" t="s">
        <v>814</v>
      </c>
      <c r="E147" t="s">
        <v>844</v>
      </c>
      <c r="F147" s="4" t="s">
        <v>265</v>
      </c>
      <c r="G147" s="6" t="s">
        <v>266</v>
      </c>
      <c r="H147" s="6"/>
      <c r="K147" s="45" t="str">
        <f t="shared" si="14"/>
        <v/>
      </c>
      <c r="L147" s="45" t="str">
        <f t="shared" si="15"/>
        <v>□- keystroke: "&lt;Ctrl-d&gt;"</v>
      </c>
      <c r="M147" s="45" t="str">
        <f t="shared" si="16"/>
        <v>□□en: "Delete focused item from bookmark or history"</v>
      </c>
      <c r="N147" s="45" t="str">
        <f t="shared" si="17"/>
        <v>□□ja: ""</v>
      </c>
    </row>
    <row r="148" spans="2:14">
      <c r="B148" s="17" t="s">
        <v>716</v>
      </c>
      <c r="D148" t="s">
        <v>814</v>
      </c>
      <c r="E148" t="s">
        <v>844</v>
      </c>
      <c r="F148" s="4" t="s">
        <v>44</v>
      </c>
      <c r="G148" s="6" t="s">
        <v>267</v>
      </c>
      <c r="H148" s="6"/>
      <c r="K148" s="45" t="str">
        <f t="shared" si="14"/>
        <v/>
      </c>
      <c r="L148" s="45" t="str">
        <f t="shared" si="15"/>
        <v>□- keystroke: "&lt;Ctrl-i&gt;"</v>
      </c>
      <c r="M148" s="45" t="str">
        <f t="shared" si="16"/>
        <v>□□en: "Edit selected URL with vim editor, then open"</v>
      </c>
      <c r="N148" s="45" t="str">
        <f t="shared" si="17"/>
        <v>□□ja: ""</v>
      </c>
    </row>
    <row r="149" spans="2:14">
      <c r="B149" s="17" t="s">
        <v>717</v>
      </c>
      <c r="D149" t="s">
        <v>814</v>
      </c>
      <c r="E149" t="s">
        <v>844</v>
      </c>
      <c r="F149" s="4" t="s">
        <v>38</v>
      </c>
      <c r="G149" s="6" t="s">
        <v>268</v>
      </c>
      <c r="H149" s="6"/>
      <c r="K149" s="45" t="str">
        <f t="shared" si="14"/>
        <v/>
      </c>
      <c r="L149" s="45" t="str">
        <f t="shared" si="15"/>
        <v>□- keystroke: "&lt;Ctrl-j&gt;"</v>
      </c>
      <c r="M149" s="45" t="str">
        <f t="shared" si="16"/>
        <v>□□en: "Toggle Omnibar's position"</v>
      </c>
      <c r="N149" s="45" t="str">
        <f t="shared" si="17"/>
        <v>□□ja: ""</v>
      </c>
    </row>
    <row r="150" spans="2:14">
      <c r="B150" s="17" t="s">
        <v>718</v>
      </c>
      <c r="D150" t="s">
        <v>814</v>
      </c>
      <c r="E150" t="s">
        <v>844</v>
      </c>
      <c r="F150" s="4" t="s">
        <v>269</v>
      </c>
      <c r="G150" s="6" t="s">
        <v>270</v>
      </c>
      <c r="H150" s="6"/>
      <c r="K150" s="45" t="str">
        <f t="shared" si="14"/>
        <v/>
      </c>
      <c r="L150" s="45" t="str">
        <f t="shared" si="15"/>
        <v>□- keystroke: "&lt;Ctrl-.&gt;"</v>
      </c>
      <c r="M150" s="45" t="str">
        <f t="shared" si="16"/>
        <v>□□en: "Show results of next page"</v>
      </c>
      <c r="N150" s="45" t="str">
        <f t="shared" si="17"/>
        <v>□□ja: ""</v>
      </c>
    </row>
    <row r="151" spans="2:14">
      <c r="B151" s="17" t="s">
        <v>719</v>
      </c>
      <c r="D151" t="s">
        <v>814</v>
      </c>
      <c r="E151" t="s">
        <v>844</v>
      </c>
      <c r="F151" s="4" t="s">
        <v>271</v>
      </c>
      <c r="G151" s="6" t="s">
        <v>272</v>
      </c>
      <c r="H151" s="6"/>
      <c r="K151" s="45" t="str">
        <f t="shared" si="14"/>
        <v/>
      </c>
      <c r="L151" s="45" t="str">
        <f t="shared" si="15"/>
        <v>□- keystroke: "&lt;Ctrl-,&gt;"</v>
      </c>
      <c r="M151" s="45" t="str">
        <f t="shared" si="16"/>
        <v>□□en: "Show results of previous page"</v>
      </c>
      <c r="N151" s="45" t="str">
        <f t="shared" si="17"/>
        <v>□□ja: ""</v>
      </c>
    </row>
    <row r="152" spans="2:14">
      <c r="B152" s="17" t="s">
        <v>720</v>
      </c>
      <c r="D152" t="s">
        <v>814</v>
      </c>
      <c r="E152" t="s">
        <v>844</v>
      </c>
      <c r="F152" s="4" t="s">
        <v>273</v>
      </c>
      <c r="G152" s="6" t="s">
        <v>274</v>
      </c>
      <c r="H152" s="6"/>
      <c r="K152" s="45" t="str">
        <f t="shared" si="14"/>
        <v/>
      </c>
      <c r="L152" s="45" t="str">
        <f t="shared" si="15"/>
        <v>□- keystroke: "&lt;Ctrl-c&gt;"</v>
      </c>
      <c r="M152" s="45" t="str">
        <f t="shared" si="16"/>
        <v>□□en: "Copy selected item url or all listed item urls"</v>
      </c>
      <c r="N152" s="45" t="str">
        <f t="shared" si="17"/>
        <v>□□ja: ""</v>
      </c>
    </row>
    <row r="153" spans="2:14">
      <c r="B153" s="17" t="s">
        <v>721</v>
      </c>
      <c r="D153" t="s">
        <v>814</v>
      </c>
      <c r="E153" t="s">
        <v>844</v>
      </c>
      <c r="F153" s="4" t="s">
        <v>275</v>
      </c>
      <c r="G153" s="6" t="s">
        <v>276</v>
      </c>
      <c r="H153" s="6"/>
      <c r="K153" s="45" t="str">
        <f t="shared" si="14"/>
        <v/>
      </c>
      <c r="L153" s="45" t="str">
        <f t="shared" si="15"/>
        <v>□- keystroke: "&lt;Ctrl-D&gt;"</v>
      </c>
      <c r="M153" s="45" t="str">
        <f t="shared" si="16"/>
        <v>□□en: "Delete all listed items from bookmark or history"</v>
      </c>
      <c r="N153" s="45" t="str">
        <f t="shared" si="17"/>
        <v>□□ja: ""</v>
      </c>
    </row>
    <row r="154" spans="2:14">
      <c r="B154" s="17" t="s">
        <v>722</v>
      </c>
      <c r="D154" t="s">
        <v>814</v>
      </c>
      <c r="E154" t="s">
        <v>844</v>
      </c>
      <c r="F154" s="4" t="s">
        <v>277</v>
      </c>
      <c r="G154" s="6" t="s">
        <v>278</v>
      </c>
      <c r="H154" s="6"/>
      <c r="K154" s="45" t="str">
        <f t="shared" si="14"/>
        <v/>
      </c>
      <c r="L154" s="45" t="str">
        <f t="shared" si="15"/>
        <v>□- keystroke: "&lt;Ctrl-r&gt;"</v>
      </c>
      <c r="M154" s="45" t="str">
        <f t="shared" si="16"/>
        <v>□□en: "Re-sort history by visitCount or lastVisitTime"</v>
      </c>
      <c r="N154" s="45" t="str">
        <f t="shared" si="17"/>
        <v>□□ja: ""</v>
      </c>
    </row>
    <row r="155" spans="2:14">
      <c r="B155" s="17" t="s">
        <v>723</v>
      </c>
      <c r="D155" t="s">
        <v>814</v>
      </c>
      <c r="E155" t="s">
        <v>844</v>
      </c>
      <c r="F155" s="4" t="s">
        <v>279</v>
      </c>
      <c r="G155" s="6" t="s">
        <v>280</v>
      </c>
      <c r="H155" s="6"/>
      <c r="K155" s="45" t="str">
        <f t="shared" si="14"/>
        <v/>
      </c>
      <c r="L155" s="45" t="str">
        <f t="shared" si="15"/>
        <v>□- keystroke: "&lt;Esc&gt;"</v>
      </c>
      <c r="M155" s="45" t="str">
        <f t="shared" si="16"/>
        <v>□□en: "Close Omnibar"</v>
      </c>
      <c r="N155" s="45" t="str">
        <f t="shared" si="17"/>
        <v>□□ja: ""</v>
      </c>
    </row>
    <row r="156" spans="2:14">
      <c r="B156" s="17" t="s">
        <v>724</v>
      </c>
      <c r="D156" t="s">
        <v>814</v>
      </c>
      <c r="E156" t="s">
        <v>844</v>
      </c>
      <c r="F156" s="4" t="s">
        <v>281</v>
      </c>
      <c r="G156" s="6" t="s">
        <v>282</v>
      </c>
      <c r="H156" s="6"/>
      <c r="K156" s="45" t="str">
        <f t="shared" si="14"/>
        <v/>
      </c>
      <c r="L156" s="45" t="str">
        <f t="shared" si="15"/>
        <v>□- keystroke: "&lt;Ctrl-m&gt;"</v>
      </c>
      <c r="M156" s="45" t="str">
        <f t="shared" si="16"/>
        <v>□□en: "Create vim-like mark for selected item"</v>
      </c>
      <c r="N156" s="45" t="str">
        <f t="shared" si="17"/>
        <v>□□ja: ""</v>
      </c>
    </row>
    <row r="157" spans="2:14">
      <c r="B157" s="17" t="s">
        <v>725</v>
      </c>
      <c r="D157" t="s">
        <v>814</v>
      </c>
      <c r="E157" t="s">
        <v>844</v>
      </c>
      <c r="F157" s="4" t="s">
        <v>283</v>
      </c>
      <c r="G157" s="6" t="s">
        <v>284</v>
      </c>
      <c r="H157" s="6"/>
      <c r="K157" s="45" t="str">
        <f t="shared" si="14"/>
        <v/>
      </c>
      <c r="L157" s="45" t="str">
        <f t="shared" si="15"/>
        <v>□- keystroke: "&lt;Tab&gt;"</v>
      </c>
      <c r="M157" s="45" t="str">
        <f t="shared" si="16"/>
        <v>□□en: "Forward cycle through the candidates."</v>
      </c>
      <c r="N157" s="45" t="str">
        <f t="shared" si="17"/>
        <v>□□ja: ""</v>
      </c>
    </row>
    <row r="158" spans="2:14">
      <c r="B158" s="17" t="s">
        <v>726</v>
      </c>
      <c r="D158" t="s">
        <v>814</v>
      </c>
      <c r="E158" t="s">
        <v>844</v>
      </c>
      <c r="F158" s="4" t="s">
        <v>285</v>
      </c>
      <c r="G158" s="6" t="s">
        <v>286</v>
      </c>
      <c r="H158" s="6"/>
      <c r="K158" s="45" t="str">
        <f t="shared" si="14"/>
        <v/>
      </c>
      <c r="L158" s="45" t="str">
        <f t="shared" si="15"/>
        <v>□- keystroke: "&lt;Shift-Tab&gt;"</v>
      </c>
      <c r="M158" s="45" t="str">
        <f t="shared" si="16"/>
        <v>□□en: "Backward cycle through the candidates."</v>
      </c>
      <c r="N158" s="45" t="str">
        <f t="shared" si="17"/>
        <v>□□ja: ""</v>
      </c>
    </row>
    <row r="159" spans="2:14">
      <c r="B159" s="17" t="s">
        <v>727</v>
      </c>
      <c r="D159" t="s">
        <v>814</v>
      </c>
      <c r="E159" t="s">
        <v>844</v>
      </c>
      <c r="F159" s="4" t="s">
        <v>287</v>
      </c>
      <c r="G159" s="6" t="s">
        <v>288</v>
      </c>
      <c r="H159" s="6"/>
      <c r="K159" s="45" t="str">
        <f t="shared" si="14"/>
        <v/>
      </c>
      <c r="L159" s="45" t="str">
        <f t="shared" si="15"/>
        <v>□- keystroke: "&lt;Ctrl-'&gt;"</v>
      </c>
      <c r="M159" s="45" t="str">
        <f t="shared" si="16"/>
        <v>□□en: "Toggle quotes in an input element"</v>
      </c>
      <c r="N159" s="45" t="str">
        <f t="shared" si="17"/>
        <v>□□ja: ""</v>
      </c>
    </row>
    <row r="160" spans="2:14">
      <c r="B160" s="17" t="s">
        <v>728</v>
      </c>
      <c r="D160" t="s">
        <v>806</v>
      </c>
      <c r="E160" t="s">
        <v>845</v>
      </c>
      <c r="F160" s="4" t="s">
        <v>289</v>
      </c>
      <c r="G160" s="6" t="s">
        <v>284</v>
      </c>
      <c r="H160" s="6"/>
      <c r="K160" s="45" t="str">
        <f t="shared" si="14"/>
        <v/>
      </c>
      <c r="L160" s="45" t="str">
        <f t="shared" si="15"/>
        <v>□- keystroke: "&lt;ArrowDown&gt;"</v>
      </c>
      <c r="M160" s="45" t="str">
        <f t="shared" si="16"/>
        <v>□□en: "Forward cycle through the candidates."</v>
      </c>
      <c r="N160" s="45" t="str">
        <f t="shared" si="17"/>
        <v>□□ja: ""</v>
      </c>
    </row>
    <row r="161" spans="2:14">
      <c r="B161" s="17" t="s">
        <v>729</v>
      </c>
      <c r="D161" t="s">
        <v>806</v>
      </c>
      <c r="E161" t="s">
        <v>845</v>
      </c>
      <c r="F161" s="4" t="s">
        <v>290</v>
      </c>
      <c r="G161" s="6" t="s">
        <v>286</v>
      </c>
      <c r="H161" s="6"/>
      <c r="K161" s="45" t="str">
        <f t="shared" si="14"/>
        <v/>
      </c>
      <c r="L161" s="45" t="str">
        <f t="shared" si="15"/>
        <v>□- keystroke: "&lt;ArrowUp&gt;"</v>
      </c>
      <c r="M161" s="45" t="str">
        <f t="shared" si="16"/>
        <v>□□en: "Backward cycle through the candidates."</v>
      </c>
      <c r="N161" s="45" t="str">
        <f t="shared" si="17"/>
        <v>□□ja: ""</v>
      </c>
    </row>
    <row r="162" spans="2:14">
      <c r="B162" s="17" t="s">
        <v>730</v>
      </c>
      <c r="D162" t="s">
        <v>806</v>
      </c>
      <c r="E162" t="s">
        <v>845</v>
      </c>
      <c r="F162" s="4" t="s">
        <v>291</v>
      </c>
      <c r="G162" s="6" t="s">
        <v>284</v>
      </c>
      <c r="H162" s="6"/>
      <c r="K162" s="45" t="str">
        <f t="shared" si="14"/>
        <v/>
      </c>
      <c r="L162" s="45" t="str">
        <f t="shared" si="15"/>
        <v>□- keystroke: "&lt;Ctrl-n&gt;"</v>
      </c>
      <c r="M162" s="45" t="str">
        <f t="shared" si="16"/>
        <v>□□en: "Forward cycle through the candidates."</v>
      </c>
      <c r="N162" s="45" t="str">
        <f t="shared" si="17"/>
        <v>□□ja: ""</v>
      </c>
    </row>
    <row r="163" spans="2:14">
      <c r="B163" s="17" t="s">
        <v>731</v>
      </c>
      <c r="D163" t="s">
        <v>806</v>
      </c>
      <c r="E163" t="s">
        <v>845</v>
      </c>
      <c r="F163" s="4" t="s">
        <v>292</v>
      </c>
      <c r="G163" s="6" t="s">
        <v>286</v>
      </c>
      <c r="H163" s="6"/>
      <c r="K163" s="45" t="str">
        <f t="shared" si="14"/>
        <v/>
      </c>
      <c r="L163" s="45" t="str">
        <f t="shared" si="15"/>
        <v>□- keystroke: "&lt;Ctrl-p&gt;"</v>
      </c>
      <c r="M163" s="45" t="str">
        <f t="shared" si="16"/>
        <v>□□en: "Backward cycle through the candidates."</v>
      </c>
      <c r="N163" s="45" t="str">
        <f t="shared" si="17"/>
        <v>□□ja: ""</v>
      </c>
    </row>
    <row r="164" spans="2:14">
      <c r="B164" s="17" t="s">
        <v>732</v>
      </c>
      <c r="C164" s="1" t="s">
        <v>293</v>
      </c>
      <c r="D164" s="1"/>
      <c r="E164" s="1"/>
      <c r="F164" s="3"/>
      <c r="G164" s="5"/>
      <c r="H164" s="20"/>
      <c r="K164" s="45" t="str">
        <f t="shared" si="14"/>
        <v>section: "■ Visual Mode"</v>
      </c>
      <c r="L164" s="45" t="str">
        <f t="shared" si="15"/>
        <v/>
      </c>
      <c r="M164" s="45" t="str">
        <f t="shared" si="16"/>
        <v/>
      </c>
      <c r="N164" s="45" t="str">
        <f t="shared" si="17"/>
        <v/>
      </c>
    </row>
    <row r="165" spans="2:14">
      <c r="B165" s="17" t="s">
        <v>733</v>
      </c>
      <c r="D165" t="s">
        <v>805</v>
      </c>
      <c r="E165" t="s">
        <v>838</v>
      </c>
      <c r="F165" s="4" t="s">
        <v>294</v>
      </c>
      <c r="G165" s="6" t="s">
        <v>812</v>
      </c>
      <c r="H165" s="6"/>
      <c r="K165" s="45" t="str">
        <f t="shared" si="14"/>
        <v/>
      </c>
      <c r="L165" s="45" t="str">
        <f t="shared" si="15"/>
        <v>□- keystroke: "/"</v>
      </c>
      <c r="M165" s="45" t="str">
        <f t="shared" si="16"/>
        <v>□□en: "Find in current page"</v>
      </c>
      <c r="N165" s="45" t="str">
        <f t="shared" si="17"/>
        <v>□□ja: ""</v>
      </c>
    </row>
    <row r="166" spans="2:14" ht="30">
      <c r="B166" s="17" t="s">
        <v>734</v>
      </c>
      <c r="D166" t="s">
        <v>804</v>
      </c>
      <c r="E166" t="s">
        <v>839</v>
      </c>
      <c r="F166" s="4" t="s">
        <v>295</v>
      </c>
      <c r="G166" s="6" t="s">
        <v>296</v>
      </c>
      <c r="H166" s="6" t="s">
        <v>883</v>
      </c>
      <c r="K166" s="45" t="str">
        <f t="shared" si="14"/>
        <v/>
      </c>
      <c r="L166" s="45" t="str">
        <f t="shared" si="15"/>
        <v>□- keystroke: "zv"</v>
      </c>
      <c r="M166" s="45" t="str">
        <f t="shared" si="16"/>
        <v>□□en: "Enter visual mode, and select whole element"</v>
      </c>
      <c r="N166" s="45" t="str">
        <f t="shared" si="17"/>
        <v>□□ja: "テキスト要素にヒントを表示し、選択後にVisualモードに入り対象の要素全体を選択状態にする"</v>
      </c>
    </row>
    <row r="167" spans="2:14">
      <c r="B167" s="17" t="s">
        <v>735</v>
      </c>
      <c r="D167" t="s">
        <v>804</v>
      </c>
      <c r="E167" t="s">
        <v>839</v>
      </c>
      <c r="F167" s="4" t="s">
        <v>297</v>
      </c>
      <c r="G167" s="6" t="s">
        <v>298</v>
      </c>
      <c r="H167" s="6" t="s">
        <v>882</v>
      </c>
      <c r="K167" s="45" t="str">
        <f t="shared" si="14"/>
        <v/>
      </c>
      <c r="L167" s="45" t="str">
        <f t="shared" si="15"/>
        <v>□- keystroke: "V"</v>
      </c>
      <c r="M167" s="45" t="str">
        <f t="shared" si="16"/>
        <v>□□en: "Restore visual mode"</v>
      </c>
      <c r="N167" s="45" t="str">
        <f t="shared" si="17"/>
        <v>□□ja: "ページ内でVisualモードを利用していた場合、状態を復元する"</v>
      </c>
    </row>
    <row r="168" spans="2:14" ht="90">
      <c r="B168" s="17" t="s">
        <v>736</v>
      </c>
      <c r="D168" t="s">
        <v>804</v>
      </c>
      <c r="E168" t="s">
        <v>839</v>
      </c>
      <c r="F168" s="4" t="s">
        <v>299</v>
      </c>
      <c r="G168" s="6" t="s">
        <v>300</v>
      </c>
      <c r="H168" s="6" t="s">
        <v>890</v>
      </c>
      <c r="K168" s="45" t="str">
        <f t="shared" si="14"/>
        <v/>
      </c>
      <c r="L168" s="45" t="str">
        <f t="shared" si="15"/>
        <v>□- keystroke: "*"</v>
      </c>
      <c r="M168" s="45" t="str">
        <f t="shared" si="16"/>
        <v>□□en: "Find selected text in current page"</v>
      </c>
      <c r="N168" s="45" t="str">
        <f t="shared" si="17"/>
        <v>□□ja: "Normalモードの場合、テキスト要素にヒントを表示し、選択後にVisual - Caretモードに入る。Visual - Caretモードの場合、カーソル下にある単語をハイライトする。Visual - Rangeモードの場合、選択文字列をハイライトする。ただし、日本語の文章内ではうまく動作しない。ハイライトした単語は表示領域内最初のものにフォーカスがあるため、nキーの挙動に注意。"</v>
      </c>
    </row>
    <row r="169" spans="2:14" ht="45">
      <c r="B169" s="17" t="s">
        <v>737</v>
      </c>
      <c r="D169" t="s">
        <v>804</v>
      </c>
      <c r="E169" t="s">
        <v>839</v>
      </c>
      <c r="F169" s="4" t="s">
        <v>301</v>
      </c>
      <c r="G169" s="6" t="s">
        <v>302</v>
      </c>
      <c r="H169" s="6" t="s">
        <v>884</v>
      </c>
      <c r="K169" s="45" t="str">
        <f t="shared" si="14"/>
        <v/>
      </c>
      <c r="L169" s="45" t="str">
        <f t="shared" si="15"/>
        <v>□- keystroke: "v"</v>
      </c>
      <c r="M169" s="45" t="str">
        <f t="shared" si="16"/>
        <v>□□en: "Toggle visual mode"</v>
      </c>
      <c r="N169" s="45" t="str">
        <f t="shared" si="17"/>
        <v>□□ja: "Normalモードの場合、テキスト要素にヒントを表示し、選択後にVisual - Caretモードに入る。Visual - Caret モードの場合、Visual - Rangeモードに入る。Escキーで直前のモードに戻る。"</v>
      </c>
    </row>
    <row r="170" spans="2:14">
      <c r="B170" s="17" t="s">
        <v>738</v>
      </c>
      <c r="D170" t="s">
        <v>804</v>
      </c>
      <c r="E170" t="s">
        <v>839</v>
      </c>
      <c r="F170" s="4" t="s">
        <v>303</v>
      </c>
      <c r="G170" s="6" t="s">
        <v>304</v>
      </c>
      <c r="H170" s="6"/>
      <c r="K170" s="45" t="str">
        <f t="shared" si="14"/>
        <v/>
      </c>
      <c r="L170" s="45" t="str">
        <f t="shared" si="15"/>
        <v>□- keystroke: "n"</v>
      </c>
      <c r="M170" s="45" t="str">
        <f t="shared" si="16"/>
        <v>□□en: "Next found text"</v>
      </c>
      <c r="N170" s="45" t="str">
        <f t="shared" si="17"/>
        <v>□□ja: ""</v>
      </c>
    </row>
    <row r="171" spans="2:14">
      <c r="B171" s="17" t="s">
        <v>739</v>
      </c>
      <c r="D171" t="s">
        <v>804</v>
      </c>
      <c r="E171" t="s">
        <v>839</v>
      </c>
      <c r="F171" s="4" t="s">
        <v>305</v>
      </c>
      <c r="G171" s="6" t="s">
        <v>306</v>
      </c>
      <c r="H171" s="6"/>
      <c r="K171" s="45" t="str">
        <f t="shared" si="14"/>
        <v/>
      </c>
      <c r="L171" s="45" t="str">
        <f t="shared" si="15"/>
        <v>□- keystroke: "N"</v>
      </c>
      <c r="M171" s="45" t="str">
        <f t="shared" si="16"/>
        <v>□□en: "Previous found text"</v>
      </c>
      <c r="N171" s="45" t="str">
        <f t="shared" si="17"/>
        <v>□□ja: ""</v>
      </c>
    </row>
    <row r="172" spans="2:14">
      <c r="B172" s="17" t="s">
        <v>740</v>
      </c>
      <c r="D172" t="s">
        <v>810</v>
      </c>
      <c r="E172" t="s">
        <v>842</v>
      </c>
      <c r="F172" s="7" t="s">
        <v>430</v>
      </c>
      <c r="G172" s="6" t="s">
        <v>809</v>
      </c>
      <c r="H172" s="6" t="s">
        <v>467</v>
      </c>
      <c r="K172" s="45" t="str">
        <f t="shared" si="14"/>
        <v/>
      </c>
      <c r="L172" s="45" t="str">
        <f t="shared" si="15"/>
        <v>□- keystroke: "0"</v>
      </c>
      <c r="M172" s="45" t="str">
        <f t="shared" si="16"/>
        <v>□□en: "backward lineboundary"</v>
      </c>
      <c r="N172" s="45" t="str">
        <f t="shared" si="17"/>
        <v>□□ja: "前の行境界にカーソルを移動"</v>
      </c>
    </row>
    <row r="173" spans="2:14">
      <c r="B173" s="17" t="s">
        <v>741</v>
      </c>
      <c r="D173" t="s">
        <v>810</v>
      </c>
      <c r="E173" t="s">
        <v>842</v>
      </c>
      <c r="F173" s="4" t="s">
        <v>68</v>
      </c>
      <c r="G173" s="6" t="s">
        <v>307</v>
      </c>
      <c r="H173" s="6" t="s">
        <v>468</v>
      </c>
      <c r="K173" s="45" t="str">
        <f t="shared" si="14"/>
        <v/>
      </c>
      <c r="L173" s="45" t="str">
        <f t="shared" si="15"/>
        <v>□- keystroke: "l"</v>
      </c>
      <c r="M173" s="45" t="str">
        <f t="shared" si="16"/>
        <v>□□en: "forward character"</v>
      </c>
      <c r="N173" s="45" t="str">
        <f t="shared" si="17"/>
        <v>□□ja: "次の文字にカーソルを移動"</v>
      </c>
    </row>
    <row r="174" spans="2:14">
      <c r="B174" s="17" t="s">
        <v>742</v>
      </c>
      <c r="D174" t="s">
        <v>810</v>
      </c>
      <c r="E174" t="s">
        <v>842</v>
      </c>
      <c r="F174" s="4" t="s">
        <v>66</v>
      </c>
      <c r="G174" s="6" t="s">
        <v>308</v>
      </c>
      <c r="H174" s="6" t="s">
        <v>469</v>
      </c>
      <c r="K174" s="45" t="str">
        <f t="shared" si="14"/>
        <v/>
      </c>
      <c r="L174" s="45" t="str">
        <f t="shared" si="15"/>
        <v>□- keystroke: "h"</v>
      </c>
      <c r="M174" s="45" t="str">
        <f t="shared" si="16"/>
        <v>□□en: "backward character"</v>
      </c>
      <c r="N174" s="45" t="str">
        <f t="shared" si="17"/>
        <v>□□ja: "前の文字にカーソルを移動"</v>
      </c>
    </row>
    <row r="175" spans="2:14">
      <c r="B175" s="17" t="s">
        <v>743</v>
      </c>
      <c r="D175" t="s">
        <v>810</v>
      </c>
      <c r="E175" t="s">
        <v>842</v>
      </c>
      <c r="F175" s="4" t="s">
        <v>62</v>
      </c>
      <c r="G175" s="6" t="s">
        <v>309</v>
      </c>
      <c r="H175" s="6" t="s">
        <v>470</v>
      </c>
      <c r="K175" s="45" t="str">
        <f t="shared" si="14"/>
        <v/>
      </c>
      <c r="L175" s="45" t="str">
        <f t="shared" si="15"/>
        <v>□- keystroke: "j"</v>
      </c>
      <c r="M175" s="45" t="str">
        <f t="shared" si="16"/>
        <v>□□en: "forward line"</v>
      </c>
      <c r="N175" s="45" t="str">
        <f t="shared" si="17"/>
        <v>□□ja: "次の行にカーソルを移動"</v>
      </c>
    </row>
    <row r="176" spans="2:14">
      <c r="B176" s="17" t="s">
        <v>744</v>
      </c>
      <c r="D176" t="s">
        <v>810</v>
      </c>
      <c r="E176" t="s">
        <v>842</v>
      </c>
      <c r="F176" s="4" t="s">
        <v>64</v>
      </c>
      <c r="G176" s="6" t="s">
        <v>310</v>
      </c>
      <c r="H176" s="6" t="s">
        <v>471</v>
      </c>
      <c r="K176" s="45" t="str">
        <f t="shared" si="14"/>
        <v/>
      </c>
      <c r="L176" s="45" t="str">
        <f t="shared" si="15"/>
        <v>□- keystroke: "k"</v>
      </c>
      <c r="M176" s="45" t="str">
        <f t="shared" si="16"/>
        <v>□□en: "backward line"</v>
      </c>
      <c r="N176" s="45" t="str">
        <f t="shared" si="17"/>
        <v>□□ja: "前の行にカーソルを移動"</v>
      </c>
    </row>
    <row r="177" spans="2:14">
      <c r="B177" s="17" t="s">
        <v>745</v>
      </c>
      <c r="D177" t="s">
        <v>810</v>
      </c>
      <c r="E177" t="s">
        <v>842</v>
      </c>
      <c r="F177" s="4" t="s">
        <v>76</v>
      </c>
      <c r="G177" s="6" t="s">
        <v>311</v>
      </c>
      <c r="H177" s="6" t="s">
        <v>472</v>
      </c>
      <c r="K177" s="45" t="str">
        <f t="shared" si="14"/>
        <v/>
      </c>
      <c r="L177" s="45" t="str">
        <f t="shared" si="15"/>
        <v>□- keystroke: "w"</v>
      </c>
      <c r="M177" s="45" t="str">
        <f t="shared" si="16"/>
        <v>□□en: "forward word"</v>
      </c>
      <c r="N177" s="45" t="str">
        <f t="shared" si="17"/>
        <v>□□ja: "次の単語にカーソルを移動"</v>
      </c>
    </row>
    <row r="178" spans="2:14">
      <c r="B178" s="17" t="s">
        <v>746</v>
      </c>
      <c r="D178" t="s">
        <v>810</v>
      </c>
      <c r="E178" t="s">
        <v>842</v>
      </c>
      <c r="F178" s="4" t="s">
        <v>54</v>
      </c>
      <c r="G178" s="6" t="s">
        <v>311</v>
      </c>
      <c r="H178" s="6" t="s">
        <v>472</v>
      </c>
      <c r="K178" s="45" t="str">
        <f t="shared" si="14"/>
        <v/>
      </c>
      <c r="L178" s="45" t="str">
        <f t="shared" si="15"/>
        <v>□- keystroke: "e"</v>
      </c>
      <c r="M178" s="45" t="str">
        <f t="shared" si="16"/>
        <v>□□en: "forward word"</v>
      </c>
      <c r="N178" s="45" t="str">
        <f t="shared" si="17"/>
        <v>□□ja: "次の単語にカーソルを移動"</v>
      </c>
    </row>
    <row r="179" spans="2:14">
      <c r="B179" s="17" t="s">
        <v>747</v>
      </c>
      <c r="D179" t="s">
        <v>810</v>
      </c>
      <c r="E179" t="s">
        <v>842</v>
      </c>
      <c r="F179" s="4" t="s">
        <v>263</v>
      </c>
      <c r="G179" s="6" t="s">
        <v>312</v>
      </c>
      <c r="H179" s="6" t="s">
        <v>473</v>
      </c>
      <c r="K179" s="45" t="str">
        <f t="shared" si="14"/>
        <v/>
      </c>
      <c r="L179" s="45" t="str">
        <f t="shared" si="15"/>
        <v>□- keystroke: "b"</v>
      </c>
      <c r="M179" s="45" t="str">
        <f t="shared" si="16"/>
        <v>□□en: "backward word"</v>
      </c>
      <c r="N179" s="45" t="str">
        <f t="shared" si="17"/>
        <v>□□ja: "前の単語にカーソルを移動"</v>
      </c>
    </row>
    <row r="180" spans="2:14">
      <c r="B180" s="17" t="s">
        <v>748</v>
      </c>
      <c r="D180" t="s">
        <v>810</v>
      </c>
      <c r="E180" t="s">
        <v>842</v>
      </c>
      <c r="F180" s="4" t="s">
        <v>313</v>
      </c>
      <c r="G180" s="6" t="s">
        <v>314</v>
      </c>
      <c r="H180" s="6" t="s">
        <v>474</v>
      </c>
      <c r="K180" s="45" t="str">
        <f t="shared" si="14"/>
        <v/>
      </c>
      <c r="L180" s="45" t="str">
        <f t="shared" si="15"/>
        <v>□- keystroke: ")"</v>
      </c>
      <c r="M180" s="45" t="str">
        <f t="shared" si="16"/>
        <v>□□en: "forward sentence"</v>
      </c>
      <c r="N180" s="45" t="str">
        <f t="shared" si="17"/>
        <v>□□ja: "次の文にカーソルを移動"</v>
      </c>
    </row>
    <row r="181" spans="2:14">
      <c r="B181" s="17" t="s">
        <v>749</v>
      </c>
      <c r="D181" t="s">
        <v>810</v>
      </c>
      <c r="E181" t="s">
        <v>842</v>
      </c>
      <c r="F181" s="4" t="s">
        <v>315</v>
      </c>
      <c r="G181" s="6" t="s">
        <v>316</v>
      </c>
      <c r="H181" s="6" t="s">
        <v>475</v>
      </c>
      <c r="K181" s="45" t="str">
        <f t="shared" si="14"/>
        <v/>
      </c>
      <c r="L181" s="45" t="str">
        <f t="shared" si="15"/>
        <v>□- keystroke: "("</v>
      </c>
      <c r="M181" s="45" t="str">
        <f t="shared" si="16"/>
        <v>□□en: "backward sentence"</v>
      </c>
      <c r="N181" s="45" t="str">
        <f t="shared" si="17"/>
        <v>□□ja: "前の文にカーソルを移動"</v>
      </c>
    </row>
    <row r="182" spans="2:14">
      <c r="B182" s="17" t="s">
        <v>750</v>
      </c>
      <c r="D182" t="s">
        <v>810</v>
      </c>
      <c r="E182" t="s">
        <v>842</v>
      </c>
      <c r="F182" s="4" t="s">
        <v>317</v>
      </c>
      <c r="G182" s="6" t="s">
        <v>318</v>
      </c>
      <c r="H182" s="6" t="s">
        <v>476</v>
      </c>
      <c r="K182" s="45" t="str">
        <f t="shared" si="14"/>
        <v/>
      </c>
      <c r="L182" s="45" t="str">
        <f t="shared" si="15"/>
        <v>□- keystroke: "}"</v>
      </c>
      <c r="M182" s="45" t="str">
        <f t="shared" si="16"/>
        <v>□□en: "forward paragraphboundary"</v>
      </c>
      <c r="N182" s="45" t="str">
        <f t="shared" si="17"/>
        <v>□□ja: "次の段落境界にカーソルを移動"</v>
      </c>
    </row>
    <row r="183" spans="2:14">
      <c r="B183" s="17" t="s">
        <v>751</v>
      </c>
      <c r="D183" t="s">
        <v>810</v>
      </c>
      <c r="E183" t="s">
        <v>842</v>
      </c>
      <c r="F183" s="4" t="s">
        <v>319</v>
      </c>
      <c r="G183" s="6" t="s">
        <v>320</v>
      </c>
      <c r="H183" s="6" t="s">
        <v>477</v>
      </c>
      <c r="K183" s="45" t="str">
        <f t="shared" si="14"/>
        <v/>
      </c>
      <c r="L183" s="45" t="str">
        <f t="shared" si="15"/>
        <v>□- keystroke: "{"</v>
      </c>
      <c r="M183" s="45" t="str">
        <f t="shared" si="16"/>
        <v>□□en: "backward paragraphboundary"</v>
      </c>
      <c r="N183" s="45" t="str">
        <f t="shared" si="17"/>
        <v>□□ja: "前の段落境界にカーソルを移動"</v>
      </c>
    </row>
    <row r="184" spans="2:14">
      <c r="B184" s="17" t="s">
        <v>752</v>
      </c>
      <c r="D184" t="s">
        <v>810</v>
      </c>
      <c r="E184" t="s">
        <v>842</v>
      </c>
      <c r="F184" s="4" t="s">
        <v>70</v>
      </c>
      <c r="G184" s="6" t="s">
        <v>321</v>
      </c>
      <c r="H184" s="6" t="s">
        <v>478</v>
      </c>
      <c r="K184" s="45" t="str">
        <f t="shared" si="14"/>
        <v/>
      </c>
      <c r="L184" s="45" t="str">
        <f t="shared" si="15"/>
        <v>□- keystroke: "$"</v>
      </c>
      <c r="M184" s="45" t="str">
        <f t="shared" si="16"/>
        <v>□□en: "forward lineboundary"</v>
      </c>
      <c r="N184" s="45" t="str">
        <f t="shared" si="17"/>
        <v>□□ja: "次の行境界にカーソルを移動"</v>
      </c>
    </row>
    <row r="185" spans="2:14">
      <c r="B185" s="17" t="s">
        <v>753</v>
      </c>
      <c r="D185" t="s">
        <v>810</v>
      </c>
      <c r="E185" t="s">
        <v>842</v>
      </c>
      <c r="F185" s="4" t="s">
        <v>60</v>
      </c>
      <c r="G185" s="6" t="s">
        <v>322</v>
      </c>
      <c r="H185" s="6" t="s">
        <v>466</v>
      </c>
      <c r="K185" s="45" t="str">
        <f t="shared" si="14"/>
        <v/>
      </c>
      <c r="L185" s="45" t="str">
        <f t="shared" si="15"/>
        <v>□- keystroke: "G"</v>
      </c>
      <c r="M185" s="45" t="str">
        <f t="shared" si="16"/>
        <v>□□en: "forward documentboundary"</v>
      </c>
      <c r="N185" s="45" t="str">
        <f t="shared" si="17"/>
        <v>□□ja: "ドキュメントの末尾にカーソルを移動"</v>
      </c>
    </row>
    <row r="186" spans="2:14">
      <c r="B186" s="17" t="s">
        <v>754</v>
      </c>
      <c r="D186" t="s">
        <v>810</v>
      </c>
      <c r="E186" t="s">
        <v>842</v>
      </c>
      <c r="F186" s="4" t="s">
        <v>58</v>
      </c>
      <c r="G186" s="6" t="s">
        <v>463</v>
      </c>
      <c r="H186" s="6" t="s">
        <v>465</v>
      </c>
      <c r="K186" s="45" t="str">
        <f t="shared" si="14"/>
        <v/>
      </c>
      <c r="L186" s="45" t="str">
        <f t="shared" si="15"/>
        <v>□- keystroke: "gg"</v>
      </c>
      <c r="M186" s="45" t="str">
        <f t="shared" si="16"/>
        <v>□□en: "backward documentboundary"</v>
      </c>
      <c r="N186" s="45" t="str">
        <f t="shared" si="17"/>
        <v>□□ja: "ドキュメントの先頭にカーソルを移動"</v>
      </c>
    </row>
    <row r="187" spans="2:14">
      <c r="B187" s="17" t="s">
        <v>755</v>
      </c>
      <c r="D187" t="s">
        <v>806</v>
      </c>
      <c r="E187" t="s">
        <v>841</v>
      </c>
      <c r="F187" s="4" t="s">
        <v>323</v>
      </c>
      <c r="G187" s="6" t="s">
        <v>811</v>
      </c>
      <c r="H187" s="6"/>
      <c r="K187" s="45" t="str">
        <f t="shared" si="14"/>
        <v/>
      </c>
      <c r="L187" s="45" t="str">
        <f t="shared" si="15"/>
        <v>□- keystroke: "gr"</v>
      </c>
      <c r="M187" s="45" t="str">
        <f t="shared" si="16"/>
        <v>□□en: "Read selected text"</v>
      </c>
      <c r="N187" s="45" t="str">
        <f t="shared" si="17"/>
        <v>□□ja: ""</v>
      </c>
    </row>
    <row r="188" spans="2:14">
      <c r="B188" s="17" t="s">
        <v>756</v>
      </c>
      <c r="D188" t="s">
        <v>810</v>
      </c>
      <c r="E188" t="s">
        <v>842</v>
      </c>
      <c r="F188" s="4" t="s">
        <v>324</v>
      </c>
      <c r="G188" s="6" t="s">
        <v>325</v>
      </c>
      <c r="H188" s="6"/>
      <c r="K188" s="45" t="str">
        <f t="shared" si="14"/>
        <v/>
      </c>
      <c r="L188" s="45" t="str">
        <f t="shared" si="15"/>
        <v>□- keystroke: "o"</v>
      </c>
      <c r="M188" s="45" t="str">
        <f t="shared" si="16"/>
        <v>□□en: "Go to Other end of highlighted text"</v>
      </c>
      <c r="N188" s="45" t="str">
        <f t="shared" si="17"/>
        <v>□□ja: ""</v>
      </c>
    </row>
    <row r="189" spans="2:14">
      <c r="B189" s="17" t="s">
        <v>757</v>
      </c>
      <c r="D189" t="s">
        <v>810</v>
      </c>
      <c r="E189" t="s">
        <v>842</v>
      </c>
      <c r="F189" s="4" t="s">
        <v>299</v>
      </c>
      <c r="G189" s="6" t="s">
        <v>326</v>
      </c>
      <c r="H189" s="6"/>
      <c r="K189" s="45" t="str">
        <f t="shared" si="14"/>
        <v/>
      </c>
      <c r="L189" s="45" t="str">
        <f t="shared" si="15"/>
        <v>□- keystroke: "*"</v>
      </c>
      <c r="M189" s="45" t="str">
        <f t="shared" si="16"/>
        <v>□□en: "Search word under the cursor"</v>
      </c>
      <c r="N189" s="45" t="str">
        <f t="shared" si="17"/>
        <v>□□ja: ""</v>
      </c>
    </row>
    <row r="190" spans="2:14">
      <c r="B190" s="17" t="s">
        <v>758</v>
      </c>
      <c r="D190" t="s">
        <v>810</v>
      </c>
      <c r="E190" t="s">
        <v>842</v>
      </c>
      <c r="F190" s="4" t="s">
        <v>327</v>
      </c>
      <c r="G190" s="6" t="s">
        <v>328</v>
      </c>
      <c r="H190" s="6" t="s">
        <v>485</v>
      </c>
      <c r="K190" s="45" t="str">
        <f t="shared" si="14"/>
        <v/>
      </c>
      <c r="L190" s="45" t="str">
        <f t="shared" si="15"/>
        <v>□- keystroke: "&lt;Enter&gt;"</v>
      </c>
      <c r="M190" s="45" t="str">
        <f t="shared" si="16"/>
        <v>□□en: "Click on node under cursor."</v>
      </c>
      <c r="N190" s="45" t="str">
        <f t="shared" si="17"/>
        <v>□□ja: "カーソルのある要素をクリック"</v>
      </c>
    </row>
    <row r="191" spans="2:14">
      <c r="B191" s="17" t="s">
        <v>759</v>
      </c>
      <c r="D191" t="s">
        <v>810</v>
      </c>
      <c r="E191" t="s">
        <v>842</v>
      </c>
      <c r="F191" s="4" t="s">
        <v>329</v>
      </c>
      <c r="G191" s="6" t="s">
        <v>328</v>
      </c>
      <c r="H191" s="6" t="s">
        <v>486</v>
      </c>
      <c r="K191" s="45" t="str">
        <f t="shared" si="14"/>
        <v/>
      </c>
      <c r="L191" s="45" t="str">
        <f t="shared" si="15"/>
        <v>□- keystroke: "&lt;Shift-Enter&gt;"</v>
      </c>
      <c r="M191" s="45" t="str">
        <f t="shared" si="16"/>
        <v>□□en: "Click on node under cursor."</v>
      </c>
      <c r="N191" s="45" t="str">
        <f t="shared" si="17"/>
        <v>□□ja: "カーソルのある要素をクリック（リンクの場合、新規タブで開く）"</v>
      </c>
    </row>
    <row r="192" spans="2:14">
      <c r="B192" s="17" t="s">
        <v>760</v>
      </c>
      <c r="D192" t="s">
        <v>810</v>
      </c>
      <c r="E192" t="s">
        <v>842</v>
      </c>
      <c r="F192" s="4" t="s">
        <v>330</v>
      </c>
      <c r="G192" s="6" t="s">
        <v>331</v>
      </c>
      <c r="H192" s="6" t="s">
        <v>487</v>
      </c>
      <c r="K192" s="45" t="str">
        <f t="shared" si="14"/>
        <v/>
      </c>
      <c r="L192" s="45" t="str">
        <f t="shared" si="15"/>
        <v>□- keystroke: "zz"</v>
      </c>
      <c r="M192" s="45" t="str">
        <f t="shared" si="16"/>
        <v>□□en: "make cursor at center of window."</v>
      </c>
      <c r="N192" s="45" t="str">
        <f t="shared" si="17"/>
        <v>□□ja: "カーソルが画面中央になるようにスクロール"</v>
      </c>
    </row>
    <row r="193" spans="2:14" ht="30">
      <c r="B193" s="17" t="s">
        <v>761</v>
      </c>
      <c r="D193" t="s">
        <v>810</v>
      </c>
      <c r="E193" t="s">
        <v>842</v>
      </c>
      <c r="F193" s="4" t="s">
        <v>31</v>
      </c>
      <c r="G193" s="6" t="s">
        <v>332</v>
      </c>
      <c r="H193" s="6" t="s">
        <v>464</v>
      </c>
      <c r="K193" s="45" t="str">
        <f t="shared" si="14"/>
        <v/>
      </c>
      <c r="L193" s="45" t="str">
        <f t="shared" si="15"/>
        <v>□- keystroke: "f"</v>
      </c>
      <c r="M193" s="45" t="str">
        <f t="shared" si="16"/>
        <v>□□en: "Forward to next char."</v>
      </c>
      <c r="N193" s="45" t="str">
        <f t="shared" si="17"/>
        <v>□□ja: "1文字入力待ち状態になり、順方向にその文字を検索して見つかった場合にカーソルを移動"</v>
      </c>
    </row>
    <row r="194" spans="2:14" ht="30">
      <c r="B194" s="17" t="s">
        <v>762</v>
      </c>
      <c r="D194" t="s">
        <v>810</v>
      </c>
      <c r="E194" t="s">
        <v>842</v>
      </c>
      <c r="F194" s="4" t="s">
        <v>148</v>
      </c>
      <c r="G194" s="6" t="s">
        <v>333</v>
      </c>
      <c r="H194" s="6" t="s">
        <v>479</v>
      </c>
      <c r="K194" s="45" t="str">
        <f t="shared" si="14"/>
        <v/>
      </c>
      <c r="L194" s="45" t="str">
        <f t="shared" si="15"/>
        <v>□- keystroke: "F"</v>
      </c>
      <c r="M194" s="45" t="str">
        <f t="shared" si="16"/>
        <v>□□en: "Backward to next char."</v>
      </c>
      <c r="N194" s="45" t="str">
        <f t="shared" si="17"/>
        <v>□□ja: "1文字入力待ち状態になり、逆方向にその文字を検索して見つかった場合にカーソルを移動"</v>
      </c>
    </row>
    <row r="195" spans="2:14">
      <c r="B195" s="17" t="s">
        <v>763</v>
      </c>
      <c r="D195" t="s">
        <v>810</v>
      </c>
      <c r="E195" t="s">
        <v>842</v>
      </c>
      <c r="F195" s="4" t="s">
        <v>334</v>
      </c>
      <c r="G195" s="6" t="s">
        <v>335</v>
      </c>
      <c r="H195" s="6" t="s">
        <v>480</v>
      </c>
      <c r="K195" s="45" t="str">
        <f t="shared" si="14"/>
        <v/>
      </c>
      <c r="L195" s="45" t="str">
        <f t="shared" si="15"/>
        <v>□- keystroke: ";"</v>
      </c>
      <c r="M195" s="45" t="str">
        <f t="shared" si="16"/>
        <v>□□en: "Repeat latest f, F"</v>
      </c>
      <c r="N195" s="45" t="str">
        <f t="shared" si="17"/>
        <v>□□ja: "直前の f または F をコマンドの方向に繰り返す"</v>
      </c>
    </row>
    <row r="196" spans="2:14">
      <c r="B196" s="17" t="s">
        <v>764</v>
      </c>
      <c r="D196" t="s">
        <v>810</v>
      </c>
      <c r="E196" t="s">
        <v>842</v>
      </c>
      <c r="F196" s="4" t="s">
        <v>336</v>
      </c>
      <c r="G196" s="6" t="s">
        <v>337</v>
      </c>
      <c r="H196" s="6" t="s">
        <v>481</v>
      </c>
      <c r="K196" s="45" t="str">
        <f t="shared" si="14"/>
        <v/>
      </c>
      <c r="L196" s="45" t="str">
        <f t="shared" si="15"/>
        <v>□- keystroke: ","</v>
      </c>
      <c r="M196" s="45" t="str">
        <f t="shared" si="16"/>
        <v>□□en: "Repeat latest f, F in opposite direction"</v>
      </c>
      <c r="N196" s="45" t="str">
        <f t="shared" si="17"/>
        <v>□□ja: "直前の f または F をコマンドの逆方向に繰り返す"</v>
      </c>
    </row>
    <row r="197" spans="2:14">
      <c r="B197" s="17" t="s">
        <v>765</v>
      </c>
      <c r="D197" t="s">
        <v>810</v>
      </c>
      <c r="E197" t="s">
        <v>842</v>
      </c>
      <c r="F197" s="4" t="s">
        <v>5</v>
      </c>
      <c r="G197" s="6" t="s">
        <v>338</v>
      </c>
      <c r="H197" s="6" t="s">
        <v>482</v>
      </c>
      <c r="K197" s="45" t="str">
        <f t="shared" ref="K197:K254" si="18">IF(C197="","","section: """&amp;C197&amp;"""")</f>
        <v/>
      </c>
      <c r="L197" s="45" t="str">
        <f t="shared" ref="L197:L254" si="19">IF(F197="","","□- keystroke: """&amp;F197&amp;"""")</f>
        <v>□- keystroke: "p"</v>
      </c>
      <c r="M197" s="45" t="str">
        <f t="shared" ref="M197:M254" si="20">IF(G197="","","□□en: """&amp;G197&amp;"""")</f>
        <v>□□en: "Expand selection to parent element"</v>
      </c>
      <c r="N197" s="45" t="str">
        <f t="shared" ref="N197:N254" si="21">IF(G197="","","□□ja: """&amp;H197&amp;"""")</f>
        <v>□□ja: "現在の選択範囲を親要素まで広げる"</v>
      </c>
    </row>
    <row r="198" spans="2:14" ht="30">
      <c r="B198" s="17" t="s">
        <v>766</v>
      </c>
      <c r="D198" t="s">
        <v>810</v>
      </c>
      <c r="E198" t="s">
        <v>842</v>
      </c>
      <c r="F198" s="4" t="s">
        <v>297</v>
      </c>
      <c r="G198" s="6" t="s">
        <v>339</v>
      </c>
      <c r="H198" s="6"/>
      <c r="K198" s="45" t="str">
        <f t="shared" si="18"/>
        <v/>
      </c>
      <c r="L198" s="45" t="str">
        <f t="shared" si="19"/>
        <v>□- keystroke: "V"</v>
      </c>
      <c r="M198" s="45" t="str">
        <f t="shared" si="20"/>
        <v>□□en: "Select a word(w) or line(l) or sentence(s) or paragraph(p)"</v>
      </c>
      <c r="N198" s="45" t="str">
        <f t="shared" si="21"/>
        <v>□□ja: ""</v>
      </c>
    </row>
    <row r="199" spans="2:14">
      <c r="B199" s="17" t="s">
        <v>767</v>
      </c>
      <c r="D199" t="s">
        <v>804</v>
      </c>
      <c r="E199" t="s">
        <v>842</v>
      </c>
      <c r="F199" s="4" t="s">
        <v>340</v>
      </c>
      <c r="G199" s="6" t="s">
        <v>341</v>
      </c>
      <c r="H199" s="6" t="s">
        <v>484</v>
      </c>
      <c r="K199" s="45" t="str">
        <f t="shared" si="18"/>
        <v/>
      </c>
      <c r="L199" s="45" t="str">
        <f t="shared" si="19"/>
        <v>□- keystroke: "&lt;Ctrl-u&gt;"</v>
      </c>
      <c r="M199" s="45" t="str">
        <f t="shared" si="20"/>
        <v>□□en: "Backward 20 lines"</v>
      </c>
      <c r="N199" s="45" t="str">
        <f t="shared" si="21"/>
        <v>□□ja: "逆方向20行先にカーソルを移動"</v>
      </c>
    </row>
    <row r="200" spans="2:14">
      <c r="B200" s="17" t="s">
        <v>768</v>
      </c>
      <c r="D200" t="s">
        <v>804</v>
      </c>
      <c r="E200" t="s">
        <v>842</v>
      </c>
      <c r="F200" s="4" t="s">
        <v>265</v>
      </c>
      <c r="G200" s="6" t="s">
        <v>342</v>
      </c>
      <c r="H200" s="6" t="s">
        <v>483</v>
      </c>
      <c r="K200" s="45" t="str">
        <f t="shared" si="18"/>
        <v/>
      </c>
      <c r="L200" s="45" t="str">
        <f t="shared" si="19"/>
        <v>□- keystroke: "&lt;Ctrl-d&gt;"</v>
      </c>
      <c r="M200" s="45" t="str">
        <f t="shared" si="20"/>
        <v>□□en: "Forward 20 lines"</v>
      </c>
      <c r="N200" s="45" t="str">
        <f t="shared" si="21"/>
        <v>□□ja: "順方向20行先にカーソルを移動"</v>
      </c>
    </row>
    <row r="201" spans="2:14">
      <c r="B201" s="17" t="s">
        <v>769</v>
      </c>
      <c r="D201" t="s">
        <v>804</v>
      </c>
      <c r="E201" t="s">
        <v>842</v>
      </c>
      <c r="F201" s="4" t="s">
        <v>261</v>
      </c>
      <c r="G201" s="6" t="s">
        <v>343</v>
      </c>
      <c r="H201" s="6"/>
      <c r="K201" s="45" t="str">
        <f t="shared" si="18"/>
        <v/>
      </c>
      <c r="L201" s="45" t="str">
        <f t="shared" si="19"/>
        <v>□- keystroke: "t"</v>
      </c>
      <c r="M201" s="45" t="str">
        <f t="shared" si="20"/>
        <v>□□en: "Translate selected text with google"</v>
      </c>
      <c r="N201" s="45" t="str">
        <f t="shared" si="21"/>
        <v>□□ja: ""</v>
      </c>
    </row>
    <row r="202" spans="2:14">
      <c r="B202" s="17" t="s">
        <v>770</v>
      </c>
      <c r="D202" t="s">
        <v>804</v>
      </c>
      <c r="E202" t="s">
        <v>842</v>
      </c>
      <c r="F202" s="4" t="s">
        <v>45</v>
      </c>
      <c r="G202" s="6" t="s">
        <v>344</v>
      </c>
      <c r="H202" s="6"/>
      <c r="K202" s="45" t="str">
        <f t="shared" si="18"/>
        <v/>
      </c>
      <c r="L202" s="45" t="str">
        <f t="shared" si="19"/>
        <v>□- keystroke: "q"</v>
      </c>
      <c r="M202" s="45" t="str">
        <f t="shared" si="20"/>
        <v>□□en: "Translate word under cursor"</v>
      </c>
      <c r="N202" s="45" t="str">
        <f t="shared" si="21"/>
        <v>□□ja: ""</v>
      </c>
    </row>
    <row r="203" spans="2:14">
      <c r="B203" s="17" t="s">
        <v>771</v>
      </c>
      <c r="C203" s="1" t="s">
        <v>345</v>
      </c>
      <c r="D203" s="1"/>
      <c r="E203" s="1"/>
      <c r="F203" s="3"/>
      <c r="G203" s="5"/>
      <c r="H203" s="20"/>
      <c r="K203" s="45" t="str">
        <f t="shared" si="18"/>
        <v>section: "■ vim-like marks"</v>
      </c>
      <c r="L203" s="45" t="str">
        <f t="shared" si="19"/>
        <v/>
      </c>
      <c r="M203" s="45" t="str">
        <f t="shared" si="20"/>
        <v/>
      </c>
      <c r="N203" s="45" t="str">
        <f t="shared" si="21"/>
        <v/>
      </c>
    </row>
    <row r="204" spans="2:14" ht="45">
      <c r="B204" s="17" t="s">
        <v>772</v>
      </c>
      <c r="D204" t="s">
        <v>804</v>
      </c>
      <c r="E204" t="s">
        <v>839</v>
      </c>
      <c r="F204" s="4" t="s">
        <v>346</v>
      </c>
      <c r="G204" s="6" t="s">
        <v>347</v>
      </c>
      <c r="H204" s="6" t="s">
        <v>494</v>
      </c>
      <c r="K204" s="45" t="str">
        <f t="shared" si="18"/>
        <v/>
      </c>
      <c r="L204" s="45" t="str">
        <f t="shared" si="19"/>
        <v>□- keystroke: "m"</v>
      </c>
      <c r="M204" s="45" t="str">
        <f t="shared" si="20"/>
        <v>□□en: "Add current URL to vim-like marks"</v>
      </c>
      <c r="N204" s="45" t="str">
        <f t="shared" si="21"/>
        <v>□□ja: "1文字入力待ち状態になり、次に入力した文字でマークを現在のページとスクロール状態に付与する。記憶したマークの一覧は om コマンドで確認できる。"</v>
      </c>
    </row>
    <row r="205" spans="2:14" ht="30">
      <c r="B205" s="17" t="s">
        <v>773</v>
      </c>
      <c r="D205" t="s">
        <v>804</v>
      </c>
      <c r="E205" t="s">
        <v>839</v>
      </c>
      <c r="F205" s="4" t="s">
        <v>348</v>
      </c>
      <c r="G205" s="6" t="s">
        <v>349</v>
      </c>
      <c r="H205" s="6" t="s">
        <v>495</v>
      </c>
      <c r="K205" s="45" t="str">
        <f t="shared" si="18"/>
        <v/>
      </c>
      <c r="L205" s="45" t="str">
        <f t="shared" si="19"/>
        <v>□- keystroke: "'"</v>
      </c>
      <c r="M205" s="45" t="str">
        <f t="shared" si="20"/>
        <v>□□en: "Jump to vim-like mark"</v>
      </c>
      <c r="N205" s="45" t="str">
        <f t="shared" si="21"/>
        <v>□□ja: "1文字入力待ち状態になり、次に入力した文字で記憶したマークを新しいタブで開く。"</v>
      </c>
    </row>
    <row r="206" spans="2:14" ht="30">
      <c r="B206" s="17" t="s">
        <v>774</v>
      </c>
      <c r="D206" t="s">
        <v>804</v>
      </c>
      <c r="E206" t="s">
        <v>839</v>
      </c>
      <c r="F206" s="4" t="s">
        <v>287</v>
      </c>
      <c r="G206" s="6" t="s">
        <v>350</v>
      </c>
      <c r="H206" s="6" t="s">
        <v>495</v>
      </c>
      <c r="K206" s="45" t="str">
        <f t="shared" si="18"/>
        <v/>
      </c>
      <c r="L206" s="45" t="str">
        <f t="shared" si="19"/>
        <v>□- keystroke: "&lt;Ctrl-'&gt;"</v>
      </c>
      <c r="M206" s="45" t="str">
        <f t="shared" si="20"/>
        <v>□□en: "Jump to vim-like mark in new tab."</v>
      </c>
      <c r="N206" s="45" t="str">
        <f t="shared" si="21"/>
        <v>□□ja: "1文字入力待ち状態になり、次に入力した文字で記憶したマークを新しいタブで開く。"</v>
      </c>
    </row>
    <row r="207" spans="2:14">
      <c r="B207" s="17" t="s">
        <v>775</v>
      </c>
      <c r="C207" s="1" t="s">
        <v>351</v>
      </c>
      <c r="D207" s="1"/>
      <c r="E207" s="1"/>
      <c r="F207" s="3"/>
      <c r="G207" s="5"/>
      <c r="H207" s="20"/>
      <c r="K207" s="45" t="str">
        <f t="shared" si="18"/>
        <v>section: "■ Settings"</v>
      </c>
      <c r="L207" s="45" t="str">
        <f t="shared" si="19"/>
        <v/>
      </c>
      <c r="M207" s="45" t="str">
        <f t="shared" si="20"/>
        <v/>
      </c>
      <c r="N207" s="45" t="str">
        <f t="shared" si="21"/>
        <v/>
      </c>
    </row>
    <row r="208" spans="2:14" ht="30">
      <c r="B208" s="17" t="s">
        <v>776</v>
      </c>
      <c r="D208" t="s">
        <v>806</v>
      </c>
      <c r="E208" t="s">
        <v>839</v>
      </c>
      <c r="F208" s="4" t="s">
        <v>352</v>
      </c>
      <c r="G208" s="6" t="s">
        <v>353</v>
      </c>
      <c r="H208" s="6" t="s">
        <v>496</v>
      </c>
      <c r="K208" s="45" t="str">
        <f t="shared" si="18"/>
        <v/>
      </c>
      <c r="L208" s="45" t="str">
        <f t="shared" si="19"/>
        <v>□- keystroke: ";pm"</v>
      </c>
      <c r="M208" s="45" t="str">
        <f t="shared" si="20"/>
        <v>□□en: "Preview markdown"</v>
      </c>
      <c r="N208" s="45" t="str">
        <f t="shared" si="21"/>
        <v>□□ja: "Markdownプレビュータブを開き、クリップボードの文字列をMarkdownとして表示する。"</v>
      </c>
    </row>
    <row r="209" spans="2:14">
      <c r="B209" s="17" t="s">
        <v>777</v>
      </c>
      <c r="D209" t="s">
        <v>806</v>
      </c>
      <c r="E209" t="s">
        <v>839</v>
      </c>
      <c r="F209" s="4" t="s">
        <v>354</v>
      </c>
      <c r="G209" s="6" t="s">
        <v>355</v>
      </c>
      <c r="H209" s="6" t="s">
        <v>497</v>
      </c>
      <c r="K209" s="45" t="str">
        <f t="shared" si="18"/>
        <v/>
      </c>
      <c r="L209" s="45" t="str">
        <f t="shared" si="19"/>
        <v>□- keystroke: ";e"</v>
      </c>
      <c r="M209" s="45" t="str">
        <f t="shared" si="20"/>
        <v>□□en: "Edit Settings"</v>
      </c>
      <c r="N209" s="45" t="str">
        <f t="shared" si="21"/>
        <v>□□ja: "Surfingkeysの設定を開く"</v>
      </c>
    </row>
    <row r="210" spans="2:14">
      <c r="B210" s="17" t="s">
        <v>778</v>
      </c>
      <c r="D210" t="s">
        <v>806</v>
      </c>
      <c r="E210" t="s">
        <v>839</v>
      </c>
      <c r="F210" s="4" t="s">
        <v>356</v>
      </c>
      <c r="G210" s="6" t="s">
        <v>357</v>
      </c>
      <c r="H210" s="6" t="s">
        <v>498</v>
      </c>
      <c r="K210" s="45" t="str">
        <f t="shared" si="18"/>
        <v/>
      </c>
      <c r="L210" s="45" t="str">
        <f t="shared" si="19"/>
        <v>□- keystroke: ";v"</v>
      </c>
      <c r="M210" s="45" t="str">
        <f t="shared" si="20"/>
        <v>□□en: "Open neovim"</v>
      </c>
      <c r="N210" s="45" t="str">
        <f t="shared" si="21"/>
        <v>□□ja: "Neovimを開く"</v>
      </c>
    </row>
    <row r="211" spans="2:14">
      <c r="B211" s="17" t="s">
        <v>779</v>
      </c>
      <c r="C211" s="1" t="s">
        <v>358</v>
      </c>
      <c r="D211" s="1"/>
      <c r="E211" s="1"/>
      <c r="F211" s="3"/>
      <c r="G211" s="5"/>
      <c r="H211" s="20"/>
      <c r="K211" s="45" t="str">
        <f t="shared" si="18"/>
        <v>section: "■ Chrome URLs"</v>
      </c>
      <c r="L211" s="45" t="str">
        <f t="shared" si="19"/>
        <v/>
      </c>
      <c r="M211" s="45" t="str">
        <f t="shared" si="20"/>
        <v/>
      </c>
      <c r="N211" s="45" t="str">
        <f t="shared" si="21"/>
        <v/>
      </c>
    </row>
    <row r="212" spans="2:14">
      <c r="B212" s="17" t="s">
        <v>780</v>
      </c>
      <c r="D212" t="s">
        <v>806</v>
      </c>
      <c r="E212" t="s">
        <v>839</v>
      </c>
      <c r="F212" s="4" t="s">
        <v>359</v>
      </c>
      <c r="G212" s="6" t="s">
        <v>360</v>
      </c>
      <c r="H212" s="6" t="s">
        <v>503</v>
      </c>
      <c r="K212" s="45" t="str">
        <f t="shared" si="18"/>
        <v/>
      </c>
      <c r="L212" s="45" t="str">
        <f t="shared" si="19"/>
        <v>□- keystroke: "ga"</v>
      </c>
      <c r="M212" s="45" t="str">
        <f t="shared" si="20"/>
        <v>□□en: "Open Chrome About"</v>
      </c>
      <c r="N212" s="45" t="str">
        <f t="shared" si="21"/>
        <v>□□ja: "Chromeの「設定 - Chrome について」を開く"</v>
      </c>
    </row>
    <row r="213" spans="2:14">
      <c r="B213" s="17" t="s">
        <v>781</v>
      </c>
      <c r="D213" t="s">
        <v>806</v>
      </c>
      <c r="E213" t="s">
        <v>839</v>
      </c>
      <c r="F213" s="4" t="s">
        <v>361</v>
      </c>
      <c r="G213" s="6" t="s">
        <v>362</v>
      </c>
      <c r="H213" s="6" t="s">
        <v>499</v>
      </c>
      <c r="K213" s="45" t="str">
        <f t="shared" si="18"/>
        <v/>
      </c>
      <c r="L213" s="45" t="str">
        <f t="shared" si="19"/>
        <v>□- keystroke: "gb"</v>
      </c>
      <c r="M213" s="45" t="str">
        <f t="shared" si="20"/>
        <v>□□en: "Open Chrome Bookmarks"</v>
      </c>
      <c r="N213" s="45" t="str">
        <f t="shared" si="21"/>
        <v>□□ja: "Chromeの「ブックマーク マネージャ」を開く"</v>
      </c>
    </row>
    <row r="214" spans="2:14">
      <c r="B214" s="17" t="s">
        <v>782</v>
      </c>
      <c r="D214" t="s">
        <v>806</v>
      </c>
      <c r="E214" t="s">
        <v>839</v>
      </c>
      <c r="F214" s="4" t="s">
        <v>363</v>
      </c>
      <c r="G214" s="6" t="s">
        <v>364</v>
      </c>
      <c r="H214" s="6" t="s">
        <v>500</v>
      </c>
      <c r="K214" s="45" t="str">
        <f t="shared" si="18"/>
        <v/>
      </c>
      <c r="L214" s="45" t="str">
        <f t="shared" si="19"/>
        <v>□- keystroke: "gc"</v>
      </c>
      <c r="M214" s="45" t="str">
        <f t="shared" si="20"/>
        <v>□□en: "Open Chrome Cache"</v>
      </c>
      <c r="N214" s="45" t="str">
        <f t="shared" si="21"/>
        <v>□□ja: ""chrome://cache/"を開く"</v>
      </c>
    </row>
    <row r="215" spans="2:14">
      <c r="B215" s="17" t="s">
        <v>783</v>
      </c>
      <c r="D215" t="s">
        <v>806</v>
      </c>
      <c r="E215" t="s">
        <v>839</v>
      </c>
      <c r="F215" s="4" t="s">
        <v>365</v>
      </c>
      <c r="G215" s="6" t="s">
        <v>366</v>
      </c>
      <c r="H215" s="6" t="s">
        <v>501</v>
      </c>
      <c r="K215" s="45" t="str">
        <f t="shared" si="18"/>
        <v/>
      </c>
      <c r="L215" s="45" t="str">
        <f t="shared" si="19"/>
        <v>□- keystroke: "gd"</v>
      </c>
      <c r="M215" s="45" t="str">
        <f t="shared" si="20"/>
        <v>□□en: "Open Chrome Downloads"</v>
      </c>
      <c r="N215" s="45" t="str">
        <f t="shared" si="21"/>
        <v>□□ja: "Chromeの「ダウンロード」を開く"</v>
      </c>
    </row>
    <row r="216" spans="2:14">
      <c r="B216" s="17" t="s">
        <v>784</v>
      </c>
      <c r="D216" t="s">
        <v>806</v>
      </c>
      <c r="E216" t="s">
        <v>839</v>
      </c>
      <c r="F216" s="4" t="s">
        <v>367</v>
      </c>
      <c r="G216" s="6" t="s">
        <v>368</v>
      </c>
      <c r="H216" s="6" t="s">
        <v>502</v>
      </c>
      <c r="K216" s="45" t="str">
        <f t="shared" si="18"/>
        <v/>
      </c>
      <c r="L216" s="45" t="str">
        <f t="shared" si="19"/>
        <v>□- keystroke: "gh"</v>
      </c>
      <c r="M216" s="45" t="str">
        <f t="shared" si="20"/>
        <v>□□en: "Open Chrome History"</v>
      </c>
      <c r="N216" s="45" t="str">
        <f t="shared" si="21"/>
        <v>□□ja: "Chromeの「履歴」を開く"</v>
      </c>
    </row>
    <row r="217" spans="2:14">
      <c r="B217" s="17" t="s">
        <v>785</v>
      </c>
      <c r="D217" t="s">
        <v>806</v>
      </c>
      <c r="E217" t="s">
        <v>839</v>
      </c>
      <c r="F217" s="4" t="s">
        <v>369</v>
      </c>
      <c r="G217" s="6" t="s">
        <v>370</v>
      </c>
      <c r="H217" s="6" t="s">
        <v>504</v>
      </c>
      <c r="K217" s="45" t="str">
        <f t="shared" si="18"/>
        <v/>
      </c>
      <c r="L217" s="45" t="str">
        <f t="shared" si="19"/>
        <v>□- keystroke: "gk"</v>
      </c>
      <c r="M217" s="45" t="str">
        <f t="shared" si="20"/>
        <v>□□en: "Open Chrome Cookies"</v>
      </c>
      <c r="N217" s="45" t="str">
        <f t="shared" si="21"/>
        <v>□□ja: "Chromeの「設定 - Cookie と他のサイトデータ」を開く"</v>
      </c>
    </row>
    <row r="218" spans="2:14">
      <c r="B218" s="17" t="s">
        <v>786</v>
      </c>
      <c r="D218" t="s">
        <v>806</v>
      </c>
      <c r="E218" t="s">
        <v>839</v>
      </c>
      <c r="F218" s="4" t="s">
        <v>371</v>
      </c>
      <c r="G218" s="6" t="s">
        <v>372</v>
      </c>
      <c r="H218" s="6" t="s">
        <v>505</v>
      </c>
      <c r="K218" s="45" t="str">
        <f t="shared" si="18"/>
        <v/>
      </c>
      <c r="L218" s="45" t="str">
        <f t="shared" si="19"/>
        <v>□- keystroke: "ge"</v>
      </c>
      <c r="M218" s="45" t="str">
        <f t="shared" si="20"/>
        <v>□□en: "Open Chrome Extensions"</v>
      </c>
      <c r="N218" s="45" t="str">
        <f t="shared" si="21"/>
        <v>□□ja: "Chromeの「拡張機能」を開く"</v>
      </c>
    </row>
    <row r="219" spans="2:14">
      <c r="B219" s="17" t="s">
        <v>787</v>
      </c>
      <c r="D219" t="s">
        <v>806</v>
      </c>
      <c r="E219" t="s">
        <v>839</v>
      </c>
      <c r="F219" s="4" t="s">
        <v>373</v>
      </c>
      <c r="G219" s="6" t="s">
        <v>374</v>
      </c>
      <c r="H219" s="6" t="s">
        <v>506</v>
      </c>
      <c r="K219" s="45" t="str">
        <f t="shared" si="18"/>
        <v/>
      </c>
      <c r="L219" s="45" t="str">
        <f t="shared" si="19"/>
        <v>□- keystroke: "gn"</v>
      </c>
      <c r="M219" s="45" t="str">
        <f t="shared" si="20"/>
        <v>□□en: "Open Chrome net-internals"</v>
      </c>
      <c r="N219" s="45" t="str">
        <f t="shared" si="21"/>
        <v>□□ja: ""chrome://net-internals/#proxy"を開く"</v>
      </c>
    </row>
    <row r="220" spans="2:14">
      <c r="B220" s="17" t="s">
        <v>788</v>
      </c>
      <c r="D220" t="s">
        <v>806</v>
      </c>
      <c r="E220" t="s">
        <v>839</v>
      </c>
      <c r="F220" s="4" t="s">
        <v>375</v>
      </c>
      <c r="G220" s="6" t="s">
        <v>376</v>
      </c>
      <c r="H220" s="6" t="s">
        <v>507</v>
      </c>
      <c r="K220" s="45" t="str">
        <f t="shared" si="18"/>
        <v/>
      </c>
      <c r="L220" s="45" t="str">
        <f t="shared" si="19"/>
        <v>□- keystroke: "gs"</v>
      </c>
      <c r="M220" s="45" t="str">
        <f t="shared" si="20"/>
        <v>□□en: "View page source"</v>
      </c>
      <c r="N220" s="45" t="str">
        <f t="shared" si="21"/>
        <v>□□ja: "ページのソースを表示"</v>
      </c>
    </row>
    <row r="221" spans="2:14">
      <c r="B221" s="17" t="s">
        <v>789</v>
      </c>
      <c r="D221" t="s">
        <v>806</v>
      </c>
      <c r="E221" t="s">
        <v>839</v>
      </c>
      <c r="F221" s="4" t="s">
        <v>377</v>
      </c>
      <c r="G221" s="6" t="s">
        <v>378</v>
      </c>
      <c r="H221" s="6" t="s">
        <v>508</v>
      </c>
      <c r="K221" s="45" t="str">
        <f t="shared" si="18"/>
        <v/>
      </c>
      <c r="L221" s="45" t="str">
        <f t="shared" si="19"/>
        <v>□- keystroke: ";i"</v>
      </c>
      <c r="M221" s="45" t="str">
        <f t="shared" si="20"/>
        <v>□□en: "Open Chrome Inspect"</v>
      </c>
      <c r="N221" s="45" t="str">
        <f t="shared" si="21"/>
        <v>□□ja: ""chrome://inspect/#devices"を開く"</v>
      </c>
    </row>
    <row r="222" spans="2:14">
      <c r="B222" s="17" t="s">
        <v>790</v>
      </c>
      <c r="D222" t="s">
        <v>806</v>
      </c>
      <c r="E222" t="s">
        <v>839</v>
      </c>
      <c r="F222" s="4" t="s">
        <v>379</v>
      </c>
      <c r="G222" s="6" t="s">
        <v>380</v>
      </c>
      <c r="H222" s="6" t="s">
        <v>509</v>
      </c>
      <c r="K222" s="45" t="str">
        <f t="shared" si="18"/>
        <v/>
      </c>
      <c r="L222" s="45" t="str">
        <f t="shared" si="19"/>
        <v>□- keystroke: ";j"</v>
      </c>
      <c r="M222" s="45" t="str">
        <f t="shared" si="20"/>
        <v>□□en: "Close Downloads Shelf"</v>
      </c>
      <c r="N222" s="45" t="str">
        <f t="shared" si="21"/>
        <v>□□ja: "ダウンロードシェルフを閉じる"</v>
      </c>
    </row>
    <row r="223" spans="2:14">
      <c r="B223" s="17" t="s">
        <v>791</v>
      </c>
      <c r="C223" s="1" t="s">
        <v>381</v>
      </c>
      <c r="D223" s="1"/>
      <c r="E223" s="1"/>
      <c r="F223" s="3"/>
      <c r="G223" s="5"/>
      <c r="H223" s="20"/>
      <c r="K223" s="45" t="str">
        <f t="shared" si="18"/>
        <v>section: "■ Proxy"</v>
      </c>
      <c r="L223" s="45" t="str">
        <f t="shared" si="19"/>
        <v/>
      </c>
      <c r="M223" s="45" t="str">
        <f t="shared" si="20"/>
        <v/>
      </c>
      <c r="N223" s="45" t="str">
        <f t="shared" si="21"/>
        <v/>
      </c>
    </row>
    <row r="224" spans="2:14">
      <c r="B224" s="17" t="s">
        <v>792</v>
      </c>
      <c r="D224" t="s">
        <v>806</v>
      </c>
      <c r="E224" t="s">
        <v>839</v>
      </c>
      <c r="F224" s="4" t="s">
        <v>382</v>
      </c>
      <c r="G224" s="6" t="s">
        <v>383</v>
      </c>
      <c r="H224" s="6" t="s">
        <v>517</v>
      </c>
      <c r="K224" s="45" t="str">
        <f t="shared" si="18"/>
        <v/>
      </c>
      <c r="L224" s="45" t="str">
        <f t="shared" si="19"/>
        <v>□- keystroke: "cp"</v>
      </c>
      <c r="M224" s="45" t="str">
        <f t="shared" si="20"/>
        <v>□□en: "Toggle proxy for current site"</v>
      </c>
      <c r="N224" s="45" t="str">
        <f t="shared" si="21"/>
        <v>□□ja: "現在表示中のサイトに対するプロキシの適用を切り替える"</v>
      </c>
    </row>
    <row r="225" spans="2:14">
      <c r="B225" s="17" t="s">
        <v>793</v>
      </c>
      <c r="D225" t="s">
        <v>806</v>
      </c>
      <c r="E225" t="s">
        <v>839</v>
      </c>
      <c r="F225" s="4" t="s">
        <v>384</v>
      </c>
      <c r="G225" s="6" t="s">
        <v>385</v>
      </c>
      <c r="H225" s="6" t="s">
        <v>518</v>
      </c>
      <c r="K225" s="45" t="str">
        <f t="shared" si="18"/>
        <v/>
      </c>
      <c r="L225" s="45" t="str">
        <f t="shared" si="19"/>
        <v>□- keystroke: ";pa"</v>
      </c>
      <c r="M225" s="45" t="str">
        <f t="shared" si="20"/>
        <v>□□en: "set proxy mode `always`"</v>
      </c>
      <c r="N225" s="45" t="str">
        <f t="shared" si="21"/>
        <v>□□ja: "プロキシモード always"</v>
      </c>
    </row>
    <row r="226" spans="2:14">
      <c r="B226" s="17" t="s">
        <v>794</v>
      </c>
      <c r="D226" t="s">
        <v>806</v>
      </c>
      <c r="E226" t="s">
        <v>839</v>
      </c>
      <c r="F226" s="4" t="s">
        <v>386</v>
      </c>
      <c r="G226" s="6" t="s">
        <v>387</v>
      </c>
      <c r="H226" s="6" t="s">
        <v>522</v>
      </c>
      <c r="K226" s="45" t="str">
        <f t="shared" si="18"/>
        <v/>
      </c>
      <c r="L226" s="45" t="str">
        <f t="shared" si="19"/>
        <v>□- keystroke: ";pb"</v>
      </c>
      <c r="M226" s="45" t="str">
        <f t="shared" si="20"/>
        <v>□□en: "set proxy mode `byhost`"</v>
      </c>
      <c r="N226" s="45" t="str">
        <f t="shared" si="21"/>
        <v>□□ja: "プロキシモード byhost"</v>
      </c>
    </row>
    <row r="227" spans="2:14">
      <c r="B227" s="17" t="s">
        <v>795</v>
      </c>
      <c r="D227" t="s">
        <v>806</v>
      </c>
      <c r="E227" t="s">
        <v>839</v>
      </c>
      <c r="F227" s="4" t="s">
        <v>388</v>
      </c>
      <c r="G227" s="6" t="s">
        <v>389</v>
      </c>
      <c r="H227" s="6" t="s">
        <v>521</v>
      </c>
      <c r="K227" s="45" t="str">
        <f t="shared" si="18"/>
        <v/>
      </c>
      <c r="L227" s="45" t="str">
        <f t="shared" si="19"/>
        <v>□- keystroke: ";pd"</v>
      </c>
      <c r="M227" s="45" t="str">
        <f t="shared" si="20"/>
        <v>□□en: "set proxy mode `direct`"</v>
      </c>
      <c r="N227" s="45" t="str">
        <f t="shared" si="21"/>
        <v>□□ja: "プロキシモード direct"</v>
      </c>
    </row>
    <row r="228" spans="2:14">
      <c r="B228" s="17" t="s">
        <v>796</v>
      </c>
      <c r="D228" t="s">
        <v>806</v>
      </c>
      <c r="E228" t="s">
        <v>839</v>
      </c>
      <c r="F228" s="4" t="s">
        <v>390</v>
      </c>
      <c r="G228" s="6" t="s">
        <v>391</v>
      </c>
      <c r="H228" s="6" t="s">
        <v>520</v>
      </c>
      <c r="K228" s="45" t="str">
        <f t="shared" si="18"/>
        <v/>
      </c>
      <c r="L228" s="45" t="str">
        <f t="shared" si="19"/>
        <v>□- keystroke: ";ps"</v>
      </c>
      <c r="M228" s="45" t="str">
        <f t="shared" si="20"/>
        <v>□□en: "set proxy mode `system`"</v>
      </c>
      <c r="N228" s="45" t="str">
        <f t="shared" si="21"/>
        <v>□□ja: "プロキシモード system"</v>
      </c>
    </row>
    <row r="229" spans="2:14">
      <c r="B229" s="17" t="s">
        <v>797</v>
      </c>
      <c r="D229" t="s">
        <v>806</v>
      </c>
      <c r="E229" t="s">
        <v>839</v>
      </c>
      <c r="F229" s="4" t="s">
        <v>392</v>
      </c>
      <c r="G229" s="6" t="s">
        <v>393</v>
      </c>
      <c r="H229" s="6" t="s">
        <v>519</v>
      </c>
      <c r="K229" s="45" t="str">
        <f t="shared" si="18"/>
        <v/>
      </c>
      <c r="L229" s="45" t="str">
        <f t="shared" si="19"/>
        <v>□- keystroke: ";pc"</v>
      </c>
      <c r="M229" s="45" t="str">
        <f t="shared" si="20"/>
        <v>□□en: "set proxy mode `clear`"</v>
      </c>
      <c r="N229" s="45" t="str">
        <f t="shared" si="21"/>
        <v>□□ja: "プロキシモード clear"</v>
      </c>
    </row>
    <row r="230" spans="2:14">
      <c r="B230" s="17" t="s">
        <v>798</v>
      </c>
      <c r="D230" t="s">
        <v>806</v>
      </c>
      <c r="E230" t="s">
        <v>839</v>
      </c>
      <c r="F230" s="4" t="s">
        <v>394</v>
      </c>
      <c r="G230" s="6" t="s">
        <v>395</v>
      </c>
      <c r="H230" s="6" t="s">
        <v>523</v>
      </c>
      <c r="K230" s="45" t="str">
        <f t="shared" si="18"/>
        <v/>
      </c>
      <c r="L230" s="45" t="str">
        <f t="shared" si="19"/>
        <v>□- keystroke: ";cp"</v>
      </c>
      <c r="M230" s="45" t="str">
        <f t="shared" si="20"/>
        <v>□□en: "Copy proxy info"</v>
      </c>
      <c r="N230" s="45" t="str">
        <f t="shared" si="21"/>
        <v>□□ja: "プロキシ設定情報をクリップボードにコピーする"</v>
      </c>
    </row>
    <row r="231" spans="2:14">
      <c r="B231" s="17" t="s">
        <v>799</v>
      </c>
      <c r="D231" t="s">
        <v>806</v>
      </c>
      <c r="E231" t="s">
        <v>839</v>
      </c>
      <c r="F231" s="4" t="s">
        <v>396</v>
      </c>
      <c r="G231" s="6" t="s">
        <v>397</v>
      </c>
      <c r="H231" s="6" t="s">
        <v>524</v>
      </c>
      <c r="K231" s="45" t="str">
        <f t="shared" si="18"/>
        <v/>
      </c>
      <c r="L231" s="45" t="str">
        <f t="shared" si="19"/>
        <v>□- keystroke: ";ap"</v>
      </c>
      <c r="M231" s="45" t="str">
        <f t="shared" si="20"/>
        <v>□□en: "Apply proxy info from clipboard"</v>
      </c>
      <c r="N231" s="45" t="str">
        <f t="shared" si="21"/>
        <v>□□ja: "プロキシ設定情報をクリップボードから反映する"</v>
      </c>
    </row>
    <row r="232" spans="2:14">
      <c r="B232" s="17" t="s">
        <v>800</v>
      </c>
      <c r="C232" s="1" t="s">
        <v>398</v>
      </c>
      <c r="D232" s="1"/>
      <c r="E232" s="1"/>
      <c r="F232" s="3"/>
      <c r="G232" s="5"/>
      <c r="H232" s="20"/>
      <c r="K232" s="45" t="str">
        <f t="shared" si="18"/>
        <v>section: "■ Misc"</v>
      </c>
      <c r="L232" s="45" t="str">
        <f t="shared" si="19"/>
        <v/>
      </c>
      <c r="M232" s="45" t="str">
        <f t="shared" si="20"/>
        <v/>
      </c>
      <c r="N232" s="45" t="str">
        <f t="shared" si="21"/>
        <v/>
      </c>
    </row>
    <row r="233" spans="2:14">
      <c r="B233" s="17" t="s">
        <v>816</v>
      </c>
      <c r="D233" t="s">
        <v>806</v>
      </c>
      <c r="E233" t="s">
        <v>839</v>
      </c>
      <c r="F233" s="4" t="s">
        <v>323</v>
      </c>
      <c r="G233" s="6" t="s">
        <v>399</v>
      </c>
      <c r="H233" s="6" t="s">
        <v>510</v>
      </c>
      <c r="K233" s="45" t="str">
        <f t="shared" si="18"/>
        <v/>
      </c>
      <c r="L233" s="45" t="str">
        <f t="shared" si="19"/>
        <v>□- keystroke: "gr"</v>
      </c>
      <c r="M233" s="45" t="str">
        <f t="shared" si="20"/>
        <v>□□en: "Read selected text or text from clipboard"</v>
      </c>
      <c r="N233" s="45" t="str">
        <f t="shared" si="21"/>
        <v>□□ja: "クリップボードまたは選択したテキストを読み上げる"</v>
      </c>
    </row>
    <row r="234" spans="2:14" ht="45">
      <c r="B234" s="17" t="s">
        <v>817</v>
      </c>
      <c r="D234" t="s">
        <v>804</v>
      </c>
      <c r="E234" t="s">
        <v>839</v>
      </c>
      <c r="F234" s="4" t="s">
        <v>400</v>
      </c>
      <c r="G234" s="6" t="s">
        <v>401</v>
      </c>
      <c r="H234" s="6" t="s">
        <v>511</v>
      </c>
      <c r="K234" s="45" t="str">
        <f t="shared" si="18"/>
        <v/>
      </c>
      <c r="L234" s="45" t="str">
        <f t="shared" si="19"/>
        <v>□- keystroke: ";s"</v>
      </c>
      <c r="M234" s="45" t="str">
        <f t="shared" si="20"/>
        <v>□□en: "Toggle PDF viewer from SurfingKeys"</v>
      </c>
      <c r="N234" s="45" t="str">
        <f t="shared" si="21"/>
        <v>□□ja: "PDFビューアの有効無効を切り替える。通常、Chromeで開いたPDFファイルは専用のビューアが利用され、Surfingkeysが動作しない。"</v>
      </c>
    </row>
    <row r="235" spans="2:14" ht="30">
      <c r="B235" s="17" t="s">
        <v>818</v>
      </c>
      <c r="D235" t="s">
        <v>806</v>
      </c>
      <c r="E235" t="s">
        <v>839</v>
      </c>
      <c r="F235" s="4" t="s">
        <v>402</v>
      </c>
      <c r="G235" s="6" t="s">
        <v>403</v>
      </c>
      <c r="H235" s="6" t="s">
        <v>513</v>
      </c>
      <c r="K235" s="45" t="str">
        <f t="shared" si="18"/>
        <v/>
      </c>
      <c r="L235" s="45" t="str">
        <f t="shared" si="19"/>
        <v>□- keystroke: ";ph"</v>
      </c>
      <c r="M235" s="45" t="str">
        <f t="shared" si="20"/>
        <v>□□en: "Put histories from clipboard"</v>
      </c>
      <c r="N235" s="45" t="str">
        <f t="shared" si="21"/>
        <v>□□ja: "クリップボードからURLを履歴に追加する（改行区切りで複数可）"</v>
      </c>
    </row>
    <row r="236" spans="2:14">
      <c r="B236" s="17" t="s">
        <v>819</v>
      </c>
      <c r="D236" t="s">
        <v>804</v>
      </c>
      <c r="E236" t="s">
        <v>839</v>
      </c>
      <c r="F236" s="4" t="s">
        <v>404</v>
      </c>
      <c r="G236" s="6" t="s">
        <v>343</v>
      </c>
      <c r="H236" s="6" t="s">
        <v>516</v>
      </c>
      <c r="K236" s="45" t="str">
        <f t="shared" si="18"/>
        <v/>
      </c>
      <c r="L236" s="45" t="str">
        <f t="shared" si="19"/>
        <v>□- keystroke: ";t"</v>
      </c>
      <c r="M236" s="45" t="str">
        <f t="shared" si="20"/>
        <v>□□en: "Translate selected text with google"</v>
      </c>
      <c r="N236" s="45" t="str">
        <f t="shared" si="21"/>
        <v>□□ja: "選択したテキストをGoogle翻訳で開く"</v>
      </c>
    </row>
    <row r="237" spans="2:14">
      <c r="B237" s="17" t="s">
        <v>820</v>
      </c>
      <c r="D237" t="s">
        <v>806</v>
      </c>
      <c r="E237" t="s">
        <v>839</v>
      </c>
      <c r="F237" s="4" t="s">
        <v>405</v>
      </c>
      <c r="G237" s="6" t="s">
        <v>406</v>
      </c>
      <c r="H237" s="6" t="s">
        <v>512</v>
      </c>
      <c r="K237" s="45" t="str">
        <f t="shared" si="18"/>
        <v/>
      </c>
      <c r="L237" s="45" t="str">
        <f t="shared" si="19"/>
        <v>□- keystroke: ";dh"</v>
      </c>
      <c r="M237" s="45" t="str">
        <f t="shared" si="20"/>
        <v>□□en: "Delete history older than 30 days"</v>
      </c>
      <c r="N237" s="45" t="str">
        <f t="shared" si="21"/>
        <v>□□ja: "30日以上前の履歴を削除する"</v>
      </c>
    </row>
    <row r="238" spans="2:14">
      <c r="B238" s="17" t="s">
        <v>821</v>
      </c>
      <c r="D238" t="s">
        <v>806</v>
      </c>
      <c r="E238" t="s">
        <v>839</v>
      </c>
      <c r="F238" s="4" t="s">
        <v>407</v>
      </c>
      <c r="G238" s="6" t="s">
        <v>408</v>
      </c>
      <c r="H238" s="6" t="s">
        <v>515</v>
      </c>
      <c r="K238" s="45" t="str">
        <f t="shared" si="18"/>
        <v/>
      </c>
      <c r="L238" s="45" t="str">
        <f t="shared" si="19"/>
        <v>□- keystroke: ";db"</v>
      </c>
      <c r="M238" s="45" t="str">
        <f t="shared" si="20"/>
        <v>□□en: "Remove bookmark for current page"</v>
      </c>
      <c r="N238" s="45" t="str">
        <f t="shared" si="21"/>
        <v>□□ja: "現在のページをブックマークから削除する"</v>
      </c>
    </row>
    <row r="239" spans="2:14">
      <c r="B239" s="17" t="s">
        <v>822</v>
      </c>
      <c r="D239" t="s">
        <v>806</v>
      </c>
      <c r="E239" t="s">
        <v>839</v>
      </c>
      <c r="F239" s="4" t="s">
        <v>409</v>
      </c>
      <c r="G239" s="6" t="s">
        <v>410</v>
      </c>
      <c r="H239" s="6" t="s">
        <v>514</v>
      </c>
      <c r="K239" s="45" t="str">
        <f t="shared" si="18"/>
        <v/>
      </c>
      <c r="L239" s="45" t="str">
        <f t="shared" si="19"/>
        <v>□- keystroke: ";yh"</v>
      </c>
      <c r="M239" s="45" t="str">
        <f t="shared" si="20"/>
        <v>□□en: "Yank histories"</v>
      </c>
      <c r="N239" s="45" t="str">
        <f t="shared" si="21"/>
        <v>□□ja: "履歴をクリップボードにコピーする（最大100件）"</v>
      </c>
    </row>
    <row r="240" spans="2:14">
      <c r="B240" s="17" t="s">
        <v>823</v>
      </c>
      <c r="C240" s="1" t="s">
        <v>411</v>
      </c>
      <c r="D240" s="1"/>
      <c r="E240" s="1"/>
      <c r="F240" s="3"/>
      <c r="G240" s="5"/>
      <c r="H240" s="20"/>
      <c r="K240" s="45" t="str">
        <f t="shared" si="18"/>
        <v>section: "■ Insert Mode"</v>
      </c>
      <c r="L240" s="45" t="str">
        <f t="shared" si="19"/>
        <v/>
      </c>
      <c r="M240" s="45" t="str">
        <f t="shared" si="20"/>
        <v/>
      </c>
      <c r="N240" s="45" t="str">
        <f t="shared" si="21"/>
        <v/>
      </c>
    </row>
    <row r="241" spans="2:14">
      <c r="B241" s="17" t="s">
        <v>824</v>
      </c>
      <c r="D241" t="s">
        <v>815</v>
      </c>
      <c r="E241" t="s">
        <v>840</v>
      </c>
      <c r="F241" s="4" t="s">
        <v>412</v>
      </c>
      <c r="G241" s="6" t="s">
        <v>413</v>
      </c>
      <c r="H241" s="6"/>
      <c r="K241" s="45" t="str">
        <f t="shared" si="18"/>
        <v/>
      </c>
      <c r="L241" s="45" t="str">
        <f t="shared" si="19"/>
        <v>□- keystroke: "&lt;Ctrl-e&gt;"</v>
      </c>
      <c r="M241" s="45" t="str">
        <f t="shared" si="20"/>
        <v>□□en: "Move the cursor to the end of the line"</v>
      </c>
      <c r="N241" s="45" t="str">
        <f t="shared" si="21"/>
        <v>□□ja: ""</v>
      </c>
    </row>
    <row r="242" spans="2:14">
      <c r="B242" s="17" t="s">
        <v>825</v>
      </c>
      <c r="D242" t="s">
        <v>815</v>
      </c>
      <c r="E242" t="s">
        <v>840</v>
      </c>
      <c r="F242" s="4" t="s">
        <v>414</v>
      </c>
      <c r="G242" s="6" t="s">
        <v>415</v>
      </c>
      <c r="H242" s="6"/>
      <c r="K242" s="45" t="str">
        <f t="shared" si="18"/>
        <v/>
      </c>
      <c r="L242" s="45" t="str">
        <f t="shared" si="19"/>
        <v>□- keystroke: "&lt;Ctrl-f&gt;"</v>
      </c>
      <c r="M242" s="45" t="str">
        <f t="shared" si="20"/>
        <v>□□en: "Move the cursor to the beginning of the line"</v>
      </c>
      <c r="N242" s="45" t="str">
        <f t="shared" si="21"/>
        <v>□□ja: ""</v>
      </c>
    </row>
    <row r="243" spans="2:14">
      <c r="B243" s="17" t="s">
        <v>826</v>
      </c>
      <c r="D243" t="s">
        <v>815</v>
      </c>
      <c r="E243" t="s">
        <v>840</v>
      </c>
      <c r="F243" s="4" t="s">
        <v>340</v>
      </c>
      <c r="G243" s="6" t="s">
        <v>416</v>
      </c>
      <c r="H243" s="6"/>
      <c r="K243" s="45" t="str">
        <f t="shared" si="18"/>
        <v/>
      </c>
      <c r="L243" s="45" t="str">
        <f t="shared" si="19"/>
        <v>□- keystroke: "&lt;Ctrl-u&gt;"</v>
      </c>
      <c r="M243" s="45" t="str">
        <f t="shared" si="20"/>
        <v>□□en: "Delete all entered characters before the cursor"</v>
      </c>
      <c r="N243" s="45" t="str">
        <f t="shared" si="21"/>
        <v>□□ja: ""</v>
      </c>
    </row>
    <row r="244" spans="2:14">
      <c r="B244" s="17" t="s">
        <v>827</v>
      </c>
      <c r="D244" t="s">
        <v>815</v>
      </c>
      <c r="E244" t="s">
        <v>840</v>
      </c>
      <c r="F244" s="4" t="s">
        <v>417</v>
      </c>
      <c r="G244" s="6" t="s">
        <v>418</v>
      </c>
      <c r="H244" s="6"/>
      <c r="K244" s="45" t="str">
        <f t="shared" si="18"/>
        <v/>
      </c>
      <c r="L244" s="45" t="str">
        <f t="shared" si="19"/>
        <v>□- keystroke: "&lt;Alt-b&gt;"</v>
      </c>
      <c r="M244" s="45" t="str">
        <f t="shared" si="20"/>
        <v>□□en: "Move the cursor Backward 1 word"</v>
      </c>
      <c r="N244" s="45" t="str">
        <f t="shared" si="21"/>
        <v>□□ja: ""</v>
      </c>
    </row>
    <row r="245" spans="2:14">
      <c r="B245" s="17" t="s">
        <v>828</v>
      </c>
      <c r="D245" t="s">
        <v>815</v>
      </c>
      <c r="E245" t="s">
        <v>840</v>
      </c>
      <c r="F245" s="4" t="s">
        <v>419</v>
      </c>
      <c r="G245" s="6" t="s">
        <v>420</v>
      </c>
      <c r="H245" s="6"/>
      <c r="K245" s="45" t="str">
        <f t="shared" si="18"/>
        <v/>
      </c>
      <c r="L245" s="45" t="str">
        <f t="shared" si="19"/>
        <v>□- keystroke: "&lt;Alt-f&gt;"</v>
      </c>
      <c r="M245" s="45" t="str">
        <f t="shared" si="20"/>
        <v>□□en: "Move the cursor Forward 1 word"</v>
      </c>
      <c r="N245" s="45" t="str">
        <f t="shared" si="21"/>
        <v>□□ja: ""</v>
      </c>
    </row>
    <row r="246" spans="2:14">
      <c r="B246" s="17" t="s">
        <v>829</v>
      </c>
      <c r="D246" t="s">
        <v>815</v>
      </c>
      <c r="E246" t="s">
        <v>840</v>
      </c>
      <c r="F246" s="4" t="s">
        <v>421</v>
      </c>
      <c r="G246" s="6" t="s">
        <v>422</v>
      </c>
      <c r="H246" s="6"/>
      <c r="K246" s="45" t="str">
        <f t="shared" si="18"/>
        <v/>
      </c>
      <c r="L246" s="45" t="str">
        <f t="shared" si="19"/>
        <v>□- keystroke: "&lt;Alt-w&gt;"</v>
      </c>
      <c r="M246" s="45" t="str">
        <f t="shared" si="20"/>
        <v>□□en: "Delete a word backwards"</v>
      </c>
      <c r="N246" s="45" t="str">
        <f t="shared" si="21"/>
        <v>□□ja: ""</v>
      </c>
    </row>
    <row r="247" spans="2:14">
      <c r="B247" s="17" t="s">
        <v>830</v>
      </c>
      <c r="D247" t="s">
        <v>815</v>
      </c>
      <c r="E247" t="s">
        <v>840</v>
      </c>
      <c r="F247" s="4" t="s">
        <v>423</v>
      </c>
      <c r="G247" s="6" t="s">
        <v>424</v>
      </c>
      <c r="H247" s="6"/>
      <c r="K247" s="45" t="str">
        <f t="shared" si="18"/>
        <v/>
      </c>
      <c r="L247" s="45" t="str">
        <f t="shared" si="19"/>
        <v>□- keystroke: "&lt;Alt-d&gt;"</v>
      </c>
      <c r="M247" s="45" t="str">
        <f t="shared" si="20"/>
        <v>□□en: "Delete a word forwards"</v>
      </c>
      <c r="N247" s="45" t="str">
        <f t="shared" si="21"/>
        <v>□□ja: ""</v>
      </c>
    </row>
    <row r="248" spans="2:14">
      <c r="B248" s="17" t="s">
        <v>831</v>
      </c>
      <c r="D248" t="s">
        <v>815</v>
      </c>
      <c r="E248" t="s">
        <v>840</v>
      </c>
      <c r="F248" s="4" t="s">
        <v>279</v>
      </c>
      <c r="G248" s="6" t="s">
        <v>425</v>
      </c>
      <c r="H248" s="6"/>
      <c r="K248" s="45" t="str">
        <f t="shared" si="18"/>
        <v/>
      </c>
      <c r="L248" s="45" t="str">
        <f t="shared" si="19"/>
        <v>□- keystroke: "&lt;Esc&gt;"</v>
      </c>
      <c r="M248" s="45" t="str">
        <f t="shared" si="20"/>
        <v>□□en: "Exit insert mode"</v>
      </c>
      <c r="N248" s="45" t="str">
        <f t="shared" si="21"/>
        <v>□□ja: ""</v>
      </c>
    </row>
    <row r="249" spans="2:14">
      <c r="B249" s="17" t="s">
        <v>832</v>
      </c>
      <c r="D249" t="s">
        <v>815</v>
      </c>
      <c r="E249" t="s">
        <v>840</v>
      </c>
      <c r="F249" s="4" t="s">
        <v>259</v>
      </c>
      <c r="G249" s="6" t="s">
        <v>426</v>
      </c>
      <c r="H249" s="6"/>
      <c r="K249" s="45" t="str">
        <f t="shared" si="18"/>
        <v/>
      </c>
      <c r="L249" s="45" t="str">
        <f t="shared" si="19"/>
        <v>□- keystroke: ":"</v>
      </c>
      <c r="M249" s="45" t="str">
        <f t="shared" si="20"/>
        <v>□□en: "Input emoji"</v>
      </c>
      <c r="N249" s="45" t="str">
        <f t="shared" si="21"/>
        <v>□□ja: ""</v>
      </c>
    </row>
    <row r="250" spans="2:14">
      <c r="B250" s="17" t="s">
        <v>833</v>
      </c>
      <c r="D250" t="s">
        <v>804</v>
      </c>
      <c r="E250" t="s">
        <v>840</v>
      </c>
      <c r="F250" s="4" t="s">
        <v>287</v>
      </c>
      <c r="G250" s="6" t="s">
        <v>288</v>
      </c>
      <c r="H250" s="6"/>
      <c r="K250" s="45" t="str">
        <f t="shared" si="18"/>
        <v/>
      </c>
      <c r="L250" s="45" t="str">
        <f t="shared" si="19"/>
        <v>□- keystroke: "&lt;Ctrl-'&gt;"</v>
      </c>
      <c r="M250" s="45" t="str">
        <f t="shared" si="20"/>
        <v>□□en: "Toggle quotes in an input element"</v>
      </c>
      <c r="N250" s="45" t="str">
        <f t="shared" si="21"/>
        <v>□□ja: ""</v>
      </c>
    </row>
    <row r="251" spans="2:14">
      <c r="B251" s="17" t="s">
        <v>916</v>
      </c>
      <c r="D251" t="s">
        <v>804</v>
      </c>
      <c r="E251" t="s">
        <v>840</v>
      </c>
      <c r="F251" s="4" t="s">
        <v>44</v>
      </c>
      <c r="G251" s="6" t="s">
        <v>427</v>
      </c>
      <c r="H251" s="6"/>
      <c r="K251" s="45" t="str">
        <f t="shared" si="18"/>
        <v/>
      </c>
      <c r="L251" s="45" t="str">
        <f t="shared" si="19"/>
        <v>□- keystroke: "&lt;Ctrl-i&gt;"</v>
      </c>
      <c r="M251" s="45" t="str">
        <f t="shared" si="20"/>
        <v>□□en: "Open vim editor for current input"</v>
      </c>
      <c r="N251" s="45" t="str">
        <f t="shared" si="21"/>
        <v>□□ja: ""</v>
      </c>
    </row>
    <row r="252" spans="2:14">
      <c r="B252" s="17" t="s">
        <v>917</v>
      </c>
      <c r="D252" t="s">
        <v>804</v>
      </c>
      <c r="E252" t="s">
        <v>840</v>
      </c>
      <c r="F252" s="4" t="s">
        <v>47</v>
      </c>
      <c r="G252" s="6" t="s">
        <v>428</v>
      </c>
      <c r="H252" s="6"/>
      <c r="K252" s="45" t="str">
        <f t="shared" si="18"/>
        <v/>
      </c>
      <c r="L252" s="45" t="str">
        <f t="shared" si="19"/>
        <v>□- keystroke: "&lt;Ctrl-Alt-i&gt;"</v>
      </c>
      <c r="M252" s="45" t="str">
        <f t="shared" si="20"/>
        <v>□□en: "Open neovim for current input"</v>
      </c>
      <c r="N252" s="45" t="str">
        <f t="shared" si="21"/>
        <v>□□ja: ""</v>
      </c>
    </row>
    <row r="253" spans="2:14">
      <c r="B253" s="17" t="s">
        <v>918</v>
      </c>
      <c r="C253" s="14" t="s">
        <v>808</v>
      </c>
      <c r="D253" s="14"/>
      <c r="E253" s="14"/>
      <c r="F253" s="15"/>
      <c r="G253" s="16"/>
      <c r="H253" s="20"/>
      <c r="K253" s="45" t="str">
        <f t="shared" si="18"/>
        <v>section: "■ Secret"</v>
      </c>
      <c r="L253" s="45" t="str">
        <f t="shared" si="19"/>
        <v/>
      </c>
      <c r="M253" s="45" t="str">
        <f t="shared" si="20"/>
        <v/>
      </c>
      <c r="N253" s="45" t="str">
        <f t="shared" si="21"/>
        <v/>
      </c>
    </row>
    <row r="254" spans="2:14">
      <c r="B254" s="17" t="s">
        <v>919</v>
      </c>
      <c r="D254" t="s">
        <v>806</v>
      </c>
      <c r="E254" t="s">
        <v>839</v>
      </c>
      <c r="F254" s="4" t="s">
        <v>807</v>
      </c>
      <c r="H254" s="6"/>
      <c r="K254" s="45" t="str">
        <f t="shared" si="18"/>
        <v/>
      </c>
      <c r="L254" s="45" t="str">
        <f t="shared" si="19"/>
        <v>□- keystroke: "ZQ"</v>
      </c>
      <c r="M254" s="45" t="str">
        <f t="shared" si="20"/>
        <v/>
      </c>
      <c r="N254" s="45" t="str">
        <f t="shared" si="21"/>
        <v/>
      </c>
    </row>
  </sheetData>
  <autoFilter ref="C1:G254" xr:uid="{D8FCAC76-1F13-43D6-B13C-4C2BB63FCD46}"/>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26A4F-3CD6-46B6-B0B7-70AC9865865A}">
  <dimension ref="B1:T255"/>
  <sheetViews>
    <sheetView zoomScale="85" zoomScaleNormal="85" workbookViewId="0">
      <pane ySplit="1" topLeftCell="A2" activePane="bottomLeft" state="frozen"/>
      <selection pane="bottomLeft" activeCell="A2" sqref="A2"/>
    </sheetView>
  </sheetViews>
  <sheetFormatPr defaultColWidth="2.640625" defaultRowHeight="15"/>
  <cols>
    <col min="2" max="2" width="5.42578125" bestFit="1" customWidth="1"/>
    <col min="3" max="3" width="18.5" bestFit="1" customWidth="1"/>
    <col min="4" max="4" width="7.0703125" style="4" bestFit="1" customWidth="1"/>
    <col min="5" max="5" width="12.28515625" style="4" bestFit="1" customWidth="1"/>
    <col min="6" max="6" width="39.28515625" style="6" bestFit="1" customWidth="1"/>
    <col min="7" max="7" width="39.92578125" style="6" bestFit="1" customWidth="1"/>
    <col min="8" max="8" width="4.28515625" style="9" bestFit="1" customWidth="1"/>
    <col min="9" max="9" width="8.640625" style="31" bestFit="1" customWidth="1"/>
    <col min="10" max="10" width="8.640625" style="31" customWidth="1"/>
    <col min="11" max="11" width="19.5703125" style="8" bestFit="1" customWidth="1"/>
    <col min="12" max="12" width="4.28515625" style="27" bestFit="1" customWidth="1"/>
    <col min="13" max="13" width="4.28515625" style="27" customWidth="1"/>
    <col min="14" max="14" width="2.92578125" style="27" customWidth="1"/>
    <col min="15" max="15" width="5" style="27" customWidth="1"/>
    <col min="16" max="16" width="5.35546875" style="4" bestFit="1" customWidth="1"/>
    <col min="17" max="17" width="3.5703125" style="4" bestFit="1" customWidth="1"/>
    <col min="18" max="18" width="4.640625" style="4" bestFit="1" customWidth="1"/>
    <col min="19" max="20" width="22.35546875" style="4" bestFit="1" customWidth="1"/>
  </cols>
  <sheetData>
    <row r="1" spans="2:20" ht="30">
      <c r="B1" s="17" t="s">
        <v>835</v>
      </c>
      <c r="C1" s="10" t="s">
        <v>801</v>
      </c>
      <c r="D1" s="10" t="s">
        <v>846</v>
      </c>
      <c r="E1" s="10" t="s">
        <v>553</v>
      </c>
      <c r="F1" s="11" t="s">
        <v>803</v>
      </c>
      <c r="G1" s="11" t="s">
        <v>431</v>
      </c>
      <c r="H1" s="12" t="s">
        <v>432</v>
      </c>
      <c r="I1" s="43" t="s">
        <v>927</v>
      </c>
      <c r="J1" s="43" t="s">
        <v>928</v>
      </c>
      <c r="K1" s="13" t="s">
        <v>442</v>
      </c>
      <c r="L1" s="10" t="s">
        <v>802</v>
      </c>
      <c r="M1" s="10"/>
      <c r="N1" s="10"/>
      <c r="O1" s="10" t="s">
        <v>836</v>
      </c>
      <c r="P1" s="10"/>
      <c r="Q1" s="10" t="s">
        <v>551</v>
      </c>
      <c r="R1" s="10" t="s">
        <v>552</v>
      </c>
      <c r="S1" s="29" t="s">
        <v>837</v>
      </c>
      <c r="T1" s="29" t="s">
        <v>878</v>
      </c>
    </row>
    <row r="2" spans="2:20">
      <c r="B2" s="17" t="s">
        <v>570</v>
      </c>
      <c r="C2" s="18"/>
      <c r="D2" s="19"/>
      <c r="E2" s="19"/>
      <c r="F2" s="20"/>
      <c r="G2" s="20"/>
      <c r="H2" s="21"/>
      <c r="I2" s="23"/>
      <c r="J2" s="23"/>
      <c r="K2" s="22"/>
      <c r="L2" s="23"/>
      <c r="M2" s="23"/>
      <c r="N2" s="23"/>
      <c r="O2" s="23"/>
      <c r="P2" s="19"/>
      <c r="Q2" s="19"/>
      <c r="R2" s="19"/>
      <c r="S2" s="24"/>
      <c r="T2" s="24"/>
    </row>
    <row r="3" spans="2:20">
      <c r="B3" s="17" t="s">
        <v>571</v>
      </c>
      <c r="C3" s="1" t="s">
        <v>569</v>
      </c>
      <c r="D3" s="42" t="str">
        <f>VLOOKUP(B3,翻訳!B:E,4,0)</f>
        <v>normal</v>
      </c>
      <c r="E3" s="42" t="str">
        <f>VLOOKUP(B3,翻訳!B:F,5,0)</f>
        <v>&lt;Alt-s&gt;</v>
      </c>
      <c r="F3" s="32" t="str">
        <f>_xlfn.XLOOKUP($B3,翻訳!$B:$B,翻訳!$G:$G,"",0)&amp;""</f>
        <v>Toggle SurfingKeys on current site</v>
      </c>
      <c r="G3" s="32" t="str">
        <f>_xlfn.XLOOKUP($B3,翻訳!$B:$B,翻訳!$H:$H,"",0)&amp;""</f>
        <v>現在のサイトでSurfingkeysの有効無効を切替。</v>
      </c>
      <c r="H3" s="9" t="s">
        <v>437</v>
      </c>
      <c r="I3" s="30" t="s">
        <v>525</v>
      </c>
      <c r="J3" s="30"/>
      <c r="L3" s="25">
        <f t="shared" ref="L3" si="0">LEN(E3)</f>
        <v>7</v>
      </c>
      <c r="M3" s="25" t="str">
        <f t="shared" ref="M3:M8" si="1">IF(H3="○",IF(I3="",E3,I3),"")</f>
        <v>@@</v>
      </c>
      <c r="N3" s="25" t="str">
        <f t="shared" ref="N3:N8" si="2">IF(M3="","",CODE(LEFT(M3,1))&amp;CODE((MID(M3&amp;" ",2,1)))&amp;CODE((MID(M3&amp;"  ",3,1)))&amp;CODE((MID(M3&amp;"   ",4,1))))</f>
        <v>64643232</v>
      </c>
      <c r="O3" s="25" t="str">
        <f t="shared" ref="O3:O8" si="3">"!!"&amp;E3</f>
        <v>!!&lt;Alt-s&gt;</v>
      </c>
      <c r="P3" s="33" t="str">
        <f>IF(M3="","",IF(AND(ISERROR(VLOOKUP(N3,N$1:N2,1,0)),ISERROR(VLOOKUP(N3,N4:N$255,1,0))),"ok","▲NG"))</f>
        <v>ok</v>
      </c>
      <c r="Q3" s="26" t="str">
        <f>IF(M3="","",LEFT(M3,1))</f>
        <v>@</v>
      </c>
      <c r="R3" s="26" t="str">
        <f t="shared" ref="R3" si="4">IF(I3="","",LEFT(I3,2))</f>
        <v>@@</v>
      </c>
      <c r="S3" s="28" t="str">
        <f t="shared" ref="S3:S8" si="5">IF(""=M3,"","map("""&amp;M3&amp;""", """&amp;O3&amp;""")")</f>
        <v>map("@@", "!!&lt;Alt-s&gt;")</v>
      </c>
      <c r="T3" s="28" t="str">
        <f t="shared" ref="T3:T8" si="6">IF(""=J3,"","map("""&amp;J3&amp;""", """&amp;O3&amp;""")")</f>
        <v/>
      </c>
    </row>
    <row r="4" spans="2:20" ht="30">
      <c r="B4" s="17" t="s">
        <v>572</v>
      </c>
      <c r="C4" s="1" t="s">
        <v>569</v>
      </c>
      <c r="D4" s="42" t="str">
        <f>VLOOKUP(B4,翻訳!B:E,4,0)</f>
        <v>normal</v>
      </c>
      <c r="E4" s="42" t="str">
        <f>VLOOKUP(B4,翻訳!B:F,5,0)</f>
        <v>&lt;Alt-i&gt;</v>
      </c>
      <c r="F4" s="32" t="str">
        <f>_xlfn.XLOOKUP($B4,翻訳!$B:$B,翻訳!$G:$G,"",0)&amp;""</f>
        <v>Enter PassThrough mode to temporarily suppress SurfingKeys</v>
      </c>
      <c r="G4" s="32" t="str">
        <f>_xlfn.XLOOKUP($B4,翻訳!$B:$B,翻訳!$H:$H,"",0)&amp;""</f>
        <v>パススルーモードに移行。Escで解除。</v>
      </c>
      <c r="H4" s="9" t="s">
        <v>437</v>
      </c>
      <c r="I4" s="30" t="s">
        <v>526</v>
      </c>
      <c r="J4" s="30"/>
      <c r="L4" s="25">
        <f t="shared" ref="L4:L69" si="7">LEN(E4)</f>
        <v>7</v>
      </c>
      <c r="M4" s="25" t="str">
        <f t="shared" si="1"/>
        <v>@pt</v>
      </c>
      <c r="N4" s="25" t="str">
        <f t="shared" si="2"/>
        <v>6411211632</v>
      </c>
      <c r="O4" s="25" t="str">
        <f t="shared" si="3"/>
        <v>!!&lt;Alt-i&gt;</v>
      </c>
      <c r="P4" s="33" t="str">
        <f>IF(M4="","",IF(AND(ISERROR(VLOOKUP(N4,N$1:N3,1,0)),ISERROR(VLOOKUP(N4,N5:N$255,1,0))),"ok","▲NG"))</f>
        <v>ok</v>
      </c>
      <c r="Q4" s="26" t="str">
        <f t="shared" ref="Q4:Q69" si="8">IF(M4="","",LEFT(M4,1))</f>
        <v>@</v>
      </c>
      <c r="R4" s="26" t="str">
        <f t="shared" ref="R4:R69" si="9">IF(I4="","",LEFT(I4,2))</f>
        <v>@p</v>
      </c>
      <c r="S4" s="28" t="str">
        <f t="shared" si="5"/>
        <v>map("@pt", "!!&lt;Alt-i&gt;")</v>
      </c>
      <c r="T4" s="28" t="str">
        <f t="shared" si="6"/>
        <v/>
      </c>
    </row>
    <row r="5" spans="2:20" ht="30">
      <c r="B5" s="17" t="s">
        <v>573</v>
      </c>
      <c r="C5" s="1" t="s">
        <v>569</v>
      </c>
      <c r="D5" s="42" t="str">
        <f>VLOOKUP(B5,翻訳!B:E,4,0)</f>
        <v>normal</v>
      </c>
      <c r="E5" s="42" t="str">
        <f>VLOOKUP(B5,翻訳!B:F,5,0)</f>
        <v>p</v>
      </c>
      <c r="F5" s="32" t="str">
        <f>_xlfn.XLOOKUP($B5,翻訳!$B:$B,翻訳!$G:$G,"",0)&amp;""</f>
        <v>Enter ephemeral PassThrough mode to temporarily suppress SurfingKeys</v>
      </c>
      <c r="G5" s="32" t="str">
        <f>_xlfn.XLOOKUP($B5,翻訳!$B:$B,翻訳!$H:$H,"",0)&amp;""</f>
        <v>パススルーモードに1秒間だけ移行。</v>
      </c>
      <c r="H5" s="9" t="s">
        <v>437</v>
      </c>
      <c r="I5" s="30" t="s">
        <v>527</v>
      </c>
      <c r="J5" s="30"/>
      <c r="L5" s="25">
        <f t="shared" si="7"/>
        <v>1</v>
      </c>
      <c r="M5" s="25" t="str">
        <f t="shared" si="1"/>
        <v>@1pt</v>
      </c>
      <c r="N5" s="25" t="str">
        <f t="shared" si="2"/>
        <v>6449112116</v>
      </c>
      <c r="O5" s="25" t="str">
        <f t="shared" si="3"/>
        <v>!!p</v>
      </c>
      <c r="P5" s="33" t="str">
        <f>IF(M5="","",IF(AND(ISERROR(VLOOKUP(N5,N$1:N4,1,0)),ISERROR(VLOOKUP(N5,N6:N$255,1,0))),"ok","▲NG"))</f>
        <v>ok</v>
      </c>
      <c r="Q5" s="26" t="str">
        <f t="shared" si="8"/>
        <v>@</v>
      </c>
      <c r="R5" s="26" t="str">
        <f t="shared" si="9"/>
        <v>@1</v>
      </c>
      <c r="S5" s="28" t="str">
        <f t="shared" si="5"/>
        <v>map("@1pt", "!!p")</v>
      </c>
      <c r="T5" s="28" t="str">
        <f t="shared" si="6"/>
        <v/>
      </c>
    </row>
    <row r="6" spans="2:20">
      <c r="B6" s="17" t="s">
        <v>574</v>
      </c>
      <c r="C6" s="1" t="s">
        <v>569</v>
      </c>
      <c r="D6" s="42" t="str">
        <f>VLOOKUP(B6,翻訳!B:E,4,0)</f>
        <v>normal</v>
      </c>
      <c r="E6" s="42" t="str">
        <f>VLOOKUP(B6,翻訳!B:F,5,0)</f>
        <v>?</v>
      </c>
      <c r="F6" s="32" t="str">
        <f>_xlfn.XLOOKUP($B6,翻訳!$B:$B,翻訳!$G:$G,"",0)&amp;""</f>
        <v>Show usage</v>
      </c>
      <c r="G6" s="32" t="str">
        <f>_xlfn.XLOOKUP($B6,翻訳!$B:$B,翻訳!$H:$H,"",0)&amp;""</f>
        <v>キーマップ表示</v>
      </c>
      <c r="H6" s="9" t="s">
        <v>437</v>
      </c>
      <c r="L6" s="25">
        <f t="shared" si="7"/>
        <v>1</v>
      </c>
      <c r="M6" s="25" t="str">
        <f t="shared" si="1"/>
        <v>?</v>
      </c>
      <c r="N6" s="25" t="str">
        <f t="shared" si="2"/>
        <v>63323232</v>
      </c>
      <c r="O6" s="25" t="str">
        <f t="shared" si="3"/>
        <v>!!?</v>
      </c>
      <c r="P6" s="33" t="str">
        <f>IF(M6="","",IF(AND(ISERROR(VLOOKUP(N6,N$1:N5,1,0)),ISERROR(VLOOKUP(N6,N7:N$255,1,0))),"ok","▲NG"))</f>
        <v>ok</v>
      </c>
      <c r="Q6" s="26" t="str">
        <f t="shared" si="8"/>
        <v>?</v>
      </c>
      <c r="R6" s="26" t="str">
        <f t="shared" si="9"/>
        <v/>
      </c>
      <c r="S6" s="28" t="str">
        <f t="shared" si="5"/>
        <v>map("?", "!!?")</v>
      </c>
      <c r="T6" s="28" t="str">
        <f t="shared" si="6"/>
        <v/>
      </c>
    </row>
    <row r="7" spans="2:20">
      <c r="B7" s="17" t="s">
        <v>575</v>
      </c>
      <c r="C7" s="1" t="s">
        <v>569</v>
      </c>
      <c r="D7" s="42" t="str">
        <f>VLOOKUP(B7,翻訳!B:E,4,0)</f>
        <v>normal</v>
      </c>
      <c r="E7" s="42" t="str">
        <f>VLOOKUP(B7,翻訳!B:F,5,0)</f>
        <v>;ql</v>
      </c>
      <c r="F7" s="32" t="str">
        <f>_xlfn.XLOOKUP($B7,翻訳!$B:$B,翻訳!$G:$G,"",0)&amp;""</f>
        <v>Show last action</v>
      </c>
      <c r="G7" s="32" t="str">
        <f>_xlfn.XLOOKUP($B7,翻訳!$B:$B,翻訳!$H:$H,"",0)&amp;""</f>
        <v/>
      </c>
      <c r="H7" s="9" t="s">
        <v>438</v>
      </c>
      <c r="L7" s="25">
        <f t="shared" si="7"/>
        <v>3</v>
      </c>
      <c r="M7" s="25" t="str">
        <f t="shared" si="1"/>
        <v/>
      </c>
      <c r="N7" s="25" t="str">
        <f t="shared" si="2"/>
        <v/>
      </c>
      <c r="O7" s="25" t="str">
        <f t="shared" si="3"/>
        <v>!!;ql</v>
      </c>
      <c r="P7" s="33" t="str">
        <f>IF(M7="","",IF(AND(ISERROR(VLOOKUP(N7,N$1:N6,1,0)),ISERROR(VLOOKUP(N7,N8:N$255,1,0))),"ok","▲NG"))</f>
        <v/>
      </c>
      <c r="Q7" s="26" t="str">
        <f t="shared" si="8"/>
        <v/>
      </c>
      <c r="R7" s="26" t="str">
        <f t="shared" si="9"/>
        <v/>
      </c>
      <c r="S7" s="28" t="str">
        <f t="shared" si="5"/>
        <v/>
      </c>
      <c r="T7" s="28" t="str">
        <f t="shared" si="6"/>
        <v/>
      </c>
    </row>
    <row r="8" spans="2:20">
      <c r="B8" s="17" t="s">
        <v>576</v>
      </c>
      <c r="C8" s="1" t="s">
        <v>569</v>
      </c>
      <c r="D8" s="42" t="str">
        <f>VLOOKUP(B8,翻訳!B:E,4,0)</f>
        <v>normal</v>
      </c>
      <c r="E8" s="42" t="str">
        <f>VLOOKUP(B8,翻訳!B:F,5,0)</f>
        <v>.</v>
      </c>
      <c r="F8" s="32" t="str">
        <f>_xlfn.XLOOKUP($B8,翻訳!$B:$B,翻訳!$G:$G,"",0)&amp;""</f>
        <v>Repeat last action</v>
      </c>
      <c r="G8" s="32" t="str">
        <f>_xlfn.XLOOKUP($B8,翻訳!$B:$B,翻訳!$H:$H,"",0)&amp;""</f>
        <v/>
      </c>
      <c r="H8" s="9" t="s">
        <v>437</v>
      </c>
      <c r="L8" s="25">
        <f t="shared" si="7"/>
        <v>1</v>
      </c>
      <c r="M8" s="25" t="str">
        <f t="shared" si="1"/>
        <v>.</v>
      </c>
      <c r="N8" s="25" t="str">
        <f t="shared" si="2"/>
        <v>46323232</v>
      </c>
      <c r="O8" s="25" t="str">
        <f t="shared" si="3"/>
        <v>!!.</v>
      </c>
      <c r="P8" s="33" t="str">
        <f>IF(M8="","",IF(AND(ISERROR(VLOOKUP(N8,N$1:N7,1,0)),ISERROR(VLOOKUP(N8,N9:N$255,1,0))),"ok","▲NG"))</f>
        <v>ok</v>
      </c>
      <c r="Q8" s="26" t="str">
        <f t="shared" si="8"/>
        <v>.</v>
      </c>
      <c r="R8" s="26" t="str">
        <f t="shared" si="9"/>
        <v/>
      </c>
      <c r="S8" s="28" t="str">
        <f t="shared" si="5"/>
        <v>map(".", "!!.")</v>
      </c>
      <c r="T8" s="28" t="str">
        <f t="shared" si="6"/>
        <v/>
      </c>
    </row>
    <row r="9" spans="2:20">
      <c r="B9" s="17" t="s">
        <v>577</v>
      </c>
      <c r="C9" s="18"/>
      <c r="D9" s="19"/>
      <c r="E9" s="19"/>
      <c r="F9" s="20"/>
      <c r="G9" s="20"/>
      <c r="H9" s="21"/>
      <c r="I9" s="23"/>
      <c r="J9" s="23"/>
      <c r="K9" s="22"/>
      <c r="L9" s="23"/>
      <c r="M9" s="23"/>
      <c r="N9" s="23"/>
      <c r="O9" s="23"/>
      <c r="P9" s="19"/>
      <c r="Q9" s="19"/>
      <c r="R9" s="19"/>
      <c r="S9" s="24"/>
      <c r="T9" s="24"/>
    </row>
    <row r="10" spans="2:20">
      <c r="B10" s="17" t="s">
        <v>578</v>
      </c>
      <c r="C10" s="2" t="s">
        <v>554</v>
      </c>
      <c r="D10" s="42" t="str">
        <f>VLOOKUP(B10,翻訳!B:E,4,0)</f>
        <v>normal</v>
      </c>
      <c r="E10" s="42" t="str">
        <f>VLOOKUP(B10,翻訳!B:F,5,0)</f>
        <v>cf</v>
      </c>
      <c r="F10" s="32" t="str">
        <f>_xlfn.XLOOKUP($B10,翻訳!$B:$B,翻訳!$G:$G,"",0)&amp;""</f>
        <v>Open multiple links in a new tab</v>
      </c>
      <c r="G10" s="32" t="str">
        <f>_xlfn.XLOOKUP($B10,翻訳!$B:$B,翻訳!$H:$H,"",0)&amp;""</f>
        <v>リンクにヒントを表示し続けてバックグラウンドで複数のタブを開く</v>
      </c>
      <c r="H10" s="9" t="s">
        <v>437</v>
      </c>
      <c r="I10" s="31" t="s">
        <v>850</v>
      </c>
      <c r="L10" s="25">
        <f t="shared" si="7"/>
        <v>2</v>
      </c>
      <c r="M10" s="25" t="str">
        <f t="shared" ref="M10:M28" si="10">IF(H10="○",IF(I10="",E10,I10),"")</f>
        <v>;F</v>
      </c>
      <c r="N10" s="25" t="str">
        <f t="shared" ref="N10:N73" si="11">IF(M10="","",CODE(LEFT(M10,1))&amp;CODE((MID(M10&amp;" ",2,1)))&amp;CODE((MID(M10&amp;"  ",3,1)))&amp;CODE((MID(M10&amp;"   ",4,1))))</f>
        <v>59703232</v>
      </c>
      <c r="O10" s="25" t="str">
        <f t="shared" ref="O10:O28" si="12">"!!"&amp;E10</f>
        <v>!!cf</v>
      </c>
      <c r="P10" s="33" t="str">
        <f>IF(M10="","",IF(AND(ISERROR(VLOOKUP(N10,N$1:N9,1,0)),ISERROR(VLOOKUP(N10,N11:N$255,1,0))),"ok","▲NG"))</f>
        <v>ok</v>
      </c>
      <c r="Q10" s="26" t="str">
        <f t="shared" si="8"/>
        <v>;</v>
      </c>
      <c r="R10" s="26" t="str">
        <f t="shared" si="9"/>
        <v>;F</v>
      </c>
      <c r="S10" s="28" t="str">
        <f t="shared" ref="S10:S28" si="13">IF(""=M10,"","map("""&amp;M10&amp;""", """&amp;O10&amp;""")")</f>
        <v>map(";F", "!!cf")</v>
      </c>
      <c r="T10" s="28" t="str">
        <f t="shared" ref="T10:T28" si="14">IF(""=J10,"","map("""&amp;J10&amp;""", """&amp;O10&amp;""")")</f>
        <v/>
      </c>
    </row>
    <row r="11" spans="2:20">
      <c r="B11" s="17" t="s">
        <v>579</v>
      </c>
      <c r="C11" s="2" t="s">
        <v>554</v>
      </c>
      <c r="D11" s="42" t="str">
        <f>VLOOKUP(B11,翻訳!B:E,4,0)</f>
        <v>normal</v>
      </c>
      <c r="E11" s="42" t="str">
        <f>VLOOKUP(B11,翻訳!B:F,5,0)</f>
        <v>gi</v>
      </c>
      <c r="F11" s="32" t="str">
        <f>_xlfn.XLOOKUP($B11,翻訳!$B:$B,翻訳!$G:$G,"",0)&amp;""</f>
        <v>Go to the first edit box</v>
      </c>
      <c r="G11" s="32" t="str">
        <f>_xlfn.XLOOKUP($B11,翻訳!$B:$B,翻訳!$H:$H,"",0)&amp;""</f>
        <v>ページ内最初の入力要素にフォーカス</v>
      </c>
      <c r="H11" s="9" t="s">
        <v>437</v>
      </c>
      <c r="L11" s="25">
        <f t="shared" si="7"/>
        <v>2</v>
      </c>
      <c r="M11" s="25" t="str">
        <f t="shared" si="10"/>
        <v>gi</v>
      </c>
      <c r="N11" s="25" t="str">
        <f t="shared" si="11"/>
        <v>1031053232</v>
      </c>
      <c r="O11" s="25" t="str">
        <f t="shared" si="12"/>
        <v>!!gi</v>
      </c>
      <c r="P11" s="33" t="str">
        <f>IF(M11="","",IF(AND(ISERROR(VLOOKUP(N11,N$1:N10,1,0)),ISERROR(VLOOKUP(N11,N12:N$255,1,0))),"ok","▲NG"))</f>
        <v>ok</v>
      </c>
      <c r="Q11" s="26" t="str">
        <f t="shared" si="8"/>
        <v>g</v>
      </c>
      <c r="R11" s="26" t="str">
        <f t="shared" si="9"/>
        <v/>
      </c>
      <c r="S11" s="28" t="str">
        <f t="shared" si="13"/>
        <v>map("gi", "!!gi")</v>
      </c>
      <c r="T11" s="28" t="str">
        <f t="shared" si="14"/>
        <v/>
      </c>
    </row>
    <row r="12" spans="2:20">
      <c r="B12" s="17" t="s">
        <v>580</v>
      </c>
      <c r="C12" s="2" t="s">
        <v>554</v>
      </c>
      <c r="D12" s="42" t="str">
        <f>VLOOKUP(B12,翻訳!B:E,4,0)</f>
        <v>normal</v>
      </c>
      <c r="E12" s="42" t="str">
        <f>VLOOKUP(B12,翻訳!B:F,5,0)</f>
        <v>gf</v>
      </c>
      <c r="F12" s="32" t="str">
        <f>_xlfn.XLOOKUP($B12,翻訳!$B:$B,翻訳!$G:$G,"",0)&amp;""</f>
        <v>Open a link in non-active new tab</v>
      </c>
      <c r="G12" s="32" t="str">
        <f>_xlfn.XLOOKUP($B12,翻訳!$B:$B,翻訳!$H:$H,"",0)&amp;""</f>
        <v/>
      </c>
      <c r="H12" s="9" t="s">
        <v>437</v>
      </c>
      <c r="L12" s="25">
        <f t="shared" si="7"/>
        <v>2</v>
      </c>
      <c r="M12" s="25" t="str">
        <f t="shared" si="10"/>
        <v>gf</v>
      </c>
      <c r="N12" s="25" t="str">
        <f t="shared" si="11"/>
        <v>1031023232</v>
      </c>
      <c r="O12" s="25" t="str">
        <f t="shared" si="12"/>
        <v>!!gf</v>
      </c>
      <c r="P12" s="33" t="str">
        <f>IF(M12="","",IF(AND(ISERROR(VLOOKUP(N12,N$1:N11,1,0)),ISERROR(VLOOKUP(N12,N13:N$255,1,0))),"ok","▲NG"))</f>
        <v>ok</v>
      </c>
      <c r="Q12" s="26" t="str">
        <f t="shared" si="8"/>
        <v>g</v>
      </c>
      <c r="R12" s="26" t="str">
        <f t="shared" si="9"/>
        <v/>
      </c>
      <c r="S12" s="28" t="str">
        <f t="shared" si="13"/>
        <v>map("gf", "!!gf")</v>
      </c>
      <c r="T12" s="28" t="str">
        <f t="shared" si="14"/>
        <v/>
      </c>
    </row>
    <row r="13" spans="2:20">
      <c r="B13" s="17" t="s">
        <v>581</v>
      </c>
      <c r="C13" s="2" t="s">
        <v>554</v>
      </c>
      <c r="D13" s="42" t="str">
        <f>VLOOKUP(B13,翻訳!B:E,4,0)</f>
        <v>normal</v>
      </c>
      <c r="E13" s="42" t="str">
        <f>VLOOKUP(B13,翻訳!B:F,5,0)</f>
        <v>[[</v>
      </c>
      <c r="F13" s="32" t="str">
        <f>_xlfn.XLOOKUP($B13,翻訳!$B:$B,翻訳!$G:$G,"",0)&amp;""</f>
        <v>Click on the previous link on current page</v>
      </c>
      <c r="G13" s="32" t="str">
        <f>_xlfn.XLOOKUP($B13,翻訳!$B:$B,翻訳!$H:$H,"",0)&amp;""</f>
        <v/>
      </c>
      <c r="H13" s="9" t="s">
        <v>437</v>
      </c>
      <c r="K13" s="8" t="s">
        <v>901</v>
      </c>
      <c r="L13" s="25">
        <f t="shared" si="7"/>
        <v>2</v>
      </c>
      <c r="M13" s="25" t="str">
        <f t="shared" si="10"/>
        <v>[[</v>
      </c>
      <c r="N13" s="25" t="str">
        <f t="shared" si="11"/>
        <v>91913232</v>
      </c>
      <c r="O13" s="25" t="str">
        <f t="shared" si="12"/>
        <v>!![[</v>
      </c>
      <c r="P13" s="33" t="str">
        <f>IF(M13="","",IF(AND(ISERROR(VLOOKUP(N13,N$1:N12,1,0)),ISERROR(VLOOKUP(N13,N14:N$255,1,0))),"ok","▲NG"))</f>
        <v>ok</v>
      </c>
      <c r="Q13" s="26" t="str">
        <f t="shared" si="8"/>
        <v>[</v>
      </c>
      <c r="R13" s="26" t="str">
        <f t="shared" si="9"/>
        <v/>
      </c>
      <c r="S13" s="28" t="str">
        <f t="shared" si="13"/>
        <v>map("[[", "!![[")</v>
      </c>
      <c r="T13" s="28" t="str">
        <f t="shared" si="14"/>
        <v/>
      </c>
    </row>
    <row r="14" spans="2:20">
      <c r="B14" s="17" t="s">
        <v>582</v>
      </c>
      <c r="C14" s="2" t="s">
        <v>554</v>
      </c>
      <c r="D14" s="42" t="str">
        <f>VLOOKUP(B14,翻訳!B:E,4,0)</f>
        <v>normal</v>
      </c>
      <c r="E14" s="42" t="str">
        <f>VLOOKUP(B14,翻訳!B:F,5,0)</f>
        <v>]]</v>
      </c>
      <c r="F14" s="32" t="str">
        <f>_xlfn.XLOOKUP($B14,翻訳!$B:$B,翻訳!$G:$G,"",0)&amp;""</f>
        <v>Click on the next link on current page</v>
      </c>
      <c r="G14" s="32" t="str">
        <f>_xlfn.XLOOKUP($B14,翻訳!$B:$B,翻訳!$H:$H,"",0)&amp;""</f>
        <v/>
      </c>
      <c r="H14" s="9" t="s">
        <v>437</v>
      </c>
      <c r="K14" s="8" t="s">
        <v>900</v>
      </c>
      <c r="L14" s="25">
        <f t="shared" si="7"/>
        <v>2</v>
      </c>
      <c r="M14" s="25" t="str">
        <f t="shared" si="10"/>
        <v>]]</v>
      </c>
      <c r="N14" s="25" t="str">
        <f t="shared" si="11"/>
        <v>93933232</v>
      </c>
      <c r="O14" s="25" t="str">
        <f t="shared" si="12"/>
        <v>!!]]</v>
      </c>
      <c r="P14" s="33" t="str">
        <f>IF(M14="","",IF(AND(ISERROR(VLOOKUP(N14,N$1:N13,1,0)),ISERROR(VLOOKUP(N14,N15:N$255,1,0))),"ok","▲NG"))</f>
        <v>ok</v>
      </c>
      <c r="Q14" s="26" t="str">
        <f t="shared" si="8"/>
        <v>]</v>
      </c>
      <c r="R14" s="26" t="str">
        <f t="shared" si="9"/>
        <v/>
      </c>
      <c r="S14" s="28" t="str">
        <f t="shared" si="13"/>
        <v>map("]]", "!!]]")</v>
      </c>
      <c r="T14" s="28" t="str">
        <f t="shared" si="14"/>
        <v/>
      </c>
    </row>
    <row r="15" spans="2:20">
      <c r="B15" s="17" t="s">
        <v>583</v>
      </c>
      <c r="C15" s="2" t="s">
        <v>554</v>
      </c>
      <c r="D15" s="42" t="str">
        <f>VLOOKUP(B15,翻訳!B:E,4,0)</f>
        <v>normal</v>
      </c>
      <c r="E15" s="42" t="str">
        <f>VLOOKUP(B15,翻訳!B:F,5,0)</f>
        <v>;m</v>
      </c>
      <c r="F15" s="32" t="str">
        <f>_xlfn.XLOOKUP($B15,翻訳!$B:$B,翻訳!$G:$G,"",0)&amp;""</f>
        <v>mouse out last element</v>
      </c>
      <c r="G15" s="32" t="str">
        <f>_xlfn.XLOOKUP($B15,翻訳!$B:$B,翻訳!$H:$H,"",0)&amp;""</f>
        <v/>
      </c>
      <c r="H15" s="9" t="s">
        <v>438</v>
      </c>
      <c r="L15" s="25">
        <f t="shared" si="7"/>
        <v>2</v>
      </c>
      <c r="M15" s="25" t="str">
        <f t="shared" si="10"/>
        <v/>
      </c>
      <c r="N15" s="25" t="str">
        <f t="shared" si="11"/>
        <v/>
      </c>
      <c r="O15" s="25" t="str">
        <f t="shared" si="12"/>
        <v>!!;m</v>
      </c>
      <c r="P15" s="33" t="str">
        <f>IF(M15="","",IF(AND(ISERROR(VLOOKUP(N15,N$1:N14,1,0)),ISERROR(VLOOKUP(N15,N16:N$255,1,0))),"ok","▲NG"))</f>
        <v/>
      </c>
      <c r="Q15" s="26" t="str">
        <f t="shared" si="8"/>
        <v/>
      </c>
      <c r="R15" s="26" t="str">
        <f t="shared" si="9"/>
        <v/>
      </c>
      <c r="S15" s="28" t="str">
        <f t="shared" si="13"/>
        <v/>
      </c>
      <c r="T15" s="28" t="str">
        <f t="shared" si="14"/>
        <v/>
      </c>
    </row>
    <row r="16" spans="2:20">
      <c r="B16" s="17" t="s">
        <v>584</v>
      </c>
      <c r="C16" s="2" t="s">
        <v>554</v>
      </c>
      <c r="D16" s="42" t="str">
        <f>VLOOKUP(B16,翻訳!B:E,4,0)</f>
        <v>normal</v>
      </c>
      <c r="E16" s="42" t="str">
        <f>VLOOKUP(B16,翻訳!B:F,5,0)</f>
        <v>;fs</v>
      </c>
      <c r="F16" s="32" t="str">
        <f>_xlfn.XLOOKUP($B16,翻訳!$B:$B,翻訳!$G:$G,"",0)&amp;""</f>
        <v>Display hints to focus scrollable elements</v>
      </c>
      <c r="G16" s="32" t="str">
        <f>_xlfn.XLOOKUP($B16,翻訳!$B:$B,翻訳!$H:$H,"",0)&amp;""</f>
        <v/>
      </c>
      <c r="H16" s="9" t="s">
        <v>437</v>
      </c>
      <c r="I16" s="31" t="s">
        <v>529</v>
      </c>
      <c r="K16" s="8" t="s">
        <v>445</v>
      </c>
      <c r="L16" s="25">
        <f t="shared" si="7"/>
        <v>3</v>
      </c>
      <c r="M16" s="25" t="str">
        <f t="shared" si="10"/>
        <v>cf</v>
      </c>
      <c r="N16" s="25" t="str">
        <f t="shared" si="11"/>
        <v>991023232</v>
      </c>
      <c r="O16" s="25" t="str">
        <f t="shared" si="12"/>
        <v>!!;fs</v>
      </c>
      <c r="P16" s="33" t="str">
        <f>IF(M16="","",IF(AND(ISERROR(VLOOKUP(N16,N$1:N15,1,0)),ISERROR(VLOOKUP(N16,N17:N$255,1,0))),"ok","▲NG"))</f>
        <v>ok</v>
      </c>
      <c r="Q16" s="26" t="str">
        <f t="shared" si="8"/>
        <v>c</v>
      </c>
      <c r="R16" s="26" t="str">
        <f t="shared" si="9"/>
        <v>cf</v>
      </c>
      <c r="S16" s="28" t="str">
        <f t="shared" si="13"/>
        <v>map("cf", "!!;fs")</v>
      </c>
      <c r="T16" s="28" t="str">
        <f t="shared" si="14"/>
        <v/>
      </c>
    </row>
    <row r="17" spans="2:20">
      <c r="B17" s="17" t="s">
        <v>585</v>
      </c>
      <c r="C17" s="2" t="s">
        <v>554</v>
      </c>
      <c r="D17" s="42" t="str">
        <f>VLOOKUP(B17,翻訳!B:E,4,0)</f>
        <v>normal</v>
      </c>
      <c r="E17" s="42" t="str">
        <f>VLOOKUP(B17,翻訳!B:F,5,0)</f>
        <v>;di</v>
      </c>
      <c r="F17" s="32" t="str">
        <f>_xlfn.XLOOKUP($B17,翻訳!$B:$B,翻訳!$G:$G,"",0)&amp;""</f>
        <v>Download image</v>
      </c>
      <c r="G17" s="32" t="str">
        <f>_xlfn.XLOOKUP($B17,翻訳!$B:$B,翻訳!$H:$H,"",0)&amp;""</f>
        <v/>
      </c>
      <c r="H17" s="9" t="s">
        <v>437</v>
      </c>
      <c r="L17" s="25">
        <f t="shared" si="7"/>
        <v>3</v>
      </c>
      <c r="M17" s="25" t="str">
        <f t="shared" si="10"/>
        <v>;di</v>
      </c>
      <c r="N17" s="25" t="str">
        <f t="shared" si="11"/>
        <v>5910010532</v>
      </c>
      <c r="O17" s="25" t="str">
        <f t="shared" si="12"/>
        <v>!!;di</v>
      </c>
      <c r="P17" s="33" t="str">
        <f>IF(M17="","",IF(AND(ISERROR(VLOOKUP(N17,N$1:N16,1,0)),ISERROR(VLOOKUP(N17,N18:N$255,1,0))),"ok","▲NG"))</f>
        <v>ok</v>
      </c>
      <c r="Q17" s="26" t="str">
        <f t="shared" si="8"/>
        <v>;</v>
      </c>
      <c r="R17" s="26" t="str">
        <f t="shared" si="9"/>
        <v/>
      </c>
      <c r="S17" s="28" t="str">
        <f t="shared" si="13"/>
        <v>map(";di", "!!;di")</v>
      </c>
      <c r="T17" s="28" t="str">
        <f t="shared" si="14"/>
        <v/>
      </c>
    </row>
    <row r="18" spans="2:20" ht="30">
      <c r="B18" s="17" t="s">
        <v>586</v>
      </c>
      <c r="C18" s="2" t="s">
        <v>554</v>
      </c>
      <c r="D18" s="42" t="str">
        <f>VLOOKUP(B18,翻訳!B:E,4,0)</f>
        <v>normal</v>
      </c>
      <c r="E18" s="42" t="str">
        <f>VLOOKUP(B18,翻訳!B:F,5,0)</f>
        <v>O</v>
      </c>
      <c r="F18" s="32" t="str">
        <f>_xlfn.XLOOKUP($B18,翻訳!$B:$B,翻訳!$G:$G,"",0)&amp;""</f>
        <v>Open detected links from text</v>
      </c>
      <c r="G18" s="32" t="str">
        <f>_xlfn.XLOOKUP($B18,翻訳!$B:$B,翻訳!$H:$H,"",0)&amp;""</f>
        <v>現在表示中の領域にあるURLテキストにヒントを表示して開く。要素が1つの場合はヒントなしですぐに開く。</v>
      </c>
      <c r="H18" s="9" t="s">
        <v>437</v>
      </c>
      <c r="I18" s="31" t="s">
        <v>885</v>
      </c>
      <c r="L18" s="25">
        <f t="shared" si="7"/>
        <v>1</v>
      </c>
      <c r="M18" s="25" t="str">
        <f t="shared" si="10"/>
        <v>;u</v>
      </c>
      <c r="N18" s="25" t="str">
        <f t="shared" si="11"/>
        <v>591173232</v>
      </c>
      <c r="O18" s="25" t="str">
        <f t="shared" si="12"/>
        <v>!!O</v>
      </c>
      <c r="P18" s="33" t="str">
        <f>IF(M18="","",IF(AND(ISERROR(VLOOKUP(N18,N$1:N17,1,0)),ISERROR(VLOOKUP(N18,N19:N$255,1,0))),"ok","▲NG"))</f>
        <v>ok</v>
      </c>
      <c r="Q18" s="26" t="str">
        <f t="shared" si="8"/>
        <v>;</v>
      </c>
      <c r="R18" s="26" t="str">
        <f t="shared" si="9"/>
        <v>;u</v>
      </c>
      <c r="S18" s="28" t="str">
        <f t="shared" si="13"/>
        <v>map(";u", "!!O")</v>
      </c>
      <c r="T18" s="28" t="str">
        <f t="shared" si="14"/>
        <v/>
      </c>
    </row>
    <row r="19" spans="2:20" ht="90">
      <c r="B19" s="17" t="s">
        <v>587</v>
      </c>
      <c r="C19" s="2" t="s">
        <v>554</v>
      </c>
      <c r="D19" s="42" t="str">
        <f>VLOOKUP(B19,翻訳!B:E,4,0)</f>
        <v>normal</v>
      </c>
      <c r="E19" s="42" t="str">
        <f>VLOOKUP(B19,翻訳!B:F,5,0)</f>
        <v>f</v>
      </c>
      <c r="F19" s="32" t="str">
        <f>_xlfn.XLOOKUP($B19,翻訳!$B:$B,翻訳!$G:$G,"",0)&amp;""</f>
        <v>Open a link, press SHIFT to flip overlapped hints, hold SPACE to hide hints</v>
      </c>
      <c r="G19" s="32" t="str">
        <f>_xlfn.XLOOKUP($B19,翻訳!$B:$B,翻訳!$H:$H,"",0)&amp;""</f>
        <v>現在表示中の領域にあるクリック要素にヒントを表示して開く。要素が1つの場合はヒントなしですぐに開く。ヒント表示中にShiftキーを押すと、重なっているヒントが入れ替わる。Spaceキーを押している間、一時的にヒントを非表示にできる。ヒントを表示したあとShiftキーを押しながら選択すると、アクティブな新しいタブで開く。</v>
      </c>
      <c r="H19" s="9" t="s">
        <v>437</v>
      </c>
      <c r="L19" s="25">
        <f t="shared" si="7"/>
        <v>1</v>
      </c>
      <c r="M19" s="25" t="str">
        <f t="shared" si="10"/>
        <v>f</v>
      </c>
      <c r="N19" s="25" t="str">
        <f t="shared" si="11"/>
        <v>102323232</v>
      </c>
      <c r="O19" s="25" t="str">
        <f t="shared" si="12"/>
        <v>!!f</v>
      </c>
      <c r="P19" s="33" t="str">
        <f>IF(M19="","",IF(AND(ISERROR(VLOOKUP(N19,N$1:N18,1,0)),ISERROR(VLOOKUP(N19,N20:N$255,1,0))),"ok","▲NG"))</f>
        <v>ok</v>
      </c>
      <c r="Q19" s="26" t="str">
        <f t="shared" si="8"/>
        <v>f</v>
      </c>
      <c r="R19" s="26" t="str">
        <f t="shared" si="9"/>
        <v/>
      </c>
      <c r="S19" s="28" t="str">
        <f t="shared" si="13"/>
        <v>map("f", "!!f")</v>
      </c>
      <c r="T19" s="28" t="str">
        <f t="shared" si="14"/>
        <v/>
      </c>
    </row>
    <row r="20" spans="2:20">
      <c r="B20" s="17" t="s">
        <v>588</v>
      </c>
      <c r="C20" s="2" t="s">
        <v>554</v>
      </c>
      <c r="D20" s="42" t="str">
        <f>VLOOKUP(B20,翻訳!B:E,4,0)</f>
        <v>normal</v>
      </c>
      <c r="E20" s="42" t="str">
        <f>VLOOKUP(B20,翻訳!B:F,5,0)</f>
        <v>af</v>
      </c>
      <c r="F20" s="32" t="str">
        <f>_xlfn.XLOOKUP($B20,翻訳!$B:$B,翻訳!$G:$G,"",0)&amp;""</f>
        <v>Open a link in active new tab</v>
      </c>
      <c r="G20" s="32" t="str">
        <f>_xlfn.XLOOKUP($B20,翻訳!$B:$B,翻訳!$H:$H,"",0)&amp;""</f>
        <v>fをアクティブな新しいタブで開くのをデフォルトにした状態で実行。</v>
      </c>
      <c r="H20" s="9" t="s">
        <v>438</v>
      </c>
      <c r="L20" s="25">
        <f t="shared" si="7"/>
        <v>2</v>
      </c>
      <c r="M20" s="25" t="str">
        <f t="shared" si="10"/>
        <v/>
      </c>
      <c r="N20" s="25" t="str">
        <f t="shared" si="11"/>
        <v/>
      </c>
      <c r="O20" s="25" t="str">
        <f t="shared" si="12"/>
        <v>!!af</v>
      </c>
      <c r="P20" s="33" t="str">
        <f>IF(M20="","",IF(AND(ISERROR(VLOOKUP(N20,N$1:N19,1,0)),ISERROR(VLOOKUP(N20,N21:N$255,1,0))),"ok","▲NG"))</f>
        <v/>
      </c>
      <c r="Q20" s="26" t="str">
        <f t="shared" si="8"/>
        <v/>
      </c>
      <c r="R20" s="26" t="str">
        <f t="shared" si="9"/>
        <v/>
      </c>
      <c r="S20" s="28" t="str">
        <f t="shared" si="13"/>
        <v/>
      </c>
      <c r="T20" s="28" t="str">
        <f t="shared" si="14"/>
        <v/>
      </c>
    </row>
    <row r="21" spans="2:20">
      <c r="B21" s="17" t="s">
        <v>589</v>
      </c>
      <c r="C21" s="2" t="s">
        <v>554</v>
      </c>
      <c r="D21" s="42" t="str">
        <f>VLOOKUP(B21,翻訳!B:E,4,0)</f>
        <v>normal</v>
      </c>
      <c r="E21" s="42" t="str">
        <f>VLOOKUP(B21,翻訳!B:F,5,0)</f>
        <v>C</v>
      </c>
      <c r="F21" s="32" t="str">
        <f>_xlfn.XLOOKUP($B21,翻訳!$B:$B,翻訳!$G:$G,"",0)&amp;""</f>
        <v>Open a link in non-active new tab</v>
      </c>
      <c r="G21" s="32" t="str">
        <f>_xlfn.XLOOKUP($B21,翻訳!$B:$B,翻訳!$H:$H,"",0)&amp;""</f>
        <v/>
      </c>
      <c r="H21" s="9" t="s">
        <v>437</v>
      </c>
      <c r="I21" s="31" t="s">
        <v>849</v>
      </c>
      <c r="L21" s="25">
        <f t="shared" si="7"/>
        <v>1</v>
      </c>
      <c r="M21" s="25" t="str">
        <f t="shared" si="10"/>
        <v>F</v>
      </c>
      <c r="N21" s="25" t="str">
        <f t="shared" si="11"/>
        <v>70323232</v>
      </c>
      <c r="O21" s="25" t="str">
        <f t="shared" si="12"/>
        <v>!!C</v>
      </c>
      <c r="P21" s="33" t="str">
        <f>IF(M21="","",IF(AND(ISERROR(VLOOKUP(N21,N$1:N20,1,0)),ISERROR(VLOOKUP(N21,N22:N$255,1,0))),"ok","▲NG"))</f>
        <v>ok</v>
      </c>
      <c r="Q21" s="26" t="str">
        <f t="shared" si="8"/>
        <v>F</v>
      </c>
      <c r="R21" s="26" t="str">
        <f t="shared" si="9"/>
        <v>F</v>
      </c>
      <c r="S21" s="28" t="str">
        <f t="shared" si="13"/>
        <v>map("F", "!!C")</v>
      </c>
      <c r="T21" s="28" t="str">
        <f t="shared" si="14"/>
        <v/>
      </c>
    </row>
    <row r="22" spans="2:20" ht="30">
      <c r="B22" s="17" t="s">
        <v>590</v>
      </c>
      <c r="C22" s="2" t="s">
        <v>554</v>
      </c>
      <c r="D22" s="42" t="str">
        <f>VLOOKUP(B22,翻訳!B:E,4,0)</f>
        <v>normal</v>
      </c>
      <c r="E22" s="42" t="str">
        <f>VLOOKUP(B22,翻訳!B:F,5,0)</f>
        <v>&lt;Ctrl-h&gt;</v>
      </c>
      <c r="F22" s="32" t="str">
        <f>_xlfn.XLOOKUP($B22,翻訳!$B:$B,翻訳!$G:$G,"",0)&amp;""</f>
        <v>Mouse over elements.</v>
      </c>
      <c r="G22" s="32" t="str">
        <f>_xlfn.XLOOKUP($B22,翻訳!$B:$B,翻訳!$H:$H,"",0)&amp;""</f>
        <v>現在表示中の領域にある要素にヒントを表示して mouseover イベントを実行。</v>
      </c>
      <c r="H22" s="9" t="s">
        <v>437</v>
      </c>
      <c r="I22" s="40" t="s">
        <v>879</v>
      </c>
      <c r="L22" s="25">
        <f t="shared" si="7"/>
        <v>8</v>
      </c>
      <c r="M22" s="25" t="str">
        <f t="shared" si="10"/>
        <v>;mov</v>
      </c>
      <c r="N22" s="25" t="str">
        <f t="shared" si="11"/>
        <v>59109111118</v>
      </c>
      <c r="O22" s="25" t="str">
        <f t="shared" si="12"/>
        <v>!!&lt;Ctrl-h&gt;</v>
      </c>
      <c r="P22" s="33" t="str">
        <f>IF(M22="","",IF(AND(ISERROR(VLOOKUP(N22,N$1:N21,1,0)),ISERROR(VLOOKUP(N22,N23:N$255,1,0))),"ok","▲NG"))</f>
        <v>ok</v>
      </c>
      <c r="Q22" s="26" t="str">
        <f t="shared" si="8"/>
        <v>;</v>
      </c>
      <c r="R22" s="26" t="str">
        <f t="shared" si="9"/>
        <v>;m</v>
      </c>
      <c r="S22" s="28" t="str">
        <f t="shared" si="13"/>
        <v>map(";mov", "!!&lt;Ctrl-h&gt;")</v>
      </c>
      <c r="T22" s="28" t="str">
        <f t="shared" si="14"/>
        <v/>
      </c>
    </row>
    <row r="23" spans="2:20" ht="30">
      <c r="B23" s="17" t="s">
        <v>591</v>
      </c>
      <c r="C23" s="2" t="s">
        <v>554</v>
      </c>
      <c r="D23" s="42" t="str">
        <f>VLOOKUP(B23,翻訳!B:E,4,0)</f>
        <v>normal</v>
      </c>
      <c r="E23" s="42" t="str">
        <f>VLOOKUP(B23,翻訳!B:F,5,0)</f>
        <v>&lt;Ctrl-j&gt;</v>
      </c>
      <c r="F23" s="32" t="str">
        <f>_xlfn.XLOOKUP($B23,翻訳!$B:$B,翻訳!$G:$G,"",0)&amp;""</f>
        <v>Mouse out elements.</v>
      </c>
      <c r="G23" s="32" t="str">
        <f>_xlfn.XLOOKUP($B23,翻訳!$B:$B,翻訳!$H:$H,"",0)&amp;""</f>
        <v>現在表示中の領域にある要素にヒントを表示して mouseout イベントを実行。</v>
      </c>
      <c r="H23" s="9" t="s">
        <v>437</v>
      </c>
      <c r="I23" s="40" t="s">
        <v>880</v>
      </c>
      <c r="L23" s="25">
        <f t="shared" si="7"/>
        <v>8</v>
      </c>
      <c r="M23" s="25" t="str">
        <f t="shared" si="10"/>
        <v>;mou</v>
      </c>
      <c r="N23" s="25" t="str">
        <f t="shared" si="11"/>
        <v>59109111117</v>
      </c>
      <c r="O23" s="25" t="str">
        <f t="shared" si="12"/>
        <v>!!&lt;Ctrl-j&gt;</v>
      </c>
      <c r="P23" s="33" t="str">
        <f>IF(M23="","",IF(AND(ISERROR(VLOOKUP(N23,N$1:N22,1,0)),ISERROR(VLOOKUP(N23,N24:N$255,1,0))),"ok","▲NG"))</f>
        <v>ok</v>
      </c>
      <c r="Q23" s="26" t="str">
        <f t="shared" si="8"/>
        <v>;</v>
      </c>
      <c r="R23" s="26" t="str">
        <f t="shared" si="9"/>
        <v>;m</v>
      </c>
      <c r="S23" s="28" t="str">
        <f t="shared" si="13"/>
        <v>map(";mou", "!!&lt;Ctrl-j&gt;")</v>
      </c>
      <c r="T23" s="28" t="str">
        <f t="shared" si="14"/>
        <v/>
      </c>
    </row>
    <row r="24" spans="2:20" ht="30">
      <c r="B24" s="17" t="s">
        <v>592</v>
      </c>
      <c r="C24" s="2" t="s">
        <v>554</v>
      </c>
      <c r="D24" s="42" t="str">
        <f>VLOOKUP(B24,翻訳!B:E,4,0)</f>
        <v>normal</v>
      </c>
      <c r="E24" s="42" t="str">
        <f>VLOOKUP(B24,翻訳!B:F,5,0)</f>
        <v>i</v>
      </c>
      <c r="F24" s="32" t="str">
        <f>_xlfn.XLOOKUP($B24,翻訳!$B:$B,翻訳!$G:$G,"",0)&amp;""</f>
        <v>Go to edit box</v>
      </c>
      <c r="G24" s="32" t="str">
        <f>_xlfn.XLOOKUP($B24,翻訳!$B:$B,翻訳!$H:$H,"",0)&amp;""</f>
        <v>現在表示中の領域にある入力要素にヒントを表示してフォーカス。要素が1つの場合はそのままフォーカス。</v>
      </c>
      <c r="H24" s="9" t="s">
        <v>437</v>
      </c>
      <c r="L24" s="25">
        <f t="shared" si="7"/>
        <v>1</v>
      </c>
      <c r="M24" s="25" t="str">
        <f t="shared" si="10"/>
        <v>i</v>
      </c>
      <c r="N24" s="25" t="str">
        <f t="shared" si="11"/>
        <v>105323232</v>
      </c>
      <c r="O24" s="25" t="str">
        <f t="shared" si="12"/>
        <v>!!i</v>
      </c>
      <c r="P24" s="33" t="str">
        <f>IF(M24="","",IF(AND(ISERROR(VLOOKUP(N24,N$1:N23,1,0)),ISERROR(VLOOKUP(N24,N25:N$255,1,0))),"ok","▲NG"))</f>
        <v>ok</v>
      </c>
      <c r="Q24" s="26" t="str">
        <f t="shared" si="8"/>
        <v>i</v>
      </c>
      <c r="R24" s="26" t="str">
        <f t="shared" si="9"/>
        <v/>
      </c>
      <c r="S24" s="28" t="str">
        <f t="shared" si="13"/>
        <v>map("i", "!!i")</v>
      </c>
      <c r="T24" s="28" t="str">
        <f t="shared" si="14"/>
        <v/>
      </c>
    </row>
    <row r="25" spans="2:20" ht="30">
      <c r="B25" s="17" t="s">
        <v>593</v>
      </c>
      <c r="C25" s="2" t="s">
        <v>554</v>
      </c>
      <c r="D25" s="42" t="str">
        <f>VLOOKUP(B25,翻訳!B:E,4,0)</f>
        <v>normal</v>
      </c>
      <c r="E25" s="42" t="str">
        <f>VLOOKUP(B25,翻訳!B:F,5,0)</f>
        <v>I</v>
      </c>
      <c r="F25" s="32" t="str">
        <f>_xlfn.XLOOKUP($B25,翻訳!$B:$B,翻訳!$G:$G,"",0)&amp;""</f>
        <v>Go to edit box with vim editor</v>
      </c>
      <c r="G25" s="32" t="str">
        <f>_xlfn.XLOOKUP($B25,翻訳!$B:$B,翻訳!$H:$H,"",0)&amp;""</f>
        <v>現在表示中の領域にある入力要素にヒントを表示してVimエディタを開く。</v>
      </c>
      <c r="H25" s="9" t="s">
        <v>438</v>
      </c>
      <c r="L25" s="25">
        <f t="shared" si="7"/>
        <v>1</v>
      </c>
      <c r="M25" s="25" t="str">
        <f t="shared" si="10"/>
        <v/>
      </c>
      <c r="N25" s="25" t="str">
        <f t="shared" si="11"/>
        <v/>
      </c>
      <c r="O25" s="25" t="str">
        <f t="shared" si="12"/>
        <v>!!I</v>
      </c>
      <c r="P25" s="33" t="str">
        <f>IF(M25="","",IF(AND(ISERROR(VLOOKUP(N25,N$1:N24,1,0)),ISERROR(VLOOKUP(N25,N26:N$255,1,0))),"ok","▲NG"))</f>
        <v/>
      </c>
      <c r="Q25" s="26" t="str">
        <f t="shared" si="8"/>
        <v/>
      </c>
      <c r="R25" s="26" t="str">
        <f t="shared" si="9"/>
        <v/>
      </c>
      <c r="S25" s="28" t="str">
        <f t="shared" si="13"/>
        <v/>
      </c>
      <c r="T25" s="28" t="str">
        <f t="shared" si="14"/>
        <v/>
      </c>
    </row>
    <row r="26" spans="2:20">
      <c r="B26" s="17" t="s">
        <v>594</v>
      </c>
      <c r="C26" s="2" t="s">
        <v>554</v>
      </c>
      <c r="D26" s="42" t="str">
        <f>VLOOKUP(B26,翻訳!B:E,4,0)</f>
        <v>normal</v>
      </c>
      <c r="E26" s="42" t="str">
        <f>VLOOKUP(B26,翻訳!B:F,5,0)</f>
        <v>&lt;Ctrl-i&gt;</v>
      </c>
      <c r="F26" s="32" t="str">
        <f>_xlfn.XLOOKUP($B26,翻訳!$B:$B,翻訳!$G:$G,"",0)&amp;""</f>
        <v>Go to edit box with vim editor</v>
      </c>
      <c r="G26" s="32" t="str">
        <f>_xlfn.XLOOKUP($B26,翻訳!$B:$B,翻訳!$H:$H,"",0)&amp;""</f>
        <v>Iと同じ</v>
      </c>
      <c r="H26" s="9" t="s">
        <v>438</v>
      </c>
      <c r="L26" s="25">
        <f t="shared" si="7"/>
        <v>8</v>
      </c>
      <c r="M26" s="25" t="str">
        <f t="shared" si="10"/>
        <v/>
      </c>
      <c r="N26" s="25" t="str">
        <f t="shared" si="11"/>
        <v/>
      </c>
      <c r="O26" s="25" t="str">
        <f t="shared" si="12"/>
        <v>!!&lt;Ctrl-i&gt;</v>
      </c>
      <c r="P26" s="33" t="str">
        <f>IF(M26="","",IF(AND(ISERROR(VLOOKUP(N26,N$1:N25,1,0)),ISERROR(VLOOKUP(N26,N27:N$255,1,0))),"ok","▲NG"))</f>
        <v/>
      </c>
      <c r="Q26" s="26" t="str">
        <f t="shared" si="8"/>
        <v/>
      </c>
      <c r="R26" s="26" t="str">
        <f t="shared" si="9"/>
        <v/>
      </c>
      <c r="S26" s="28" t="str">
        <f t="shared" si="13"/>
        <v/>
      </c>
      <c r="T26" s="28" t="str">
        <f t="shared" si="14"/>
        <v/>
      </c>
    </row>
    <row r="27" spans="2:20">
      <c r="B27" s="17" t="s">
        <v>595</v>
      </c>
      <c r="C27" s="2" t="s">
        <v>554</v>
      </c>
      <c r="D27" s="42" t="str">
        <f>VLOOKUP(B27,翻訳!B:E,4,0)</f>
        <v>normal</v>
      </c>
      <c r="E27" s="42" t="str">
        <f>VLOOKUP(B27,翻訳!B:F,5,0)</f>
        <v>q</v>
      </c>
      <c r="F27" s="32" t="str">
        <f>_xlfn.XLOOKUP($B27,翻訳!$B:$B,翻訳!$G:$G,"",0)&amp;""</f>
        <v>Click on an Image or a button</v>
      </c>
      <c r="G27" s="32" t="str">
        <f>_xlfn.XLOOKUP($B27,翻訳!$B:$B,翻訳!$H:$H,"",0)&amp;""</f>
        <v/>
      </c>
      <c r="H27" s="9" t="s">
        <v>437</v>
      </c>
      <c r="I27" s="31" t="s">
        <v>851</v>
      </c>
      <c r="L27" s="25">
        <f t="shared" si="7"/>
        <v>1</v>
      </c>
      <c r="M27" s="25" t="str">
        <f t="shared" si="10"/>
        <v>;f</v>
      </c>
      <c r="N27" s="25" t="str">
        <f t="shared" si="11"/>
        <v>591023232</v>
      </c>
      <c r="O27" s="25" t="str">
        <f t="shared" si="12"/>
        <v>!!q</v>
      </c>
      <c r="P27" s="33" t="str">
        <f>IF(M27="","",IF(AND(ISERROR(VLOOKUP(N27,N$1:N26,1,0)),ISERROR(VLOOKUP(N27,N28:N$255,1,0))),"ok","▲NG"))</f>
        <v>ok</v>
      </c>
      <c r="Q27" s="26" t="str">
        <f t="shared" si="8"/>
        <v>;</v>
      </c>
      <c r="R27" s="26" t="str">
        <f t="shared" si="9"/>
        <v>;f</v>
      </c>
      <c r="S27" s="28" t="str">
        <f t="shared" si="13"/>
        <v>map(";f", "!!q")</v>
      </c>
      <c r="T27" s="28" t="str">
        <f t="shared" si="14"/>
        <v/>
      </c>
    </row>
    <row r="28" spans="2:20">
      <c r="B28" s="17" t="s">
        <v>596</v>
      </c>
      <c r="C28" s="2" t="s">
        <v>554</v>
      </c>
      <c r="D28" s="42" t="str">
        <f>VLOOKUP(B28,翻訳!B:E,4,0)</f>
        <v>normal</v>
      </c>
      <c r="E28" s="42" t="str">
        <f>VLOOKUP(B28,翻訳!B:F,5,0)</f>
        <v>&lt;Ctrl-Alt-i&gt;</v>
      </c>
      <c r="F28" s="32" t="str">
        <f>_xlfn.XLOOKUP($B28,翻訳!$B:$B,翻訳!$G:$G,"",0)&amp;""</f>
        <v>Go to edit box with neo vim editor</v>
      </c>
      <c r="G28" s="32" t="str">
        <f>_xlfn.XLOOKUP($B28,翻訳!$B:$B,翻訳!$H:$H,"",0)&amp;""</f>
        <v/>
      </c>
      <c r="H28" s="9" t="s">
        <v>438</v>
      </c>
      <c r="L28" s="25">
        <f t="shared" si="7"/>
        <v>12</v>
      </c>
      <c r="M28" s="25" t="str">
        <f t="shared" si="10"/>
        <v/>
      </c>
      <c r="N28" s="25" t="str">
        <f t="shared" si="11"/>
        <v/>
      </c>
      <c r="O28" s="25" t="str">
        <f t="shared" si="12"/>
        <v>!!&lt;Ctrl-Alt-i&gt;</v>
      </c>
      <c r="P28" s="33" t="str">
        <f>IF(M28="","",IF(AND(ISERROR(VLOOKUP(N28,N$1:N27,1,0)),ISERROR(VLOOKUP(N28,N29:N$255,1,0))),"ok","▲NG"))</f>
        <v/>
      </c>
      <c r="Q28" s="26" t="str">
        <f t="shared" si="8"/>
        <v/>
      </c>
      <c r="R28" s="26" t="str">
        <f t="shared" si="9"/>
        <v/>
      </c>
      <c r="S28" s="28" t="str">
        <f t="shared" si="13"/>
        <v/>
      </c>
      <c r="T28" s="28" t="str">
        <f t="shared" si="14"/>
        <v/>
      </c>
    </row>
    <row r="29" spans="2:20">
      <c r="B29" s="17" t="s">
        <v>597</v>
      </c>
      <c r="C29" s="18"/>
      <c r="D29" s="19"/>
      <c r="E29" s="19"/>
      <c r="F29" s="20"/>
      <c r="G29" s="20"/>
      <c r="H29" s="21"/>
      <c r="I29" s="23"/>
      <c r="J29" s="23"/>
      <c r="K29" s="22"/>
      <c r="L29" s="23"/>
      <c r="M29" s="23"/>
      <c r="N29" s="23"/>
      <c r="O29" s="23"/>
      <c r="P29" s="19"/>
      <c r="Q29" s="19"/>
      <c r="R29" s="19"/>
      <c r="S29" s="24"/>
      <c r="T29" s="24"/>
    </row>
    <row r="30" spans="2:20">
      <c r="B30" s="17" t="s">
        <v>598</v>
      </c>
      <c r="C30" s="1" t="s">
        <v>555</v>
      </c>
      <c r="D30" s="42" t="str">
        <f>VLOOKUP(B30,翻訳!B:E,4,0)</f>
        <v>normal</v>
      </c>
      <c r="E30" s="42" t="str">
        <f>VLOOKUP(B30,翻訳!B:F,5,0)</f>
        <v>0</v>
      </c>
      <c r="F30" s="32" t="str">
        <f>_xlfn.XLOOKUP($B30,翻訳!$B:$B,翻訳!$G:$G,"",0)&amp;""</f>
        <v>Scroll all the way to the left</v>
      </c>
      <c r="G30" s="32" t="str">
        <f>_xlfn.XLOOKUP($B30,翻訳!$B:$B,翻訳!$H:$H,"",0)&amp;""</f>
        <v>左端にスクロール</v>
      </c>
      <c r="H30" s="9" t="s">
        <v>437</v>
      </c>
      <c r="L30" s="25">
        <f t="shared" si="7"/>
        <v>1</v>
      </c>
      <c r="M30" s="25" t="str">
        <f t="shared" ref="M30:M47" si="15">IF(H30="○",IF(I30="",E30,I30),"")</f>
        <v>0</v>
      </c>
      <c r="N30" s="25" t="str">
        <f t="shared" si="11"/>
        <v>48323232</v>
      </c>
      <c r="O30" s="25" t="str">
        <f t="shared" ref="O30:O47" si="16">"!!"&amp;E30</f>
        <v>!!0</v>
      </c>
      <c r="P30" s="33" t="str">
        <f>IF(M30="","",IF(AND(ISERROR(VLOOKUP(N30,N$1:N29,1,0)),ISERROR(VLOOKUP(N30,N31:N$255,1,0))),"ok","▲NG"))</f>
        <v>ok</v>
      </c>
      <c r="Q30" s="26" t="str">
        <f t="shared" si="8"/>
        <v>0</v>
      </c>
      <c r="R30" s="26" t="str">
        <f t="shared" si="9"/>
        <v/>
      </c>
      <c r="S30" s="28" t="str">
        <f t="shared" ref="S30:S47" si="17">IF(""=M30,"","map("""&amp;M30&amp;""", """&amp;O30&amp;""")")</f>
        <v>map("0", "!!0")</v>
      </c>
      <c r="T30" s="28" t="str">
        <f t="shared" ref="T30:T47" si="18">IF(""=J30,"","map("""&amp;J30&amp;""", """&amp;O30&amp;""")")</f>
        <v/>
      </c>
    </row>
    <row r="31" spans="2:20">
      <c r="B31" s="17" t="s">
        <v>599</v>
      </c>
      <c r="C31" s="1" t="s">
        <v>555</v>
      </c>
      <c r="D31" s="42" t="str">
        <f>VLOOKUP(B31,翻訳!B:E,4,0)</f>
        <v>normal</v>
      </c>
      <c r="E31" s="42" t="str">
        <f>VLOOKUP(B31,翻訳!B:F,5,0)</f>
        <v>cS</v>
      </c>
      <c r="F31" s="32" t="str">
        <f>_xlfn.XLOOKUP($B31,翻訳!$B:$B,翻訳!$G:$G,"",0)&amp;""</f>
        <v>Reset scroll target</v>
      </c>
      <c r="G31" s="32" t="str">
        <f>_xlfn.XLOOKUP($B31,翻訳!$B:$B,翻訳!$H:$H,"",0)&amp;""</f>
        <v>スクロール対象のフォーカスをリセット</v>
      </c>
      <c r="H31" s="9" t="s">
        <v>437</v>
      </c>
      <c r="I31" s="31" t="s">
        <v>528</v>
      </c>
      <c r="K31" s="8" t="s">
        <v>444</v>
      </c>
      <c r="L31" s="25">
        <f t="shared" ref="L31:L47" si="19">LEN(E31)</f>
        <v>2</v>
      </c>
      <c r="M31" s="25" t="str">
        <f t="shared" ref="M31:M47" si="20">IF(H31="○",IF(I31="",E31,I31),"")</f>
        <v>cc</v>
      </c>
      <c r="N31" s="25" t="str">
        <f t="shared" si="11"/>
        <v>99993232</v>
      </c>
      <c r="O31" s="25" t="str">
        <f t="shared" ref="O31:O47" si="21">"!!"&amp;E31</f>
        <v>!!cS</v>
      </c>
      <c r="P31" s="33" t="str">
        <f>IF(M31="","",IF(AND(ISERROR(VLOOKUP(N31,N$1:N30,1,0)),ISERROR(VLOOKUP(N31,N32:N$255,1,0))),"ok","▲NG"))</f>
        <v>ok</v>
      </c>
      <c r="Q31" s="26" t="str">
        <f t="shared" ref="Q31:Q47" si="22">IF(M31="","",LEFT(M31,1))</f>
        <v>c</v>
      </c>
      <c r="R31" s="26" t="str">
        <f t="shared" ref="R31:R47" si="23">IF(I31="","",LEFT(I31,2))</f>
        <v>cc</v>
      </c>
      <c r="S31" s="28" t="str">
        <f t="shared" ref="S31:S47" si="24">IF(""=M31,"","map("""&amp;M31&amp;""", """&amp;O31&amp;""")")</f>
        <v>map("cc", "!!cS")</v>
      </c>
      <c r="T31" s="28" t="str">
        <f t="shared" ref="T31:T47" si="25">IF(""=J31,"","map("""&amp;J31&amp;""", """&amp;O31&amp;""")")</f>
        <v/>
      </c>
    </row>
    <row r="32" spans="2:20">
      <c r="B32" s="17" t="s">
        <v>600</v>
      </c>
      <c r="C32" s="1" t="s">
        <v>555</v>
      </c>
      <c r="D32" s="42" t="str">
        <f>VLOOKUP(B32,翻訳!B:E,4,0)</f>
        <v>normal</v>
      </c>
      <c r="E32" s="42" t="str">
        <f>VLOOKUP(B32,翻訳!B:F,5,0)</f>
        <v>cs</v>
      </c>
      <c r="F32" s="32" t="str">
        <f>_xlfn.XLOOKUP($B32,翻訳!$B:$B,翻訳!$G:$G,"",0)&amp;""</f>
        <v>Change scroll target</v>
      </c>
      <c r="G32" s="32" t="str">
        <f>_xlfn.XLOOKUP($B32,翻訳!$B:$B,翻訳!$H:$H,"",0)&amp;""</f>
        <v>ページ内のスクロール対象を順に切り替えてフォーカスを移す。</v>
      </c>
      <c r="H32" s="9" t="s">
        <v>437</v>
      </c>
      <c r="I32" s="31" t="s">
        <v>530</v>
      </c>
      <c r="L32" s="25">
        <f t="shared" si="19"/>
        <v>2</v>
      </c>
      <c r="M32" s="25" t="str">
        <f t="shared" si="20"/>
        <v>c;</v>
      </c>
      <c r="N32" s="25" t="str">
        <f t="shared" si="11"/>
        <v>99593232</v>
      </c>
      <c r="O32" s="25" t="str">
        <f t="shared" si="21"/>
        <v>!!cs</v>
      </c>
      <c r="P32" s="33" t="str">
        <f>IF(M32="","",IF(AND(ISERROR(VLOOKUP(N32,N$1:N31,1,0)),ISERROR(VLOOKUP(N32,N33:N$255,1,0))),"ok","▲NG"))</f>
        <v>ok</v>
      </c>
      <c r="Q32" s="26" t="str">
        <f t="shared" si="22"/>
        <v>c</v>
      </c>
      <c r="R32" s="26" t="str">
        <f t="shared" si="23"/>
        <v>c;</v>
      </c>
      <c r="S32" s="28" t="str">
        <f t="shared" si="24"/>
        <v>map("c;", "!!cs")</v>
      </c>
      <c r="T32" s="28" t="str">
        <f t="shared" si="25"/>
        <v/>
      </c>
    </row>
    <row r="33" spans="2:20">
      <c r="B33" s="17" t="s">
        <v>601</v>
      </c>
      <c r="C33" s="1" t="s">
        <v>555</v>
      </c>
      <c r="D33" s="42" t="str">
        <f>VLOOKUP(B33,翻訳!B:E,4,0)</f>
        <v>normal</v>
      </c>
      <c r="E33" s="42" t="str">
        <f>VLOOKUP(B33,翻訳!B:F,5,0)</f>
        <v>e</v>
      </c>
      <c r="F33" s="32" t="str">
        <f>_xlfn.XLOOKUP($B33,翻訳!$B:$B,翻訳!$G:$G,"",0)&amp;""</f>
        <v>Scroll half page up</v>
      </c>
      <c r="G33" s="32" t="str">
        <f>_xlfn.XLOOKUP($B33,翻訳!$B:$B,翻訳!$H:$H,"",0)&amp;""</f>
        <v/>
      </c>
      <c r="H33" s="9" t="s">
        <v>437</v>
      </c>
      <c r="L33" s="25">
        <f t="shared" si="19"/>
        <v>1</v>
      </c>
      <c r="M33" s="25" t="str">
        <f t="shared" si="20"/>
        <v>e</v>
      </c>
      <c r="N33" s="25" t="str">
        <f t="shared" si="11"/>
        <v>101323232</v>
      </c>
      <c r="O33" s="25" t="str">
        <f t="shared" si="21"/>
        <v>!!e</v>
      </c>
      <c r="P33" s="33" t="str">
        <f>IF(M33="","",IF(AND(ISERROR(VLOOKUP(N33,N$1:N32,1,0)),ISERROR(VLOOKUP(N33,N34:N$255,1,0))),"ok","▲NG"))</f>
        <v>ok</v>
      </c>
      <c r="Q33" s="26" t="str">
        <f t="shared" si="22"/>
        <v>e</v>
      </c>
      <c r="R33" s="26" t="str">
        <f t="shared" si="23"/>
        <v/>
      </c>
      <c r="S33" s="28" t="str">
        <f t="shared" si="24"/>
        <v>map("e", "!!e")</v>
      </c>
      <c r="T33" s="28" t="str">
        <f t="shared" si="25"/>
        <v/>
      </c>
    </row>
    <row r="34" spans="2:20">
      <c r="B34" s="17" t="s">
        <v>602</v>
      </c>
      <c r="C34" s="1" t="s">
        <v>555</v>
      </c>
      <c r="D34" s="42" t="str">
        <f>VLOOKUP(B34,翻訳!B:E,4,0)</f>
        <v>normal</v>
      </c>
      <c r="E34" s="42" t="str">
        <f>VLOOKUP(B34,翻訳!B:F,5,0)</f>
        <v>U</v>
      </c>
      <c r="F34" s="32" t="str">
        <f>_xlfn.XLOOKUP($B34,翻訳!$B:$B,翻訳!$G:$G,"",0)&amp;""</f>
        <v>Scroll full page up</v>
      </c>
      <c r="G34" s="32" t="str">
        <f>_xlfn.XLOOKUP($B34,翻訳!$B:$B,翻訳!$H:$H,"",0)&amp;""</f>
        <v/>
      </c>
      <c r="H34" s="9" t="s">
        <v>437</v>
      </c>
      <c r="L34" s="25">
        <f t="shared" si="19"/>
        <v>1</v>
      </c>
      <c r="M34" s="25" t="str">
        <f t="shared" si="20"/>
        <v>U</v>
      </c>
      <c r="N34" s="25" t="str">
        <f t="shared" si="11"/>
        <v>85323232</v>
      </c>
      <c r="O34" s="25" t="str">
        <f t="shared" si="21"/>
        <v>!!U</v>
      </c>
      <c r="P34" s="33" t="str">
        <f>IF(M34="","",IF(AND(ISERROR(VLOOKUP(N34,N$1:N33,1,0)),ISERROR(VLOOKUP(N34,N35:N$255,1,0))),"ok","▲NG"))</f>
        <v>ok</v>
      </c>
      <c r="Q34" s="26" t="str">
        <f t="shared" si="22"/>
        <v>U</v>
      </c>
      <c r="R34" s="26" t="str">
        <f t="shared" si="23"/>
        <v/>
      </c>
      <c r="S34" s="28" t="str">
        <f t="shared" si="24"/>
        <v>map("U", "!!U")</v>
      </c>
      <c r="T34" s="28" t="str">
        <f t="shared" si="25"/>
        <v/>
      </c>
    </row>
    <row r="35" spans="2:20">
      <c r="B35" s="17" t="s">
        <v>603</v>
      </c>
      <c r="C35" s="1" t="s">
        <v>555</v>
      </c>
      <c r="D35" s="42" t="str">
        <f>VLOOKUP(B35,翻訳!B:E,4,0)</f>
        <v>normal</v>
      </c>
      <c r="E35" s="42" t="str">
        <f>VLOOKUP(B35,翻訳!B:F,5,0)</f>
        <v>d</v>
      </c>
      <c r="F35" s="32" t="str">
        <f>_xlfn.XLOOKUP($B35,翻訳!$B:$B,翻訳!$G:$G,"",0)&amp;""</f>
        <v>Scroll half page down</v>
      </c>
      <c r="G35" s="32" t="str">
        <f>_xlfn.XLOOKUP($B35,翻訳!$B:$B,翻訳!$H:$H,"",0)&amp;""</f>
        <v/>
      </c>
      <c r="H35" s="9" t="s">
        <v>437</v>
      </c>
      <c r="L35" s="25">
        <f t="shared" si="19"/>
        <v>1</v>
      </c>
      <c r="M35" s="25" t="str">
        <f t="shared" si="20"/>
        <v>d</v>
      </c>
      <c r="N35" s="25" t="str">
        <f t="shared" si="11"/>
        <v>100323232</v>
      </c>
      <c r="O35" s="25" t="str">
        <f t="shared" si="21"/>
        <v>!!d</v>
      </c>
      <c r="P35" s="33" t="str">
        <f>IF(M35="","",IF(AND(ISERROR(VLOOKUP(N35,N$1:N34,1,0)),ISERROR(VLOOKUP(N35,N36:N$255,1,0))),"ok","▲NG"))</f>
        <v>ok</v>
      </c>
      <c r="Q35" s="26" t="str">
        <f t="shared" si="22"/>
        <v>d</v>
      </c>
      <c r="R35" s="26" t="str">
        <f t="shared" si="23"/>
        <v/>
      </c>
      <c r="S35" s="28" t="str">
        <f t="shared" si="24"/>
        <v>map("d", "!!d")</v>
      </c>
      <c r="T35" s="28" t="str">
        <f t="shared" si="25"/>
        <v/>
      </c>
    </row>
    <row r="36" spans="2:20">
      <c r="B36" s="17" t="s">
        <v>604</v>
      </c>
      <c r="C36" s="1" t="s">
        <v>555</v>
      </c>
      <c r="D36" s="42" t="str">
        <f>VLOOKUP(B36,翻訳!B:E,4,0)</f>
        <v>normal</v>
      </c>
      <c r="E36" s="42" t="str">
        <f>VLOOKUP(B36,翻訳!B:F,5,0)</f>
        <v>P</v>
      </c>
      <c r="F36" s="32" t="str">
        <f>_xlfn.XLOOKUP($B36,翻訳!$B:$B,翻訳!$G:$G,"",0)&amp;""</f>
        <v>Scroll full page down</v>
      </c>
      <c r="G36" s="32" t="str">
        <f>_xlfn.XLOOKUP($B36,翻訳!$B:$B,翻訳!$H:$H,"",0)&amp;""</f>
        <v/>
      </c>
      <c r="H36" s="9" t="s">
        <v>437</v>
      </c>
      <c r="L36" s="25">
        <f t="shared" si="19"/>
        <v>1</v>
      </c>
      <c r="M36" s="25" t="str">
        <f t="shared" si="20"/>
        <v>P</v>
      </c>
      <c r="N36" s="25" t="str">
        <f t="shared" si="11"/>
        <v>80323232</v>
      </c>
      <c r="O36" s="25" t="str">
        <f t="shared" si="21"/>
        <v>!!P</v>
      </c>
      <c r="P36" s="33" t="str">
        <f>IF(M36="","",IF(AND(ISERROR(VLOOKUP(N36,N$1:N35,1,0)),ISERROR(VLOOKUP(N36,N37:N$255,1,0))),"ok","▲NG"))</f>
        <v>ok</v>
      </c>
      <c r="Q36" s="26" t="str">
        <f t="shared" si="22"/>
        <v>P</v>
      </c>
      <c r="R36" s="26" t="str">
        <f t="shared" si="23"/>
        <v/>
      </c>
      <c r="S36" s="28" t="str">
        <f t="shared" si="24"/>
        <v>map("P", "!!P")</v>
      </c>
      <c r="T36" s="28" t="str">
        <f t="shared" si="25"/>
        <v/>
      </c>
    </row>
    <row r="37" spans="2:20">
      <c r="B37" s="17" t="s">
        <v>605</v>
      </c>
      <c r="C37" s="1" t="s">
        <v>555</v>
      </c>
      <c r="D37" s="42" t="str">
        <f>VLOOKUP(B37,翻訳!B:E,4,0)</f>
        <v>normal</v>
      </c>
      <c r="E37" s="42" t="str">
        <f>VLOOKUP(B37,翻訳!B:F,5,0)</f>
        <v>gg</v>
      </c>
      <c r="F37" s="32" t="str">
        <f>_xlfn.XLOOKUP($B37,翻訳!$B:$B,翻訳!$G:$G,"",0)&amp;""</f>
        <v>Scroll to the top of the page</v>
      </c>
      <c r="G37" s="32" t="str">
        <f>_xlfn.XLOOKUP($B37,翻訳!$B:$B,翻訳!$H:$H,"",0)&amp;""</f>
        <v/>
      </c>
      <c r="H37" s="9" t="s">
        <v>437</v>
      </c>
      <c r="L37" s="25">
        <f t="shared" si="19"/>
        <v>2</v>
      </c>
      <c r="M37" s="25" t="str">
        <f t="shared" si="20"/>
        <v>gg</v>
      </c>
      <c r="N37" s="25" t="str">
        <f t="shared" si="11"/>
        <v>1031033232</v>
      </c>
      <c r="O37" s="25" t="str">
        <f t="shared" si="21"/>
        <v>!!gg</v>
      </c>
      <c r="P37" s="33" t="str">
        <f>IF(M37="","",IF(AND(ISERROR(VLOOKUP(N37,N$1:N36,1,0)),ISERROR(VLOOKUP(N37,N38:N$255,1,0))),"ok","▲NG"))</f>
        <v>ok</v>
      </c>
      <c r="Q37" s="26" t="str">
        <f t="shared" si="22"/>
        <v>g</v>
      </c>
      <c r="R37" s="26" t="str">
        <f t="shared" si="23"/>
        <v/>
      </c>
      <c r="S37" s="28" t="str">
        <f t="shared" si="24"/>
        <v>map("gg", "!!gg")</v>
      </c>
      <c r="T37" s="28" t="str">
        <f t="shared" si="25"/>
        <v/>
      </c>
    </row>
    <row r="38" spans="2:20">
      <c r="B38" s="17" t="s">
        <v>606</v>
      </c>
      <c r="C38" s="1" t="s">
        <v>555</v>
      </c>
      <c r="D38" s="42" t="str">
        <f>VLOOKUP(B38,翻訳!B:E,4,0)</f>
        <v>normal</v>
      </c>
      <c r="E38" s="42" t="str">
        <f>VLOOKUP(B38,翻訳!B:F,5,0)</f>
        <v>G</v>
      </c>
      <c r="F38" s="32" t="str">
        <f>_xlfn.XLOOKUP($B38,翻訳!$B:$B,翻訳!$G:$G,"",0)&amp;""</f>
        <v>Scroll to the bottom of the page</v>
      </c>
      <c r="G38" s="32" t="str">
        <f>_xlfn.XLOOKUP($B38,翻訳!$B:$B,翻訳!$H:$H,"",0)&amp;""</f>
        <v/>
      </c>
      <c r="H38" s="9" t="s">
        <v>437</v>
      </c>
      <c r="L38" s="25">
        <f t="shared" si="19"/>
        <v>1</v>
      </c>
      <c r="M38" s="25" t="str">
        <f t="shared" si="20"/>
        <v>G</v>
      </c>
      <c r="N38" s="25" t="str">
        <f t="shared" si="11"/>
        <v>71323232</v>
      </c>
      <c r="O38" s="25" t="str">
        <f t="shared" si="21"/>
        <v>!!G</v>
      </c>
      <c r="P38" s="33" t="str">
        <f>IF(M38="","",IF(AND(ISERROR(VLOOKUP(N38,N$1:N37,1,0)),ISERROR(VLOOKUP(N38,N39:N$255,1,0))),"ok","▲NG"))</f>
        <v>ok</v>
      </c>
      <c r="Q38" s="26" t="str">
        <f t="shared" si="22"/>
        <v>G</v>
      </c>
      <c r="R38" s="26" t="str">
        <f t="shared" si="23"/>
        <v/>
      </c>
      <c r="S38" s="28" t="str">
        <f t="shared" si="24"/>
        <v>map("G", "!!G")</v>
      </c>
      <c r="T38" s="28" t="str">
        <f t="shared" si="25"/>
        <v/>
      </c>
    </row>
    <row r="39" spans="2:20">
      <c r="B39" s="17" t="s">
        <v>607</v>
      </c>
      <c r="C39" s="1" t="s">
        <v>555</v>
      </c>
      <c r="D39" s="42" t="str">
        <f>VLOOKUP(B39,翻訳!B:E,4,0)</f>
        <v>normal</v>
      </c>
      <c r="E39" s="42" t="str">
        <f>VLOOKUP(B39,翻訳!B:F,5,0)</f>
        <v>j</v>
      </c>
      <c r="F39" s="32" t="str">
        <f>_xlfn.XLOOKUP($B39,翻訳!$B:$B,翻訳!$G:$G,"",0)&amp;""</f>
        <v>Scroll down</v>
      </c>
      <c r="G39" s="32" t="str">
        <f>_xlfn.XLOOKUP($B39,翻訳!$B:$B,翻訳!$H:$H,"",0)&amp;""</f>
        <v/>
      </c>
      <c r="H39" s="9" t="s">
        <v>437</v>
      </c>
      <c r="J39" s="31" t="s">
        <v>891</v>
      </c>
      <c r="L39" s="25">
        <f t="shared" si="19"/>
        <v>1</v>
      </c>
      <c r="M39" s="25" t="str">
        <f t="shared" si="20"/>
        <v>j</v>
      </c>
      <c r="N39" s="25" t="str">
        <f t="shared" si="11"/>
        <v>106323232</v>
      </c>
      <c r="O39" s="25" t="str">
        <f t="shared" si="21"/>
        <v>!!j</v>
      </c>
      <c r="P39" s="33" t="str">
        <f>IF(M39="","",IF(AND(ISERROR(VLOOKUP(N39,N$1:N38,1,0)),ISERROR(VLOOKUP(N39,N40:N$255,1,0))),"ok","▲NG"))</f>
        <v>ok</v>
      </c>
      <c r="Q39" s="26" t="str">
        <f t="shared" si="22"/>
        <v>j</v>
      </c>
      <c r="R39" s="26" t="str">
        <f t="shared" si="23"/>
        <v/>
      </c>
      <c r="S39" s="28" t="str">
        <f t="shared" si="24"/>
        <v>map("j", "!!j")</v>
      </c>
      <c r="T39" s="28" t="str">
        <f t="shared" si="25"/>
        <v>map("s", "!!j")</v>
      </c>
    </row>
    <row r="40" spans="2:20">
      <c r="B40" s="17" t="s">
        <v>608</v>
      </c>
      <c r="C40" s="1" t="s">
        <v>555</v>
      </c>
      <c r="D40" s="42" t="str">
        <f>VLOOKUP(B40,翻訳!B:E,4,0)</f>
        <v>normal</v>
      </c>
      <c r="E40" s="42" t="str">
        <f>VLOOKUP(B40,翻訳!B:F,5,0)</f>
        <v>k</v>
      </c>
      <c r="F40" s="32" t="str">
        <f>_xlfn.XLOOKUP($B40,翻訳!$B:$B,翻訳!$G:$G,"",0)&amp;""</f>
        <v>Scroll up</v>
      </c>
      <c r="G40" s="32" t="str">
        <f>_xlfn.XLOOKUP($B40,翻訳!$B:$B,翻訳!$H:$H,"",0)&amp;""</f>
        <v/>
      </c>
      <c r="H40" s="9" t="s">
        <v>437</v>
      </c>
      <c r="J40" s="31" t="s">
        <v>892</v>
      </c>
      <c r="L40" s="25">
        <f t="shared" si="19"/>
        <v>1</v>
      </c>
      <c r="M40" s="25" t="str">
        <f t="shared" si="20"/>
        <v>k</v>
      </c>
      <c r="N40" s="25" t="str">
        <f t="shared" si="11"/>
        <v>107323232</v>
      </c>
      <c r="O40" s="25" t="str">
        <f t="shared" si="21"/>
        <v>!!k</v>
      </c>
      <c r="P40" s="33" t="str">
        <f>IF(M40="","",IF(AND(ISERROR(VLOOKUP(N40,N$1:N39,1,0)),ISERROR(VLOOKUP(N40,N41:N$255,1,0))),"ok","▲NG"))</f>
        <v>ok</v>
      </c>
      <c r="Q40" s="26" t="str">
        <f t="shared" si="22"/>
        <v>k</v>
      </c>
      <c r="R40" s="26" t="str">
        <f t="shared" si="23"/>
        <v/>
      </c>
      <c r="S40" s="28" t="str">
        <f t="shared" si="24"/>
        <v>map("k", "!!k")</v>
      </c>
      <c r="T40" s="28" t="str">
        <f t="shared" si="25"/>
        <v>map("w", "!!k")</v>
      </c>
    </row>
    <row r="41" spans="2:20">
      <c r="B41" s="17" t="s">
        <v>609</v>
      </c>
      <c r="C41" s="1" t="s">
        <v>555</v>
      </c>
      <c r="D41" s="42" t="str">
        <f>VLOOKUP(B41,翻訳!B:E,4,0)</f>
        <v>normal</v>
      </c>
      <c r="E41" s="42" t="str">
        <f>VLOOKUP(B41,翻訳!B:F,5,0)</f>
        <v>h</v>
      </c>
      <c r="F41" s="32" t="str">
        <f>_xlfn.XLOOKUP($B41,翻訳!$B:$B,翻訳!$G:$G,"",0)&amp;""</f>
        <v>Scroll left</v>
      </c>
      <c r="G41" s="32" t="str">
        <f>_xlfn.XLOOKUP($B41,翻訳!$B:$B,翻訳!$H:$H,"",0)&amp;""</f>
        <v/>
      </c>
      <c r="H41" s="9" t="s">
        <v>437</v>
      </c>
      <c r="L41" s="25">
        <f t="shared" si="19"/>
        <v>1</v>
      </c>
      <c r="M41" s="25" t="str">
        <f t="shared" si="20"/>
        <v>h</v>
      </c>
      <c r="N41" s="25" t="str">
        <f t="shared" si="11"/>
        <v>104323232</v>
      </c>
      <c r="O41" s="25" t="str">
        <f t="shared" si="21"/>
        <v>!!h</v>
      </c>
      <c r="P41" s="33" t="str">
        <f>IF(M41="","",IF(AND(ISERROR(VLOOKUP(N41,N$1:N40,1,0)),ISERROR(VLOOKUP(N41,N42:N$255,1,0))),"ok","▲NG"))</f>
        <v>ok</v>
      </c>
      <c r="Q41" s="26" t="str">
        <f t="shared" si="22"/>
        <v>h</v>
      </c>
      <c r="R41" s="26" t="str">
        <f t="shared" si="23"/>
        <v/>
      </c>
      <c r="S41" s="28" t="str">
        <f t="shared" si="24"/>
        <v>map("h", "!!h")</v>
      </c>
      <c r="T41" s="28" t="str">
        <f t="shared" si="25"/>
        <v/>
      </c>
    </row>
    <row r="42" spans="2:20">
      <c r="B42" s="17" t="s">
        <v>610</v>
      </c>
      <c r="C42" s="1" t="s">
        <v>555</v>
      </c>
      <c r="D42" s="42" t="str">
        <f>VLOOKUP(B42,翻訳!B:E,4,0)</f>
        <v>normal</v>
      </c>
      <c r="E42" s="42" t="str">
        <f>VLOOKUP(B42,翻訳!B:F,5,0)</f>
        <v>l</v>
      </c>
      <c r="F42" s="32" t="str">
        <f>_xlfn.XLOOKUP($B42,翻訳!$B:$B,翻訳!$G:$G,"",0)&amp;""</f>
        <v>Scroll right</v>
      </c>
      <c r="G42" s="32" t="str">
        <f>_xlfn.XLOOKUP($B42,翻訳!$B:$B,翻訳!$H:$H,"",0)&amp;""</f>
        <v/>
      </c>
      <c r="H42" s="9" t="s">
        <v>437</v>
      </c>
      <c r="L42" s="25">
        <f t="shared" si="19"/>
        <v>1</v>
      </c>
      <c r="M42" s="25" t="str">
        <f t="shared" si="20"/>
        <v>l</v>
      </c>
      <c r="N42" s="25" t="str">
        <f t="shared" si="11"/>
        <v>108323232</v>
      </c>
      <c r="O42" s="25" t="str">
        <f t="shared" si="21"/>
        <v>!!l</v>
      </c>
      <c r="P42" s="33" t="str">
        <f>IF(M42="","",IF(AND(ISERROR(VLOOKUP(N42,N$1:N41,1,0)),ISERROR(VLOOKUP(N42,N43:N$255,1,0))),"ok","▲NG"))</f>
        <v>ok</v>
      </c>
      <c r="Q42" s="26" t="str">
        <f t="shared" si="22"/>
        <v>l</v>
      </c>
      <c r="R42" s="26" t="str">
        <f t="shared" si="23"/>
        <v/>
      </c>
      <c r="S42" s="28" t="str">
        <f t="shared" si="24"/>
        <v>map("l", "!!l")</v>
      </c>
      <c r="T42" s="28" t="str">
        <f t="shared" si="25"/>
        <v/>
      </c>
    </row>
    <row r="43" spans="2:20">
      <c r="B43" s="17" t="s">
        <v>611</v>
      </c>
      <c r="C43" s="1" t="s">
        <v>555</v>
      </c>
      <c r="D43" s="42" t="str">
        <f>VLOOKUP(B43,翻訳!B:E,4,0)</f>
        <v>normal</v>
      </c>
      <c r="E43" s="42" t="str">
        <f>VLOOKUP(B43,翻訳!B:F,5,0)</f>
        <v>$</v>
      </c>
      <c r="F43" s="32" t="str">
        <f>_xlfn.XLOOKUP($B43,翻訳!$B:$B,翻訳!$G:$G,"",0)&amp;""</f>
        <v>Scroll all the way to the right</v>
      </c>
      <c r="G43" s="32" t="str">
        <f>_xlfn.XLOOKUP($B43,翻訳!$B:$B,翻訳!$H:$H,"",0)&amp;""</f>
        <v>右端にスクロール</v>
      </c>
      <c r="H43" s="9" t="s">
        <v>437</v>
      </c>
      <c r="L43" s="25">
        <f t="shared" si="19"/>
        <v>1</v>
      </c>
      <c r="M43" s="25" t="str">
        <f t="shared" si="20"/>
        <v>$</v>
      </c>
      <c r="N43" s="25" t="str">
        <f t="shared" si="11"/>
        <v>36323232</v>
      </c>
      <c r="O43" s="25" t="str">
        <f t="shared" si="21"/>
        <v>!!$</v>
      </c>
      <c r="P43" s="33" t="str">
        <f>IF(M43="","",IF(AND(ISERROR(VLOOKUP(N43,N$1:N42,1,0)),ISERROR(VLOOKUP(N43,N44:N$255,1,0))),"ok","▲NG"))</f>
        <v>ok</v>
      </c>
      <c r="Q43" s="26" t="str">
        <f t="shared" si="22"/>
        <v>$</v>
      </c>
      <c r="R43" s="26" t="str">
        <f t="shared" si="23"/>
        <v/>
      </c>
      <c r="S43" s="28" t="str">
        <f t="shared" si="24"/>
        <v>map("$", "!!$")</v>
      </c>
      <c r="T43" s="28" t="str">
        <f t="shared" si="25"/>
        <v/>
      </c>
    </row>
    <row r="44" spans="2:20">
      <c r="B44" s="17" t="s">
        <v>612</v>
      </c>
      <c r="C44" s="1" t="s">
        <v>555</v>
      </c>
      <c r="D44" s="42" t="str">
        <f>VLOOKUP(B44,翻訳!B:E,4,0)</f>
        <v>normal</v>
      </c>
      <c r="E44" s="42" t="str">
        <f>VLOOKUP(B44,翻訳!B:F,5,0)</f>
        <v>%</v>
      </c>
      <c r="F44" s="32" t="str">
        <f>_xlfn.XLOOKUP($B44,翻訳!$B:$B,翻訳!$G:$G,"",0)&amp;""</f>
        <v>Scroll to percentage of current page</v>
      </c>
      <c r="G44" s="32" t="str">
        <f>_xlfn.XLOOKUP($B44,翻訳!$B:$B,翻訳!$H:$H,"",0)&amp;""</f>
        <v/>
      </c>
      <c r="H44" s="9" t="s">
        <v>437</v>
      </c>
      <c r="L44" s="25">
        <f t="shared" si="19"/>
        <v>1</v>
      </c>
      <c r="M44" s="25" t="str">
        <f t="shared" si="20"/>
        <v>%</v>
      </c>
      <c r="N44" s="25" t="str">
        <f t="shared" si="11"/>
        <v>37323232</v>
      </c>
      <c r="O44" s="25" t="str">
        <f t="shared" si="21"/>
        <v>!!%</v>
      </c>
      <c r="P44" s="33" t="str">
        <f>IF(M44="","",IF(AND(ISERROR(VLOOKUP(N44,N$1:N43,1,0)),ISERROR(VLOOKUP(N44,N45:N$255,1,0))),"ok","▲NG"))</f>
        <v>ok</v>
      </c>
      <c r="Q44" s="26" t="str">
        <f t="shared" si="22"/>
        <v>%</v>
      </c>
      <c r="R44" s="26" t="str">
        <f t="shared" si="23"/>
        <v/>
      </c>
      <c r="S44" s="28" t="str">
        <f t="shared" si="24"/>
        <v>map("%", "!!%")</v>
      </c>
      <c r="T44" s="28" t="str">
        <f t="shared" si="25"/>
        <v/>
      </c>
    </row>
    <row r="45" spans="2:20">
      <c r="B45" s="17" t="s">
        <v>613</v>
      </c>
      <c r="C45" s="1" t="s">
        <v>555</v>
      </c>
      <c r="D45" s="42" t="str">
        <f>VLOOKUP(B45,翻訳!B:E,4,0)</f>
        <v>normal</v>
      </c>
      <c r="E45" s="42" t="str">
        <f>VLOOKUP(B45,翻訳!B:F,5,0)</f>
        <v>;w</v>
      </c>
      <c r="F45" s="32" t="str">
        <f>_xlfn.XLOOKUP($B45,翻訳!$B:$B,翻訳!$G:$G,"",0)&amp;""</f>
        <v>Focus top window</v>
      </c>
      <c r="G45" s="32" t="str">
        <f>_xlfn.XLOOKUP($B45,翻訳!$B:$B,翻訳!$H:$H,"",0)&amp;""</f>
        <v/>
      </c>
      <c r="H45" s="9" t="s">
        <v>438</v>
      </c>
      <c r="K45" s="8" t="s">
        <v>852</v>
      </c>
      <c r="L45" s="25">
        <f t="shared" si="19"/>
        <v>2</v>
      </c>
      <c r="M45" s="25" t="str">
        <f t="shared" si="20"/>
        <v/>
      </c>
      <c r="N45" s="25" t="str">
        <f t="shared" si="11"/>
        <v/>
      </c>
      <c r="O45" s="25" t="str">
        <f t="shared" si="21"/>
        <v>!!;w</v>
      </c>
      <c r="P45" s="33" t="str">
        <f>IF(M45="","",IF(AND(ISERROR(VLOOKUP(N45,N$1:N44,1,0)),ISERROR(VLOOKUP(N45,N46:N$255,1,0))),"ok","▲NG"))</f>
        <v/>
      </c>
      <c r="Q45" s="26" t="str">
        <f t="shared" si="22"/>
        <v/>
      </c>
      <c r="R45" s="26" t="str">
        <f t="shared" si="23"/>
        <v/>
      </c>
      <c r="S45" s="28" t="str">
        <f t="shared" si="24"/>
        <v/>
      </c>
      <c r="T45" s="28" t="str">
        <f t="shared" si="25"/>
        <v/>
      </c>
    </row>
    <row r="46" spans="2:20">
      <c r="B46" s="17" t="s">
        <v>614</v>
      </c>
      <c r="C46" s="1" t="s">
        <v>555</v>
      </c>
      <c r="D46" s="42" t="str">
        <f>VLOOKUP(B46,翻訳!B:E,4,0)</f>
        <v>normal</v>
      </c>
      <c r="E46" s="42" t="str">
        <f>VLOOKUP(B46,翻訳!B:F,5,0)</f>
        <v>w</v>
      </c>
      <c r="F46" s="32" t="str">
        <f>_xlfn.XLOOKUP($B46,翻訳!$B:$B,翻訳!$G:$G,"",0)&amp;""</f>
        <v>Switch frames</v>
      </c>
      <c r="G46" s="32" t="str">
        <f>_xlfn.XLOOKUP($B46,翻訳!$B:$B,翻訳!$H:$H,"",0)&amp;""</f>
        <v>操作対象のフレームを順に切り替えてフォーカスを移す。</v>
      </c>
      <c r="H46" s="9" t="s">
        <v>437</v>
      </c>
      <c r="I46" s="31" t="s">
        <v>531</v>
      </c>
      <c r="L46" s="25">
        <f t="shared" si="19"/>
        <v>1</v>
      </c>
      <c r="M46" s="25" t="str">
        <f t="shared" si="20"/>
        <v>cw;</v>
      </c>
      <c r="N46" s="25" t="str">
        <f t="shared" si="11"/>
        <v>991195932</v>
      </c>
      <c r="O46" s="25" t="str">
        <f t="shared" si="21"/>
        <v>!!w</v>
      </c>
      <c r="P46" s="33" t="str">
        <f>IF(M46="","",IF(AND(ISERROR(VLOOKUP(N46,N$1:N45,1,0)),ISERROR(VLOOKUP(N46,N47:N$255,1,0))),"ok","▲NG"))</f>
        <v>ok</v>
      </c>
      <c r="Q46" s="26" t="str">
        <f t="shared" si="22"/>
        <v>c</v>
      </c>
      <c r="R46" s="26" t="str">
        <f t="shared" si="23"/>
        <v>cw</v>
      </c>
      <c r="S46" s="28" t="str">
        <f t="shared" si="24"/>
        <v>map("cw;", "!!w")</v>
      </c>
      <c r="T46" s="28" t="str">
        <f t="shared" si="25"/>
        <v/>
      </c>
    </row>
    <row r="47" spans="2:20">
      <c r="B47" s="17" t="s">
        <v>615</v>
      </c>
      <c r="C47" s="1" t="s">
        <v>555</v>
      </c>
      <c r="D47" s="42" t="str">
        <f>VLOOKUP(B47,翻訳!B:E,4,0)</f>
        <v>normal</v>
      </c>
      <c r="E47" s="42" t="str">
        <f>VLOOKUP(B47,翻訳!B:F,5,0)</f>
        <v>u</v>
      </c>
      <c r="F47" s="32" t="str">
        <f>_xlfn.XLOOKUP($B47,翻訳!$B:$B,翻訳!$G:$G,"",0)&amp;""</f>
        <v>Scroll half page up</v>
      </c>
      <c r="G47" s="32" t="str">
        <f>_xlfn.XLOOKUP($B47,翻訳!$B:$B,翻訳!$H:$H,"",0)&amp;""</f>
        <v/>
      </c>
      <c r="H47" s="9" t="s">
        <v>437</v>
      </c>
      <c r="L47" s="25">
        <f t="shared" si="19"/>
        <v>1</v>
      </c>
      <c r="M47" s="25" t="str">
        <f t="shared" si="20"/>
        <v>u</v>
      </c>
      <c r="N47" s="25" t="str">
        <f t="shared" si="11"/>
        <v>117323232</v>
      </c>
      <c r="O47" s="25" t="str">
        <f t="shared" si="21"/>
        <v>!!u</v>
      </c>
      <c r="P47" s="33" t="str">
        <f>IF(M47="","",IF(AND(ISERROR(VLOOKUP(N47,N$1:N46,1,0)),ISERROR(VLOOKUP(N47,N48:N$255,1,0))),"ok","▲NG"))</f>
        <v>ok</v>
      </c>
      <c r="Q47" s="26" t="str">
        <f t="shared" si="22"/>
        <v>u</v>
      </c>
      <c r="R47" s="26" t="str">
        <f t="shared" si="23"/>
        <v/>
      </c>
      <c r="S47" s="28" t="str">
        <f t="shared" si="24"/>
        <v>map("u", "!!u")</v>
      </c>
      <c r="T47" s="28" t="str">
        <f t="shared" si="25"/>
        <v/>
      </c>
    </row>
    <row r="48" spans="2:20">
      <c r="B48" s="17" t="s">
        <v>616</v>
      </c>
      <c r="C48" s="18"/>
      <c r="D48" s="19"/>
      <c r="E48" s="19"/>
      <c r="F48" s="20"/>
      <c r="G48" s="20"/>
      <c r="H48" s="21"/>
      <c r="I48" s="23"/>
      <c r="J48" s="23"/>
      <c r="K48" s="22"/>
      <c r="L48" s="23"/>
      <c r="M48" s="23"/>
      <c r="N48" s="23"/>
      <c r="O48" s="23"/>
      <c r="P48" s="19"/>
      <c r="Q48" s="19"/>
      <c r="R48" s="19"/>
      <c r="S48" s="24"/>
      <c r="T48" s="24"/>
    </row>
    <row r="49" spans="2:20">
      <c r="B49" s="17" t="s">
        <v>617</v>
      </c>
      <c r="C49" s="1" t="s">
        <v>556</v>
      </c>
      <c r="D49" s="42" t="str">
        <f>VLOOKUP(B49,翻訳!B:E,4,0)</f>
        <v>normal</v>
      </c>
      <c r="E49" s="42" t="str">
        <f>VLOOKUP(B49,翻訳!B:F,5,0)</f>
        <v>yt</v>
      </c>
      <c r="F49" s="32" t="str">
        <f>_xlfn.XLOOKUP($B49,翻訳!$B:$B,翻訳!$G:$G,"",0)&amp;""</f>
        <v>Duplicate current tab</v>
      </c>
      <c r="G49" s="32" t="str">
        <f>_xlfn.XLOOKUP($B49,翻訳!$B:$B,翻訳!$H:$H,"",0)&amp;""</f>
        <v/>
      </c>
      <c r="H49" s="9" t="s">
        <v>437</v>
      </c>
      <c r="I49" s="31" t="s">
        <v>544</v>
      </c>
      <c r="L49" s="25">
        <f t="shared" ref="L49" si="26">LEN(E49)</f>
        <v>2</v>
      </c>
      <c r="M49" s="25" t="str">
        <f t="shared" ref="M49" si="27">IF(H49="○",IF(I49="",E49,I49),"")</f>
        <v>ty</v>
      </c>
      <c r="N49" s="25" t="str">
        <f t="shared" si="11"/>
        <v>1161213232</v>
      </c>
      <c r="O49" s="25" t="str">
        <f t="shared" ref="O49" si="28">"!!"&amp;E49</f>
        <v>!!yt</v>
      </c>
      <c r="P49" s="33" t="str">
        <f>IF(M49="","",IF(AND(ISERROR(VLOOKUP(N49,N$1:N48,1,0)),ISERROR(VLOOKUP(N49,N50:N$255,1,0))),"ok","▲NG"))</f>
        <v>ok</v>
      </c>
      <c r="Q49" s="26" t="str">
        <f t="shared" ref="Q49" si="29">IF(M49="","",LEFT(M49,1))</f>
        <v>t</v>
      </c>
      <c r="R49" s="26" t="str">
        <f t="shared" ref="R49" si="30">IF(I49="","",LEFT(I49,2))</f>
        <v>ty</v>
      </c>
      <c r="S49" s="28" t="str">
        <f t="shared" ref="S49" si="31">IF(""=M49,"","map("""&amp;M49&amp;""", """&amp;O49&amp;""")")</f>
        <v>map("ty", "!!yt")</v>
      </c>
      <c r="T49" s="28" t="str">
        <f t="shared" ref="T49" si="32">IF(""=J49,"","map("""&amp;J49&amp;""", """&amp;O49&amp;""")")</f>
        <v/>
      </c>
    </row>
    <row r="50" spans="2:20">
      <c r="B50" s="17" t="s">
        <v>618</v>
      </c>
      <c r="C50" s="1" t="s">
        <v>556</v>
      </c>
      <c r="D50" s="42" t="str">
        <f>VLOOKUP(B50,翻訳!B:E,4,0)</f>
        <v>normal</v>
      </c>
      <c r="E50" s="42" t="str">
        <f>VLOOKUP(B50,翻訳!B:F,5,0)</f>
        <v>yT</v>
      </c>
      <c r="F50" s="32" t="str">
        <f>_xlfn.XLOOKUP($B50,翻訳!$B:$B,翻訳!$G:$G,"",0)&amp;""</f>
        <v>Duplicate current tab in background</v>
      </c>
      <c r="G50" s="32" t="str">
        <f>_xlfn.XLOOKUP($B50,翻訳!$B:$B,翻訳!$H:$H,"",0)&amp;""</f>
        <v/>
      </c>
      <c r="H50" s="9" t="s">
        <v>437</v>
      </c>
      <c r="I50" s="31" t="s">
        <v>545</v>
      </c>
      <c r="L50" s="25">
        <f t="shared" ref="L50:L73" si="33">LEN(E50)</f>
        <v>2</v>
      </c>
      <c r="M50" s="25" t="str">
        <f t="shared" ref="M50:M73" si="34">IF(H50="○",IF(I50="",E50,I50),"")</f>
        <v>tY</v>
      </c>
      <c r="N50" s="25" t="str">
        <f t="shared" si="11"/>
        <v>116893232</v>
      </c>
      <c r="O50" s="25" t="str">
        <f t="shared" ref="O50:O73" si="35">"!!"&amp;E50</f>
        <v>!!yT</v>
      </c>
      <c r="P50" s="33" t="str">
        <f>IF(M50="","",IF(AND(ISERROR(VLOOKUP(N50,N$1:N49,1,0)),ISERROR(VLOOKUP(N50,N51:N$255,1,0))),"ok","▲NG"))</f>
        <v>ok</v>
      </c>
      <c r="Q50" s="26" t="str">
        <f t="shared" ref="Q50:Q73" si="36">IF(M50="","",LEFT(M50,1))</f>
        <v>t</v>
      </c>
      <c r="R50" s="26" t="str">
        <f t="shared" ref="R50:R73" si="37">IF(I50="","",LEFT(I50,2))</f>
        <v>tY</v>
      </c>
      <c r="S50" s="28" t="str">
        <f t="shared" ref="S50:S73" si="38">IF(""=M50,"","map("""&amp;M50&amp;""", """&amp;O50&amp;""")")</f>
        <v>map("tY", "!!yT")</v>
      </c>
      <c r="T50" s="28" t="str">
        <f t="shared" ref="T50:T73" si="39">IF(""=J50,"","map("""&amp;J50&amp;""", """&amp;O50&amp;""")")</f>
        <v/>
      </c>
    </row>
    <row r="51" spans="2:20">
      <c r="B51" s="17" t="s">
        <v>619</v>
      </c>
      <c r="C51" s="1" t="s">
        <v>556</v>
      </c>
      <c r="D51" s="42" t="str">
        <f>VLOOKUP(B51,翻訳!B:E,4,0)</f>
        <v>normal</v>
      </c>
      <c r="E51" s="42" t="str">
        <f>VLOOKUP(B51,翻訳!B:F,5,0)</f>
        <v>g0</v>
      </c>
      <c r="F51" s="32" t="str">
        <f>_xlfn.XLOOKUP($B51,翻訳!$B:$B,翻訳!$G:$G,"",0)&amp;""</f>
        <v>Go to the first tab</v>
      </c>
      <c r="G51" s="32" t="str">
        <f>_xlfn.XLOOKUP($B51,翻訳!$B:$B,翻訳!$H:$H,"",0)&amp;""</f>
        <v/>
      </c>
      <c r="H51" s="9" t="s">
        <v>437</v>
      </c>
      <c r="I51" s="31" t="s">
        <v>537</v>
      </c>
      <c r="L51" s="25">
        <f t="shared" si="33"/>
        <v>2</v>
      </c>
      <c r="M51" s="25" t="str">
        <f t="shared" si="34"/>
        <v>t0</v>
      </c>
      <c r="N51" s="25" t="str">
        <f t="shared" si="11"/>
        <v>116483232</v>
      </c>
      <c r="O51" s="25" t="str">
        <f t="shared" si="35"/>
        <v>!!g0</v>
      </c>
      <c r="P51" s="33" t="str">
        <f>IF(M51="","",IF(AND(ISERROR(VLOOKUP(N51,N$1:N50,1,0)),ISERROR(VLOOKUP(N51,N52:N$255,1,0))),"ok","▲NG"))</f>
        <v>ok</v>
      </c>
      <c r="Q51" s="26" t="str">
        <f t="shared" si="36"/>
        <v>t</v>
      </c>
      <c r="R51" s="26" t="str">
        <f t="shared" si="37"/>
        <v>t0</v>
      </c>
      <c r="S51" s="28" t="str">
        <f t="shared" si="38"/>
        <v>map("t0", "!!g0")</v>
      </c>
      <c r="T51" s="28" t="str">
        <f t="shared" si="39"/>
        <v/>
      </c>
    </row>
    <row r="52" spans="2:20">
      <c r="B52" s="17" t="s">
        <v>620</v>
      </c>
      <c r="C52" s="1" t="s">
        <v>556</v>
      </c>
      <c r="D52" s="42" t="str">
        <f>VLOOKUP(B52,翻訳!B:E,4,0)</f>
        <v>normal</v>
      </c>
      <c r="E52" s="42" t="str">
        <f>VLOOKUP(B52,翻訳!B:F,5,0)</f>
        <v>g$</v>
      </c>
      <c r="F52" s="32" t="str">
        <f>_xlfn.XLOOKUP($B52,翻訳!$B:$B,翻訳!$G:$G,"",0)&amp;""</f>
        <v>Go to the last tab</v>
      </c>
      <c r="G52" s="32" t="str">
        <f>_xlfn.XLOOKUP($B52,翻訳!$B:$B,翻訳!$H:$H,"",0)&amp;""</f>
        <v/>
      </c>
      <c r="H52" s="9" t="s">
        <v>437</v>
      </c>
      <c r="I52" s="31" t="s">
        <v>538</v>
      </c>
      <c r="L52" s="25">
        <f t="shared" si="33"/>
        <v>2</v>
      </c>
      <c r="M52" s="25" t="str">
        <f t="shared" si="34"/>
        <v>t$</v>
      </c>
      <c r="N52" s="25" t="str">
        <f t="shared" si="11"/>
        <v>116363232</v>
      </c>
      <c r="O52" s="25" t="str">
        <f t="shared" si="35"/>
        <v>!!g$</v>
      </c>
      <c r="P52" s="33" t="str">
        <f>IF(M52="","",IF(AND(ISERROR(VLOOKUP(N52,N$1:N51,1,0)),ISERROR(VLOOKUP(N52,N53:N$255,1,0))),"ok","▲NG"))</f>
        <v>ok</v>
      </c>
      <c r="Q52" s="26" t="str">
        <f t="shared" si="36"/>
        <v>t</v>
      </c>
      <c r="R52" s="26" t="str">
        <f t="shared" si="37"/>
        <v>t$</v>
      </c>
      <c r="S52" s="28" t="str">
        <f t="shared" si="38"/>
        <v>map("t$", "!!g$")</v>
      </c>
      <c r="T52" s="28" t="str">
        <f t="shared" si="39"/>
        <v/>
      </c>
    </row>
    <row r="53" spans="2:20">
      <c r="B53" s="17" t="s">
        <v>621</v>
      </c>
      <c r="C53" s="1" t="s">
        <v>556</v>
      </c>
      <c r="D53" s="42" t="str">
        <f>VLOOKUP(B53,翻訳!B:E,4,0)</f>
        <v>normal</v>
      </c>
      <c r="E53" s="42" t="str">
        <f>VLOOKUP(B53,翻訳!B:F,5,0)</f>
        <v>gx0</v>
      </c>
      <c r="F53" s="32" t="str">
        <f>_xlfn.XLOOKUP($B53,翻訳!$B:$B,翻訳!$G:$G,"",0)&amp;""</f>
        <v>Close all tabs on left</v>
      </c>
      <c r="G53" s="32" t="str">
        <f>_xlfn.XLOOKUP($B53,翻訳!$B:$B,翻訳!$H:$H,"",0)&amp;""</f>
        <v/>
      </c>
      <c r="H53" s="9" t="s">
        <v>437</v>
      </c>
      <c r="I53" s="31" t="s">
        <v>539</v>
      </c>
      <c r="L53" s="25">
        <f t="shared" si="33"/>
        <v>3</v>
      </c>
      <c r="M53" s="25" t="str">
        <f t="shared" si="34"/>
        <v>tx0</v>
      </c>
      <c r="N53" s="25" t="str">
        <f t="shared" si="11"/>
        <v>1161204832</v>
      </c>
      <c r="O53" s="25" t="str">
        <f t="shared" si="35"/>
        <v>!!gx0</v>
      </c>
      <c r="P53" s="33" t="str">
        <f>IF(M53="","",IF(AND(ISERROR(VLOOKUP(N53,N$1:N52,1,0)),ISERROR(VLOOKUP(N53,N54:N$255,1,0))),"ok","▲NG"))</f>
        <v>ok</v>
      </c>
      <c r="Q53" s="26" t="str">
        <f t="shared" si="36"/>
        <v>t</v>
      </c>
      <c r="R53" s="26" t="str">
        <f t="shared" si="37"/>
        <v>tx</v>
      </c>
      <c r="S53" s="28" t="str">
        <f t="shared" si="38"/>
        <v>map("tx0", "!!gx0")</v>
      </c>
      <c r="T53" s="28" t="str">
        <f t="shared" si="39"/>
        <v/>
      </c>
    </row>
    <row r="54" spans="2:20">
      <c r="B54" s="17" t="s">
        <v>622</v>
      </c>
      <c r="C54" s="1" t="s">
        <v>556</v>
      </c>
      <c r="D54" s="42" t="str">
        <f>VLOOKUP(B54,翻訳!B:E,4,0)</f>
        <v>normal</v>
      </c>
      <c r="E54" s="42" t="str">
        <f>VLOOKUP(B54,翻訳!B:F,5,0)</f>
        <v>gxt</v>
      </c>
      <c r="F54" s="32" t="str">
        <f>_xlfn.XLOOKUP($B54,翻訳!$B:$B,翻訳!$G:$G,"",0)&amp;""</f>
        <v>Close tab on left</v>
      </c>
      <c r="G54" s="32" t="str">
        <f>_xlfn.XLOOKUP($B54,翻訳!$B:$B,翻訳!$H:$H,"",0)&amp;""</f>
        <v/>
      </c>
      <c r="H54" s="9" t="s">
        <v>437</v>
      </c>
      <c r="I54" s="31" t="s">
        <v>540</v>
      </c>
      <c r="L54" s="25">
        <f t="shared" si="33"/>
        <v>3</v>
      </c>
      <c r="M54" s="25" t="str">
        <f t="shared" si="34"/>
        <v>txl</v>
      </c>
      <c r="N54" s="25" t="str">
        <f t="shared" si="11"/>
        <v>11612010832</v>
      </c>
      <c r="O54" s="25" t="str">
        <f t="shared" si="35"/>
        <v>!!gxt</v>
      </c>
      <c r="P54" s="33" t="str">
        <f>IF(M54="","",IF(AND(ISERROR(VLOOKUP(N54,N$1:N53,1,0)),ISERROR(VLOOKUP(N54,N55:N$255,1,0))),"ok","▲NG"))</f>
        <v>ok</v>
      </c>
      <c r="Q54" s="26" t="str">
        <f t="shared" si="36"/>
        <v>t</v>
      </c>
      <c r="R54" s="26" t="str">
        <f t="shared" si="37"/>
        <v>tx</v>
      </c>
      <c r="S54" s="28" t="str">
        <f t="shared" si="38"/>
        <v>map("txl", "!!gxt")</v>
      </c>
      <c r="T54" s="28" t="str">
        <f t="shared" si="39"/>
        <v/>
      </c>
    </row>
    <row r="55" spans="2:20">
      <c r="B55" s="17" t="s">
        <v>623</v>
      </c>
      <c r="C55" s="1" t="s">
        <v>556</v>
      </c>
      <c r="D55" s="42" t="str">
        <f>VLOOKUP(B55,翻訳!B:E,4,0)</f>
        <v>normal</v>
      </c>
      <c r="E55" s="42" t="str">
        <f>VLOOKUP(B55,翻訳!B:F,5,0)</f>
        <v>gxT</v>
      </c>
      <c r="F55" s="32" t="str">
        <f>_xlfn.XLOOKUP($B55,翻訳!$B:$B,翻訳!$G:$G,"",0)&amp;""</f>
        <v>Close tab on right</v>
      </c>
      <c r="G55" s="32" t="str">
        <f>_xlfn.XLOOKUP($B55,翻訳!$B:$B,翻訳!$H:$H,"",0)&amp;""</f>
        <v/>
      </c>
      <c r="H55" s="9" t="s">
        <v>437</v>
      </c>
      <c r="I55" s="31" t="s">
        <v>541</v>
      </c>
      <c r="L55" s="25">
        <f t="shared" si="33"/>
        <v>3</v>
      </c>
      <c r="M55" s="25" t="str">
        <f t="shared" si="34"/>
        <v>txr</v>
      </c>
      <c r="N55" s="25" t="str">
        <f t="shared" si="11"/>
        <v>11612011432</v>
      </c>
      <c r="O55" s="25" t="str">
        <f t="shared" si="35"/>
        <v>!!gxT</v>
      </c>
      <c r="P55" s="33" t="str">
        <f>IF(M55="","",IF(AND(ISERROR(VLOOKUP(N55,N$1:N54,1,0)),ISERROR(VLOOKUP(N55,N56:N$255,1,0))),"ok","▲NG"))</f>
        <v>ok</v>
      </c>
      <c r="Q55" s="26" t="str">
        <f t="shared" si="36"/>
        <v>t</v>
      </c>
      <c r="R55" s="26" t="str">
        <f t="shared" si="37"/>
        <v>tx</v>
      </c>
      <c r="S55" s="28" t="str">
        <f t="shared" si="38"/>
        <v>map("txr", "!!gxT")</v>
      </c>
      <c r="T55" s="28" t="str">
        <f t="shared" si="39"/>
        <v/>
      </c>
    </row>
    <row r="56" spans="2:20">
      <c r="B56" s="17" t="s">
        <v>624</v>
      </c>
      <c r="C56" s="1" t="s">
        <v>556</v>
      </c>
      <c r="D56" s="42" t="str">
        <f>VLOOKUP(B56,翻訳!B:E,4,0)</f>
        <v>normal</v>
      </c>
      <c r="E56" s="42" t="str">
        <f>VLOOKUP(B56,翻訳!B:F,5,0)</f>
        <v>gx$</v>
      </c>
      <c r="F56" s="32" t="str">
        <f>_xlfn.XLOOKUP($B56,翻訳!$B:$B,翻訳!$G:$G,"",0)&amp;""</f>
        <v>Close all tabs on right</v>
      </c>
      <c r="G56" s="32" t="str">
        <f>_xlfn.XLOOKUP($B56,翻訳!$B:$B,翻訳!$H:$H,"",0)&amp;""</f>
        <v/>
      </c>
      <c r="H56" s="9" t="s">
        <v>437</v>
      </c>
      <c r="I56" s="31" t="s">
        <v>542</v>
      </c>
      <c r="L56" s="25">
        <f t="shared" si="33"/>
        <v>3</v>
      </c>
      <c r="M56" s="25" t="str">
        <f t="shared" si="34"/>
        <v>tx$</v>
      </c>
      <c r="N56" s="25" t="str">
        <f t="shared" si="11"/>
        <v>1161203632</v>
      </c>
      <c r="O56" s="25" t="str">
        <f t="shared" si="35"/>
        <v>!!gx$</v>
      </c>
      <c r="P56" s="33" t="str">
        <f>IF(M56="","",IF(AND(ISERROR(VLOOKUP(N56,N$1:N55,1,0)),ISERROR(VLOOKUP(N56,N57:N$255,1,0))),"ok","▲NG"))</f>
        <v>ok</v>
      </c>
      <c r="Q56" s="26" t="str">
        <f t="shared" si="36"/>
        <v>t</v>
      </c>
      <c r="R56" s="26" t="str">
        <f t="shared" si="37"/>
        <v>tx</v>
      </c>
      <c r="S56" s="28" t="str">
        <f t="shared" si="38"/>
        <v>map("tx$", "!!gx$")</v>
      </c>
      <c r="T56" s="28" t="str">
        <f t="shared" si="39"/>
        <v/>
      </c>
    </row>
    <row r="57" spans="2:20">
      <c r="B57" s="17" t="s">
        <v>625</v>
      </c>
      <c r="C57" s="1" t="s">
        <v>556</v>
      </c>
      <c r="D57" s="42" t="str">
        <f>VLOOKUP(B57,翻訳!B:E,4,0)</f>
        <v>normal</v>
      </c>
      <c r="E57" s="42" t="str">
        <f>VLOOKUP(B57,翻訳!B:F,5,0)</f>
        <v>gxx</v>
      </c>
      <c r="F57" s="32" t="str">
        <f>_xlfn.XLOOKUP($B57,翻訳!$B:$B,翻訳!$G:$G,"",0)&amp;""</f>
        <v>Close all tabs except current one</v>
      </c>
      <c r="G57" s="32" t="str">
        <f>_xlfn.XLOOKUP($B57,翻訳!$B:$B,翻訳!$H:$H,"",0)&amp;""</f>
        <v/>
      </c>
      <c r="H57" s="9" t="s">
        <v>437</v>
      </c>
      <c r="I57" s="31" t="s">
        <v>543</v>
      </c>
      <c r="L57" s="25">
        <f t="shared" si="33"/>
        <v>3</v>
      </c>
      <c r="M57" s="25" t="str">
        <f t="shared" si="34"/>
        <v>txx</v>
      </c>
      <c r="N57" s="25" t="str">
        <f t="shared" si="11"/>
        <v>11612012032</v>
      </c>
      <c r="O57" s="25" t="str">
        <f t="shared" si="35"/>
        <v>!!gxx</v>
      </c>
      <c r="P57" s="33" t="str">
        <f>IF(M57="","",IF(AND(ISERROR(VLOOKUP(N57,N$1:N56,1,0)),ISERROR(VLOOKUP(N57,N58:N$255,1,0))),"ok","▲NG"))</f>
        <v>ok</v>
      </c>
      <c r="Q57" s="26" t="str">
        <f t="shared" si="36"/>
        <v>t</v>
      </c>
      <c r="R57" s="26" t="str">
        <f t="shared" si="37"/>
        <v>tx</v>
      </c>
      <c r="S57" s="28" t="str">
        <f t="shared" si="38"/>
        <v>map("txx", "!!gxx")</v>
      </c>
      <c r="T57" s="28" t="str">
        <f t="shared" si="39"/>
        <v/>
      </c>
    </row>
    <row r="58" spans="2:20">
      <c r="B58" s="17" t="s">
        <v>626</v>
      </c>
      <c r="C58" s="1" t="s">
        <v>556</v>
      </c>
      <c r="D58" s="42" t="str">
        <f>VLOOKUP(B58,翻訳!B:E,4,0)</f>
        <v>normal</v>
      </c>
      <c r="E58" s="42" t="str">
        <f>VLOOKUP(B58,翻訳!B:F,5,0)</f>
        <v>E</v>
      </c>
      <c r="F58" s="32" t="str">
        <f>_xlfn.XLOOKUP($B58,翻訳!$B:$B,翻訳!$G:$G,"",0)&amp;""</f>
        <v>Go one tab left</v>
      </c>
      <c r="G58" s="32" t="str">
        <f>_xlfn.XLOOKUP($B58,翻訳!$B:$B,翻訳!$H:$H,"",0)&amp;""</f>
        <v/>
      </c>
      <c r="H58" s="9" t="s">
        <v>437</v>
      </c>
      <c r="J58" s="31" t="s">
        <v>894</v>
      </c>
      <c r="L58" s="25">
        <f t="shared" si="33"/>
        <v>1</v>
      </c>
      <c r="M58" s="25" t="str">
        <f t="shared" si="34"/>
        <v>E</v>
      </c>
      <c r="N58" s="25" t="str">
        <f t="shared" si="11"/>
        <v>69323232</v>
      </c>
      <c r="O58" s="25" t="str">
        <f t="shared" si="35"/>
        <v>!!E</v>
      </c>
      <c r="P58" s="33" t="str">
        <f>IF(M58="","",IF(AND(ISERROR(VLOOKUP(N58,N$1:N57,1,0)),ISERROR(VLOOKUP(N58,N59:N$255,1,0))),"ok","▲NG"))</f>
        <v>ok</v>
      </c>
      <c r="Q58" s="26" t="str">
        <f t="shared" si="36"/>
        <v>E</v>
      </c>
      <c r="R58" s="26" t="str">
        <f t="shared" si="37"/>
        <v/>
      </c>
      <c r="S58" s="28" t="str">
        <f t="shared" si="38"/>
        <v>map("E", "!!E")</v>
      </c>
      <c r="T58" s="28" t="str">
        <f t="shared" si="39"/>
        <v>map("J", "!!E")</v>
      </c>
    </row>
    <row r="59" spans="2:20">
      <c r="B59" s="17" t="s">
        <v>627</v>
      </c>
      <c r="C59" s="1" t="s">
        <v>556</v>
      </c>
      <c r="D59" s="42" t="str">
        <f>VLOOKUP(B59,翻訳!B:E,4,0)</f>
        <v>normal</v>
      </c>
      <c r="E59" s="42" t="str">
        <f>VLOOKUP(B59,翻訳!B:F,5,0)</f>
        <v>R</v>
      </c>
      <c r="F59" s="32" t="str">
        <f>_xlfn.XLOOKUP($B59,翻訳!$B:$B,翻訳!$G:$G,"",0)&amp;""</f>
        <v>Go one tab right</v>
      </c>
      <c r="G59" s="32" t="str">
        <f>_xlfn.XLOOKUP($B59,翻訳!$B:$B,翻訳!$H:$H,"",0)&amp;""</f>
        <v/>
      </c>
      <c r="H59" s="9" t="s">
        <v>437</v>
      </c>
      <c r="J59" s="31" t="s">
        <v>893</v>
      </c>
      <c r="L59" s="25">
        <f t="shared" si="33"/>
        <v>1</v>
      </c>
      <c r="M59" s="25" t="str">
        <f t="shared" si="34"/>
        <v>R</v>
      </c>
      <c r="N59" s="25" t="str">
        <f t="shared" si="11"/>
        <v>82323232</v>
      </c>
      <c r="O59" s="25" t="str">
        <f t="shared" si="35"/>
        <v>!!R</v>
      </c>
      <c r="P59" s="33" t="str">
        <f>IF(M59="","",IF(AND(ISERROR(VLOOKUP(N59,N$1:N58,1,0)),ISERROR(VLOOKUP(N59,N60:N$255,1,0))),"ok","▲NG"))</f>
        <v>ok</v>
      </c>
      <c r="Q59" s="26" t="str">
        <f t="shared" si="36"/>
        <v>R</v>
      </c>
      <c r="R59" s="26" t="str">
        <f t="shared" si="37"/>
        <v/>
      </c>
      <c r="S59" s="28" t="str">
        <f t="shared" si="38"/>
        <v>map("R", "!!R")</v>
      </c>
      <c r="T59" s="28" t="str">
        <f t="shared" si="39"/>
        <v>map("K", "!!R")</v>
      </c>
    </row>
    <row r="60" spans="2:20">
      <c r="B60" s="17" t="s">
        <v>628</v>
      </c>
      <c r="C60" s="1" t="s">
        <v>556</v>
      </c>
      <c r="D60" s="42" t="str">
        <f>VLOOKUP(B60,翻訳!B:E,4,0)</f>
        <v>normal</v>
      </c>
      <c r="E60" s="42" t="str">
        <f>VLOOKUP(B60,翻訳!B:F,5,0)</f>
        <v>T</v>
      </c>
      <c r="F60" s="32" t="str">
        <f>_xlfn.XLOOKUP($B60,翻訳!$B:$B,翻訳!$G:$G,"",0)&amp;""</f>
        <v>Choose a tab</v>
      </c>
      <c r="G60" s="32" t="str">
        <f>_xlfn.XLOOKUP($B60,翻訳!$B:$B,翻訳!$H:$H,"",0)&amp;""</f>
        <v/>
      </c>
      <c r="H60" s="9" t="s">
        <v>438</v>
      </c>
      <c r="K60" s="8" t="s">
        <v>452</v>
      </c>
      <c r="L60" s="25">
        <f t="shared" si="33"/>
        <v>1</v>
      </c>
      <c r="M60" s="25" t="str">
        <f t="shared" si="34"/>
        <v/>
      </c>
      <c r="N60" s="25" t="str">
        <f t="shared" si="11"/>
        <v/>
      </c>
      <c r="O60" s="25" t="str">
        <f t="shared" si="35"/>
        <v>!!T</v>
      </c>
      <c r="P60" s="33" t="str">
        <f>IF(M60="","",IF(AND(ISERROR(VLOOKUP(N60,N$1:N59,1,0)),ISERROR(VLOOKUP(N60,N61:N$255,1,0))),"ok","▲NG"))</f>
        <v/>
      </c>
      <c r="Q60" s="26" t="str">
        <f t="shared" si="36"/>
        <v/>
      </c>
      <c r="R60" s="26" t="str">
        <f t="shared" si="37"/>
        <v/>
      </c>
      <c r="S60" s="28" t="str">
        <f t="shared" si="38"/>
        <v/>
      </c>
      <c r="T60" s="28" t="str">
        <f t="shared" si="39"/>
        <v/>
      </c>
    </row>
    <row r="61" spans="2:20" ht="45">
      <c r="B61" s="17" t="s">
        <v>629</v>
      </c>
      <c r="C61" s="1" t="s">
        <v>556</v>
      </c>
      <c r="D61" s="42" t="str">
        <f>VLOOKUP(B61,翻訳!B:E,4,0)</f>
        <v>normal</v>
      </c>
      <c r="E61" s="42" t="str">
        <f>VLOOKUP(B61,翻訳!B:F,5,0)</f>
        <v>;gt</v>
      </c>
      <c r="F61" s="32" t="str">
        <f>_xlfn.XLOOKUP($B61,翻訳!$B:$B,翻訳!$G:$G,"",0)&amp;""</f>
        <v>Gather filtered tabs into current window</v>
      </c>
      <c r="G61" s="32" t="str">
        <f>_xlfn.XLOOKUP($B61,翻訳!$B:$B,翻訳!$H:$H,"",0)&amp;""</f>
        <v>オムニバーを表示し、別ウィンドウのChromeで開いているタブを候補とし、文字列で対象を絞り込んで列挙されているものすべてを現在のウィンドウに集める。</v>
      </c>
      <c r="H61" s="9" t="s">
        <v>437</v>
      </c>
      <c r="I61" s="31" t="s">
        <v>546</v>
      </c>
      <c r="L61" s="25">
        <f t="shared" si="33"/>
        <v>3</v>
      </c>
      <c r="M61" s="25" t="str">
        <f t="shared" si="34"/>
        <v>tgt</v>
      </c>
      <c r="N61" s="25" t="str">
        <f t="shared" si="11"/>
        <v>11610311632</v>
      </c>
      <c r="O61" s="25" t="str">
        <f t="shared" si="35"/>
        <v>!!;gt</v>
      </c>
      <c r="P61" s="33" t="str">
        <f>IF(M61="","",IF(AND(ISERROR(VLOOKUP(N61,N$1:N60,1,0)),ISERROR(VLOOKUP(N61,N62:N$255,1,0))),"ok","▲NG"))</f>
        <v>ok</v>
      </c>
      <c r="Q61" s="26" t="str">
        <f t="shared" si="36"/>
        <v>t</v>
      </c>
      <c r="R61" s="26" t="str">
        <f t="shared" si="37"/>
        <v>tg</v>
      </c>
      <c r="S61" s="28" t="str">
        <f t="shared" si="38"/>
        <v>map("tgt", "!!;gt")</v>
      </c>
      <c r="T61" s="28" t="str">
        <f t="shared" si="39"/>
        <v/>
      </c>
    </row>
    <row r="62" spans="2:20" ht="30">
      <c r="B62" s="17" t="s">
        <v>630</v>
      </c>
      <c r="C62" s="1" t="s">
        <v>556</v>
      </c>
      <c r="D62" s="42" t="str">
        <f>VLOOKUP(B62,翻訳!B:E,4,0)</f>
        <v>normal</v>
      </c>
      <c r="E62" s="42" t="str">
        <f>VLOOKUP(B62,翻訳!B:F,5,0)</f>
        <v>;gw</v>
      </c>
      <c r="F62" s="32" t="str">
        <f>_xlfn.XLOOKUP($B62,翻訳!$B:$B,翻訳!$G:$G,"",0)&amp;""</f>
        <v>Gather all tabs into current window</v>
      </c>
      <c r="G62" s="32" t="str">
        <f>_xlfn.XLOOKUP($B62,翻訳!$B:$B,翻訳!$H:$H,"",0)&amp;""</f>
        <v>別ウィンドウのChromeで開いているタブすべてを現在のウィンドウに集める。</v>
      </c>
      <c r="H62" s="9" t="s">
        <v>437</v>
      </c>
      <c r="I62" s="31" t="s">
        <v>547</v>
      </c>
      <c r="L62" s="25">
        <f t="shared" si="33"/>
        <v>3</v>
      </c>
      <c r="M62" s="25" t="str">
        <f t="shared" si="34"/>
        <v>tgw</v>
      </c>
      <c r="N62" s="25" t="str">
        <f t="shared" si="11"/>
        <v>11610311932</v>
      </c>
      <c r="O62" s="25" t="str">
        <f t="shared" si="35"/>
        <v>!!;gw</v>
      </c>
      <c r="P62" s="33" t="str">
        <f>IF(M62="","",IF(AND(ISERROR(VLOOKUP(N62,N$1:N61,1,0)),ISERROR(VLOOKUP(N62,N63:N$255,1,0))),"ok","▲NG"))</f>
        <v>ok</v>
      </c>
      <c r="Q62" s="26" t="str">
        <f t="shared" si="36"/>
        <v>t</v>
      </c>
      <c r="R62" s="26" t="str">
        <f t="shared" si="37"/>
        <v>tg</v>
      </c>
      <c r="S62" s="28" t="str">
        <f t="shared" si="38"/>
        <v>map("tgw", "!!;gw")</v>
      </c>
      <c r="T62" s="28" t="str">
        <f t="shared" si="39"/>
        <v/>
      </c>
    </row>
    <row r="63" spans="2:20">
      <c r="B63" s="17" t="s">
        <v>631</v>
      </c>
      <c r="C63" s="1" t="s">
        <v>556</v>
      </c>
      <c r="D63" s="42" t="str">
        <f>VLOOKUP(B63,翻訳!B:E,4,0)</f>
        <v>normal</v>
      </c>
      <c r="E63" s="42" t="str">
        <f>VLOOKUP(B63,翻訳!B:F,5,0)</f>
        <v>zr</v>
      </c>
      <c r="F63" s="32" t="str">
        <f>_xlfn.XLOOKUP($B63,翻訳!$B:$B,翻訳!$G:$G,"",0)&amp;""</f>
        <v>zoom reset</v>
      </c>
      <c r="G63" s="32" t="str">
        <f>_xlfn.XLOOKUP($B63,翻訳!$B:$B,翻訳!$H:$H,"",0)&amp;""</f>
        <v/>
      </c>
      <c r="H63" s="9" t="s">
        <v>437</v>
      </c>
      <c r="L63" s="25">
        <f t="shared" si="33"/>
        <v>2</v>
      </c>
      <c r="M63" s="25" t="str">
        <f t="shared" si="34"/>
        <v>zr</v>
      </c>
      <c r="N63" s="25" t="str">
        <f t="shared" si="11"/>
        <v>1221143232</v>
      </c>
      <c r="O63" s="25" t="str">
        <f t="shared" si="35"/>
        <v>!!zr</v>
      </c>
      <c r="P63" s="33" t="str">
        <f>IF(M63="","",IF(AND(ISERROR(VLOOKUP(N63,N$1:N62,1,0)),ISERROR(VLOOKUP(N63,N64:N$255,1,0))),"ok","▲NG"))</f>
        <v>ok</v>
      </c>
      <c r="Q63" s="26" t="str">
        <f t="shared" si="36"/>
        <v>z</v>
      </c>
      <c r="R63" s="26" t="str">
        <f t="shared" si="37"/>
        <v/>
      </c>
      <c r="S63" s="28" t="str">
        <f t="shared" si="38"/>
        <v>map("zr", "!!zr")</v>
      </c>
      <c r="T63" s="28" t="str">
        <f t="shared" si="39"/>
        <v/>
      </c>
    </row>
    <row r="64" spans="2:20">
      <c r="B64" s="17" t="s">
        <v>632</v>
      </c>
      <c r="C64" s="1" t="s">
        <v>556</v>
      </c>
      <c r="D64" s="42" t="str">
        <f>VLOOKUP(B64,翻訳!B:E,4,0)</f>
        <v>normal</v>
      </c>
      <c r="E64" s="42" t="str">
        <f>VLOOKUP(B64,翻訳!B:F,5,0)</f>
        <v>zi</v>
      </c>
      <c r="F64" s="32" t="str">
        <f>_xlfn.XLOOKUP($B64,翻訳!$B:$B,翻訳!$G:$G,"",0)&amp;""</f>
        <v>zoom in</v>
      </c>
      <c r="G64" s="32" t="str">
        <f>_xlfn.XLOOKUP($B64,翻訳!$B:$B,翻訳!$H:$H,"",0)&amp;""</f>
        <v/>
      </c>
      <c r="H64" s="9" t="s">
        <v>437</v>
      </c>
      <c r="L64" s="25">
        <f t="shared" si="33"/>
        <v>2</v>
      </c>
      <c r="M64" s="25" t="str">
        <f t="shared" si="34"/>
        <v>zi</v>
      </c>
      <c r="N64" s="25" t="str">
        <f t="shared" si="11"/>
        <v>1221053232</v>
      </c>
      <c r="O64" s="25" t="str">
        <f t="shared" si="35"/>
        <v>!!zi</v>
      </c>
      <c r="P64" s="33" t="str">
        <f>IF(M64="","",IF(AND(ISERROR(VLOOKUP(N64,N$1:N63,1,0)),ISERROR(VLOOKUP(N64,N65:N$255,1,0))),"ok","▲NG"))</f>
        <v>ok</v>
      </c>
      <c r="Q64" s="26" t="str">
        <f t="shared" si="36"/>
        <v>z</v>
      </c>
      <c r="R64" s="26" t="str">
        <f t="shared" si="37"/>
        <v/>
      </c>
      <c r="S64" s="28" t="str">
        <f t="shared" si="38"/>
        <v>map("zi", "!!zi")</v>
      </c>
      <c r="T64" s="28" t="str">
        <f t="shared" si="39"/>
        <v/>
      </c>
    </row>
    <row r="65" spans="2:20">
      <c r="B65" s="17" t="s">
        <v>633</v>
      </c>
      <c r="C65" s="1" t="s">
        <v>556</v>
      </c>
      <c r="D65" s="42" t="str">
        <f>VLOOKUP(B65,翻訳!B:E,4,0)</f>
        <v>normal</v>
      </c>
      <c r="E65" s="42" t="str">
        <f>VLOOKUP(B65,翻訳!B:F,5,0)</f>
        <v>zo</v>
      </c>
      <c r="F65" s="32" t="str">
        <f>_xlfn.XLOOKUP($B65,翻訳!$B:$B,翻訳!$G:$G,"",0)&amp;""</f>
        <v>zoom out</v>
      </c>
      <c r="G65" s="32" t="str">
        <f>_xlfn.XLOOKUP($B65,翻訳!$B:$B,翻訳!$H:$H,"",0)&amp;""</f>
        <v/>
      </c>
      <c r="H65" s="9" t="s">
        <v>437</v>
      </c>
      <c r="L65" s="25">
        <f t="shared" si="33"/>
        <v>2</v>
      </c>
      <c r="M65" s="25" t="str">
        <f t="shared" si="34"/>
        <v>zo</v>
      </c>
      <c r="N65" s="25" t="str">
        <f t="shared" si="11"/>
        <v>1221113232</v>
      </c>
      <c r="O65" s="25" t="str">
        <f t="shared" si="35"/>
        <v>!!zo</v>
      </c>
      <c r="P65" s="33" t="str">
        <f>IF(M65="","",IF(AND(ISERROR(VLOOKUP(N65,N$1:N64,1,0)),ISERROR(VLOOKUP(N65,N66:N$255,1,0))),"ok","▲NG"))</f>
        <v>ok</v>
      </c>
      <c r="Q65" s="26" t="str">
        <f t="shared" si="36"/>
        <v>z</v>
      </c>
      <c r="R65" s="26" t="str">
        <f t="shared" si="37"/>
        <v/>
      </c>
      <c r="S65" s="28" t="str">
        <f t="shared" si="38"/>
        <v>map("zo", "!!zo")</v>
      </c>
      <c r="T65" s="28" t="str">
        <f t="shared" si="39"/>
        <v/>
      </c>
    </row>
    <row r="66" spans="2:20">
      <c r="B66" s="17" t="s">
        <v>634</v>
      </c>
      <c r="C66" s="1" t="s">
        <v>556</v>
      </c>
      <c r="D66" s="42" t="str">
        <f>VLOOKUP(B66,翻訳!B:E,4,0)</f>
        <v>normal</v>
      </c>
      <c r="E66" s="42" t="str">
        <f>VLOOKUP(B66,翻訳!B:F,5,0)</f>
        <v>&lt;Alt-p&gt;</v>
      </c>
      <c r="F66" s="32" t="str">
        <f>_xlfn.XLOOKUP($B66,翻訳!$B:$B,翻訳!$G:$G,"",0)&amp;""</f>
        <v>pin/unpin current tab</v>
      </c>
      <c r="G66" s="32" t="str">
        <f>_xlfn.XLOOKUP($B66,翻訳!$B:$B,翻訳!$H:$H,"",0)&amp;""</f>
        <v/>
      </c>
      <c r="H66" s="9" t="s">
        <v>437</v>
      </c>
      <c r="I66" s="31" t="s">
        <v>548</v>
      </c>
      <c r="L66" s="25">
        <f t="shared" si="33"/>
        <v>7</v>
      </c>
      <c r="M66" s="25" t="str">
        <f t="shared" si="34"/>
        <v>tp</v>
      </c>
      <c r="N66" s="25" t="str">
        <f t="shared" si="11"/>
        <v>1161123232</v>
      </c>
      <c r="O66" s="25" t="str">
        <f t="shared" si="35"/>
        <v>!!&lt;Alt-p&gt;</v>
      </c>
      <c r="P66" s="33" t="str">
        <f>IF(M66="","",IF(AND(ISERROR(VLOOKUP(N66,N$1:N65,1,0)),ISERROR(VLOOKUP(N66,N67:N$255,1,0))),"ok","▲NG"))</f>
        <v>ok</v>
      </c>
      <c r="Q66" s="26" t="str">
        <f t="shared" si="36"/>
        <v>t</v>
      </c>
      <c r="R66" s="26" t="str">
        <f t="shared" si="37"/>
        <v>tp</v>
      </c>
      <c r="S66" s="28" t="str">
        <f t="shared" si="38"/>
        <v>map("tp", "!!&lt;Alt-p&gt;")</v>
      </c>
      <c r="T66" s="28" t="str">
        <f t="shared" si="39"/>
        <v/>
      </c>
    </row>
    <row r="67" spans="2:20">
      <c r="B67" s="17" t="s">
        <v>635</v>
      </c>
      <c r="C67" s="1" t="s">
        <v>556</v>
      </c>
      <c r="D67" s="42" t="str">
        <f>VLOOKUP(B67,翻訳!B:E,4,0)</f>
        <v>normal</v>
      </c>
      <c r="E67" s="42" t="str">
        <f>VLOOKUP(B67,翻訳!B:F,5,0)</f>
        <v>&lt;Alt-m&gt;</v>
      </c>
      <c r="F67" s="32" t="str">
        <f>_xlfn.XLOOKUP($B67,翻訳!$B:$B,翻訳!$G:$G,"",0)&amp;""</f>
        <v>mute/unmute current tab</v>
      </c>
      <c r="G67" s="32" t="str">
        <f>_xlfn.XLOOKUP($B67,翻訳!$B:$B,翻訳!$H:$H,"",0)&amp;""</f>
        <v/>
      </c>
      <c r="H67" s="9" t="s">
        <v>437</v>
      </c>
      <c r="I67" s="31" t="s">
        <v>549</v>
      </c>
      <c r="L67" s="25">
        <f t="shared" si="33"/>
        <v>7</v>
      </c>
      <c r="M67" s="25" t="str">
        <f t="shared" si="34"/>
        <v>tm</v>
      </c>
      <c r="N67" s="25" t="str">
        <f t="shared" si="11"/>
        <v>1161093232</v>
      </c>
      <c r="O67" s="25" t="str">
        <f t="shared" si="35"/>
        <v>!!&lt;Alt-m&gt;</v>
      </c>
      <c r="P67" s="33" t="str">
        <f>IF(M67="","",IF(AND(ISERROR(VLOOKUP(N67,N$1:N66,1,0)),ISERROR(VLOOKUP(N67,N68:N$255,1,0))),"ok","▲NG"))</f>
        <v>ok</v>
      </c>
      <c r="Q67" s="26" t="str">
        <f t="shared" si="36"/>
        <v>t</v>
      </c>
      <c r="R67" s="26" t="str">
        <f t="shared" si="37"/>
        <v>tm</v>
      </c>
      <c r="S67" s="28" t="str">
        <f t="shared" si="38"/>
        <v>map("tm", "!!&lt;Alt-m&gt;")</v>
      </c>
      <c r="T67" s="28" t="str">
        <f t="shared" si="39"/>
        <v/>
      </c>
    </row>
    <row r="68" spans="2:20">
      <c r="B68" s="17" t="s">
        <v>636</v>
      </c>
      <c r="C68" s="1" t="s">
        <v>556</v>
      </c>
      <c r="D68" s="42" t="str">
        <f>VLOOKUP(B68,翻訳!B:E,4,0)</f>
        <v>normal</v>
      </c>
      <c r="E68" s="42" t="str">
        <f>VLOOKUP(B68,翻訳!B:F,5,0)</f>
        <v>on</v>
      </c>
      <c r="F68" s="32" t="str">
        <f>_xlfn.XLOOKUP($B68,翻訳!$B:$B,翻訳!$G:$G,"",0)&amp;""</f>
        <v>Open newtab</v>
      </c>
      <c r="G68" s="32" t="str">
        <f>_xlfn.XLOOKUP($B68,翻訳!$B:$B,翻訳!$H:$H,"",0)&amp;""</f>
        <v/>
      </c>
      <c r="H68" s="9" t="s">
        <v>437</v>
      </c>
      <c r="I68" s="31" t="s">
        <v>550</v>
      </c>
      <c r="L68" s="25">
        <f t="shared" si="33"/>
        <v>2</v>
      </c>
      <c r="M68" s="25" t="str">
        <f t="shared" si="34"/>
        <v>tn</v>
      </c>
      <c r="N68" s="25" t="str">
        <f t="shared" si="11"/>
        <v>1161103232</v>
      </c>
      <c r="O68" s="25" t="str">
        <f t="shared" si="35"/>
        <v>!!on</v>
      </c>
      <c r="P68" s="33" t="str">
        <f>IF(M68="","",IF(AND(ISERROR(VLOOKUP(N68,N$1:N67,1,0)),ISERROR(VLOOKUP(N68,N69:N$255,1,0))),"ok","▲NG"))</f>
        <v>ok</v>
      </c>
      <c r="Q68" s="26" t="str">
        <f t="shared" si="36"/>
        <v>t</v>
      </c>
      <c r="R68" s="26" t="str">
        <f t="shared" si="37"/>
        <v>tn</v>
      </c>
      <c r="S68" s="28" t="str">
        <f t="shared" si="38"/>
        <v>map("tn", "!!on")</v>
      </c>
      <c r="T68" s="28" t="str">
        <f t="shared" si="39"/>
        <v/>
      </c>
    </row>
    <row r="69" spans="2:20">
      <c r="B69" s="17" t="s">
        <v>637</v>
      </c>
      <c r="C69" s="1" t="s">
        <v>556</v>
      </c>
      <c r="D69" s="42" t="str">
        <f>VLOOKUP(B69,翻訳!B:E,4,0)</f>
        <v>normal</v>
      </c>
      <c r="E69" s="42" t="str">
        <f>VLOOKUP(B69,翻訳!B:F,5,0)</f>
        <v>x</v>
      </c>
      <c r="F69" s="32" t="str">
        <f>_xlfn.XLOOKUP($B69,翻訳!$B:$B,翻訳!$G:$G,"",0)&amp;""</f>
        <v>Close current tab</v>
      </c>
      <c r="G69" s="32" t="str">
        <f>_xlfn.XLOOKUP($B69,翻訳!$B:$B,翻訳!$H:$H,"",0)&amp;""</f>
        <v/>
      </c>
      <c r="H69" s="9" t="s">
        <v>437</v>
      </c>
      <c r="L69" s="25">
        <f t="shared" si="33"/>
        <v>1</v>
      </c>
      <c r="M69" s="25" t="str">
        <f t="shared" si="34"/>
        <v>x</v>
      </c>
      <c r="N69" s="25" t="str">
        <f t="shared" si="11"/>
        <v>120323232</v>
      </c>
      <c r="O69" s="25" t="str">
        <f t="shared" si="35"/>
        <v>!!x</v>
      </c>
      <c r="P69" s="33" t="str">
        <f>IF(M69="","",IF(AND(ISERROR(VLOOKUP(N69,N$1:N68,1,0)),ISERROR(VLOOKUP(N69,N70:N$255,1,0))),"ok","▲NG"))</f>
        <v>ok</v>
      </c>
      <c r="Q69" s="26" t="str">
        <f t="shared" si="36"/>
        <v>x</v>
      </c>
      <c r="R69" s="26" t="str">
        <f t="shared" si="37"/>
        <v/>
      </c>
      <c r="S69" s="28" t="str">
        <f t="shared" si="38"/>
        <v>map("x", "!!x")</v>
      </c>
      <c r="T69" s="28" t="str">
        <f t="shared" si="39"/>
        <v/>
      </c>
    </row>
    <row r="70" spans="2:20">
      <c r="B70" s="17" t="s">
        <v>638</v>
      </c>
      <c r="C70" s="1" t="s">
        <v>556</v>
      </c>
      <c r="D70" s="42" t="str">
        <f>VLOOKUP(B70,翻訳!B:E,4,0)</f>
        <v>normal</v>
      </c>
      <c r="E70" s="42" t="str">
        <f>VLOOKUP(B70,翻訳!B:F,5,0)</f>
        <v>X</v>
      </c>
      <c r="F70" s="32" t="str">
        <f>_xlfn.XLOOKUP($B70,翻訳!$B:$B,翻訳!$G:$G,"",0)&amp;""</f>
        <v>Restore closed tab</v>
      </c>
      <c r="G70" s="32" t="str">
        <f>_xlfn.XLOOKUP($B70,翻訳!$B:$B,翻訳!$H:$H,"",0)&amp;""</f>
        <v/>
      </c>
      <c r="H70" s="9" t="s">
        <v>437</v>
      </c>
      <c r="L70" s="25">
        <f t="shared" si="33"/>
        <v>1</v>
      </c>
      <c r="M70" s="25" t="str">
        <f t="shared" si="34"/>
        <v>X</v>
      </c>
      <c r="N70" s="25" t="str">
        <f t="shared" si="11"/>
        <v>88323232</v>
      </c>
      <c r="O70" s="25" t="str">
        <f t="shared" si="35"/>
        <v>!!X</v>
      </c>
      <c r="P70" s="33" t="str">
        <f>IF(M70="","",IF(AND(ISERROR(VLOOKUP(N70,N$1:N69,1,0)),ISERROR(VLOOKUP(N70,N71:N$255,1,0))),"ok","▲NG"))</f>
        <v>ok</v>
      </c>
      <c r="Q70" s="26" t="str">
        <f t="shared" si="36"/>
        <v>X</v>
      </c>
      <c r="R70" s="26" t="str">
        <f t="shared" si="37"/>
        <v/>
      </c>
      <c r="S70" s="28" t="str">
        <f t="shared" si="38"/>
        <v>map("X", "!!X")</v>
      </c>
      <c r="T70" s="28" t="str">
        <f t="shared" si="39"/>
        <v/>
      </c>
    </row>
    <row r="71" spans="2:20">
      <c r="B71" s="17" t="s">
        <v>639</v>
      </c>
      <c r="C71" s="1" t="s">
        <v>556</v>
      </c>
      <c r="D71" s="42" t="str">
        <f>VLOOKUP(B71,翻訳!B:E,4,0)</f>
        <v>normal</v>
      </c>
      <c r="E71" s="42" t="str">
        <f>VLOOKUP(B71,翻訳!B:F,5,0)</f>
        <v>W</v>
      </c>
      <c r="F71" s="32" t="str">
        <f>_xlfn.XLOOKUP($B71,翻訳!$B:$B,翻訳!$G:$G,"",0)&amp;""</f>
        <v>Move current tab to another window</v>
      </c>
      <c r="G71" s="32" t="str">
        <f>_xlfn.XLOOKUP($B71,翻訳!$B:$B,翻訳!$H:$H,"",0)&amp;""</f>
        <v/>
      </c>
      <c r="H71" s="9" t="s">
        <v>437</v>
      </c>
      <c r="L71" s="25">
        <f t="shared" si="33"/>
        <v>1</v>
      </c>
      <c r="M71" s="25" t="str">
        <f t="shared" si="34"/>
        <v>W</v>
      </c>
      <c r="N71" s="25" t="str">
        <f t="shared" si="11"/>
        <v>87323232</v>
      </c>
      <c r="O71" s="25" t="str">
        <f t="shared" si="35"/>
        <v>!!W</v>
      </c>
      <c r="P71" s="33" t="str">
        <f>IF(M71="","",IF(AND(ISERROR(VLOOKUP(N71,N$1:N70,1,0)),ISERROR(VLOOKUP(N71,N72:N$255,1,0))),"ok","▲NG"))</f>
        <v>ok</v>
      </c>
      <c r="Q71" s="26" t="str">
        <f t="shared" si="36"/>
        <v>W</v>
      </c>
      <c r="R71" s="26" t="str">
        <f t="shared" si="37"/>
        <v/>
      </c>
      <c r="S71" s="28" t="str">
        <f t="shared" si="38"/>
        <v>map("W", "!!W")</v>
      </c>
      <c r="T71" s="28" t="str">
        <f t="shared" si="39"/>
        <v/>
      </c>
    </row>
    <row r="72" spans="2:20">
      <c r="B72" s="17" t="s">
        <v>640</v>
      </c>
      <c r="C72" s="1" t="s">
        <v>556</v>
      </c>
      <c r="D72" s="42" t="str">
        <f>VLOOKUP(B72,翻訳!B:E,4,0)</f>
        <v>normal</v>
      </c>
      <c r="E72" s="42" t="str">
        <f>VLOOKUP(B72,翻訳!B:F,5,0)</f>
        <v>&lt;&lt;</v>
      </c>
      <c r="F72" s="32" t="str">
        <f>_xlfn.XLOOKUP($B72,翻訳!$B:$B,翻訳!$G:$G,"",0)&amp;""</f>
        <v>Move current tab to left</v>
      </c>
      <c r="G72" s="32" t="str">
        <f>_xlfn.XLOOKUP($B72,翻訳!$B:$B,翻訳!$H:$H,"",0)&amp;""</f>
        <v/>
      </c>
      <c r="H72" s="9" t="s">
        <v>437</v>
      </c>
      <c r="L72" s="25">
        <f t="shared" si="33"/>
        <v>2</v>
      </c>
      <c r="M72" s="25" t="str">
        <f t="shared" si="34"/>
        <v>&lt;&lt;</v>
      </c>
      <c r="N72" s="25" t="str">
        <f t="shared" si="11"/>
        <v>60603232</v>
      </c>
      <c r="O72" s="25" t="str">
        <f t="shared" si="35"/>
        <v>!!&lt;&lt;</v>
      </c>
      <c r="P72" s="33" t="str">
        <f>IF(M72="","",IF(AND(ISERROR(VLOOKUP(N72,N$1:N71,1,0)),ISERROR(VLOOKUP(N72,N73:N$255,1,0))),"ok","▲NG"))</f>
        <v>ok</v>
      </c>
      <c r="Q72" s="26" t="str">
        <f t="shared" si="36"/>
        <v>&lt;</v>
      </c>
      <c r="R72" s="26" t="str">
        <f t="shared" si="37"/>
        <v/>
      </c>
      <c r="S72" s="28" t="str">
        <f t="shared" si="38"/>
        <v>map("&lt;&lt;", "!!&lt;&lt;")</v>
      </c>
      <c r="T72" s="28" t="str">
        <f t="shared" si="39"/>
        <v/>
      </c>
    </row>
    <row r="73" spans="2:20">
      <c r="B73" s="17" t="s">
        <v>641</v>
      </c>
      <c r="C73" s="1" t="s">
        <v>556</v>
      </c>
      <c r="D73" s="42" t="str">
        <f>VLOOKUP(B73,翻訳!B:E,4,0)</f>
        <v>normal</v>
      </c>
      <c r="E73" s="42" t="str">
        <f>VLOOKUP(B73,翻訳!B:F,5,0)</f>
        <v>&gt;&gt;</v>
      </c>
      <c r="F73" s="32" t="str">
        <f>_xlfn.XLOOKUP($B73,翻訳!$B:$B,翻訳!$G:$G,"",0)&amp;""</f>
        <v>Move current tab to right</v>
      </c>
      <c r="G73" s="32" t="str">
        <f>_xlfn.XLOOKUP($B73,翻訳!$B:$B,翻訳!$H:$H,"",0)&amp;""</f>
        <v/>
      </c>
      <c r="H73" s="9" t="s">
        <v>437</v>
      </c>
      <c r="L73" s="25">
        <f t="shared" si="33"/>
        <v>2</v>
      </c>
      <c r="M73" s="25" t="str">
        <f t="shared" si="34"/>
        <v>&gt;&gt;</v>
      </c>
      <c r="N73" s="25" t="str">
        <f t="shared" si="11"/>
        <v>62623232</v>
      </c>
      <c r="O73" s="25" t="str">
        <f t="shared" si="35"/>
        <v>!!&gt;&gt;</v>
      </c>
      <c r="P73" s="33" t="str">
        <f>IF(M73="","",IF(AND(ISERROR(VLOOKUP(N73,N$1:N72,1,0)),ISERROR(VLOOKUP(N73,N74:N$255,1,0))),"ok","▲NG"))</f>
        <v>ok</v>
      </c>
      <c r="Q73" s="26" t="str">
        <f t="shared" si="36"/>
        <v>&gt;</v>
      </c>
      <c r="R73" s="26" t="str">
        <f t="shared" si="37"/>
        <v/>
      </c>
      <c r="S73" s="28" t="str">
        <f t="shared" si="38"/>
        <v>map("&gt;&gt;", "!!&gt;&gt;")</v>
      </c>
      <c r="T73" s="28" t="str">
        <f t="shared" si="39"/>
        <v/>
      </c>
    </row>
    <row r="74" spans="2:20">
      <c r="B74" s="17" t="s">
        <v>642</v>
      </c>
      <c r="C74" s="18"/>
      <c r="D74" s="19"/>
      <c r="E74" s="19"/>
      <c r="F74" s="20"/>
      <c r="G74" s="20"/>
      <c r="H74" s="21"/>
      <c r="I74" s="23"/>
      <c r="J74" s="23"/>
      <c r="K74" s="22"/>
      <c r="L74" s="23"/>
      <c r="M74" s="23"/>
      <c r="N74" s="23"/>
      <c r="O74" s="23"/>
      <c r="P74" s="19"/>
      <c r="Q74" s="19"/>
      <c r="R74" s="19"/>
      <c r="S74" s="24"/>
      <c r="T74" s="24"/>
    </row>
    <row r="75" spans="2:20">
      <c r="B75" s="17" t="s">
        <v>643</v>
      </c>
      <c r="C75" s="1" t="s">
        <v>557</v>
      </c>
      <c r="D75" s="42" t="str">
        <f>VLOOKUP(B75,翻訳!B:E,4,0)</f>
        <v>normal</v>
      </c>
      <c r="E75" s="42" t="str">
        <f>VLOOKUP(B75,翻訳!B:F,5,0)</f>
        <v>gu</v>
      </c>
      <c r="F75" s="32" t="str">
        <f>_xlfn.XLOOKUP($B75,翻訳!$B:$B,翻訳!$G:$G,"",0)&amp;""</f>
        <v>Go up one path in the URL</v>
      </c>
      <c r="G75" s="32" t="str">
        <f>_xlfn.XLOOKUP($B75,翻訳!$B:$B,翻訳!$H:$H,"",0)&amp;""</f>
        <v/>
      </c>
      <c r="H75" s="9" t="s">
        <v>437</v>
      </c>
      <c r="L75" s="25">
        <f t="shared" ref="L75" si="40">LEN(E75)</f>
        <v>2</v>
      </c>
      <c r="M75" s="25" t="str">
        <f t="shared" ref="M75" si="41">IF(H75="○",IF(I75="",E75,I75),"")</f>
        <v>gu</v>
      </c>
      <c r="N75" s="25" t="str">
        <f t="shared" ref="N74:N137" si="42">IF(M75="","",CODE(LEFT(M75,1))&amp;CODE((MID(M75&amp;" ",2,1)))&amp;CODE((MID(M75&amp;"  ",3,1)))&amp;CODE((MID(M75&amp;"   ",4,1))))</f>
        <v>1031173232</v>
      </c>
      <c r="O75" s="25" t="str">
        <f t="shared" ref="O75" si="43">"!!"&amp;E75</f>
        <v>!!gu</v>
      </c>
      <c r="P75" s="33" t="str">
        <f>IF(M75="","",IF(AND(ISERROR(VLOOKUP(N75,N$1:N74,1,0)),ISERROR(VLOOKUP(N75,N76:N$255,1,0))),"ok","▲NG"))</f>
        <v>ok</v>
      </c>
      <c r="Q75" s="26" t="str">
        <f t="shared" ref="Q75" si="44">IF(M75="","",LEFT(M75,1))</f>
        <v>g</v>
      </c>
      <c r="R75" s="26" t="str">
        <f t="shared" ref="R75" si="45">IF(I75="","",LEFT(I75,2))</f>
        <v/>
      </c>
      <c r="S75" s="28" t="str">
        <f t="shared" ref="S75" si="46">IF(""=M75,"","map("""&amp;M75&amp;""", """&amp;O75&amp;""")")</f>
        <v>map("gu", "!!gu")</v>
      </c>
      <c r="T75" s="28" t="str">
        <f t="shared" ref="T75" si="47">IF(""=J75,"","map("""&amp;J75&amp;""", """&amp;O75&amp;""")")</f>
        <v/>
      </c>
    </row>
    <row r="76" spans="2:20">
      <c r="B76" s="17" t="s">
        <v>644</v>
      </c>
      <c r="C76" s="1" t="s">
        <v>557</v>
      </c>
      <c r="D76" s="42" t="str">
        <f>VLOOKUP(B76,翻訳!B:E,4,0)</f>
        <v>normal</v>
      </c>
      <c r="E76" s="42" t="str">
        <f>VLOOKUP(B76,翻訳!B:F,5,0)</f>
        <v>gT</v>
      </c>
      <c r="F76" s="32" t="str">
        <f>_xlfn.XLOOKUP($B76,翻訳!$B:$B,翻訳!$G:$G,"",0)&amp;""</f>
        <v>Go to first activated tab</v>
      </c>
      <c r="G76" s="32" t="str">
        <f>_xlfn.XLOOKUP($B76,翻訳!$B:$B,翻訳!$H:$H,"",0)&amp;""</f>
        <v/>
      </c>
      <c r="H76" s="9" t="s">
        <v>438</v>
      </c>
      <c r="K76" s="8" t="s">
        <v>453</v>
      </c>
      <c r="L76" s="25">
        <f t="shared" ref="L76:L88" si="48">LEN(E76)</f>
        <v>2</v>
      </c>
      <c r="M76" s="25" t="str">
        <f t="shared" ref="M76:M88" si="49">IF(H76="○",IF(I76="",E76,I76),"")</f>
        <v/>
      </c>
      <c r="N76" s="25" t="str">
        <f t="shared" si="42"/>
        <v/>
      </c>
      <c r="O76" s="25" t="str">
        <f t="shared" ref="O76:O88" si="50">"!!"&amp;E76</f>
        <v>!!gT</v>
      </c>
      <c r="P76" s="33" t="str">
        <f>IF(M76="","",IF(AND(ISERROR(VLOOKUP(N76,N$1:N75,1,0)),ISERROR(VLOOKUP(N76,N77:N$255,1,0))),"ok","▲NG"))</f>
        <v/>
      </c>
      <c r="Q76" s="26" t="str">
        <f t="shared" ref="Q76:Q88" si="51">IF(M76="","",LEFT(M76,1))</f>
        <v/>
      </c>
      <c r="R76" s="26" t="str">
        <f t="shared" ref="R76:R88" si="52">IF(I76="","",LEFT(I76,2))</f>
        <v/>
      </c>
      <c r="S76" s="28" t="str">
        <f t="shared" ref="S76:S88" si="53">IF(""=M76,"","map("""&amp;M76&amp;""", """&amp;O76&amp;""")")</f>
        <v/>
      </c>
      <c r="T76" s="28" t="str">
        <f t="shared" ref="T76:T88" si="54">IF(""=J76,"","map("""&amp;J76&amp;""", """&amp;O76&amp;""")")</f>
        <v/>
      </c>
    </row>
    <row r="77" spans="2:20">
      <c r="B77" s="17" t="s">
        <v>645</v>
      </c>
      <c r="C77" s="1" t="s">
        <v>557</v>
      </c>
      <c r="D77" s="42" t="str">
        <f>VLOOKUP(B77,翻訳!B:E,4,0)</f>
        <v>normal</v>
      </c>
      <c r="E77" s="42" t="str">
        <f>VLOOKUP(B77,翻訳!B:F,5,0)</f>
        <v>gt</v>
      </c>
      <c r="F77" s="32" t="str">
        <f>_xlfn.XLOOKUP($B77,翻訳!$B:$B,翻訳!$G:$G,"",0)&amp;""</f>
        <v>Go to last activated tab</v>
      </c>
      <c r="G77" s="32" t="str">
        <f>_xlfn.XLOOKUP($B77,翻訳!$B:$B,翻訳!$H:$H,"",0)&amp;""</f>
        <v/>
      </c>
      <c r="H77" s="9" t="s">
        <v>438</v>
      </c>
      <c r="K77" s="8" t="s">
        <v>453</v>
      </c>
      <c r="L77" s="25">
        <f t="shared" si="48"/>
        <v>2</v>
      </c>
      <c r="M77" s="25" t="str">
        <f t="shared" si="49"/>
        <v/>
      </c>
      <c r="N77" s="25" t="str">
        <f t="shared" si="42"/>
        <v/>
      </c>
      <c r="O77" s="25" t="str">
        <f t="shared" si="50"/>
        <v>!!gt</v>
      </c>
      <c r="P77" s="33" t="str">
        <f>IF(M77="","",IF(AND(ISERROR(VLOOKUP(N77,N$1:N76,1,0)),ISERROR(VLOOKUP(N77,N78:N$255,1,0))),"ok","▲NG"))</f>
        <v/>
      </c>
      <c r="Q77" s="26" t="str">
        <f t="shared" si="51"/>
        <v/>
      </c>
      <c r="R77" s="26" t="str">
        <f t="shared" si="52"/>
        <v/>
      </c>
      <c r="S77" s="28" t="str">
        <f t="shared" si="53"/>
        <v/>
      </c>
      <c r="T77" s="28" t="str">
        <f t="shared" si="54"/>
        <v/>
      </c>
    </row>
    <row r="78" spans="2:20" ht="30">
      <c r="B78" s="17" t="s">
        <v>646</v>
      </c>
      <c r="C78" s="1" t="s">
        <v>557</v>
      </c>
      <c r="D78" s="42" t="str">
        <f>VLOOKUP(B78,翻訳!B:E,4,0)</f>
        <v>normal</v>
      </c>
      <c r="E78" s="42" t="str">
        <f>VLOOKUP(B78,翻訳!B:F,5,0)</f>
        <v>g?</v>
      </c>
      <c r="F78" s="32" t="str">
        <f>_xlfn.XLOOKUP($B78,翻訳!$B:$B,翻訳!$G:$G,"",0)&amp;""</f>
        <v>Reload current page without query string(all parts after question mark)</v>
      </c>
      <c r="G78" s="32" t="str">
        <f>_xlfn.XLOOKUP($B78,翻訳!$B:$B,翻訳!$H:$H,"",0)&amp;""</f>
        <v/>
      </c>
      <c r="H78" s="9" t="s">
        <v>437</v>
      </c>
      <c r="L78" s="25">
        <f t="shared" si="48"/>
        <v>2</v>
      </c>
      <c r="M78" s="25" t="str">
        <f t="shared" si="49"/>
        <v>g?</v>
      </c>
      <c r="N78" s="25" t="str">
        <f t="shared" si="42"/>
        <v>103633232</v>
      </c>
      <c r="O78" s="25" t="str">
        <f t="shared" si="50"/>
        <v>!!g?</v>
      </c>
      <c r="P78" s="33" t="str">
        <f>IF(M78="","",IF(AND(ISERROR(VLOOKUP(N78,N$1:N77,1,0)),ISERROR(VLOOKUP(N78,N79:N$255,1,0))),"ok","▲NG"))</f>
        <v>ok</v>
      </c>
      <c r="Q78" s="26" t="str">
        <f t="shared" si="51"/>
        <v>g</v>
      </c>
      <c r="R78" s="26" t="str">
        <f t="shared" si="52"/>
        <v/>
      </c>
      <c r="S78" s="28" t="str">
        <f t="shared" si="53"/>
        <v>map("g?", "!!g?")</v>
      </c>
      <c r="T78" s="28" t="str">
        <f t="shared" si="54"/>
        <v/>
      </c>
    </row>
    <row r="79" spans="2:20">
      <c r="B79" s="17" t="s">
        <v>647</v>
      </c>
      <c r="C79" s="1" t="s">
        <v>557</v>
      </c>
      <c r="D79" s="42" t="str">
        <f>VLOOKUP(B79,翻訳!B:E,4,0)</f>
        <v>normal</v>
      </c>
      <c r="E79" s="42" t="str">
        <f>VLOOKUP(B79,翻訳!B:F,5,0)</f>
        <v>g#</v>
      </c>
      <c r="F79" s="32" t="str">
        <f>_xlfn.XLOOKUP($B79,翻訳!$B:$B,翻訳!$G:$G,"",0)&amp;""</f>
        <v>Reload current page without hash fragment</v>
      </c>
      <c r="G79" s="32" t="str">
        <f>_xlfn.XLOOKUP($B79,翻訳!$B:$B,翻訳!$H:$H,"",0)&amp;""</f>
        <v/>
      </c>
      <c r="H79" s="9" t="s">
        <v>437</v>
      </c>
      <c r="L79" s="25">
        <f t="shared" si="48"/>
        <v>2</v>
      </c>
      <c r="M79" s="25" t="str">
        <f t="shared" si="49"/>
        <v>g#</v>
      </c>
      <c r="N79" s="25" t="str">
        <f t="shared" si="42"/>
        <v>103353232</v>
      </c>
      <c r="O79" s="25" t="str">
        <f t="shared" si="50"/>
        <v>!!g#</v>
      </c>
      <c r="P79" s="33" t="str">
        <f>IF(M79="","",IF(AND(ISERROR(VLOOKUP(N79,N$1:N78,1,0)),ISERROR(VLOOKUP(N79,N80:N$255,1,0))),"ok","▲NG"))</f>
        <v>ok</v>
      </c>
      <c r="Q79" s="26" t="str">
        <f t="shared" si="51"/>
        <v>g</v>
      </c>
      <c r="R79" s="26" t="str">
        <f t="shared" si="52"/>
        <v/>
      </c>
      <c r="S79" s="28" t="str">
        <f t="shared" si="53"/>
        <v>map("g#", "!!g#")</v>
      </c>
      <c r="T79" s="28" t="str">
        <f t="shared" si="54"/>
        <v/>
      </c>
    </row>
    <row r="80" spans="2:20">
      <c r="B80" s="17" t="s">
        <v>648</v>
      </c>
      <c r="C80" s="1" t="s">
        <v>557</v>
      </c>
      <c r="D80" s="42" t="str">
        <f>VLOOKUP(B80,翻訳!B:E,4,0)</f>
        <v>normal</v>
      </c>
      <c r="E80" s="42" t="str">
        <f>VLOOKUP(B80,翻訳!B:F,5,0)</f>
        <v>gU</v>
      </c>
      <c r="F80" s="32" t="str">
        <f>_xlfn.XLOOKUP($B80,翻訳!$B:$B,翻訳!$G:$G,"",0)&amp;""</f>
        <v>Go to root of current URL hierarchy</v>
      </c>
      <c r="G80" s="32" t="str">
        <f>_xlfn.XLOOKUP($B80,翻訳!$B:$B,翻訳!$H:$H,"",0)&amp;""</f>
        <v/>
      </c>
      <c r="H80" s="9" t="s">
        <v>437</v>
      </c>
      <c r="L80" s="25">
        <f t="shared" si="48"/>
        <v>2</v>
      </c>
      <c r="M80" s="25" t="str">
        <f t="shared" si="49"/>
        <v>gU</v>
      </c>
      <c r="N80" s="25" t="str">
        <f t="shared" si="42"/>
        <v>103853232</v>
      </c>
      <c r="O80" s="25" t="str">
        <f t="shared" si="50"/>
        <v>!!gU</v>
      </c>
      <c r="P80" s="33" t="str">
        <f>IF(M80="","",IF(AND(ISERROR(VLOOKUP(N80,N$1:N79,1,0)),ISERROR(VLOOKUP(N80,N81:N$255,1,0))),"ok","▲NG"))</f>
        <v>ok</v>
      </c>
      <c r="Q80" s="26" t="str">
        <f t="shared" si="51"/>
        <v>g</v>
      </c>
      <c r="R80" s="26" t="str">
        <f t="shared" si="52"/>
        <v/>
      </c>
      <c r="S80" s="28" t="str">
        <f t="shared" si="53"/>
        <v>map("gU", "!!gU")</v>
      </c>
      <c r="T80" s="28" t="str">
        <f t="shared" si="54"/>
        <v/>
      </c>
    </row>
    <row r="81" spans="2:20" ht="30">
      <c r="B81" s="17" t="s">
        <v>649</v>
      </c>
      <c r="C81" s="1" t="s">
        <v>557</v>
      </c>
      <c r="D81" s="42" t="str">
        <f>VLOOKUP(B81,翻訳!B:E,4,0)</f>
        <v>normal</v>
      </c>
      <c r="E81" s="42" t="str">
        <f>VLOOKUP(B81,翻訳!B:F,5,0)</f>
        <v>;u</v>
      </c>
      <c r="F81" s="32" t="str">
        <f>_xlfn.XLOOKUP($B81,翻訳!$B:$B,翻訳!$G:$G,"",0)&amp;""</f>
        <v>Edit current URL with vim editor, and open in new tab</v>
      </c>
      <c r="G81" s="32" t="str">
        <f>_xlfn.XLOOKUP($B81,翻訳!$B:$B,翻訳!$H:$H,"",0)&amp;""</f>
        <v/>
      </c>
      <c r="H81" s="9" t="s">
        <v>438</v>
      </c>
      <c r="I81" s="31" t="s">
        <v>853</v>
      </c>
      <c r="L81" s="25">
        <f t="shared" si="48"/>
        <v>2</v>
      </c>
      <c r="M81" s="25" t="str">
        <f t="shared" si="49"/>
        <v/>
      </c>
      <c r="N81" s="25" t="str">
        <f t="shared" si="42"/>
        <v/>
      </c>
      <c r="O81" s="25" t="str">
        <f t="shared" si="50"/>
        <v>!!;u</v>
      </c>
      <c r="P81" s="33" t="str">
        <f>IF(M81="","",IF(AND(ISERROR(VLOOKUP(N81,N$1:N80,1,0)),ISERROR(VLOOKUP(N81,N82:N$255,1,0))),"ok","▲NG"))</f>
        <v/>
      </c>
      <c r="Q81" s="26" t="str">
        <f t="shared" si="51"/>
        <v/>
      </c>
      <c r="R81" s="26" t="str">
        <f t="shared" si="52"/>
        <v>tU</v>
      </c>
      <c r="S81" s="28" t="str">
        <f t="shared" si="53"/>
        <v/>
      </c>
      <c r="T81" s="28" t="str">
        <f t="shared" si="54"/>
        <v/>
      </c>
    </row>
    <row r="82" spans="2:20">
      <c r="B82" s="17" t="s">
        <v>650</v>
      </c>
      <c r="C82" s="1" t="s">
        <v>557</v>
      </c>
      <c r="D82" s="42" t="str">
        <f>VLOOKUP(B82,翻訳!B:E,4,0)</f>
        <v>normal</v>
      </c>
      <c r="E82" s="42" t="str">
        <f>VLOOKUP(B82,翻訳!B:F,5,0)</f>
        <v>;U</v>
      </c>
      <c r="F82" s="32" t="str">
        <f>_xlfn.XLOOKUP($B82,翻訳!$B:$B,翻訳!$G:$G,"",0)&amp;""</f>
        <v>Edit current URL with vim editor, and reload</v>
      </c>
      <c r="G82" s="32" t="str">
        <f>_xlfn.XLOOKUP($B82,翻訳!$B:$B,翻訳!$H:$H,"",0)&amp;""</f>
        <v/>
      </c>
      <c r="H82" s="9" t="s">
        <v>438</v>
      </c>
      <c r="I82" s="31" t="s">
        <v>854</v>
      </c>
      <c r="L82" s="25">
        <f t="shared" si="48"/>
        <v>2</v>
      </c>
      <c r="M82" s="25" t="str">
        <f t="shared" si="49"/>
        <v/>
      </c>
      <c r="N82" s="25" t="str">
        <f t="shared" si="42"/>
        <v/>
      </c>
      <c r="O82" s="25" t="str">
        <f t="shared" si="50"/>
        <v>!!;U</v>
      </c>
      <c r="P82" s="33" t="str">
        <f>IF(M82="","",IF(AND(ISERROR(VLOOKUP(N82,N$1:N81,1,0)),ISERROR(VLOOKUP(N82,N83:N$255,1,0))),"ok","▲NG"))</f>
        <v/>
      </c>
      <c r="Q82" s="26" t="str">
        <f t="shared" si="51"/>
        <v/>
      </c>
      <c r="R82" s="26" t="str">
        <f t="shared" si="52"/>
        <v>tu</v>
      </c>
      <c r="S82" s="28" t="str">
        <f t="shared" si="53"/>
        <v/>
      </c>
      <c r="T82" s="28" t="str">
        <f t="shared" si="54"/>
        <v/>
      </c>
    </row>
    <row r="83" spans="2:20">
      <c r="B83" s="17" t="s">
        <v>651</v>
      </c>
      <c r="C83" s="1" t="s">
        <v>557</v>
      </c>
      <c r="D83" s="42" t="str">
        <f>VLOOKUP(B83,翻訳!B:E,4,0)</f>
        <v>normal</v>
      </c>
      <c r="E83" s="42" t="str">
        <f>VLOOKUP(B83,翻訳!B:F,5,0)</f>
        <v>B</v>
      </c>
      <c r="F83" s="32" t="str">
        <f>_xlfn.XLOOKUP($B83,翻訳!$B:$B,翻訳!$G:$G,"",0)&amp;""</f>
        <v>Go one tab history back</v>
      </c>
      <c r="G83" s="32" t="str">
        <f>_xlfn.XLOOKUP($B83,翻訳!$B:$B,翻訳!$H:$H,"",0)&amp;""</f>
        <v/>
      </c>
      <c r="H83" s="9" t="s">
        <v>438</v>
      </c>
      <c r="L83" s="25">
        <f t="shared" si="48"/>
        <v>1</v>
      </c>
      <c r="M83" s="25" t="str">
        <f t="shared" si="49"/>
        <v/>
      </c>
      <c r="N83" s="25" t="str">
        <f t="shared" si="42"/>
        <v/>
      </c>
      <c r="O83" s="25" t="str">
        <f t="shared" si="50"/>
        <v>!!B</v>
      </c>
      <c r="P83" s="33" t="str">
        <f>IF(M83="","",IF(AND(ISERROR(VLOOKUP(N83,N$1:N82,1,0)),ISERROR(VLOOKUP(N83,N84:N$255,1,0))),"ok","▲NG"))</f>
        <v/>
      </c>
      <c r="Q83" s="26" t="str">
        <f t="shared" si="51"/>
        <v/>
      </c>
      <c r="R83" s="26" t="str">
        <f t="shared" si="52"/>
        <v/>
      </c>
      <c r="S83" s="28" t="str">
        <f t="shared" si="53"/>
        <v/>
      </c>
      <c r="T83" s="28" t="str">
        <f t="shared" si="54"/>
        <v/>
      </c>
    </row>
    <row r="84" spans="2:20">
      <c r="B84" s="17" t="s">
        <v>652</v>
      </c>
      <c r="C84" s="1" t="s">
        <v>557</v>
      </c>
      <c r="D84" s="42" t="str">
        <f>VLOOKUP(B84,翻訳!B:E,4,0)</f>
        <v>normal</v>
      </c>
      <c r="E84" s="42" t="str">
        <f>VLOOKUP(B84,翻訳!B:F,5,0)</f>
        <v>F</v>
      </c>
      <c r="F84" s="32" t="str">
        <f>_xlfn.XLOOKUP($B84,翻訳!$B:$B,翻訳!$G:$G,"",0)&amp;""</f>
        <v>Go one tab history forward</v>
      </c>
      <c r="G84" s="32" t="str">
        <f>_xlfn.XLOOKUP($B84,翻訳!$B:$B,翻訳!$H:$H,"",0)&amp;""</f>
        <v/>
      </c>
      <c r="H84" s="9" t="s">
        <v>438</v>
      </c>
      <c r="L84" s="25">
        <f t="shared" si="48"/>
        <v>1</v>
      </c>
      <c r="M84" s="25" t="str">
        <f t="shared" si="49"/>
        <v/>
      </c>
      <c r="N84" s="25" t="str">
        <f t="shared" si="42"/>
        <v/>
      </c>
      <c r="O84" s="25" t="str">
        <f t="shared" si="50"/>
        <v>!!F</v>
      </c>
      <c r="P84" s="33" t="str">
        <f>IF(M84="","",IF(AND(ISERROR(VLOOKUP(N84,N$1:N83,1,0)),ISERROR(VLOOKUP(N84,N85:N$255,1,0))),"ok","▲NG"))</f>
        <v/>
      </c>
      <c r="Q84" s="26" t="str">
        <f t="shared" si="51"/>
        <v/>
      </c>
      <c r="R84" s="26" t="str">
        <f t="shared" si="52"/>
        <v/>
      </c>
      <c r="S84" s="28" t="str">
        <f t="shared" si="53"/>
        <v/>
      </c>
      <c r="T84" s="28" t="str">
        <f t="shared" si="54"/>
        <v/>
      </c>
    </row>
    <row r="85" spans="2:20">
      <c r="B85" s="17" t="s">
        <v>653</v>
      </c>
      <c r="C85" s="1" t="s">
        <v>557</v>
      </c>
      <c r="D85" s="42" t="str">
        <f>VLOOKUP(B85,翻訳!B:E,4,0)</f>
        <v>normal</v>
      </c>
      <c r="E85" s="42" t="str">
        <f>VLOOKUP(B85,翻訳!B:F,5,0)</f>
        <v>&lt;Ctrl-6&gt;</v>
      </c>
      <c r="F85" s="32" t="str">
        <f>_xlfn.XLOOKUP($B85,翻訳!$B:$B,翻訳!$G:$G,"",0)&amp;""</f>
        <v>Go to last used tab</v>
      </c>
      <c r="G85" s="32" t="str">
        <f>_xlfn.XLOOKUP($B85,翻訳!$B:$B,翻訳!$H:$H,"",0)&amp;""</f>
        <v/>
      </c>
      <c r="H85" s="9" t="s">
        <v>437</v>
      </c>
      <c r="I85" s="31" t="s">
        <v>855</v>
      </c>
      <c r="L85" s="25">
        <f t="shared" si="48"/>
        <v>8</v>
      </c>
      <c r="M85" s="25" t="str">
        <f t="shared" si="49"/>
        <v>t;</v>
      </c>
      <c r="N85" s="25" t="str">
        <f t="shared" si="42"/>
        <v>116593232</v>
      </c>
      <c r="O85" s="25" t="str">
        <f t="shared" si="50"/>
        <v>!!&lt;Ctrl-6&gt;</v>
      </c>
      <c r="P85" s="33" t="str">
        <f>IF(M85="","",IF(AND(ISERROR(VLOOKUP(N85,N$1:N84,1,0)),ISERROR(VLOOKUP(N85,N86:N$255,1,0))),"ok","▲NG"))</f>
        <v>ok</v>
      </c>
      <c r="Q85" s="26" t="str">
        <f t="shared" si="51"/>
        <v>t</v>
      </c>
      <c r="R85" s="26" t="str">
        <f t="shared" si="52"/>
        <v>t;</v>
      </c>
      <c r="S85" s="28" t="str">
        <f t="shared" si="53"/>
        <v>map("t;", "!!&lt;Ctrl-6&gt;")</v>
      </c>
      <c r="T85" s="28" t="str">
        <f t="shared" si="54"/>
        <v/>
      </c>
    </row>
    <row r="86" spans="2:20">
      <c r="B86" s="17" t="s">
        <v>654</v>
      </c>
      <c r="C86" s="1" t="s">
        <v>557</v>
      </c>
      <c r="D86" s="42" t="str">
        <f>VLOOKUP(B86,翻訳!B:E,4,0)</f>
        <v>normal</v>
      </c>
      <c r="E86" s="42" t="str">
        <f>VLOOKUP(B86,翻訳!B:F,5,0)</f>
        <v>S</v>
      </c>
      <c r="F86" s="32" t="str">
        <f>_xlfn.XLOOKUP($B86,翻訳!$B:$B,翻訳!$G:$G,"",0)&amp;""</f>
        <v>Go back in history</v>
      </c>
      <c r="G86" s="32" t="str">
        <f>_xlfn.XLOOKUP($B86,翻訳!$B:$B,翻訳!$H:$H,"",0)&amp;""</f>
        <v/>
      </c>
      <c r="H86" s="9" t="s">
        <v>437</v>
      </c>
      <c r="J86" s="31" t="s">
        <v>876</v>
      </c>
      <c r="L86" s="25">
        <f t="shared" si="48"/>
        <v>1</v>
      </c>
      <c r="M86" s="25" t="str">
        <f t="shared" si="49"/>
        <v>S</v>
      </c>
      <c r="N86" s="25" t="str">
        <f t="shared" si="42"/>
        <v>83323232</v>
      </c>
      <c r="O86" s="25" t="str">
        <f t="shared" si="50"/>
        <v>!!S</v>
      </c>
      <c r="P86" s="33" t="str">
        <f>IF(M86="","",IF(AND(ISERROR(VLOOKUP(N86,N$1:N85,1,0)),ISERROR(VLOOKUP(N86,N87:N$255,1,0))),"ok","▲NG"))</f>
        <v>ok</v>
      </c>
      <c r="Q86" s="26" t="str">
        <f t="shared" si="51"/>
        <v>S</v>
      </c>
      <c r="R86" s="26" t="str">
        <f t="shared" si="52"/>
        <v/>
      </c>
      <c r="S86" s="28" t="str">
        <f t="shared" si="53"/>
        <v>map("S", "!!S")</v>
      </c>
      <c r="T86" s="28" t="str">
        <f t="shared" si="54"/>
        <v>map("H", "!!S")</v>
      </c>
    </row>
    <row r="87" spans="2:20">
      <c r="B87" s="17" t="s">
        <v>655</v>
      </c>
      <c r="C87" s="1" t="s">
        <v>557</v>
      </c>
      <c r="D87" s="42" t="str">
        <f>VLOOKUP(B87,翻訳!B:E,4,0)</f>
        <v>normal</v>
      </c>
      <c r="E87" s="42" t="str">
        <f>VLOOKUP(B87,翻訳!B:F,5,0)</f>
        <v>D</v>
      </c>
      <c r="F87" s="32" t="str">
        <f>_xlfn.XLOOKUP($B87,翻訳!$B:$B,翻訳!$G:$G,"",0)&amp;""</f>
        <v>Go forward in history</v>
      </c>
      <c r="G87" s="32" t="str">
        <f>_xlfn.XLOOKUP($B87,翻訳!$B:$B,翻訳!$H:$H,"",0)&amp;""</f>
        <v/>
      </c>
      <c r="H87" s="9" t="s">
        <v>437</v>
      </c>
      <c r="J87" s="31" t="s">
        <v>877</v>
      </c>
      <c r="L87" s="25">
        <f t="shared" si="48"/>
        <v>1</v>
      </c>
      <c r="M87" s="25" t="str">
        <f t="shared" si="49"/>
        <v>D</v>
      </c>
      <c r="N87" s="25" t="str">
        <f t="shared" si="42"/>
        <v>68323232</v>
      </c>
      <c r="O87" s="25" t="str">
        <f t="shared" si="50"/>
        <v>!!D</v>
      </c>
      <c r="P87" s="33" t="str">
        <f>IF(M87="","",IF(AND(ISERROR(VLOOKUP(N87,N$1:N86,1,0)),ISERROR(VLOOKUP(N87,N88:N$255,1,0))),"ok","▲NG"))</f>
        <v>ok</v>
      </c>
      <c r="Q87" s="26" t="str">
        <f t="shared" si="51"/>
        <v>D</v>
      </c>
      <c r="R87" s="26" t="str">
        <f t="shared" si="52"/>
        <v/>
      </c>
      <c r="S87" s="28" t="str">
        <f t="shared" si="53"/>
        <v>map("D", "!!D")</v>
      </c>
      <c r="T87" s="28" t="str">
        <f t="shared" si="54"/>
        <v>map("L", "!!D")</v>
      </c>
    </row>
    <row r="88" spans="2:20">
      <c r="B88" s="17" t="s">
        <v>656</v>
      </c>
      <c r="C88" s="1" t="s">
        <v>557</v>
      </c>
      <c r="D88" s="42" t="str">
        <f>VLOOKUP(B88,翻訳!B:E,4,0)</f>
        <v>normal</v>
      </c>
      <c r="E88" s="42" t="str">
        <f>VLOOKUP(B88,翻訳!B:F,5,0)</f>
        <v>r</v>
      </c>
      <c r="F88" s="32" t="str">
        <f>_xlfn.XLOOKUP($B88,翻訳!$B:$B,翻訳!$G:$G,"",0)&amp;""</f>
        <v>Reload the page</v>
      </c>
      <c r="G88" s="32" t="str">
        <f>_xlfn.XLOOKUP($B88,翻訳!$B:$B,翻訳!$H:$H,"",0)&amp;""</f>
        <v/>
      </c>
      <c r="H88" s="9" t="s">
        <v>437</v>
      </c>
      <c r="L88" s="25">
        <f t="shared" si="48"/>
        <v>1</v>
      </c>
      <c r="M88" s="25" t="str">
        <f t="shared" si="49"/>
        <v>r</v>
      </c>
      <c r="N88" s="25" t="str">
        <f t="shared" si="42"/>
        <v>114323232</v>
      </c>
      <c r="O88" s="25" t="str">
        <f t="shared" si="50"/>
        <v>!!r</v>
      </c>
      <c r="P88" s="33" t="str">
        <f>IF(M88="","",IF(AND(ISERROR(VLOOKUP(N88,N$1:N87,1,0)),ISERROR(VLOOKUP(N88,N89:N$255,1,0))),"ok","▲NG"))</f>
        <v>ok</v>
      </c>
      <c r="Q88" s="26" t="str">
        <f t="shared" si="51"/>
        <v>r</v>
      </c>
      <c r="R88" s="26" t="str">
        <f t="shared" si="52"/>
        <v/>
      </c>
      <c r="S88" s="28" t="str">
        <f t="shared" si="53"/>
        <v>map("r", "!!r")</v>
      </c>
      <c r="T88" s="28" t="str">
        <f t="shared" si="54"/>
        <v/>
      </c>
    </row>
    <row r="89" spans="2:20">
      <c r="B89" s="17" t="s">
        <v>657</v>
      </c>
      <c r="C89" s="18"/>
      <c r="D89" s="19"/>
      <c r="E89" s="19"/>
      <c r="F89" s="20"/>
      <c r="G89" s="20"/>
      <c r="H89" s="21"/>
      <c r="I89" s="23"/>
      <c r="J89" s="23"/>
      <c r="K89" s="22"/>
      <c r="L89" s="23"/>
      <c r="M89" s="23"/>
      <c r="N89" s="23"/>
      <c r="O89" s="23"/>
      <c r="P89" s="19"/>
      <c r="Q89" s="19"/>
      <c r="R89" s="19"/>
      <c r="S89" s="24"/>
      <c r="T89" s="24"/>
    </row>
    <row r="90" spans="2:20" ht="30">
      <c r="B90" s="17" t="s">
        <v>658</v>
      </c>
      <c r="C90" s="1" t="s">
        <v>558</v>
      </c>
      <c r="D90" s="42" t="str">
        <f>VLOOKUP(B90,翻訳!B:E,4,0)</f>
        <v>normal</v>
      </c>
      <c r="E90" s="42" t="str">
        <f>VLOOKUP(B90,翻訳!B:F,5,0)</f>
        <v>ZZ</v>
      </c>
      <c r="F90" s="32" t="str">
        <f>_xlfn.XLOOKUP($B90,翻訳!$B:$B,翻訳!$G:$G,"",0)&amp;""</f>
        <v>Save session and quit</v>
      </c>
      <c r="G90" s="32" t="str">
        <f>_xlfn.XLOOKUP($B90,翻訳!$B:$B,翻訳!$H:$H,"",0)&amp;""</f>
        <v>セッション(*)を LAST という名前で保存しChromeを終了する。</v>
      </c>
      <c r="H90" s="9" t="s">
        <v>438</v>
      </c>
      <c r="L90" s="25">
        <f t="shared" ref="L90" si="55">LEN(E90)</f>
        <v>2</v>
      </c>
      <c r="M90" s="25" t="str">
        <f t="shared" ref="M90" si="56">IF(H90="○",IF(I90="",E90,I90),"")</f>
        <v/>
      </c>
      <c r="N90" s="25" t="str">
        <f t="shared" si="42"/>
        <v/>
      </c>
      <c r="O90" s="25" t="str">
        <f t="shared" ref="O90" si="57">"!!"&amp;E90</f>
        <v>!!ZZ</v>
      </c>
      <c r="P90" s="33" t="str">
        <f>IF(M90="","",IF(AND(ISERROR(VLOOKUP(N90,N$1:N89,1,0)),ISERROR(VLOOKUP(N90,N91:N$255,1,0))),"ok","▲NG"))</f>
        <v/>
      </c>
      <c r="Q90" s="26" t="str">
        <f t="shared" ref="Q90" si="58">IF(M90="","",LEFT(M90,1))</f>
        <v/>
      </c>
      <c r="R90" s="26" t="str">
        <f t="shared" ref="R90" si="59">IF(I90="","",LEFT(I90,2))</f>
        <v/>
      </c>
      <c r="S90" s="28" t="str">
        <f t="shared" ref="S90" si="60">IF(""=M90,"","map("""&amp;M90&amp;""", """&amp;O90&amp;""")")</f>
        <v/>
      </c>
      <c r="T90" s="28" t="str">
        <f t="shared" ref="T90" si="61">IF(""=J90,"","map("""&amp;J90&amp;""", """&amp;O90&amp;""")")</f>
        <v/>
      </c>
    </row>
    <row r="91" spans="2:20">
      <c r="B91" s="17" t="s">
        <v>659</v>
      </c>
      <c r="C91" s="1" t="s">
        <v>558</v>
      </c>
      <c r="D91" s="42" t="str">
        <f>VLOOKUP(B91,翻訳!B:E,4,0)</f>
        <v>normal</v>
      </c>
      <c r="E91" s="42" t="str">
        <f>VLOOKUP(B91,翻訳!B:F,5,0)</f>
        <v>ZR</v>
      </c>
      <c r="F91" s="32" t="str">
        <f>_xlfn.XLOOKUP($B91,翻訳!$B:$B,翻訳!$G:$G,"",0)&amp;""</f>
        <v>Restore last session</v>
      </c>
      <c r="G91" s="32" t="str">
        <f>_xlfn.XLOOKUP($B91,翻訳!$B:$B,翻訳!$H:$H,"",0)&amp;""</f>
        <v>セッション LAST を復元する。</v>
      </c>
      <c r="H91" s="9" t="s">
        <v>438</v>
      </c>
      <c r="L91" s="25">
        <f t="shared" ref="L91" si="62">LEN(E91)</f>
        <v>2</v>
      </c>
      <c r="M91" s="25" t="str">
        <f t="shared" ref="M91" si="63">IF(H91="○",IF(I91="",E91,I91),"")</f>
        <v/>
      </c>
      <c r="N91" s="25" t="str">
        <f t="shared" si="42"/>
        <v/>
      </c>
      <c r="O91" s="25" t="str">
        <f t="shared" ref="O91" si="64">"!!"&amp;E91</f>
        <v>!!ZR</v>
      </c>
      <c r="P91" s="33" t="str">
        <f>IF(M91="","",IF(AND(ISERROR(VLOOKUP(N91,N$1:N90,1,0)),ISERROR(VLOOKUP(N91,N92:N$255,1,0))),"ok","▲NG"))</f>
        <v/>
      </c>
      <c r="Q91" s="26" t="str">
        <f t="shared" ref="Q91" si="65">IF(M91="","",LEFT(M91,1))</f>
        <v/>
      </c>
      <c r="R91" s="26" t="str">
        <f t="shared" ref="R91" si="66">IF(I91="","",LEFT(I91,2))</f>
        <v/>
      </c>
      <c r="S91" s="28" t="str">
        <f t="shared" ref="S91" si="67">IF(""=M91,"","map("""&amp;M91&amp;""", """&amp;O91&amp;""")")</f>
        <v/>
      </c>
      <c r="T91" s="28" t="str">
        <f t="shared" ref="T91" si="68">IF(""=J91,"","map("""&amp;J91&amp;""", """&amp;O91&amp;""")")</f>
        <v/>
      </c>
    </row>
    <row r="92" spans="2:20">
      <c r="B92" s="17" t="s">
        <v>660</v>
      </c>
      <c r="C92" s="18"/>
      <c r="D92" s="19"/>
      <c r="E92" s="19"/>
      <c r="F92" s="20"/>
      <c r="G92" s="20"/>
      <c r="H92" s="21"/>
      <c r="I92" s="23"/>
      <c r="J92" s="23"/>
      <c r="K92" s="22"/>
      <c r="L92" s="23"/>
      <c r="M92" s="23"/>
      <c r="N92" s="23"/>
      <c r="O92" s="23"/>
      <c r="P92" s="19"/>
      <c r="Q92" s="19"/>
      <c r="R92" s="19"/>
      <c r="S92" s="24"/>
      <c r="T92" s="24"/>
    </row>
    <row r="93" spans="2:20">
      <c r="B93" s="17" t="s">
        <v>661</v>
      </c>
      <c r="C93" s="1" t="s">
        <v>559</v>
      </c>
      <c r="D93" s="42" t="str">
        <f>VLOOKUP(B93,翻訳!B:E,4,0)</f>
        <v>normal</v>
      </c>
      <c r="E93" s="42" t="str">
        <f>VLOOKUP(B93,翻訳!B:F,5,0)</f>
        <v>sg</v>
      </c>
      <c r="F93" s="32" t="str">
        <f>_xlfn.XLOOKUP($B93,翻訳!$B:$B,翻訳!$G:$G,"",0)&amp;""</f>
        <v>Search selected with google</v>
      </c>
      <c r="G93" s="32" t="str">
        <f>_xlfn.XLOOKUP($B93,翻訳!$B:$B,翻訳!$H:$H,"",0)&amp;""</f>
        <v/>
      </c>
      <c r="H93" s="9" t="s">
        <v>438</v>
      </c>
      <c r="I93" s="31" t="s">
        <v>856</v>
      </c>
      <c r="K93" s="8" t="s">
        <v>874</v>
      </c>
      <c r="L93" s="25">
        <f t="shared" ref="L93" si="69">LEN(E93)</f>
        <v>2</v>
      </c>
      <c r="M93" s="25" t="str">
        <f t="shared" ref="M93" si="70">IF(H93="○",IF(I93="",E93,I93),"")</f>
        <v/>
      </c>
      <c r="N93" s="25" t="str">
        <f t="shared" si="42"/>
        <v/>
      </c>
      <c r="O93" s="25" t="str">
        <f t="shared" ref="O93" si="71">"!!"&amp;E93</f>
        <v>!!sg</v>
      </c>
      <c r="P93" s="33" t="str">
        <f>IF(M93="","",IF(AND(ISERROR(VLOOKUP(N93,N$1:N92,1,0)),ISERROR(VLOOKUP(N93,N94:N$255,1,0))),"ok","▲NG"))</f>
        <v/>
      </c>
      <c r="Q93" s="26" t="str">
        <f t="shared" ref="Q93" si="72">IF(M93="","",LEFT(M93,1))</f>
        <v/>
      </c>
      <c r="R93" s="26" t="str">
        <f t="shared" ref="R93" si="73">IF(I93="","",LEFT(I93,2))</f>
        <v>qg</v>
      </c>
      <c r="S93" s="28" t="str">
        <f t="shared" ref="S93" si="74">IF(""=M93,"","map("""&amp;M93&amp;""", """&amp;O93&amp;""")")</f>
        <v/>
      </c>
      <c r="T93" s="28" t="str">
        <f t="shared" ref="T93" si="75">IF(""=J93,"","map("""&amp;J93&amp;""", """&amp;O93&amp;""")")</f>
        <v/>
      </c>
    </row>
    <row r="94" spans="2:20">
      <c r="B94" s="17" t="s">
        <v>662</v>
      </c>
      <c r="C94" s="1" t="s">
        <v>559</v>
      </c>
      <c r="D94" s="42" t="str">
        <f>VLOOKUP(B94,翻訳!B:E,4,0)</f>
        <v>normal</v>
      </c>
      <c r="E94" s="42" t="str">
        <f>VLOOKUP(B94,翻訳!B:F,5,0)</f>
        <v>sd</v>
      </c>
      <c r="F94" s="32" t="str">
        <f>_xlfn.XLOOKUP($B94,翻訳!$B:$B,翻訳!$G:$G,"",0)&amp;""</f>
        <v>Search selected with duckduckgo</v>
      </c>
      <c r="G94" s="32" t="str">
        <f>_xlfn.XLOOKUP($B94,翻訳!$B:$B,翻訳!$H:$H,"",0)&amp;""</f>
        <v/>
      </c>
      <c r="H94" s="9" t="s">
        <v>438</v>
      </c>
      <c r="K94" s="8" t="s">
        <v>874</v>
      </c>
      <c r="L94" s="25">
        <f t="shared" ref="L94:L100" si="76">LEN(E94)</f>
        <v>2</v>
      </c>
      <c r="M94" s="25" t="str">
        <f t="shared" ref="M94:M100" si="77">IF(H94="○",IF(I94="",E94,I94),"")</f>
        <v/>
      </c>
      <c r="N94" s="25" t="str">
        <f t="shared" si="42"/>
        <v/>
      </c>
      <c r="O94" s="25" t="str">
        <f t="shared" ref="O94:O100" si="78">"!!"&amp;E94</f>
        <v>!!sd</v>
      </c>
      <c r="P94" s="33" t="str">
        <f>IF(M94="","",IF(AND(ISERROR(VLOOKUP(N94,N$1:N93,1,0)),ISERROR(VLOOKUP(N94,N95:N$255,1,0))),"ok","▲NG"))</f>
        <v/>
      </c>
      <c r="Q94" s="26" t="str">
        <f t="shared" ref="Q94:Q100" si="79">IF(M94="","",LEFT(M94,1))</f>
        <v/>
      </c>
      <c r="R94" s="26" t="str">
        <f t="shared" ref="R94:R100" si="80">IF(I94="","",LEFT(I94,2))</f>
        <v/>
      </c>
      <c r="S94" s="28" t="str">
        <f t="shared" ref="S94:S100" si="81">IF(""=M94,"","map("""&amp;M94&amp;""", """&amp;O94&amp;""")")</f>
        <v/>
      </c>
      <c r="T94" s="28" t="str">
        <f t="shared" ref="T94:T100" si="82">IF(""=J94,"","map("""&amp;J94&amp;""", """&amp;O94&amp;""")")</f>
        <v/>
      </c>
    </row>
    <row r="95" spans="2:20">
      <c r="B95" s="17" t="s">
        <v>663</v>
      </c>
      <c r="C95" s="1" t="s">
        <v>559</v>
      </c>
      <c r="D95" s="42" t="str">
        <f>VLOOKUP(B95,翻訳!B:E,4,0)</f>
        <v>normal</v>
      </c>
      <c r="E95" s="42" t="str">
        <f>VLOOKUP(B95,翻訳!B:F,5,0)</f>
        <v>sb</v>
      </c>
      <c r="F95" s="32" t="str">
        <f>_xlfn.XLOOKUP($B95,翻訳!$B:$B,翻訳!$G:$G,"",0)&amp;""</f>
        <v>Search selected with baidu</v>
      </c>
      <c r="G95" s="32" t="str">
        <f>_xlfn.XLOOKUP($B95,翻訳!$B:$B,翻訳!$H:$H,"",0)&amp;""</f>
        <v/>
      </c>
      <c r="H95" s="9" t="s">
        <v>438</v>
      </c>
      <c r="K95" s="8" t="s">
        <v>874</v>
      </c>
      <c r="L95" s="25">
        <f t="shared" si="76"/>
        <v>2</v>
      </c>
      <c r="M95" s="25" t="str">
        <f t="shared" si="77"/>
        <v/>
      </c>
      <c r="N95" s="25" t="str">
        <f t="shared" si="42"/>
        <v/>
      </c>
      <c r="O95" s="25" t="str">
        <f t="shared" si="78"/>
        <v>!!sb</v>
      </c>
      <c r="P95" s="33" t="str">
        <f>IF(M95="","",IF(AND(ISERROR(VLOOKUP(N95,N$1:N94,1,0)),ISERROR(VLOOKUP(N95,N96:N$255,1,0))),"ok","▲NG"))</f>
        <v/>
      </c>
      <c r="Q95" s="26" t="str">
        <f t="shared" si="79"/>
        <v/>
      </c>
      <c r="R95" s="26" t="str">
        <f t="shared" si="80"/>
        <v/>
      </c>
      <c r="S95" s="28" t="str">
        <f t="shared" si="81"/>
        <v/>
      </c>
      <c r="T95" s="28" t="str">
        <f t="shared" si="82"/>
        <v/>
      </c>
    </row>
    <row r="96" spans="2:20">
      <c r="B96" s="17" t="s">
        <v>664</v>
      </c>
      <c r="C96" s="1" t="s">
        <v>559</v>
      </c>
      <c r="D96" s="42" t="str">
        <f>VLOOKUP(B96,翻訳!B:E,4,0)</f>
        <v>normal</v>
      </c>
      <c r="E96" s="42" t="str">
        <f>VLOOKUP(B96,翻訳!B:F,5,0)</f>
        <v>se</v>
      </c>
      <c r="F96" s="32" t="str">
        <f>_xlfn.XLOOKUP($B96,翻訳!$B:$B,翻訳!$G:$G,"",0)&amp;""</f>
        <v>Search selected with wikipedia</v>
      </c>
      <c r="G96" s="32" t="str">
        <f>_xlfn.XLOOKUP($B96,翻訳!$B:$B,翻訳!$H:$H,"",0)&amp;""</f>
        <v/>
      </c>
      <c r="H96" s="9" t="s">
        <v>438</v>
      </c>
      <c r="K96" s="8" t="s">
        <v>874</v>
      </c>
      <c r="L96" s="25">
        <f t="shared" si="76"/>
        <v>2</v>
      </c>
      <c r="M96" s="25" t="str">
        <f t="shared" si="77"/>
        <v/>
      </c>
      <c r="N96" s="25" t="str">
        <f t="shared" si="42"/>
        <v/>
      </c>
      <c r="O96" s="25" t="str">
        <f t="shared" si="78"/>
        <v>!!se</v>
      </c>
      <c r="P96" s="33" t="str">
        <f>IF(M96="","",IF(AND(ISERROR(VLOOKUP(N96,N$1:N95,1,0)),ISERROR(VLOOKUP(N96,N97:N$255,1,0))),"ok","▲NG"))</f>
        <v/>
      </c>
      <c r="Q96" s="26" t="str">
        <f t="shared" si="79"/>
        <v/>
      </c>
      <c r="R96" s="26" t="str">
        <f t="shared" si="80"/>
        <v/>
      </c>
      <c r="S96" s="28" t="str">
        <f t="shared" si="81"/>
        <v/>
      </c>
      <c r="T96" s="28" t="str">
        <f t="shared" si="82"/>
        <v/>
      </c>
    </row>
    <row r="97" spans="2:20">
      <c r="B97" s="17" t="s">
        <v>665</v>
      </c>
      <c r="C97" s="1" t="s">
        <v>559</v>
      </c>
      <c r="D97" s="42" t="str">
        <f>VLOOKUP(B97,翻訳!B:E,4,0)</f>
        <v>normal</v>
      </c>
      <c r="E97" s="42" t="str">
        <f>VLOOKUP(B97,翻訳!B:F,5,0)</f>
        <v>sw</v>
      </c>
      <c r="F97" s="32" t="str">
        <f>_xlfn.XLOOKUP($B97,翻訳!$B:$B,翻訳!$G:$G,"",0)&amp;""</f>
        <v>Search selected with bing</v>
      </c>
      <c r="G97" s="32" t="str">
        <f>_xlfn.XLOOKUP($B97,翻訳!$B:$B,翻訳!$H:$H,"",0)&amp;""</f>
        <v/>
      </c>
      <c r="H97" s="9" t="s">
        <v>438</v>
      </c>
      <c r="K97" s="8" t="s">
        <v>874</v>
      </c>
      <c r="L97" s="25">
        <f t="shared" si="76"/>
        <v>2</v>
      </c>
      <c r="M97" s="25" t="str">
        <f t="shared" si="77"/>
        <v/>
      </c>
      <c r="N97" s="25" t="str">
        <f t="shared" si="42"/>
        <v/>
      </c>
      <c r="O97" s="25" t="str">
        <f t="shared" si="78"/>
        <v>!!sw</v>
      </c>
      <c r="P97" s="33" t="str">
        <f>IF(M97="","",IF(AND(ISERROR(VLOOKUP(N97,N$1:N96,1,0)),ISERROR(VLOOKUP(N97,N98:N$255,1,0))),"ok","▲NG"))</f>
        <v/>
      </c>
      <c r="Q97" s="26" t="str">
        <f t="shared" si="79"/>
        <v/>
      </c>
      <c r="R97" s="26" t="str">
        <f t="shared" si="80"/>
        <v/>
      </c>
      <c r="S97" s="28" t="str">
        <f t="shared" si="81"/>
        <v/>
      </c>
      <c r="T97" s="28" t="str">
        <f t="shared" si="82"/>
        <v/>
      </c>
    </row>
    <row r="98" spans="2:20">
      <c r="B98" s="17" t="s">
        <v>666</v>
      </c>
      <c r="C98" s="1" t="s">
        <v>559</v>
      </c>
      <c r="D98" s="42" t="str">
        <f>VLOOKUP(B98,翻訳!B:E,4,0)</f>
        <v>normal</v>
      </c>
      <c r="E98" s="42" t="str">
        <f>VLOOKUP(B98,翻訳!B:F,5,0)</f>
        <v>ss</v>
      </c>
      <c r="F98" s="32" t="str">
        <f>_xlfn.XLOOKUP($B98,翻訳!$B:$B,翻訳!$G:$G,"",0)&amp;""</f>
        <v>Search selected with stackoverflow</v>
      </c>
      <c r="G98" s="32" t="str">
        <f>_xlfn.XLOOKUP($B98,翻訳!$B:$B,翻訳!$H:$H,"",0)&amp;""</f>
        <v/>
      </c>
      <c r="H98" s="9" t="s">
        <v>438</v>
      </c>
      <c r="K98" s="8" t="s">
        <v>874</v>
      </c>
      <c r="L98" s="25">
        <f t="shared" si="76"/>
        <v>2</v>
      </c>
      <c r="M98" s="25" t="str">
        <f t="shared" si="77"/>
        <v/>
      </c>
      <c r="N98" s="25" t="str">
        <f t="shared" si="42"/>
        <v/>
      </c>
      <c r="O98" s="25" t="str">
        <f t="shared" si="78"/>
        <v>!!ss</v>
      </c>
      <c r="P98" s="33" t="str">
        <f>IF(M98="","",IF(AND(ISERROR(VLOOKUP(N98,N$1:N97,1,0)),ISERROR(VLOOKUP(N98,N99:N$255,1,0))),"ok","▲NG"))</f>
        <v/>
      </c>
      <c r="Q98" s="26" t="str">
        <f t="shared" si="79"/>
        <v/>
      </c>
      <c r="R98" s="26" t="str">
        <f t="shared" si="80"/>
        <v/>
      </c>
      <c r="S98" s="28" t="str">
        <f t="shared" si="81"/>
        <v/>
      </c>
      <c r="T98" s="28" t="str">
        <f t="shared" si="82"/>
        <v/>
      </c>
    </row>
    <row r="99" spans="2:20">
      <c r="B99" s="17" t="s">
        <v>667</v>
      </c>
      <c r="C99" s="1" t="s">
        <v>559</v>
      </c>
      <c r="D99" s="42" t="str">
        <f>VLOOKUP(B99,翻訳!B:E,4,0)</f>
        <v>normal</v>
      </c>
      <c r="E99" s="42" t="str">
        <f>VLOOKUP(B99,翻訳!B:F,5,0)</f>
        <v>sh</v>
      </c>
      <c r="F99" s="32" t="str">
        <f>_xlfn.XLOOKUP($B99,翻訳!$B:$B,翻訳!$G:$G,"",0)&amp;""</f>
        <v>Search selected with github</v>
      </c>
      <c r="G99" s="32" t="str">
        <f>_xlfn.XLOOKUP($B99,翻訳!$B:$B,翻訳!$H:$H,"",0)&amp;""</f>
        <v/>
      </c>
      <c r="H99" s="9" t="s">
        <v>438</v>
      </c>
      <c r="K99" s="8" t="s">
        <v>874</v>
      </c>
      <c r="L99" s="25">
        <f t="shared" si="76"/>
        <v>2</v>
      </c>
      <c r="M99" s="25" t="str">
        <f t="shared" si="77"/>
        <v/>
      </c>
      <c r="N99" s="25" t="str">
        <f t="shared" si="42"/>
        <v/>
      </c>
      <c r="O99" s="25" t="str">
        <f t="shared" si="78"/>
        <v>!!sh</v>
      </c>
      <c r="P99" s="33" t="str">
        <f>IF(M99="","",IF(AND(ISERROR(VLOOKUP(N99,N$1:N98,1,0)),ISERROR(VLOOKUP(N99,N100:N$255,1,0))),"ok","▲NG"))</f>
        <v/>
      </c>
      <c r="Q99" s="26" t="str">
        <f t="shared" si="79"/>
        <v/>
      </c>
      <c r="R99" s="26" t="str">
        <f t="shared" si="80"/>
        <v/>
      </c>
      <c r="S99" s="28" t="str">
        <f t="shared" si="81"/>
        <v/>
      </c>
      <c r="T99" s="28" t="str">
        <f t="shared" si="82"/>
        <v/>
      </c>
    </row>
    <row r="100" spans="2:20">
      <c r="B100" s="17" t="s">
        <v>668</v>
      </c>
      <c r="C100" s="1" t="s">
        <v>559</v>
      </c>
      <c r="D100" s="42" t="str">
        <f>VLOOKUP(B100,翻訳!B:E,4,0)</f>
        <v>normal</v>
      </c>
      <c r="E100" s="42" t="str">
        <f>VLOOKUP(B100,翻訳!B:F,5,0)</f>
        <v>sy</v>
      </c>
      <c r="F100" s="32" t="str">
        <f>_xlfn.XLOOKUP($B100,翻訳!$B:$B,翻訳!$G:$G,"",0)&amp;""</f>
        <v>Search selected with youtube</v>
      </c>
      <c r="G100" s="32" t="str">
        <f>_xlfn.XLOOKUP($B100,翻訳!$B:$B,翻訳!$H:$H,"",0)&amp;""</f>
        <v/>
      </c>
      <c r="H100" s="9" t="s">
        <v>438</v>
      </c>
      <c r="I100" s="31" t="s">
        <v>857</v>
      </c>
      <c r="K100" s="8" t="s">
        <v>874</v>
      </c>
      <c r="L100" s="25">
        <f t="shared" si="76"/>
        <v>2</v>
      </c>
      <c r="M100" s="25" t="str">
        <f t="shared" si="77"/>
        <v/>
      </c>
      <c r="N100" s="25" t="str">
        <f t="shared" si="42"/>
        <v/>
      </c>
      <c r="O100" s="25" t="str">
        <f t="shared" si="78"/>
        <v>!!sy</v>
      </c>
      <c r="P100" s="33" t="str">
        <f>IF(M100="","",IF(AND(ISERROR(VLOOKUP(N100,N$1:N99,1,0)),ISERROR(VLOOKUP(N100,N101:N$255,1,0))),"ok","▲NG"))</f>
        <v/>
      </c>
      <c r="Q100" s="26" t="str">
        <f t="shared" si="79"/>
        <v/>
      </c>
      <c r="R100" s="26" t="str">
        <f t="shared" si="80"/>
        <v>qy</v>
      </c>
      <c r="S100" s="28" t="str">
        <f t="shared" si="81"/>
        <v/>
      </c>
      <c r="T100" s="28" t="str">
        <f t="shared" si="82"/>
        <v/>
      </c>
    </row>
    <row r="101" spans="2:20">
      <c r="B101" s="17" t="s">
        <v>669</v>
      </c>
      <c r="C101" s="18"/>
      <c r="D101" s="19"/>
      <c r="E101" s="19"/>
      <c r="F101" s="20"/>
      <c r="G101" s="20"/>
      <c r="H101" s="21"/>
      <c r="I101" s="23"/>
      <c r="J101" s="23"/>
      <c r="K101" s="22"/>
      <c r="L101" s="23"/>
      <c r="M101" s="23"/>
      <c r="N101" s="23"/>
      <c r="O101" s="23"/>
      <c r="P101" s="19"/>
      <c r="Q101" s="19"/>
      <c r="R101" s="19"/>
      <c r="S101" s="24"/>
      <c r="T101" s="24"/>
    </row>
    <row r="102" spans="2:20">
      <c r="B102" s="17" t="s">
        <v>670</v>
      </c>
      <c r="C102" s="1" t="s">
        <v>560</v>
      </c>
      <c r="D102" s="42" t="str">
        <f>VLOOKUP(B102,翻訳!B:E,4,0)</f>
        <v>normal</v>
      </c>
      <c r="E102" s="42" t="str">
        <f>VLOOKUP(B102,翻訳!B:F,5,0)</f>
        <v>yG</v>
      </c>
      <c r="F102" s="32" t="str">
        <f>_xlfn.XLOOKUP($B102,翻訳!$B:$B,翻訳!$G:$G,"",0)&amp;""</f>
        <v>Capture current full page</v>
      </c>
      <c r="G102" s="32" t="str">
        <f>_xlfn.XLOOKUP($B102,翻訳!$B:$B,翻訳!$H:$H,"",0)&amp;""</f>
        <v/>
      </c>
      <c r="H102" s="9" t="s">
        <v>438</v>
      </c>
      <c r="K102" s="8" t="s">
        <v>456</v>
      </c>
      <c r="L102" s="25">
        <f t="shared" ref="L102" si="83">LEN(E102)</f>
        <v>2</v>
      </c>
      <c r="M102" s="25" t="str">
        <f t="shared" ref="M102" si="84">IF(H102="○",IF(I102="",E102,I102),"")</f>
        <v/>
      </c>
      <c r="N102" s="25" t="str">
        <f t="shared" si="42"/>
        <v/>
      </c>
      <c r="O102" s="25" t="str">
        <f t="shared" ref="O102" si="85">"!!"&amp;E102</f>
        <v>!!yG</v>
      </c>
      <c r="P102" s="33" t="str">
        <f>IF(M102="","",IF(AND(ISERROR(VLOOKUP(N102,N$1:N101,1,0)),ISERROR(VLOOKUP(N102,N103:N$255,1,0))),"ok","▲NG"))</f>
        <v/>
      </c>
      <c r="Q102" s="26" t="str">
        <f t="shared" ref="Q102" si="86">IF(M102="","",LEFT(M102,1))</f>
        <v/>
      </c>
      <c r="R102" s="26" t="str">
        <f t="shared" ref="R102" si="87">IF(I102="","",LEFT(I102,2))</f>
        <v/>
      </c>
      <c r="S102" s="28" t="str">
        <f t="shared" ref="S102" si="88">IF(""=M102,"","map("""&amp;M102&amp;""", """&amp;O102&amp;""")")</f>
        <v/>
      </c>
      <c r="T102" s="28" t="str">
        <f t="shared" ref="T102" si="89">IF(""=J102,"","map("""&amp;J102&amp;""", """&amp;O102&amp;""")")</f>
        <v/>
      </c>
    </row>
    <row r="103" spans="2:20">
      <c r="B103" s="17" t="s">
        <v>671</v>
      </c>
      <c r="C103" s="1" t="s">
        <v>560</v>
      </c>
      <c r="D103" s="42" t="str">
        <f>VLOOKUP(B103,翻訳!B:E,4,0)</f>
        <v>normal</v>
      </c>
      <c r="E103" s="42" t="str">
        <f>VLOOKUP(B103,翻訳!B:F,5,0)</f>
        <v>yS</v>
      </c>
      <c r="F103" s="32" t="str">
        <f>_xlfn.XLOOKUP($B103,翻訳!$B:$B,翻訳!$G:$G,"",0)&amp;""</f>
        <v>Capture scrolling element</v>
      </c>
      <c r="G103" s="32" t="str">
        <f>_xlfn.XLOOKUP($B103,翻訳!$B:$B,翻訳!$H:$H,"",0)&amp;""</f>
        <v/>
      </c>
      <c r="H103" s="9" t="s">
        <v>438</v>
      </c>
      <c r="K103" s="8" t="s">
        <v>456</v>
      </c>
      <c r="L103" s="25">
        <f t="shared" ref="L103:L127" si="90">LEN(E103)</f>
        <v>2</v>
      </c>
      <c r="M103" s="25" t="str">
        <f t="shared" ref="M103:M127" si="91">IF(H103="○",IF(I103="",E103,I103),"")</f>
        <v/>
      </c>
      <c r="N103" s="25" t="str">
        <f t="shared" si="42"/>
        <v/>
      </c>
      <c r="O103" s="25" t="str">
        <f t="shared" ref="O103:O127" si="92">"!!"&amp;E103</f>
        <v>!!yS</v>
      </c>
      <c r="P103" s="33" t="str">
        <f>IF(M103="","",IF(AND(ISERROR(VLOOKUP(N103,N$1:N102,1,0)),ISERROR(VLOOKUP(N103,N104:N$255,1,0))),"ok","▲NG"))</f>
        <v/>
      </c>
      <c r="Q103" s="26" t="str">
        <f t="shared" ref="Q103:Q127" si="93">IF(M103="","",LEFT(M103,1))</f>
        <v/>
      </c>
      <c r="R103" s="26" t="str">
        <f t="shared" ref="R103:R127" si="94">IF(I103="","",LEFT(I103,2))</f>
        <v/>
      </c>
      <c r="S103" s="28" t="str">
        <f t="shared" ref="S103:S127" si="95">IF(""=M103,"","map("""&amp;M103&amp;""", """&amp;O103&amp;""")")</f>
        <v/>
      </c>
      <c r="T103" s="28" t="str">
        <f t="shared" ref="T103:T127" si="96">IF(""=J103,"","map("""&amp;J103&amp;""", """&amp;O103&amp;""")")</f>
        <v/>
      </c>
    </row>
    <row r="104" spans="2:20" ht="30">
      <c r="B104" s="17" t="s">
        <v>672</v>
      </c>
      <c r="C104" s="1" t="s">
        <v>560</v>
      </c>
      <c r="D104" s="42" t="str">
        <f>VLOOKUP(B104,翻訳!B:E,4,0)</f>
        <v>normal</v>
      </c>
      <c r="E104" s="42" t="str">
        <f>VLOOKUP(B104,翻訳!B:F,5,0)</f>
        <v>yv</v>
      </c>
      <c r="F104" s="32" t="str">
        <f>_xlfn.XLOOKUP($B104,翻訳!$B:$B,翻訳!$G:$G,"",0)&amp;""</f>
        <v>Yank text of an element</v>
      </c>
      <c r="G104" s="32" t="str">
        <f>_xlfn.XLOOKUP($B104,翻訳!$B:$B,翻訳!$H:$H,"",0)&amp;""</f>
        <v>現在表示中の領域にあるテキストにヒントを表示し、指定したものをクリップボードにコピー</v>
      </c>
      <c r="H104" s="9" t="s">
        <v>437</v>
      </c>
      <c r="L104" s="25">
        <f t="shared" si="90"/>
        <v>2</v>
      </c>
      <c r="M104" s="25" t="str">
        <f t="shared" si="91"/>
        <v>yv</v>
      </c>
      <c r="N104" s="25" t="str">
        <f t="shared" si="42"/>
        <v>1211183232</v>
      </c>
      <c r="O104" s="25" t="str">
        <f t="shared" si="92"/>
        <v>!!yv</v>
      </c>
      <c r="P104" s="33" t="str">
        <f>IF(M104="","",IF(AND(ISERROR(VLOOKUP(N104,N$1:N103,1,0)),ISERROR(VLOOKUP(N104,N105:N$255,1,0))),"ok","▲NG"))</f>
        <v>ok</v>
      </c>
      <c r="Q104" s="26" t="str">
        <f t="shared" si="93"/>
        <v>y</v>
      </c>
      <c r="R104" s="26" t="str">
        <f t="shared" si="94"/>
        <v/>
      </c>
      <c r="S104" s="28" t="str">
        <f t="shared" si="95"/>
        <v>map("yv", "!!yv")</v>
      </c>
      <c r="T104" s="28" t="str">
        <f t="shared" si="96"/>
        <v/>
      </c>
    </row>
    <row r="105" spans="2:20">
      <c r="B105" s="17" t="s">
        <v>673</v>
      </c>
      <c r="C105" s="1" t="s">
        <v>560</v>
      </c>
      <c r="D105" s="42" t="str">
        <f>VLOOKUP(B105,翻訳!B:E,4,0)</f>
        <v>normal</v>
      </c>
      <c r="E105" s="42" t="str">
        <f>VLOOKUP(B105,翻訳!B:F,5,0)</f>
        <v>ymv</v>
      </c>
      <c r="F105" s="32" t="str">
        <f>_xlfn.XLOOKUP($B105,翻訳!$B:$B,翻訳!$G:$G,"",0)&amp;""</f>
        <v>Yank text of multiple elements</v>
      </c>
      <c r="G105" s="32" t="str">
        <f>_xlfn.XLOOKUP($B105,翻訳!$B:$B,翻訳!$H:$H,"",0)&amp;""</f>
        <v/>
      </c>
      <c r="H105" s="9" t="s">
        <v>437</v>
      </c>
      <c r="K105" s="8" t="s">
        <v>457</v>
      </c>
      <c r="L105" s="25">
        <f t="shared" si="90"/>
        <v>3</v>
      </c>
      <c r="M105" s="25" t="str">
        <f t="shared" si="91"/>
        <v>ymv</v>
      </c>
      <c r="N105" s="25" t="str">
        <f t="shared" si="42"/>
        <v>12110911832</v>
      </c>
      <c r="O105" s="25" t="str">
        <f t="shared" si="92"/>
        <v>!!ymv</v>
      </c>
      <c r="P105" s="33" t="str">
        <f>IF(M105="","",IF(AND(ISERROR(VLOOKUP(N105,N$1:N104,1,0)),ISERROR(VLOOKUP(N105,N106:N$255,1,0))),"ok","▲NG"))</f>
        <v>ok</v>
      </c>
      <c r="Q105" s="26" t="str">
        <f t="shared" si="93"/>
        <v>y</v>
      </c>
      <c r="R105" s="26" t="str">
        <f t="shared" si="94"/>
        <v/>
      </c>
      <c r="S105" s="28" t="str">
        <f t="shared" si="95"/>
        <v>map("ymv", "!!ymv")</v>
      </c>
      <c r="T105" s="28" t="str">
        <f t="shared" si="96"/>
        <v/>
      </c>
    </row>
    <row r="106" spans="2:20">
      <c r="B106" s="17" t="s">
        <v>674</v>
      </c>
      <c r="C106" s="1" t="s">
        <v>560</v>
      </c>
      <c r="D106" s="42" t="str">
        <f>VLOOKUP(B106,翻訳!B:E,4,0)</f>
        <v>normal</v>
      </c>
      <c r="E106" s="42" t="str">
        <f>VLOOKUP(B106,翻訳!B:F,5,0)</f>
        <v>yma</v>
      </c>
      <c r="F106" s="32" t="str">
        <f>_xlfn.XLOOKUP($B106,翻訳!$B:$B,翻訳!$G:$G,"",0)&amp;""</f>
        <v>Copy multiple link URLs to the clipboard</v>
      </c>
      <c r="G106" s="32" t="str">
        <f>_xlfn.XLOOKUP($B106,翻訳!$B:$B,翻訳!$H:$H,"",0)&amp;""</f>
        <v/>
      </c>
      <c r="H106" s="9" t="s">
        <v>437</v>
      </c>
      <c r="K106" s="8" t="s">
        <v>457</v>
      </c>
      <c r="L106" s="25">
        <f t="shared" si="90"/>
        <v>3</v>
      </c>
      <c r="M106" s="25" t="str">
        <f t="shared" si="91"/>
        <v>yma</v>
      </c>
      <c r="N106" s="25" t="str">
        <f t="shared" si="42"/>
        <v>1211099732</v>
      </c>
      <c r="O106" s="25" t="str">
        <f t="shared" si="92"/>
        <v>!!yma</v>
      </c>
      <c r="P106" s="33" t="str">
        <f>IF(M106="","",IF(AND(ISERROR(VLOOKUP(N106,N$1:N105,1,0)),ISERROR(VLOOKUP(N106,N107:N$255,1,0))),"ok","▲NG"))</f>
        <v>ok</v>
      </c>
      <c r="Q106" s="26" t="str">
        <f t="shared" si="93"/>
        <v>y</v>
      </c>
      <c r="R106" s="26" t="str">
        <f t="shared" si="94"/>
        <v/>
      </c>
      <c r="S106" s="28" t="str">
        <f t="shared" si="95"/>
        <v>map("yma", "!!yma")</v>
      </c>
      <c r="T106" s="28" t="str">
        <f t="shared" si="96"/>
        <v/>
      </c>
    </row>
    <row r="107" spans="2:20">
      <c r="B107" s="17" t="s">
        <v>675</v>
      </c>
      <c r="C107" s="1" t="s">
        <v>560</v>
      </c>
      <c r="D107" s="42" t="str">
        <f>VLOOKUP(B107,翻訳!B:E,4,0)</f>
        <v>normal</v>
      </c>
      <c r="E107" s="42" t="str">
        <f>VLOOKUP(B107,翻訳!B:F,5,0)</f>
        <v>ymc</v>
      </c>
      <c r="F107" s="32" t="str">
        <f>_xlfn.XLOOKUP($B107,翻訳!$B:$B,翻訳!$G:$G,"",0)&amp;""</f>
        <v>Copy multiple columns of a table</v>
      </c>
      <c r="G107" s="32" t="str">
        <f>_xlfn.XLOOKUP($B107,翻訳!$B:$B,翻訳!$H:$H,"",0)&amp;""</f>
        <v/>
      </c>
      <c r="H107" s="9" t="s">
        <v>437</v>
      </c>
      <c r="K107" s="8" t="s">
        <v>457</v>
      </c>
      <c r="L107" s="25">
        <f t="shared" si="90"/>
        <v>3</v>
      </c>
      <c r="M107" s="25" t="str">
        <f t="shared" si="91"/>
        <v>ymc</v>
      </c>
      <c r="N107" s="25" t="str">
        <f t="shared" si="42"/>
        <v>1211099932</v>
      </c>
      <c r="O107" s="25" t="str">
        <f t="shared" si="92"/>
        <v>!!ymc</v>
      </c>
      <c r="P107" s="33" t="str">
        <f>IF(M107="","",IF(AND(ISERROR(VLOOKUP(N107,N$1:N106,1,0)),ISERROR(VLOOKUP(N107,N108:N$255,1,0))),"ok","▲NG"))</f>
        <v>ok</v>
      </c>
      <c r="Q107" s="26" t="str">
        <f t="shared" si="93"/>
        <v>y</v>
      </c>
      <c r="R107" s="26" t="str">
        <f t="shared" si="94"/>
        <v/>
      </c>
      <c r="S107" s="28" t="str">
        <f t="shared" si="95"/>
        <v>map("ymc", "!!ymc")</v>
      </c>
      <c r="T107" s="28" t="str">
        <f t="shared" si="96"/>
        <v/>
      </c>
    </row>
    <row r="108" spans="2:20">
      <c r="B108" s="17" t="s">
        <v>676</v>
      </c>
      <c r="C108" s="1" t="s">
        <v>560</v>
      </c>
      <c r="D108" s="42" t="str">
        <f>VLOOKUP(B108,翻訳!B:E,4,0)</f>
        <v>normal</v>
      </c>
      <c r="E108" s="42" t="str">
        <f>VLOOKUP(B108,翻訳!B:F,5,0)</f>
        <v>yg</v>
      </c>
      <c r="F108" s="32" t="str">
        <f>_xlfn.XLOOKUP($B108,翻訳!$B:$B,翻訳!$G:$G,"",0)&amp;""</f>
        <v>Capture current page</v>
      </c>
      <c r="G108" s="32" t="str">
        <f>_xlfn.XLOOKUP($B108,翻訳!$B:$B,翻訳!$H:$H,"",0)&amp;""</f>
        <v>現在表示中の領域をキャプチャ</v>
      </c>
      <c r="H108" s="9" t="s">
        <v>437</v>
      </c>
      <c r="L108" s="25">
        <f t="shared" si="90"/>
        <v>2</v>
      </c>
      <c r="M108" s="25" t="str">
        <f t="shared" si="91"/>
        <v>yg</v>
      </c>
      <c r="N108" s="25" t="str">
        <f t="shared" si="42"/>
        <v>1211033232</v>
      </c>
      <c r="O108" s="25" t="str">
        <f t="shared" si="92"/>
        <v>!!yg</v>
      </c>
      <c r="P108" s="33" t="str">
        <f>IF(M108="","",IF(AND(ISERROR(VLOOKUP(N108,N$1:N107,1,0)),ISERROR(VLOOKUP(N108,N109:N$255,1,0))),"ok","▲NG"))</f>
        <v>ok</v>
      </c>
      <c r="Q108" s="26" t="str">
        <f t="shared" si="93"/>
        <v>y</v>
      </c>
      <c r="R108" s="26" t="str">
        <f t="shared" si="94"/>
        <v/>
      </c>
      <c r="S108" s="28" t="str">
        <f t="shared" si="95"/>
        <v>map("yg", "!!yg")</v>
      </c>
      <c r="T108" s="28" t="str">
        <f t="shared" si="96"/>
        <v/>
      </c>
    </row>
    <row r="109" spans="2:20">
      <c r="B109" s="17" t="s">
        <v>677</v>
      </c>
      <c r="C109" s="1" t="s">
        <v>560</v>
      </c>
      <c r="D109" s="42" t="str">
        <f>VLOOKUP(B109,翻訳!B:E,4,0)</f>
        <v>normal</v>
      </c>
      <c r="E109" s="42" t="str">
        <f>VLOOKUP(B109,翻訳!B:F,5,0)</f>
        <v>ya</v>
      </c>
      <c r="F109" s="32" t="str">
        <f>_xlfn.XLOOKUP($B109,翻訳!$B:$B,翻訳!$G:$G,"",0)&amp;""</f>
        <v>Copy a link URL to the clipboard</v>
      </c>
      <c r="G109" s="32" t="str">
        <f>_xlfn.XLOOKUP($B109,翻訳!$B:$B,翻訳!$H:$H,"",0)&amp;""</f>
        <v/>
      </c>
      <c r="H109" s="9" t="s">
        <v>437</v>
      </c>
      <c r="K109" s="8" t="s">
        <v>457</v>
      </c>
      <c r="L109" s="25">
        <f t="shared" si="90"/>
        <v>2</v>
      </c>
      <c r="M109" s="25" t="str">
        <f t="shared" si="91"/>
        <v>ya</v>
      </c>
      <c r="N109" s="25" t="str">
        <f t="shared" si="42"/>
        <v>121973232</v>
      </c>
      <c r="O109" s="25" t="str">
        <f t="shared" si="92"/>
        <v>!!ya</v>
      </c>
      <c r="P109" s="33" t="str">
        <f>IF(M109="","",IF(AND(ISERROR(VLOOKUP(N109,N$1:N108,1,0)),ISERROR(VLOOKUP(N109,N110:N$255,1,0))),"ok","▲NG"))</f>
        <v>ok</v>
      </c>
      <c r="Q109" s="26" t="str">
        <f t="shared" si="93"/>
        <v>y</v>
      </c>
      <c r="R109" s="26" t="str">
        <f t="shared" si="94"/>
        <v/>
      </c>
      <c r="S109" s="28" t="str">
        <f t="shared" si="95"/>
        <v>map("ya", "!!ya")</v>
      </c>
      <c r="T109" s="28" t="str">
        <f t="shared" si="96"/>
        <v/>
      </c>
    </row>
    <row r="110" spans="2:20">
      <c r="B110" s="17" t="s">
        <v>678</v>
      </c>
      <c r="C110" s="1" t="s">
        <v>560</v>
      </c>
      <c r="D110" s="42" t="str">
        <f>VLOOKUP(B110,翻訳!B:E,4,0)</f>
        <v>normal</v>
      </c>
      <c r="E110" s="42" t="str">
        <f>VLOOKUP(B110,翻訳!B:F,5,0)</f>
        <v>yc</v>
      </c>
      <c r="F110" s="32" t="str">
        <f>_xlfn.XLOOKUP($B110,翻訳!$B:$B,翻訳!$G:$G,"",0)&amp;""</f>
        <v>Copy a column of a table</v>
      </c>
      <c r="G110" s="32" t="str">
        <f>_xlfn.XLOOKUP($B110,翻訳!$B:$B,翻訳!$H:$H,"",0)&amp;""</f>
        <v/>
      </c>
      <c r="H110" s="9" t="s">
        <v>437</v>
      </c>
      <c r="K110" s="8" t="s">
        <v>457</v>
      </c>
      <c r="L110" s="25">
        <f t="shared" si="90"/>
        <v>2</v>
      </c>
      <c r="M110" s="25" t="str">
        <f t="shared" si="91"/>
        <v>yc</v>
      </c>
      <c r="N110" s="25" t="str">
        <f t="shared" si="42"/>
        <v>121993232</v>
      </c>
      <c r="O110" s="25" t="str">
        <f t="shared" si="92"/>
        <v>!!yc</v>
      </c>
      <c r="P110" s="33" t="str">
        <f>IF(M110="","",IF(AND(ISERROR(VLOOKUP(N110,N$1:N109,1,0)),ISERROR(VLOOKUP(N110,N111:N$255,1,0))),"ok","▲NG"))</f>
        <v>ok</v>
      </c>
      <c r="Q110" s="26" t="str">
        <f t="shared" si="93"/>
        <v>y</v>
      </c>
      <c r="R110" s="26" t="str">
        <f t="shared" si="94"/>
        <v/>
      </c>
      <c r="S110" s="28" t="str">
        <f t="shared" si="95"/>
        <v>map("yc", "!!yc")</v>
      </c>
      <c r="T110" s="28" t="str">
        <f t="shared" si="96"/>
        <v/>
      </c>
    </row>
    <row r="111" spans="2:20">
      <c r="B111" s="17" t="s">
        <v>679</v>
      </c>
      <c r="C111" s="1" t="s">
        <v>560</v>
      </c>
      <c r="D111" s="42" t="str">
        <f>VLOOKUP(B111,翻訳!B:E,4,0)</f>
        <v>normal</v>
      </c>
      <c r="E111" s="42" t="str">
        <f>VLOOKUP(B111,翻訳!B:F,5,0)</f>
        <v>yq</v>
      </c>
      <c r="F111" s="32" t="str">
        <f>_xlfn.XLOOKUP($B111,翻訳!$B:$B,翻訳!$G:$G,"",0)&amp;""</f>
        <v>Copy pre text</v>
      </c>
      <c r="G111" s="32" t="str">
        <f>_xlfn.XLOOKUP($B111,翻訳!$B:$B,翻訳!$H:$H,"",0)&amp;""</f>
        <v/>
      </c>
      <c r="H111" s="9" t="s">
        <v>437</v>
      </c>
      <c r="K111" s="8" t="s">
        <v>457</v>
      </c>
      <c r="L111" s="25">
        <f t="shared" si="90"/>
        <v>2</v>
      </c>
      <c r="M111" s="25" t="str">
        <f t="shared" si="91"/>
        <v>yq</v>
      </c>
      <c r="N111" s="25" t="str">
        <f t="shared" si="42"/>
        <v>1211133232</v>
      </c>
      <c r="O111" s="25" t="str">
        <f t="shared" si="92"/>
        <v>!!yq</v>
      </c>
      <c r="P111" s="33" t="str">
        <f>IF(M111="","",IF(AND(ISERROR(VLOOKUP(N111,N$1:N110,1,0)),ISERROR(VLOOKUP(N111,N112:N$255,1,0))),"ok","▲NG"))</f>
        <v>ok</v>
      </c>
      <c r="Q111" s="26" t="str">
        <f t="shared" si="93"/>
        <v>y</v>
      </c>
      <c r="R111" s="26" t="str">
        <f t="shared" si="94"/>
        <v/>
      </c>
      <c r="S111" s="28" t="str">
        <f t="shared" si="95"/>
        <v>map("yq", "!!yq")</v>
      </c>
      <c r="T111" s="28" t="str">
        <f t="shared" si="96"/>
        <v/>
      </c>
    </row>
    <row r="112" spans="2:20">
      <c r="B112" s="17" t="s">
        <v>680</v>
      </c>
      <c r="C112" s="1" t="s">
        <v>560</v>
      </c>
      <c r="D112" s="42" t="str">
        <f>VLOOKUP(B112,翻訳!B:E,4,0)</f>
        <v>normal</v>
      </c>
      <c r="E112" s="42" t="str">
        <f>VLOOKUP(B112,翻訳!B:F,5,0)</f>
        <v>yi</v>
      </c>
      <c r="F112" s="32" t="str">
        <f>_xlfn.XLOOKUP($B112,翻訳!$B:$B,翻訳!$G:$G,"",0)&amp;""</f>
        <v>Yank text of an input</v>
      </c>
      <c r="G112" s="32" t="str">
        <f>_xlfn.XLOOKUP($B112,翻訳!$B:$B,翻訳!$H:$H,"",0)&amp;""</f>
        <v/>
      </c>
      <c r="H112" s="9" t="s">
        <v>438</v>
      </c>
      <c r="L112" s="25">
        <f t="shared" si="90"/>
        <v>2</v>
      </c>
      <c r="M112" s="25" t="str">
        <f t="shared" si="91"/>
        <v/>
      </c>
      <c r="N112" s="25" t="str">
        <f t="shared" si="42"/>
        <v/>
      </c>
      <c r="O112" s="25" t="str">
        <f t="shared" si="92"/>
        <v>!!yi</v>
      </c>
      <c r="P112" s="33" t="str">
        <f>IF(M112="","",IF(AND(ISERROR(VLOOKUP(N112,N$1:N111,1,0)),ISERROR(VLOOKUP(N112,N113:N$255,1,0))),"ok","▲NG"))</f>
        <v/>
      </c>
      <c r="Q112" s="26" t="str">
        <f t="shared" si="93"/>
        <v/>
      </c>
      <c r="R112" s="26" t="str">
        <f t="shared" si="94"/>
        <v/>
      </c>
      <c r="S112" s="28" t="str">
        <f t="shared" si="95"/>
        <v/>
      </c>
      <c r="T112" s="28" t="str">
        <f t="shared" si="96"/>
        <v/>
      </c>
    </row>
    <row r="113" spans="2:20">
      <c r="B113" s="17" t="s">
        <v>681</v>
      </c>
      <c r="C113" s="1" t="s">
        <v>560</v>
      </c>
      <c r="D113" s="42" t="str">
        <f>VLOOKUP(B113,翻訳!B:E,4,0)</f>
        <v>normal</v>
      </c>
      <c r="E113" s="42" t="str">
        <f>VLOOKUP(B113,翻訳!B:F,5,0)</f>
        <v>ys</v>
      </c>
      <c r="F113" s="32" t="str">
        <f>_xlfn.XLOOKUP($B113,翻訳!$B:$B,翻訳!$G:$G,"",0)&amp;""</f>
        <v>Copy current page's source</v>
      </c>
      <c r="G113" s="32" t="str">
        <f>_xlfn.XLOOKUP($B113,翻訳!$B:$B,翻訳!$H:$H,"",0)&amp;""</f>
        <v/>
      </c>
      <c r="H113" s="9" t="s">
        <v>438</v>
      </c>
      <c r="L113" s="25">
        <f t="shared" si="90"/>
        <v>2</v>
      </c>
      <c r="M113" s="25" t="str">
        <f t="shared" si="91"/>
        <v/>
      </c>
      <c r="N113" s="25" t="str">
        <f t="shared" si="42"/>
        <v/>
      </c>
      <c r="O113" s="25" t="str">
        <f t="shared" si="92"/>
        <v>!!ys</v>
      </c>
      <c r="P113" s="33" t="str">
        <f>IF(M113="","",IF(AND(ISERROR(VLOOKUP(N113,N$1:N112,1,0)),ISERROR(VLOOKUP(N113,N114:N$255,1,0))),"ok","▲NG"))</f>
        <v/>
      </c>
      <c r="Q113" s="26" t="str">
        <f t="shared" si="93"/>
        <v/>
      </c>
      <c r="R113" s="26" t="str">
        <f t="shared" si="94"/>
        <v/>
      </c>
      <c r="S113" s="28" t="str">
        <f t="shared" si="95"/>
        <v/>
      </c>
      <c r="T113" s="28" t="str">
        <f t="shared" si="96"/>
        <v/>
      </c>
    </row>
    <row r="114" spans="2:20">
      <c r="B114" s="17" t="s">
        <v>682</v>
      </c>
      <c r="C114" s="1" t="s">
        <v>560</v>
      </c>
      <c r="D114" s="42" t="str">
        <f>VLOOKUP(B114,翻訳!B:E,4,0)</f>
        <v>normal</v>
      </c>
      <c r="E114" s="42" t="str">
        <f>VLOOKUP(B114,翻訳!B:F,5,0)</f>
        <v>yj</v>
      </c>
      <c r="F114" s="32" t="str">
        <f>_xlfn.XLOOKUP($B114,翻訳!$B:$B,翻訳!$G:$G,"",0)&amp;""</f>
        <v>Copy current settings</v>
      </c>
      <c r="G114" s="32" t="str">
        <f>_xlfn.XLOOKUP($B114,翻訳!$B:$B,翻訳!$H:$H,"",0)&amp;""</f>
        <v/>
      </c>
      <c r="H114" s="9" t="s">
        <v>437</v>
      </c>
      <c r="I114" s="30" t="s">
        <v>866</v>
      </c>
      <c r="J114" s="30"/>
      <c r="L114" s="25">
        <f t="shared" si="90"/>
        <v>2</v>
      </c>
      <c r="M114" s="25" t="str">
        <f t="shared" si="91"/>
        <v>y@e</v>
      </c>
      <c r="N114" s="25" t="str">
        <f t="shared" si="42"/>
        <v>1216410132</v>
      </c>
      <c r="O114" s="25" t="str">
        <f t="shared" si="92"/>
        <v>!!yj</v>
      </c>
      <c r="P114" s="33" t="str">
        <f>IF(M114="","",IF(AND(ISERROR(VLOOKUP(N114,N$1:N113,1,0)),ISERROR(VLOOKUP(N114,N115:N$255,1,0))),"ok","▲NG"))</f>
        <v>ok</v>
      </c>
      <c r="Q114" s="26" t="str">
        <f t="shared" si="93"/>
        <v>y</v>
      </c>
      <c r="R114" s="26" t="str">
        <f t="shared" si="94"/>
        <v>y@</v>
      </c>
      <c r="S114" s="28" t="str">
        <f t="shared" si="95"/>
        <v>map("y@e", "!!yj")</v>
      </c>
      <c r="T114" s="28" t="str">
        <f t="shared" si="96"/>
        <v/>
      </c>
    </row>
    <row r="115" spans="2:20">
      <c r="B115" s="17" t="s">
        <v>683</v>
      </c>
      <c r="C115" s="1" t="s">
        <v>560</v>
      </c>
      <c r="D115" s="42" t="str">
        <f>VLOOKUP(B115,翻訳!B:E,4,0)</f>
        <v>normal</v>
      </c>
      <c r="E115" s="42" t="str">
        <f>VLOOKUP(B115,翻訳!B:F,5,0)</f>
        <v>yy</v>
      </c>
      <c r="F115" s="32" t="str">
        <f>_xlfn.XLOOKUP($B115,翻訳!$B:$B,翻訳!$G:$G,"",0)&amp;""</f>
        <v>Copy current page's URL</v>
      </c>
      <c r="G115" s="32" t="str">
        <f>_xlfn.XLOOKUP($B115,翻訳!$B:$B,翻訳!$H:$H,"",0)&amp;""</f>
        <v/>
      </c>
      <c r="H115" s="9" t="s">
        <v>437</v>
      </c>
      <c r="L115" s="25">
        <f t="shared" si="90"/>
        <v>2</v>
      </c>
      <c r="M115" s="25" t="str">
        <f t="shared" si="91"/>
        <v>yy</v>
      </c>
      <c r="N115" s="25" t="str">
        <f t="shared" si="42"/>
        <v>1211213232</v>
      </c>
      <c r="O115" s="25" t="str">
        <f t="shared" si="92"/>
        <v>!!yy</v>
      </c>
      <c r="P115" s="33" t="str">
        <f>IF(M115="","",IF(AND(ISERROR(VLOOKUP(N115,N$1:N114,1,0)),ISERROR(VLOOKUP(N115,N116:N$255,1,0))),"ok","▲NG"))</f>
        <v>ok</v>
      </c>
      <c r="Q115" s="26" t="str">
        <f t="shared" si="93"/>
        <v>y</v>
      </c>
      <c r="R115" s="26" t="str">
        <f t="shared" si="94"/>
        <v/>
      </c>
      <c r="S115" s="28" t="str">
        <f t="shared" si="95"/>
        <v>map("yy", "!!yy")</v>
      </c>
      <c r="T115" s="28" t="str">
        <f t="shared" si="96"/>
        <v/>
      </c>
    </row>
    <row r="116" spans="2:20">
      <c r="B116" s="17" t="s">
        <v>684</v>
      </c>
      <c r="C116" s="1" t="s">
        <v>560</v>
      </c>
      <c r="D116" s="42" t="str">
        <f>VLOOKUP(B116,翻訳!B:E,4,0)</f>
        <v>normal</v>
      </c>
      <c r="E116" s="42" t="str">
        <f>VLOOKUP(B116,翻訳!B:F,5,0)</f>
        <v>yY</v>
      </c>
      <c r="F116" s="32" t="str">
        <f>_xlfn.XLOOKUP($B116,翻訳!$B:$B,翻訳!$G:$G,"",0)&amp;""</f>
        <v>Copy all tabs's url</v>
      </c>
      <c r="G116" s="32" t="str">
        <f>_xlfn.XLOOKUP($B116,翻訳!$B:$B,翻訳!$H:$H,"",0)&amp;""</f>
        <v/>
      </c>
      <c r="H116" s="9" t="s">
        <v>437</v>
      </c>
      <c r="L116" s="25">
        <f t="shared" si="90"/>
        <v>2</v>
      </c>
      <c r="M116" s="25" t="str">
        <f t="shared" si="91"/>
        <v>yY</v>
      </c>
      <c r="N116" s="25" t="str">
        <f t="shared" si="42"/>
        <v>121893232</v>
      </c>
      <c r="O116" s="25" t="str">
        <f t="shared" si="92"/>
        <v>!!yY</v>
      </c>
      <c r="P116" s="33" t="str">
        <f>IF(M116="","",IF(AND(ISERROR(VLOOKUP(N116,N$1:N115,1,0)),ISERROR(VLOOKUP(N116,N117:N$255,1,0))),"ok","▲NG"))</f>
        <v>ok</v>
      </c>
      <c r="Q116" s="26" t="str">
        <f t="shared" si="93"/>
        <v>y</v>
      </c>
      <c r="R116" s="26" t="str">
        <f t="shared" si="94"/>
        <v/>
      </c>
      <c r="S116" s="28" t="str">
        <f t="shared" si="95"/>
        <v>map("yY", "!!yY")</v>
      </c>
      <c r="T116" s="28" t="str">
        <f t="shared" si="96"/>
        <v/>
      </c>
    </row>
    <row r="117" spans="2:20">
      <c r="B117" s="17" t="s">
        <v>685</v>
      </c>
      <c r="C117" s="1" t="s">
        <v>560</v>
      </c>
      <c r="D117" s="42" t="str">
        <f>VLOOKUP(B117,翻訳!B:E,4,0)</f>
        <v>normal</v>
      </c>
      <c r="E117" s="42" t="str">
        <f>VLOOKUP(B117,翻訳!B:F,5,0)</f>
        <v>yh</v>
      </c>
      <c r="F117" s="32" t="str">
        <f>_xlfn.XLOOKUP($B117,翻訳!$B:$B,翻訳!$G:$G,"",0)&amp;""</f>
        <v>Copy current page's host</v>
      </c>
      <c r="G117" s="32" t="str">
        <f>_xlfn.XLOOKUP($B117,翻訳!$B:$B,翻訳!$H:$H,"",0)&amp;""</f>
        <v/>
      </c>
      <c r="H117" s="9" t="s">
        <v>437</v>
      </c>
      <c r="L117" s="25">
        <f t="shared" si="90"/>
        <v>2</v>
      </c>
      <c r="M117" s="25" t="str">
        <f t="shared" si="91"/>
        <v>yh</v>
      </c>
      <c r="N117" s="25" t="str">
        <f t="shared" si="42"/>
        <v>1211043232</v>
      </c>
      <c r="O117" s="25" t="str">
        <f t="shared" si="92"/>
        <v>!!yh</v>
      </c>
      <c r="P117" s="33" t="str">
        <f>IF(M117="","",IF(AND(ISERROR(VLOOKUP(N117,N$1:N116,1,0)),ISERROR(VLOOKUP(N117,N118:N$255,1,0))),"ok","▲NG"))</f>
        <v>ok</v>
      </c>
      <c r="Q117" s="26" t="str">
        <f t="shared" si="93"/>
        <v>y</v>
      </c>
      <c r="R117" s="26" t="str">
        <f t="shared" si="94"/>
        <v/>
      </c>
      <c r="S117" s="28" t="str">
        <f t="shared" si="95"/>
        <v>map("yh", "!!yh")</v>
      </c>
      <c r="T117" s="28" t="str">
        <f t="shared" si="96"/>
        <v/>
      </c>
    </row>
    <row r="118" spans="2:20">
      <c r="B118" s="17" t="s">
        <v>686</v>
      </c>
      <c r="C118" s="1" t="s">
        <v>560</v>
      </c>
      <c r="D118" s="42" t="str">
        <f>VLOOKUP(B118,翻訳!B:E,4,0)</f>
        <v>normal</v>
      </c>
      <c r="E118" s="42" t="str">
        <f>VLOOKUP(B118,翻訳!B:F,5,0)</f>
        <v>yl</v>
      </c>
      <c r="F118" s="32" t="str">
        <f>_xlfn.XLOOKUP($B118,翻訳!$B:$B,翻訳!$G:$G,"",0)&amp;""</f>
        <v>Copy current page's title</v>
      </c>
      <c r="G118" s="32" t="str">
        <f>_xlfn.XLOOKUP($B118,翻訳!$B:$B,翻訳!$H:$H,"",0)&amp;""</f>
        <v/>
      </c>
      <c r="H118" s="9" t="s">
        <v>437</v>
      </c>
      <c r="L118" s="25">
        <f t="shared" si="90"/>
        <v>2</v>
      </c>
      <c r="M118" s="25" t="str">
        <f t="shared" si="91"/>
        <v>yl</v>
      </c>
      <c r="N118" s="25" t="str">
        <f t="shared" si="42"/>
        <v>1211083232</v>
      </c>
      <c r="O118" s="25" t="str">
        <f t="shared" si="92"/>
        <v>!!yl</v>
      </c>
      <c r="P118" s="33" t="str">
        <f>IF(M118="","",IF(AND(ISERROR(VLOOKUP(N118,N$1:N117,1,0)),ISERROR(VLOOKUP(N118,N119:N$255,1,0))),"ok","▲NG"))</f>
        <v>ok</v>
      </c>
      <c r="Q118" s="26" t="str">
        <f t="shared" si="93"/>
        <v>y</v>
      </c>
      <c r="R118" s="26" t="str">
        <f t="shared" si="94"/>
        <v/>
      </c>
      <c r="S118" s="28" t="str">
        <f t="shared" si="95"/>
        <v>map("yl", "!!yl")</v>
      </c>
      <c r="T118" s="28" t="str">
        <f t="shared" si="96"/>
        <v/>
      </c>
    </row>
    <row r="119" spans="2:20">
      <c r="B119" s="17" t="s">
        <v>687</v>
      </c>
      <c r="C119" s="1" t="s">
        <v>560</v>
      </c>
      <c r="D119" s="42" t="str">
        <f>VLOOKUP(B119,翻訳!B:E,4,0)</f>
        <v>normal</v>
      </c>
      <c r="E119" s="42" t="str">
        <f>VLOOKUP(B119,翻訳!B:F,5,0)</f>
        <v>yQ</v>
      </c>
      <c r="F119" s="32" t="str">
        <f>_xlfn.XLOOKUP($B119,翻訳!$B:$B,翻訳!$G:$G,"",0)&amp;""</f>
        <v>Copy all query history of OmniQuery.</v>
      </c>
      <c r="G119" s="32" t="str">
        <f>_xlfn.XLOOKUP($B119,翻訳!$B:$B,翻訳!$H:$H,"",0)&amp;""</f>
        <v/>
      </c>
      <c r="H119" s="9" t="s">
        <v>438</v>
      </c>
      <c r="L119" s="25">
        <f t="shared" si="90"/>
        <v>2</v>
      </c>
      <c r="M119" s="25" t="str">
        <f t="shared" si="91"/>
        <v/>
      </c>
      <c r="N119" s="25" t="str">
        <f t="shared" si="42"/>
        <v/>
      </c>
      <c r="O119" s="25" t="str">
        <f t="shared" si="92"/>
        <v>!!yQ</v>
      </c>
      <c r="P119" s="33" t="str">
        <f>IF(M119="","",IF(AND(ISERROR(VLOOKUP(N119,N$1:N118,1,0)),ISERROR(VLOOKUP(N119,N120:N$255,1,0))),"ok","▲NG"))</f>
        <v/>
      </c>
      <c r="Q119" s="26" t="str">
        <f t="shared" si="93"/>
        <v/>
      </c>
      <c r="R119" s="26" t="str">
        <f t="shared" si="94"/>
        <v/>
      </c>
      <c r="S119" s="28" t="str">
        <f t="shared" si="95"/>
        <v/>
      </c>
      <c r="T119" s="28" t="str">
        <f t="shared" si="96"/>
        <v/>
      </c>
    </row>
    <row r="120" spans="2:20" ht="30">
      <c r="B120" s="17" t="s">
        <v>688</v>
      </c>
      <c r="C120" s="1" t="s">
        <v>560</v>
      </c>
      <c r="D120" s="42" t="str">
        <f>VLOOKUP(B120,翻訳!B:E,4,0)</f>
        <v>normal</v>
      </c>
      <c r="E120" s="42" t="str">
        <f>VLOOKUP(B120,翻訳!B:F,5,0)</f>
        <v>yf</v>
      </c>
      <c r="F120" s="32" t="str">
        <f>_xlfn.XLOOKUP($B120,翻訳!$B:$B,翻訳!$G:$G,"",0)&amp;""</f>
        <v>Copy form data in JSON on current page</v>
      </c>
      <c r="G120" s="32" t="str">
        <f>_xlfn.XLOOKUP($B120,翻訳!$B:$B,翻訳!$H:$H,"",0)&amp;""</f>
        <v>ページ内の入力フォームすべてについて、JSON形式で入力内容をコピーします。</v>
      </c>
      <c r="H120" s="9" t="s">
        <v>437</v>
      </c>
      <c r="L120" s="25">
        <f t="shared" si="90"/>
        <v>2</v>
      </c>
      <c r="M120" s="25" t="str">
        <f t="shared" si="91"/>
        <v>yf</v>
      </c>
      <c r="N120" s="25" t="str">
        <f t="shared" si="42"/>
        <v>1211023232</v>
      </c>
      <c r="O120" s="25" t="str">
        <f t="shared" si="92"/>
        <v>!!yf</v>
      </c>
      <c r="P120" s="33" t="str">
        <f>IF(M120="","",IF(AND(ISERROR(VLOOKUP(N120,N$1:N119,1,0)),ISERROR(VLOOKUP(N120,N121:N$255,1,0))),"ok","▲NG"))</f>
        <v>ok</v>
      </c>
      <c r="Q120" s="26" t="str">
        <f t="shared" si="93"/>
        <v>y</v>
      </c>
      <c r="R120" s="26" t="str">
        <f t="shared" si="94"/>
        <v/>
      </c>
      <c r="S120" s="28" t="str">
        <f t="shared" si="95"/>
        <v>map("yf", "!!yf")</v>
      </c>
      <c r="T120" s="28" t="str">
        <f t="shared" si="96"/>
        <v/>
      </c>
    </row>
    <row r="121" spans="2:20" ht="45">
      <c r="B121" s="17" t="s">
        <v>689</v>
      </c>
      <c r="C121" s="1" t="s">
        <v>560</v>
      </c>
      <c r="D121" s="42" t="str">
        <f>VLOOKUP(B121,翻訳!B:E,4,0)</f>
        <v>normal</v>
      </c>
      <c r="E121" s="42" t="str">
        <f>VLOOKUP(B121,翻訳!B:F,5,0)</f>
        <v>yp</v>
      </c>
      <c r="F121" s="32" t="str">
        <f>_xlfn.XLOOKUP($B121,翻訳!$B:$B,翻訳!$G:$G,"",0)&amp;""</f>
        <v>Copy form data for POST on current page</v>
      </c>
      <c r="G121" s="32" t="str">
        <f>_xlfn.XLOOKUP($B121,翻訳!$B:$B,翻訳!$H:$H,"",0)&amp;""</f>
        <v>ページ内の入力フォームすべてについて、コンテンツタイプ application/x-www-form-urlencoded の形式で入力内容をコピーします。</v>
      </c>
      <c r="H121" s="9" t="s">
        <v>438</v>
      </c>
      <c r="L121" s="25">
        <f t="shared" si="90"/>
        <v>2</v>
      </c>
      <c r="M121" s="25" t="str">
        <f t="shared" si="91"/>
        <v/>
      </c>
      <c r="N121" s="25" t="str">
        <f t="shared" si="42"/>
        <v/>
      </c>
      <c r="O121" s="25" t="str">
        <f t="shared" si="92"/>
        <v>!!yp</v>
      </c>
      <c r="P121" s="33" t="str">
        <f>IF(M121="","",IF(AND(ISERROR(VLOOKUP(N121,N$1:N120,1,0)),ISERROR(VLOOKUP(N121,N122:N$255,1,0))),"ok","▲NG"))</f>
        <v/>
      </c>
      <c r="Q121" s="26" t="str">
        <f t="shared" si="93"/>
        <v/>
      </c>
      <c r="R121" s="26" t="str">
        <f t="shared" si="94"/>
        <v/>
      </c>
      <c r="S121" s="28" t="str">
        <f t="shared" si="95"/>
        <v/>
      </c>
      <c r="T121" s="28" t="str">
        <f t="shared" si="96"/>
        <v/>
      </c>
    </row>
    <row r="122" spans="2:20">
      <c r="B122" s="17" t="s">
        <v>690</v>
      </c>
      <c r="C122" s="1" t="s">
        <v>560</v>
      </c>
      <c r="D122" s="42" t="str">
        <f>VLOOKUP(B122,翻訳!B:E,4,0)</f>
        <v>normal</v>
      </c>
      <c r="E122" s="42" t="str">
        <f>VLOOKUP(B122,翻訳!B:F,5,0)</f>
        <v>yd</v>
      </c>
      <c r="F122" s="32" t="str">
        <f>_xlfn.XLOOKUP($B122,翻訳!$B:$B,翻訳!$G:$G,"",0)&amp;""</f>
        <v>Copy current downloading URL</v>
      </c>
      <c r="G122" s="32" t="str">
        <f>_xlfn.XLOOKUP($B122,翻訳!$B:$B,翻訳!$H:$H,"",0)&amp;""</f>
        <v/>
      </c>
      <c r="H122" s="9" t="s">
        <v>437</v>
      </c>
      <c r="L122" s="25">
        <f t="shared" si="90"/>
        <v>2</v>
      </c>
      <c r="M122" s="25" t="str">
        <f t="shared" si="91"/>
        <v>yd</v>
      </c>
      <c r="N122" s="25" t="str">
        <f t="shared" si="42"/>
        <v>1211003232</v>
      </c>
      <c r="O122" s="25" t="str">
        <f t="shared" si="92"/>
        <v>!!yd</v>
      </c>
      <c r="P122" s="33" t="str">
        <f>IF(M122="","",IF(AND(ISERROR(VLOOKUP(N122,N$1:N121,1,0)),ISERROR(VLOOKUP(N122,N123:N$255,1,0))),"ok","▲NG"))</f>
        <v>ok</v>
      </c>
      <c r="Q122" s="26" t="str">
        <f t="shared" si="93"/>
        <v>y</v>
      </c>
      <c r="R122" s="26" t="str">
        <f t="shared" si="94"/>
        <v/>
      </c>
      <c r="S122" s="28" t="str">
        <f t="shared" si="95"/>
        <v>map("yd", "!!yd")</v>
      </c>
      <c r="T122" s="28" t="str">
        <f t="shared" si="96"/>
        <v/>
      </c>
    </row>
    <row r="123" spans="2:20">
      <c r="B123" s="17" t="s">
        <v>691</v>
      </c>
      <c r="C123" s="1" t="s">
        <v>560</v>
      </c>
      <c r="D123" s="42" t="str">
        <f>VLOOKUP(B123,翻訳!B:E,4,0)</f>
        <v>normal</v>
      </c>
      <c r="E123" s="42" t="str">
        <f>VLOOKUP(B123,翻訳!B:F,5,0)</f>
        <v>cq</v>
      </c>
      <c r="F123" s="32" t="str">
        <f>_xlfn.XLOOKUP($B123,翻訳!$B:$B,翻訳!$G:$G,"",0)&amp;""</f>
        <v>Query word with Hints</v>
      </c>
      <c r="G123" s="32" t="str">
        <f>_xlfn.XLOOKUP($B123,翻訳!$B:$B,翻訳!$H:$H,"",0)&amp;""</f>
        <v/>
      </c>
      <c r="H123" s="9" t="s">
        <v>437</v>
      </c>
      <c r="I123" s="31" t="s">
        <v>889</v>
      </c>
      <c r="K123" s="8" t="s">
        <v>930</v>
      </c>
      <c r="L123" s="25">
        <f t="shared" si="90"/>
        <v>2</v>
      </c>
      <c r="M123" s="25" t="str">
        <f t="shared" si="91"/>
        <v>;q</v>
      </c>
      <c r="N123" s="25" t="str">
        <f t="shared" si="42"/>
        <v>591133232</v>
      </c>
      <c r="O123" s="25" t="str">
        <f t="shared" si="92"/>
        <v>!!cq</v>
      </c>
      <c r="P123" s="33" t="str">
        <f>IF(M123="","",IF(AND(ISERROR(VLOOKUP(N123,N$1:N122,1,0)),ISERROR(VLOOKUP(N123,N124:N$255,1,0))),"ok","▲NG"))</f>
        <v>ok</v>
      </c>
      <c r="Q123" s="26" t="str">
        <f t="shared" si="93"/>
        <v>;</v>
      </c>
      <c r="R123" s="26" t="str">
        <f t="shared" si="94"/>
        <v>;q</v>
      </c>
      <c r="S123" s="28" t="str">
        <f t="shared" si="95"/>
        <v>map(";q", "!!cq")</v>
      </c>
      <c r="T123" s="28" t="str">
        <f t="shared" si="96"/>
        <v/>
      </c>
    </row>
    <row r="124" spans="2:20">
      <c r="B124" s="17" t="s">
        <v>692</v>
      </c>
      <c r="C124" s="1" t="s">
        <v>560</v>
      </c>
      <c r="D124" s="42" t="str">
        <f>VLOOKUP(B124,翻訳!B:E,4,0)</f>
        <v>normal</v>
      </c>
      <c r="E124" s="42" t="str">
        <f>VLOOKUP(B124,翻訳!B:F,5,0)</f>
        <v>cc</v>
      </c>
      <c r="F124" s="32" t="str">
        <f>_xlfn.XLOOKUP($B124,翻訳!$B:$B,翻訳!$G:$G,"",0)&amp;""</f>
        <v>Open selected link or link from clipboard</v>
      </c>
      <c r="G124" s="32" t="str">
        <f>_xlfn.XLOOKUP($B124,翻訳!$B:$B,翻訳!$H:$H,"",0)&amp;""</f>
        <v/>
      </c>
      <c r="H124" s="9" t="s">
        <v>438</v>
      </c>
      <c r="L124" s="25">
        <f t="shared" si="90"/>
        <v>2</v>
      </c>
      <c r="M124" s="25" t="str">
        <f t="shared" si="91"/>
        <v/>
      </c>
      <c r="N124" s="25" t="str">
        <f t="shared" si="42"/>
        <v/>
      </c>
      <c r="O124" s="25" t="str">
        <f t="shared" si="92"/>
        <v>!!cc</v>
      </c>
      <c r="P124" s="33" t="str">
        <f>IF(M124="","",IF(AND(ISERROR(VLOOKUP(N124,N$1:N123,1,0)),ISERROR(VLOOKUP(N124,N125:N$255,1,0))),"ok","▲NG"))</f>
        <v/>
      </c>
      <c r="Q124" s="26" t="str">
        <f t="shared" si="93"/>
        <v/>
      </c>
      <c r="R124" s="26" t="str">
        <f t="shared" si="94"/>
        <v/>
      </c>
      <c r="S124" s="28" t="str">
        <f t="shared" si="95"/>
        <v/>
      </c>
      <c r="T124" s="28" t="str">
        <f t="shared" si="96"/>
        <v/>
      </c>
    </row>
    <row r="125" spans="2:20" ht="30">
      <c r="B125" s="17" t="s">
        <v>693</v>
      </c>
      <c r="C125" s="1" t="s">
        <v>560</v>
      </c>
      <c r="D125" s="42" t="str">
        <f>VLOOKUP(B125,翻訳!B:E,4,0)</f>
        <v>normal</v>
      </c>
      <c r="E125" s="42" t="str">
        <f>VLOOKUP(B125,翻訳!B:F,5,0)</f>
        <v>;pp</v>
      </c>
      <c r="F125" s="32" t="str">
        <f>_xlfn.XLOOKUP($B125,翻訳!$B:$B,翻訳!$G:$G,"",0)&amp;""</f>
        <v>Paste html on current page</v>
      </c>
      <c r="G125" s="32" t="str">
        <f>_xlfn.XLOOKUP($B125,翻訳!$B:$B,翻訳!$H:$H,"",0)&amp;""</f>
        <v>クリップボードのテキストを現在のページのHTMLソースとして反映する</v>
      </c>
      <c r="H125" s="9" t="s">
        <v>438</v>
      </c>
      <c r="L125" s="25">
        <f t="shared" si="90"/>
        <v>3</v>
      </c>
      <c r="M125" s="25" t="str">
        <f t="shared" si="91"/>
        <v/>
      </c>
      <c r="N125" s="25" t="str">
        <f t="shared" si="42"/>
        <v/>
      </c>
      <c r="O125" s="25" t="str">
        <f t="shared" si="92"/>
        <v>!!;pp</v>
      </c>
      <c r="P125" s="33" t="str">
        <f>IF(M125="","",IF(AND(ISERROR(VLOOKUP(N125,N$1:N124,1,0)),ISERROR(VLOOKUP(N125,N126:N$255,1,0))),"ok","▲NG"))</f>
        <v/>
      </c>
      <c r="Q125" s="26" t="str">
        <f t="shared" si="93"/>
        <v/>
      </c>
      <c r="R125" s="26" t="str">
        <f t="shared" si="94"/>
        <v/>
      </c>
      <c r="S125" s="28" t="str">
        <f t="shared" si="95"/>
        <v/>
      </c>
      <c r="T125" s="28" t="str">
        <f t="shared" si="96"/>
        <v/>
      </c>
    </row>
    <row r="126" spans="2:20">
      <c r="B126" s="17" t="s">
        <v>694</v>
      </c>
      <c r="C126" s="1" t="s">
        <v>560</v>
      </c>
      <c r="D126" s="42" t="str">
        <f>VLOOKUP(B126,翻訳!B:E,4,0)</f>
        <v>normal</v>
      </c>
      <c r="E126" s="42" t="str">
        <f>VLOOKUP(B126,翻訳!B:F,5,0)</f>
        <v>;pj</v>
      </c>
      <c r="F126" s="32" t="str">
        <f>_xlfn.XLOOKUP($B126,翻訳!$B:$B,翻訳!$G:$G,"",0)&amp;""</f>
        <v>Restore settings data from clipboard</v>
      </c>
      <c r="G126" s="32" t="s">
        <v>886</v>
      </c>
      <c r="H126" s="9" t="s">
        <v>437</v>
      </c>
      <c r="I126" s="30" t="s">
        <v>888</v>
      </c>
      <c r="L126" s="25">
        <f t="shared" si="90"/>
        <v>3</v>
      </c>
      <c r="M126" s="25" t="str">
        <f t="shared" si="91"/>
        <v>@re</v>
      </c>
      <c r="N126" s="25" t="str">
        <f t="shared" si="42"/>
        <v>6411410132</v>
      </c>
      <c r="O126" s="25" t="str">
        <f t="shared" si="92"/>
        <v>!!;pj</v>
      </c>
      <c r="P126" s="33" t="str">
        <f>IF(M126="","",IF(AND(ISERROR(VLOOKUP(N126,N$1:N125,1,0)),ISERROR(VLOOKUP(N126,N127:N$255,1,0))),"ok","▲NG"))</f>
        <v>ok</v>
      </c>
      <c r="Q126" s="26" t="str">
        <f t="shared" si="93"/>
        <v>@</v>
      </c>
      <c r="R126" s="26" t="str">
        <f t="shared" si="94"/>
        <v>@r</v>
      </c>
      <c r="S126" s="28" t="str">
        <f t="shared" si="95"/>
        <v>map("@re", "!!;pj")</v>
      </c>
      <c r="T126" s="28" t="str">
        <f t="shared" si="96"/>
        <v/>
      </c>
    </row>
    <row r="127" spans="2:20" ht="30">
      <c r="B127" s="17" t="s">
        <v>695</v>
      </c>
      <c r="C127" s="1" t="s">
        <v>560</v>
      </c>
      <c r="D127" s="42" t="str">
        <f>VLOOKUP(B127,翻訳!B:E,4,0)</f>
        <v>normal</v>
      </c>
      <c r="E127" s="42" t="str">
        <f>VLOOKUP(B127,翻訳!B:F,5,0)</f>
        <v>;pf</v>
      </c>
      <c r="F127" s="32" t="str">
        <f>_xlfn.XLOOKUP($B127,翻訳!$B:$B,翻訳!$G:$G,"",0)&amp;""</f>
        <v>Fill form with data from yf</v>
      </c>
      <c r="G127" s="32" t="str">
        <f>_xlfn.XLOOKUP($B127,翻訳!$B:$B,翻訳!$H:$H,"",0)&amp;""</f>
        <v>入力フォームをヒントから選択し、クリップボードのデータ（yfコマンドでコピーした形式）を反映する。</v>
      </c>
      <c r="H127" s="9" t="s">
        <v>437</v>
      </c>
      <c r="L127" s="25">
        <f t="shared" si="90"/>
        <v>3</v>
      </c>
      <c r="M127" s="25" t="str">
        <f t="shared" si="91"/>
        <v>;pf</v>
      </c>
      <c r="N127" s="25" t="str">
        <f t="shared" si="42"/>
        <v>5911210232</v>
      </c>
      <c r="O127" s="25" t="str">
        <f t="shared" si="92"/>
        <v>!!;pf</v>
      </c>
      <c r="P127" s="33" t="str">
        <f>IF(M127="","",IF(AND(ISERROR(VLOOKUP(N127,N$1:N126,1,0)),ISERROR(VLOOKUP(N127,N128:N$255,1,0))),"ok","▲NG"))</f>
        <v>ok</v>
      </c>
      <c r="Q127" s="26" t="str">
        <f t="shared" si="93"/>
        <v>;</v>
      </c>
      <c r="R127" s="26" t="str">
        <f t="shared" si="94"/>
        <v/>
      </c>
      <c r="S127" s="28" t="str">
        <f t="shared" si="95"/>
        <v>map(";pf", "!!;pf")</v>
      </c>
      <c r="T127" s="28" t="str">
        <f t="shared" si="96"/>
        <v/>
      </c>
    </row>
    <row r="128" spans="2:20">
      <c r="B128" s="17" t="s">
        <v>696</v>
      </c>
      <c r="C128" s="18"/>
      <c r="D128" s="19"/>
      <c r="E128" s="19"/>
      <c r="F128" s="20"/>
      <c r="G128" s="20"/>
      <c r="H128" s="21"/>
      <c r="I128" s="23"/>
      <c r="J128" s="23"/>
      <c r="K128" s="22"/>
      <c r="L128" s="23"/>
      <c r="M128" s="23"/>
      <c r="N128" s="23"/>
      <c r="O128" s="23"/>
      <c r="P128" s="19"/>
      <c r="Q128" s="19"/>
      <c r="R128" s="19"/>
      <c r="S128" s="24"/>
      <c r="T128" s="24"/>
    </row>
    <row r="129" spans="2:20" ht="45">
      <c r="B129" s="17" t="s">
        <v>697</v>
      </c>
      <c r="C129" s="1" t="s">
        <v>561</v>
      </c>
      <c r="D129" s="42" t="str">
        <f>VLOOKUP(B129,翻訳!B:E,4,0)</f>
        <v>normal</v>
      </c>
      <c r="E129" s="42" t="str">
        <f>VLOOKUP(B129,翻訳!B:F,5,0)</f>
        <v>go</v>
      </c>
      <c r="F129" s="32" t="str">
        <f>_xlfn.XLOOKUP($B129,翻訳!$B:$B,翻訳!$G:$G,"",0)&amp;""</f>
        <v>Open a URL in current tab</v>
      </c>
      <c r="G129" s="32" t="str">
        <f>_xlfn.XLOOKUP($B129,翻訳!$B:$B,翻訳!$H:$H,"",0)&amp;""</f>
        <v>オムニバーを表示し、現在開いているタブとブックマーク、履歴の中から選択して現在のタブで開いて移動する。選択せず文字列を入れて決定した場合は現在のタブでGoogle検索。</v>
      </c>
      <c r="H129" s="9" t="s">
        <v>437</v>
      </c>
      <c r="K129" s="8" t="s">
        <v>534</v>
      </c>
      <c r="L129" s="25">
        <f t="shared" ref="L129" si="97">LEN(E129)</f>
        <v>2</v>
      </c>
      <c r="M129" s="25" t="str">
        <f t="shared" ref="M129" si="98">IF(H129="○",IF(I129="",E129,I129),"")</f>
        <v>go</v>
      </c>
      <c r="N129" s="25" t="str">
        <f t="shared" si="42"/>
        <v>1031113232</v>
      </c>
      <c r="O129" s="25" t="str">
        <f t="shared" ref="O129" si="99">"!!"&amp;E129</f>
        <v>!!go</v>
      </c>
      <c r="P129" s="33" t="str">
        <f>IF(M129="","",IF(AND(ISERROR(VLOOKUP(N129,N$1:N128,1,0)),ISERROR(VLOOKUP(N129,N130:N$255,1,0))),"ok","▲NG"))</f>
        <v>ok</v>
      </c>
      <c r="Q129" s="26" t="str">
        <f t="shared" ref="Q129" si="100">IF(M129="","",LEFT(M129,1))</f>
        <v>g</v>
      </c>
      <c r="R129" s="26" t="str">
        <f t="shared" ref="R129" si="101">IF(I129="","",LEFT(I129,2))</f>
        <v/>
      </c>
      <c r="S129" s="28" t="str">
        <f t="shared" ref="S129" si="102">IF(""=M129,"","map("""&amp;M129&amp;""", """&amp;O129&amp;""")")</f>
        <v>map("go", "!!go")</v>
      </c>
      <c r="T129" s="28" t="str">
        <f t="shared" ref="T129" si="103">IF(""=J129,"","map("""&amp;J129&amp;""", """&amp;O129&amp;""")")</f>
        <v/>
      </c>
    </row>
    <row r="130" spans="2:20">
      <c r="B130" s="17" t="s">
        <v>698</v>
      </c>
      <c r="C130" s="1" t="s">
        <v>561</v>
      </c>
      <c r="D130" s="42" t="str">
        <f>VLOOKUP(B130,翻訳!B:E,4,0)</f>
        <v>normal</v>
      </c>
      <c r="E130" s="42" t="str">
        <f>VLOOKUP(B130,翻訳!B:F,5,0)</f>
        <v>Q</v>
      </c>
      <c r="F130" s="32" t="str">
        <f>_xlfn.XLOOKUP($B130,翻訳!$B:$B,翻訳!$G:$G,"",0)&amp;""</f>
        <v>Open omnibar for word translation</v>
      </c>
      <c r="G130" s="32" t="str">
        <f>_xlfn.XLOOKUP($B130,翻訳!$B:$B,翻訳!$H:$H,"",0)&amp;""</f>
        <v/>
      </c>
      <c r="H130" s="9" t="s">
        <v>437</v>
      </c>
      <c r="L130" s="25">
        <f t="shared" ref="L130:L163" si="104">LEN(E130)</f>
        <v>1</v>
      </c>
      <c r="M130" s="25" t="str">
        <f t="shared" ref="M130:M163" si="105">IF(H130="○",IF(I130="",E130,I130),"")</f>
        <v>Q</v>
      </c>
      <c r="N130" s="25" t="str">
        <f t="shared" si="42"/>
        <v>81323232</v>
      </c>
      <c r="O130" s="25" t="str">
        <f t="shared" ref="O130:O163" si="106">"!!"&amp;E130</f>
        <v>!!Q</v>
      </c>
      <c r="P130" s="33" t="str">
        <f>IF(M130="","",IF(AND(ISERROR(VLOOKUP(N130,N$1:N129,1,0)),ISERROR(VLOOKUP(N130,N131:N$255,1,0))),"ok","▲NG"))</f>
        <v>ok</v>
      </c>
      <c r="Q130" s="26" t="str">
        <f t="shared" ref="Q130:Q163" si="107">IF(M130="","",LEFT(M130,1))</f>
        <v>Q</v>
      </c>
      <c r="R130" s="26" t="str">
        <f t="shared" ref="R130:R163" si="108">IF(I130="","",LEFT(I130,2))</f>
        <v/>
      </c>
      <c r="S130" s="28" t="str">
        <f t="shared" ref="S130:S163" si="109">IF(""=M130,"","map("""&amp;M130&amp;""", """&amp;O130&amp;""")")</f>
        <v>map("Q", "!!Q")</v>
      </c>
      <c r="T130" s="28" t="str">
        <f t="shared" ref="T130:T163" si="110">IF(""=J130,"","map("""&amp;J130&amp;""", """&amp;O130&amp;""")")</f>
        <v/>
      </c>
    </row>
    <row r="131" spans="2:20" ht="30">
      <c r="B131" s="17" t="s">
        <v>699</v>
      </c>
      <c r="C131" s="1" t="s">
        <v>561</v>
      </c>
      <c r="D131" s="42" t="str">
        <f>VLOOKUP(B131,翻訳!B:E,4,0)</f>
        <v>normal</v>
      </c>
      <c r="E131" s="42" t="str">
        <f>VLOOKUP(B131,翻訳!B:F,5,0)</f>
        <v>ab</v>
      </c>
      <c r="F131" s="32" t="str">
        <f>_xlfn.XLOOKUP($B131,翻訳!$B:$B,翻訳!$G:$G,"",0)&amp;""</f>
        <v>Bookmark current page to selected folder</v>
      </c>
      <c r="G131" s="32" t="str">
        <f>_xlfn.XLOOKUP($B131,翻訳!$B:$B,翻訳!$H:$H,"",0)&amp;""</f>
        <v>オムニバーを表示し、ブックマークフォルダを候補に表示し、選択したフォルダに現在のページを追加する</v>
      </c>
      <c r="H131" s="9" t="s">
        <v>437</v>
      </c>
      <c r="L131" s="25">
        <f t="shared" si="104"/>
        <v>2</v>
      </c>
      <c r="M131" s="25" t="str">
        <f t="shared" si="105"/>
        <v>ab</v>
      </c>
      <c r="N131" s="25" t="str">
        <f t="shared" si="42"/>
        <v>97983232</v>
      </c>
      <c r="O131" s="25" t="str">
        <f t="shared" si="106"/>
        <v>!!ab</v>
      </c>
      <c r="P131" s="33" t="str">
        <f>IF(M131="","",IF(AND(ISERROR(VLOOKUP(N131,N$1:N130,1,0)),ISERROR(VLOOKUP(N131,N132:N$255,1,0))),"ok","▲NG"))</f>
        <v>ok</v>
      </c>
      <c r="Q131" s="26" t="str">
        <f t="shared" si="107"/>
        <v>a</v>
      </c>
      <c r="R131" s="26" t="str">
        <f t="shared" si="108"/>
        <v/>
      </c>
      <c r="S131" s="28" t="str">
        <f t="shared" si="109"/>
        <v>map("ab", "!!ab")</v>
      </c>
      <c r="T131" s="28" t="str">
        <f t="shared" si="110"/>
        <v/>
      </c>
    </row>
    <row r="132" spans="2:20">
      <c r="B132" s="17" t="s">
        <v>700</v>
      </c>
      <c r="C132" s="1" t="s">
        <v>561</v>
      </c>
      <c r="D132" s="42" t="str">
        <f>VLOOKUP(B132,翻訳!B:E,4,0)</f>
        <v>normal</v>
      </c>
      <c r="E132" s="42" t="str">
        <f>VLOOKUP(B132,翻訳!B:F,5,0)</f>
        <v>oi</v>
      </c>
      <c r="F132" s="32" t="str">
        <f>_xlfn.XLOOKUP($B132,翻訳!$B:$B,翻訳!$G:$G,"",0)&amp;""</f>
        <v>Open incognito window</v>
      </c>
      <c r="G132" s="32" t="str">
        <f>_xlfn.XLOOKUP($B132,翻訳!$B:$B,翻訳!$H:$H,"",0)&amp;""</f>
        <v>現在のページを新しいシークレットウィンドウで開く</v>
      </c>
      <c r="H132" s="9" t="s">
        <v>437</v>
      </c>
      <c r="I132" s="31" t="s">
        <v>931</v>
      </c>
      <c r="L132" s="25">
        <f t="shared" si="104"/>
        <v>2</v>
      </c>
      <c r="M132" s="25" t="str">
        <f t="shared" si="105"/>
        <v>gp</v>
      </c>
      <c r="N132" s="25" t="str">
        <f t="shared" si="42"/>
        <v>1031123232</v>
      </c>
      <c r="O132" s="25" t="str">
        <f t="shared" si="106"/>
        <v>!!oi</v>
      </c>
      <c r="P132" s="33" t="str">
        <f>IF(M132="","",IF(AND(ISERROR(VLOOKUP(N132,N$1:N131,1,0)),ISERROR(VLOOKUP(N132,N133:N$255,1,0))),"ok","▲NG"))</f>
        <v>ok</v>
      </c>
      <c r="Q132" s="26" t="str">
        <f t="shared" si="107"/>
        <v>g</v>
      </c>
      <c r="R132" s="26" t="str">
        <f t="shared" si="108"/>
        <v>gp</v>
      </c>
      <c r="S132" s="28" t="str">
        <f t="shared" si="109"/>
        <v>map("gp", "!!oi")</v>
      </c>
      <c r="T132" s="28" t="str">
        <f t="shared" si="110"/>
        <v/>
      </c>
    </row>
    <row r="133" spans="2:20">
      <c r="B133" s="17" t="s">
        <v>701</v>
      </c>
      <c r="C133" s="1" t="s">
        <v>561</v>
      </c>
      <c r="D133" s="42" t="str">
        <f>VLOOKUP(B133,翻訳!B:E,4,0)</f>
        <v>normal</v>
      </c>
      <c r="E133" s="42" t="str">
        <f>VLOOKUP(B133,翻訳!B:F,5,0)</f>
        <v>om</v>
      </c>
      <c r="F133" s="32" t="str">
        <f>_xlfn.XLOOKUP($B133,翻訳!$B:$B,翻訳!$G:$G,"",0)&amp;""</f>
        <v>Open URL from vim-like marks</v>
      </c>
      <c r="G133" s="32" t="str">
        <f>_xlfn.XLOOKUP($B133,翻訳!$B:$B,翻訳!$H:$H,"",0)&amp;""</f>
        <v/>
      </c>
      <c r="H133" s="9" t="s">
        <v>437</v>
      </c>
      <c r="L133" s="25">
        <f t="shared" si="104"/>
        <v>2</v>
      </c>
      <c r="M133" s="25" t="str">
        <f t="shared" si="105"/>
        <v>om</v>
      </c>
      <c r="N133" s="25" t="str">
        <f t="shared" si="42"/>
        <v>1111093232</v>
      </c>
      <c r="O133" s="25" t="str">
        <f t="shared" si="106"/>
        <v>!!om</v>
      </c>
      <c r="P133" s="33" t="str">
        <f>IF(M133="","",IF(AND(ISERROR(VLOOKUP(N133,N$1:N132,1,0)),ISERROR(VLOOKUP(N133,N134:N$255,1,0))),"ok","▲NG"))</f>
        <v>ok</v>
      </c>
      <c r="Q133" s="26" t="str">
        <f t="shared" si="107"/>
        <v>o</v>
      </c>
      <c r="R133" s="26" t="str">
        <f t="shared" si="108"/>
        <v/>
      </c>
      <c r="S133" s="28" t="str">
        <f t="shared" si="109"/>
        <v>map("om", "!!om")</v>
      </c>
      <c r="T133" s="28" t="str">
        <f t="shared" si="110"/>
        <v/>
      </c>
    </row>
    <row r="134" spans="2:20">
      <c r="B134" s="17" t="s">
        <v>702</v>
      </c>
      <c r="C134" s="1" t="s">
        <v>561</v>
      </c>
      <c r="D134" s="42" t="str">
        <f>VLOOKUP(B134,翻訳!B:E,4,0)</f>
        <v>normal</v>
      </c>
      <c r="E134" s="42" t="str">
        <f>VLOOKUP(B134,翻訳!B:F,5,0)</f>
        <v>og</v>
      </c>
      <c r="F134" s="32" t="str">
        <f>_xlfn.XLOOKUP($B134,翻訳!$B:$B,翻訳!$G:$G,"",0)&amp;""</f>
        <v>Open Search with alias g</v>
      </c>
      <c r="G134" s="32" t="str">
        <f>_xlfn.XLOOKUP($B134,翻訳!$B:$B,翻訳!$H:$H,"",0)&amp;""</f>
        <v>オムニバーを表示し、エイリアス g (google) で検索を開始</v>
      </c>
      <c r="H134" s="9" t="s">
        <v>437</v>
      </c>
      <c r="L134" s="25">
        <f t="shared" si="104"/>
        <v>2</v>
      </c>
      <c r="M134" s="25" t="str">
        <f t="shared" si="105"/>
        <v>og</v>
      </c>
      <c r="N134" s="25" t="str">
        <f t="shared" si="42"/>
        <v>1111033232</v>
      </c>
      <c r="O134" s="25" t="str">
        <f t="shared" si="106"/>
        <v>!!og</v>
      </c>
      <c r="P134" s="33" t="str">
        <f>IF(M134="","",IF(AND(ISERROR(VLOOKUP(N134,N$1:N133,1,0)),ISERROR(VLOOKUP(N134,N135:N$255,1,0))),"ok","▲NG"))</f>
        <v>ok</v>
      </c>
      <c r="Q134" s="26" t="str">
        <f t="shared" si="107"/>
        <v>o</v>
      </c>
      <c r="R134" s="26" t="str">
        <f t="shared" si="108"/>
        <v/>
      </c>
      <c r="S134" s="28" t="str">
        <f t="shared" si="109"/>
        <v>map("og", "!!og")</v>
      </c>
      <c r="T134" s="28" t="str">
        <f t="shared" si="110"/>
        <v/>
      </c>
    </row>
    <row r="135" spans="2:20">
      <c r="B135" s="17" t="s">
        <v>703</v>
      </c>
      <c r="C135" s="1" t="s">
        <v>561</v>
      </c>
      <c r="D135" s="42" t="str">
        <f>VLOOKUP(B135,翻訳!B:E,4,0)</f>
        <v>normal</v>
      </c>
      <c r="E135" s="42" t="str">
        <f>VLOOKUP(B135,翻訳!B:F,5,0)</f>
        <v>od</v>
      </c>
      <c r="F135" s="32" t="str">
        <f>_xlfn.XLOOKUP($B135,翻訳!$B:$B,翻訳!$G:$G,"",0)&amp;""</f>
        <v>Open Search with alias d</v>
      </c>
      <c r="G135" s="32" t="str">
        <f>_xlfn.XLOOKUP($B135,翻訳!$B:$B,翻訳!$H:$H,"",0)&amp;""</f>
        <v>オムニバーを表示し、エイリアス d (duckduckgo) で検索を開始</v>
      </c>
      <c r="H135" s="9" t="s">
        <v>862</v>
      </c>
      <c r="L135" s="25">
        <f t="shared" si="104"/>
        <v>2</v>
      </c>
      <c r="M135" s="25" t="str">
        <f t="shared" si="105"/>
        <v/>
      </c>
      <c r="N135" s="25" t="str">
        <f t="shared" si="42"/>
        <v/>
      </c>
      <c r="O135" s="25" t="str">
        <f t="shared" si="106"/>
        <v>!!od</v>
      </c>
      <c r="P135" s="33" t="str">
        <f>IF(M135="","",IF(AND(ISERROR(VLOOKUP(N135,N$1:N134,1,0)),ISERROR(VLOOKUP(N135,N136:N$255,1,0))),"ok","▲NG"))</f>
        <v/>
      </c>
      <c r="Q135" s="26" t="str">
        <f t="shared" si="107"/>
        <v/>
      </c>
      <c r="R135" s="26" t="str">
        <f t="shared" si="108"/>
        <v/>
      </c>
      <c r="S135" s="28" t="str">
        <f t="shared" si="109"/>
        <v/>
      </c>
      <c r="T135" s="28" t="str">
        <f t="shared" si="110"/>
        <v/>
      </c>
    </row>
    <row r="136" spans="2:20">
      <c r="B136" s="17" t="s">
        <v>704</v>
      </c>
      <c r="C136" s="1" t="s">
        <v>561</v>
      </c>
      <c r="D136" s="42" t="str">
        <f>VLOOKUP(B136,翻訳!B:E,4,0)</f>
        <v>normal</v>
      </c>
      <c r="E136" s="42" t="str">
        <f>VLOOKUP(B136,翻訳!B:F,5,0)</f>
        <v>ob</v>
      </c>
      <c r="F136" s="32" t="str">
        <f>_xlfn.XLOOKUP($B136,翻訳!$B:$B,翻訳!$G:$G,"",0)&amp;""</f>
        <v>Open Search with alias b</v>
      </c>
      <c r="G136" s="32" t="str">
        <f>_xlfn.XLOOKUP($B136,翻訳!$B:$B,翻訳!$H:$H,"",0)&amp;""</f>
        <v>オムニバーを表示し、エイリアス b (baidu) で検索を開始</v>
      </c>
      <c r="H136" s="9" t="s">
        <v>862</v>
      </c>
      <c r="L136" s="25">
        <f t="shared" si="104"/>
        <v>2</v>
      </c>
      <c r="M136" s="25" t="str">
        <f t="shared" si="105"/>
        <v/>
      </c>
      <c r="N136" s="25" t="str">
        <f t="shared" si="42"/>
        <v/>
      </c>
      <c r="O136" s="25" t="str">
        <f t="shared" si="106"/>
        <v>!!ob</v>
      </c>
      <c r="P136" s="33" t="str">
        <f>IF(M136="","",IF(AND(ISERROR(VLOOKUP(N136,N$1:N135,1,0)),ISERROR(VLOOKUP(N136,N137:N$255,1,0))),"ok","▲NG"))</f>
        <v/>
      </c>
      <c r="Q136" s="26" t="str">
        <f t="shared" si="107"/>
        <v/>
      </c>
      <c r="R136" s="26" t="str">
        <f t="shared" si="108"/>
        <v/>
      </c>
      <c r="S136" s="28" t="str">
        <f t="shared" si="109"/>
        <v/>
      </c>
      <c r="T136" s="28" t="str">
        <f t="shared" si="110"/>
        <v/>
      </c>
    </row>
    <row r="137" spans="2:20">
      <c r="B137" s="17" t="s">
        <v>705</v>
      </c>
      <c r="C137" s="1" t="s">
        <v>561</v>
      </c>
      <c r="D137" s="42" t="str">
        <f>VLOOKUP(B137,翻訳!B:E,4,0)</f>
        <v>normal</v>
      </c>
      <c r="E137" s="42" t="str">
        <f>VLOOKUP(B137,翻訳!B:F,5,0)</f>
        <v>oe</v>
      </c>
      <c r="F137" s="32" t="str">
        <f>_xlfn.XLOOKUP($B137,翻訳!$B:$B,翻訳!$G:$G,"",0)&amp;""</f>
        <v>Open Search with alias e</v>
      </c>
      <c r="G137" s="32" t="str">
        <f>_xlfn.XLOOKUP($B137,翻訳!$B:$B,翻訳!$H:$H,"",0)&amp;""</f>
        <v>オムニバーを表示し、エイリアス e (wikipedia) で検索を開始</v>
      </c>
      <c r="H137" s="9" t="s">
        <v>862</v>
      </c>
      <c r="L137" s="25">
        <f t="shared" si="104"/>
        <v>2</v>
      </c>
      <c r="M137" s="25" t="str">
        <f t="shared" si="105"/>
        <v/>
      </c>
      <c r="N137" s="25" t="str">
        <f t="shared" si="42"/>
        <v/>
      </c>
      <c r="O137" s="25" t="str">
        <f t="shared" si="106"/>
        <v>!!oe</v>
      </c>
      <c r="P137" s="33" t="str">
        <f>IF(M137="","",IF(AND(ISERROR(VLOOKUP(N137,N$1:N136,1,0)),ISERROR(VLOOKUP(N137,N138:N$255,1,0))),"ok","▲NG"))</f>
        <v/>
      </c>
      <c r="Q137" s="26" t="str">
        <f t="shared" si="107"/>
        <v/>
      </c>
      <c r="R137" s="26" t="str">
        <f t="shared" si="108"/>
        <v/>
      </c>
      <c r="S137" s="28" t="str">
        <f t="shared" si="109"/>
        <v/>
      </c>
      <c r="T137" s="28" t="str">
        <f t="shared" si="110"/>
        <v/>
      </c>
    </row>
    <row r="138" spans="2:20">
      <c r="B138" s="17" t="s">
        <v>706</v>
      </c>
      <c r="C138" s="1" t="s">
        <v>561</v>
      </c>
      <c r="D138" s="42" t="str">
        <f>VLOOKUP(B138,翻訳!B:E,4,0)</f>
        <v>normal</v>
      </c>
      <c r="E138" s="42" t="str">
        <f>VLOOKUP(B138,翻訳!B:F,5,0)</f>
        <v>ow</v>
      </c>
      <c r="F138" s="32" t="str">
        <f>_xlfn.XLOOKUP($B138,翻訳!$B:$B,翻訳!$G:$G,"",0)&amp;""</f>
        <v>Open Search with alias w</v>
      </c>
      <c r="G138" s="32" t="str">
        <f>_xlfn.XLOOKUP($B138,翻訳!$B:$B,翻訳!$H:$H,"",0)&amp;""</f>
        <v>オムニバーを表示し、エイリアス w (bing) で検索を開始</v>
      </c>
      <c r="H138" s="9" t="s">
        <v>437</v>
      </c>
      <c r="L138" s="25">
        <f t="shared" si="104"/>
        <v>2</v>
      </c>
      <c r="M138" s="25" t="str">
        <f t="shared" si="105"/>
        <v>ow</v>
      </c>
      <c r="N138" s="25" t="str">
        <f t="shared" ref="N138:N201" si="111">IF(M138="","",CODE(LEFT(M138,1))&amp;CODE((MID(M138&amp;" ",2,1)))&amp;CODE((MID(M138&amp;"  ",3,1)))&amp;CODE((MID(M138&amp;"   ",4,1))))</f>
        <v>1111193232</v>
      </c>
      <c r="O138" s="25" t="str">
        <f t="shared" si="106"/>
        <v>!!ow</v>
      </c>
      <c r="P138" s="33" t="str">
        <f>IF(M138="","",IF(AND(ISERROR(VLOOKUP(N138,N$1:N137,1,0)),ISERROR(VLOOKUP(N138,N139:N$255,1,0))),"ok","▲NG"))</f>
        <v>ok</v>
      </c>
      <c r="Q138" s="26" t="str">
        <f t="shared" si="107"/>
        <v>o</v>
      </c>
      <c r="R138" s="26" t="str">
        <f t="shared" si="108"/>
        <v/>
      </c>
      <c r="S138" s="28" t="str">
        <f t="shared" si="109"/>
        <v>map("ow", "!!ow")</v>
      </c>
      <c r="T138" s="28" t="str">
        <f t="shared" si="110"/>
        <v/>
      </c>
    </row>
    <row r="139" spans="2:20">
      <c r="B139" s="17" t="s">
        <v>707</v>
      </c>
      <c r="C139" s="1" t="s">
        <v>561</v>
      </c>
      <c r="D139" s="42" t="str">
        <f>VLOOKUP(B139,翻訳!B:E,4,0)</f>
        <v>normal</v>
      </c>
      <c r="E139" s="42" t="str">
        <f>VLOOKUP(B139,翻訳!B:F,5,0)</f>
        <v>os</v>
      </c>
      <c r="F139" s="32" t="str">
        <f>_xlfn.XLOOKUP($B139,翻訳!$B:$B,翻訳!$G:$G,"",0)&amp;""</f>
        <v>Open Search with alias s</v>
      </c>
      <c r="G139" s="32" t="str">
        <f>_xlfn.XLOOKUP($B139,翻訳!$B:$B,翻訳!$H:$H,"",0)&amp;""</f>
        <v>オムニバーを表示し、エイリアス s (stackoverflow) で検索を開始</v>
      </c>
      <c r="H139" s="9" t="s">
        <v>437</v>
      </c>
      <c r="L139" s="25">
        <f t="shared" si="104"/>
        <v>2</v>
      </c>
      <c r="M139" s="25" t="str">
        <f t="shared" si="105"/>
        <v>os</v>
      </c>
      <c r="N139" s="25" t="str">
        <f t="shared" si="111"/>
        <v>1111153232</v>
      </c>
      <c r="O139" s="25" t="str">
        <f t="shared" si="106"/>
        <v>!!os</v>
      </c>
      <c r="P139" s="33" t="str">
        <f>IF(M139="","",IF(AND(ISERROR(VLOOKUP(N139,N$1:N138,1,0)),ISERROR(VLOOKUP(N139,N140:N$255,1,0))),"ok","▲NG"))</f>
        <v>ok</v>
      </c>
      <c r="Q139" s="26" t="str">
        <f t="shared" si="107"/>
        <v>o</v>
      </c>
      <c r="R139" s="26" t="str">
        <f t="shared" si="108"/>
        <v/>
      </c>
      <c r="S139" s="28" t="str">
        <f t="shared" si="109"/>
        <v>map("os", "!!os")</v>
      </c>
      <c r="T139" s="28" t="str">
        <f t="shared" si="110"/>
        <v/>
      </c>
    </row>
    <row r="140" spans="2:20">
      <c r="B140" s="17" t="s">
        <v>708</v>
      </c>
      <c r="C140" s="1" t="s">
        <v>561</v>
      </c>
      <c r="D140" s="42" t="str">
        <f>VLOOKUP(B140,翻訳!B:E,4,0)</f>
        <v>normal</v>
      </c>
      <c r="E140" s="42" t="str">
        <f>VLOOKUP(B140,翻訳!B:F,5,0)</f>
        <v>oy</v>
      </c>
      <c r="F140" s="32" t="str">
        <f>_xlfn.XLOOKUP($B140,翻訳!$B:$B,翻訳!$G:$G,"",0)&amp;""</f>
        <v>Open Search with alias y</v>
      </c>
      <c r="G140" s="32" t="str">
        <f>_xlfn.XLOOKUP($B140,翻訳!$B:$B,翻訳!$H:$H,"",0)&amp;""</f>
        <v>オムニバーを表示し、エイリアス y (youtube) で検索を開始</v>
      </c>
      <c r="H140" s="9" t="s">
        <v>437</v>
      </c>
      <c r="L140" s="25">
        <f t="shared" si="104"/>
        <v>2</v>
      </c>
      <c r="M140" s="25" t="str">
        <f t="shared" si="105"/>
        <v>oy</v>
      </c>
      <c r="N140" s="25" t="str">
        <f t="shared" si="111"/>
        <v>1111213232</v>
      </c>
      <c r="O140" s="25" t="str">
        <f t="shared" si="106"/>
        <v>!!oy</v>
      </c>
      <c r="P140" s="33" t="str">
        <f>IF(M140="","",IF(AND(ISERROR(VLOOKUP(N140,N$1:N139,1,0)),ISERROR(VLOOKUP(N140,N141:N$255,1,0))),"ok","▲NG"))</f>
        <v>ok</v>
      </c>
      <c r="Q140" s="26" t="str">
        <f t="shared" si="107"/>
        <v>o</v>
      </c>
      <c r="R140" s="26" t="str">
        <f t="shared" si="108"/>
        <v/>
      </c>
      <c r="S140" s="28" t="str">
        <f t="shared" si="109"/>
        <v>map("oy", "!!oy")</v>
      </c>
      <c r="T140" s="28" t="str">
        <f t="shared" si="110"/>
        <v/>
      </c>
    </row>
    <row r="141" spans="2:20">
      <c r="B141" s="17" t="s">
        <v>709</v>
      </c>
      <c r="C141" s="1" t="s">
        <v>561</v>
      </c>
      <c r="D141" s="42" t="str">
        <f>VLOOKUP(B141,翻訳!B:E,4,0)</f>
        <v>normal</v>
      </c>
      <c r="E141" s="42" t="str">
        <f>VLOOKUP(B141,翻訳!B:F,5,0)</f>
        <v>ox</v>
      </c>
      <c r="F141" s="32" t="str">
        <f>_xlfn.XLOOKUP($B141,翻訳!$B:$B,翻訳!$G:$G,"",0)&amp;""</f>
        <v>Open recently closed URL</v>
      </c>
      <c r="G141" s="32" t="str">
        <f>_xlfn.XLOOKUP($B141,翻訳!$B:$B,翻訳!$H:$H,"",0)&amp;""</f>
        <v/>
      </c>
      <c r="H141" s="9" t="s">
        <v>437</v>
      </c>
      <c r="L141" s="25">
        <f t="shared" si="104"/>
        <v>2</v>
      </c>
      <c r="M141" s="25" t="str">
        <f t="shared" si="105"/>
        <v>ox</v>
      </c>
      <c r="N141" s="25" t="str">
        <f t="shared" si="111"/>
        <v>1111203232</v>
      </c>
      <c r="O141" s="25" t="str">
        <f t="shared" si="106"/>
        <v>!!ox</v>
      </c>
      <c r="P141" s="33" t="str">
        <f>IF(M141="","",IF(AND(ISERROR(VLOOKUP(N141,N$1:N140,1,0)),ISERROR(VLOOKUP(N141,N142:N$255,1,0))),"ok","▲NG"))</f>
        <v>ok</v>
      </c>
      <c r="Q141" s="26" t="str">
        <f t="shared" si="107"/>
        <v>o</v>
      </c>
      <c r="R141" s="26" t="str">
        <f t="shared" si="108"/>
        <v/>
      </c>
      <c r="S141" s="28" t="str">
        <f t="shared" si="109"/>
        <v>map("ox", "!!ox")</v>
      </c>
      <c r="T141" s="28" t="str">
        <f t="shared" si="110"/>
        <v/>
      </c>
    </row>
    <row r="142" spans="2:20">
      <c r="B142" s="17" t="s">
        <v>710</v>
      </c>
      <c r="C142" s="1" t="s">
        <v>561</v>
      </c>
      <c r="D142" s="42" t="str">
        <f>VLOOKUP(B142,翻訳!B:E,4,0)</f>
        <v>normal</v>
      </c>
      <c r="E142" s="42" t="str">
        <f>VLOOKUP(B142,翻訳!B:F,5,0)</f>
        <v>oh</v>
      </c>
      <c r="F142" s="32" t="str">
        <f>_xlfn.XLOOKUP($B142,翻訳!$B:$B,翻訳!$G:$G,"",0)&amp;""</f>
        <v>Open URL from history</v>
      </c>
      <c r="G142" s="32" t="str">
        <f>_xlfn.XLOOKUP($B142,翻訳!$B:$B,翻訳!$H:$H,"",0)&amp;""</f>
        <v>訪問回数ランキングの履歴リスト</v>
      </c>
      <c r="H142" s="9" t="s">
        <v>437</v>
      </c>
      <c r="L142" s="25">
        <f t="shared" si="104"/>
        <v>2</v>
      </c>
      <c r="M142" s="25" t="str">
        <f t="shared" si="105"/>
        <v>oh</v>
      </c>
      <c r="N142" s="25" t="str">
        <f t="shared" si="111"/>
        <v>1111043232</v>
      </c>
      <c r="O142" s="25" t="str">
        <f t="shared" si="106"/>
        <v>!!oh</v>
      </c>
      <c r="P142" s="33" t="str">
        <f>IF(M142="","",IF(AND(ISERROR(VLOOKUP(N142,N$1:N141,1,0)),ISERROR(VLOOKUP(N142,N143:N$255,1,0))),"ok","▲NG"))</f>
        <v>ok</v>
      </c>
      <c r="Q142" s="26" t="str">
        <f t="shared" si="107"/>
        <v>o</v>
      </c>
      <c r="R142" s="26" t="str">
        <f t="shared" si="108"/>
        <v/>
      </c>
      <c r="S142" s="28" t="str">
        <f t="shared" si="109"/>
        <v>map("oh", "!!oh")</v>
      </c>
      <c r="T142" s="28" t="str">
        <f t="shared" si="110"/>
        <v/>
      </c>
    </row>
    <row r="143" spans="2:20">
      <c r="B143" s="17" t="s">
        <v>711</v>
      </c>
      <c r="C143" s="1" t="s">
        <v>561</v>
      </c>
      <c r="D143" s="42" t="str">
        <f>VLOOKUP(B143,翻訳!B:E,4,0)</f>
        <v>normal</v>
      </c>
      <c r="E143" s="42" t="str">
        <f>VLOOKUP(B143,翻訳!B:F,5,0)</f>
        <v>H</v>
      </c>
      <c r="F143" s="32" t="str">
        <f>_xlfn.XLOOKUP($B143,翻訳!$B:$B,翻訳!$G:$G,"",0)&amp;""</f>
        <v>Open opened URL in current tab</v>
      </c>
      <c r="G143" s="32" t="str">
        <f>_xlfn.XLOOKUP($B143,翻訳!$B:$B,翻訳!$H:$H,"",0)&amp;""</f>
        <v>現在のタブの中で遷移してきた履歴のリスト</v>
      </c>
      <c r="H143" s="9" t="s">
        <v>437</v>
      </c>
      <c r="I143" s="31" t="s">
        <v>899</v>
      </c>
      <c r="L143" s="25">
        <f t="shared" si="104"/>
        <v>1</v>
      </c>
      <c r="M143" s="25" t="str">
        <f t="shared" si="105"/>
        <v>oH</v>
      </c>
      <c r="N143" s="25" t="str">
        <f t="shared" si="111"/>
        <v>111723232</v>
      </c>
      <c r="O143" s="25" t="str">
        <f t="shared" si="106"/>
        <v>!!H</v>
      </c>
      <c r="P143" s="33" t="str">
        <f>IF(M143="","",IF(AND(ISERROR(VLOOKUP(N143,N$1:N142,1,0)),ISERROR(VLOOKUP(N143,N144:N$255,1,0))),"ok","▲NG"))</f>
        <v>ok</v>
      </c>
      <c r="Q143" s="26" t="str">
        <f t="shared" si="107"/>
        <v>o</v>
      </c>
      <c r="R143" s="26" t="str">
        <f t="shared" si="108"/>
        <v>oH</v>
      </c>
      <c r="S143" s="28" t="str">
        <f t="shared" si="109"/>
        <v>map("oH", "!!H")</v>
      </c>
      <c r="T143" s="28" t="str">
        <f t="shared" si="110"/>
        <v/>
      </c>
    </row>
    <row r="144" spans="2:20">
      <c r="B144" s="17" t="s">
        <v>712</v>
      </c>
      <c r="C144" s="1" t="s">
        <v>561</v>
      </c>
      <c r="D144" s="42" t="str">
        <f>VLOOKUP(B144,翻訳!B:E,4,0)</f>
        <v>normal</v>
      </c>
      <c r="E144" s="42" t="str">
        <f>VLOOKUP(B144,翻訳!B:F,5,0)</f>
        <v>:</v>
      </c>
      <c r="F144" s="32" t="str">
        <f>_xlfn.XLOOKUP($B144,翻訳!$B:$B,翻訳!$G:$G,"",0)&amp;""</f>
        <v>Open commands</v>
      </c>
      <c r="G144" s="32" t="str">
        <f>_xlfn.XLOOKUP($B144,翻訳!$B:$B,翻訳!$H:$H,"",0)&amp;""</f>
        <v/>
      </c>
      <c r="H144" s="9" t="s">
        <v>437</v>
      </c>
      <c r="L144" s="25">
        <f t="shared" si="104"/>
        <v>1</v>
      </c>
      <c r="M144" s="25" t="str">
        <f t="shared" si="105"/>
        <v>:</v>
      </c>
      <c r="N144" s="25" t="str">
        <f t="shared" si="111"/>
        <v>58323232</v>
      </c>
      <c r="O144" s="25" t="str">
        <f t="shared" si="106"/>
        <v>!!:</v>
      </c>
      <c r="P144" s="33" t="str">
        <f>IF(M144="","",IF(AND(ISERROR(VLOOKUP(N144,N$1:N143,1,0)),ISERROR(VLOOKUP(N144,N145:N$255,1,0))),"ok","▲NG"))</f>
        <v>ok</v>
      </c>
      <c r="Q144" s="26" t="str">
        <f t="shared" si="107"/>
        <v>:</v>
      </c>
      <c r="R144" s="26" t="str">
        <f t="shared" si="108"/>
        <v/>
      </c>
      <c r="S144" s="28" t="str">
        <f t="shared" si="109"/>
        <v>map(":", "!!:")</v>
      </c>
      <c r="T144" s="28" t="str">
        <f t="shared" si="110"/>
        <v/>
      </c>
    </row>
    <row r="145" spans="2:20" ht="45">
      <c r="B145" s="17" t="s">
        <v>713</v>
      </c>
      <c r="C145" s="1" t="s">
        <v>561</v>
      </c>
      <c r="D145" s="42" t="str">
        <f>VLOOKUP(B145,翻訳!B:E,4,0)</f>
        <v>normal</v>
      </c>
      <c r="E145" s="42" t="str">
        <f>VLOOKUP(B145,翻訳!B:F,5,0)</f>
        <v>t</v>
      </c>
      <c r="F145" s="32" t="str">
        <f>_xlfn.XLOOKUP($B145,翻訳!$B:$B,翻訳!$G:$G,"",0)&amp;""</f>
        <v>Open a URL</v>
      </c>
      <c r="G145" s="32" t="str">
        <f>_xlfn.XLOOKUP($B145,翻訳!$B:$B,翻訳!$H:$H,"",0)&amp;""</f>
        <v>オムニバーを表示し、現在開いているタブとブックマーク、履歴の中から選択して新規タブで開いて移動する。選択せず文字列を入れて決定した場合は新規タブでGoogle検索。</v>
      </c>
      <c r="H145" s="9" t="s">
        <v>437</v>
      </c>
      <c r="I145" s="31" t="s">
        <v>536</v>
      </c>
      <c r="K145" s="8" t="s">
        <v>535</v>
      </c>
      <c r="L145" s="25">
        <f t="shared" si="104"/>
        <v>1</v>
      </c>
      <c r="M145" s="25" t="str">
        <f t="shared" si="105"/>
        <v>a</v>
      </c>
      <c r="N145" s="25" t="str">
        <f t="shared" si="111"/>
        <v>97323232</v>
      </c>
      <c r="O145" s="25" t="str">
        <f t="shared" si="106"/>
        <v>!!t</v>
      </c>
      <c r="P145" s="33" t="str">
        <f>IF(M145="","",IF(AND(ISERROR(VLOOKUP(N145,N$1:N144,1,0)),ISERROR(VLOOKUP(N145,N146:N$255,1,0))),"ok","▲NG"))</f>
        <v>ok</v>
      </c>
      <c r="Q145" s="26" t="str">
        <f t="shared" si="107"/>
        <v>a</v>
      </c>
      <c r="R145" s="26" t="str">
        <f t="shared" si="108"/>
        <v>a</v>
      </c>
      <c r="S145" s="28" t="str">
        <f t="shared" si="109"/>
        <v>map("a", "!!t")</v>
      </c>
      <c r="T145" s="28" t="str">
        <f t="shared" si="110"/>
        <v/>
      </c>
    </row>
    <row r="146" spans="2:20" ht="30">
      <c r="B146" s="17" t="s">
        <v>714</v>
      </c>
      <c r="C146" s="1" t="s">
        <v>561</v>
      </c>
      <c r="D146" s="42" t="str">
        <f>VLOOKUP(B146,翻訳!B:E,4,0)</f>
        <v>normal</v>
      </c>
      <c r="E146" s="42" t="str">
        <f>VLOOKUP(B146,翻訳!B:F,5,0)</f>
        <v>b</v>
      </c>
      <c r="F146" s="32" t="str">
        <f>_xlfn.XLOOKUP($B146,翻訳!$B:$B,翻訳!$G:$G,"",0)&amp;""</f>
        <v>Open a bookmark</v>
      </c>
      <c r="G146" s="32" t="str">
        <f>_xlfn.XLOOKUP($B146,翻訳!$B:$B,翻訳!$H:$H,"",0)&amp;""</f>
        <v>オムニバーを表示し、ブックマークの中から選択して新規タブで開いて移動する。</v>
      </c>
      <c r="H146" s="9" t="s">
        <v>437</v>
      </c>
      <c r="L146" s="25">
        <f t="shared" si="104"/>
        <v>1</v>
      </c>
      <c r="M146" s="25" t="str">
        <f t="shared" si="105"/>
        <v>b</v>
      </c>
      <c r="N146" s="25" t="str">
        <f t="shared" si="111"/>
        <v>98323232</v>
      </c>
      <c r="O146" s="25" t="str">
        <f t="shared" si="106"/>
        <v>!!b</v>
      </c>
      <c r="P146" s="33" t="str">
        <f>IF(M146="","",IF(AND(ISERROR(VLOOKUP(N146,N$1:N145,1,0)),ISERROR(VLOOKUP(N146,N147:N$255,1,0))),"ok","▲NG"))</f>
        <v>ok</v>
      </c>
      <c r="Q146" s="26" t="str">
        <f t="shared" si="107"/>
        <v>b</v>
      </c>
      <c r="R146" s="26" t="str">
        <f t="shared" si="108"/>
        <v/>
      </c>
      <c r="S146" s="28" t="str">
        <f t="shared" si="109"/>
        <v>map("b", "!!b")</v>
      </c>
      <c r="T146" s="28" t="str">
        <f t="shared" si="110"/>
        <v/>
      </c>
    </row>
    <row r="147" spans="2:20">
      <c r="B147" s="17" t="s">
        <v>715</v>
      </c>
      <c r="C147" s="1" t="s">
        <v>561</v>
      </c>
      <c r="D147" s="42" t="str">
        <f>VLOOKUP(B147,翻訳!B:E,4,0)</f>
        <v>omnibar</v>
      </c>
      <c r="E147" s="42" t="str">
        <f>VLOOKUP(B147,翻訳!B:F,5,0)</f>
        <v>&lt;Ctrl-d&gt;</v>
      </c>
      <c r="F147" s="32" t="str">
        <f>_xlfn.XLOOKUP($B147,翻訳!$B:$B,翻訳!$G:$G,"",0)&amp;""</f>
        <v>Delete focused item from bookmark or history</v>
      </c>
      <c r="G147" s="32" t="str">
        <f>_xlfn.XLOOKUP($B147,翻訳!$B:$B,翻訳!$H:$H,"",0)&amp;""</f>
        <v/>
      </c>
      <c r="H147" s="9" t="s">
        <v>881</v>
      </c>
      <c r="L147" s="25">
        <f t="shared" si="104"/>
        <v>8</v>
      </c>
      <c r="M147" s="25" t="str">
        <f t="shared" si="105"/>
        <v/>
      </c>
      <c r="N147" s="25" t="str">
        <f t="shared" si="111"/>
        <v/>
      </c>
      <c r="O147" s="25" t="str">
        <f t="shared" si="106"/>
        <v>!!&lt;Ctrl-d&gt;</v>
      </c>
      <c r="P147" s="33" t="str">
        <f>IF(M147="","",IF(AND(ISERROR(VLOOKUP(N147,N$1:N146,1,0)),ISERROR(VLOOKUP(N147,N148:N$255,1,0))),"ok","▲NG"))</f>
        <v/>
      </c>
      <c r="Q147" s="26" t="str">
        <f t="shared" si="107"/>
        <v/>
      </c>
      <c r="R147" s="26" t="str">
        <f t="shared" si="108"/>
        <v/>
      </c>
      <c r="S147" s="28" t="str">
        <f t="shared" si="109"/>
        <v/>
      </c>
      <c r="T147" s="28" t="str">
        <f t="shared" si="110"/>
        <v/>
      </c>
    </row>
    <row r="148" spans="2:20">
      <c r="B148" s="17" t="s">
        <v>716</v>
      </c>
      <c r="C148" s="1" t="s">
        <v>561</v>
      </c>
      <c r="D148" s="42" t="str">
        <f>VLOOKUP(B148,翻訳!B:E,4,0)</f>
        <v>omnibar</v>
      </c>
      <c r="E148" s="42" t="str">
        <f>VLOOKUP(B148,翻訳!B:F,5,0)</f>
        <v>&lt;Ctrl-i&gt;</v>
      </c>
      <c r="F148" s="32" t="str">
        <f>_xlfn.XLOOKUP($B148,翻訳!$B:$B,翻訳!$G:$G,"",0)&amp;""</f>
        <v>Edit selected URL with vim editor, then open</v>
      </c>
      <c r="G148" s="32" t="str">
        <f>_xlfn.XLOOKUP($B148,翻訳!$B:$B,翻訳!$H:$H,"",0)&amp;""</f>
        <v/>
      </c>
      <c r="H148" s="9" t="s">
        <v>881</v>
      </c>
      <c r="L148" s="25">
        <f t="shared" si="104"/>
        <v>8</v>
      </c>
      <c r="M148" s="25" t="str">
        <f t="shared" si="105"/>
        <v/>
      </c>
      <c r="N148" s="25" t="str">
        <f t="shared" si="111"/>
        <v/>
      </c>
      <c r="O148" s="25" t="str">
        <f t="shared" si="106"/>
        <v>!!&lt;Ctrl-i&gt;</v>
      </c>
      <c r="P148" s="33" t="str">
        <f>IF(M148="","",IF(AND(ISERROR(VLOOKUP(N148,N$1:N147,1,0)),ISERROR(VLOOKUP(N148,N149:N$255,1,0))),"ok","▲NG"))</f>
        <v/>
      </c>
      <c r="Q148" s="26" t="str">
        <f t="shared" si="107"/>
        <v/>
      </c>
      <c r="R148" s="26" t="str">
        <f t="shared" si="108"/>
        <v/>
      </c>
      <c r="S148" s="28" t="str">
        <f t="shared" si="109"/>
        <v/>
      </c>
      <c r="T148" s="28" t="str">
        <f t="shared" si="110"/>
        <v/>
      </c>
    </row>
    <row r="149" spans="2:20">
      <c r="B149" s="17" t="s">
        <v>717</v>
      </c>
      <c r="C149" s="1" t="s">
        <v>561</v>
      </c>
      <c r="D149" s="42" t="str">
        <f>VLOOKUP(B149,翻訳!B:E,4,0)</f>
        <v>omnibar</v>
      </c>
      <c r="E149" s="42" t="str">
        <f>VLOOKUP(B149,翻訳!B:F,5,0)</f>
        <v>&lt;Ctrl-j&gt;</v>
      </c>
      <c r="F149" s="32" t="str">
        <f>_xlfn.XLOOKUP($B149,翻訳!$B:$B,翻訳!$G:$G,"",0)&amp;""</f>
        <v>Toggle Omnibar's position</v>
      </c>
      <c r="G149" s="32" t="str">
        <f>_xlfn.XLOOKUP($B149,翻訳!$B:$B,翻訳!$H:$H,"",0)&amp;""</f>
        <v/>
      </c>
      <c r="H149" s="9" t="s">
        <v>881</v>
      </c>
      <c r="L149" s="25">
        <f t="shared" si="104"/>
        <v>8</v>
      </c>
      <c r="M149" s="25" t="str">
        <f t="shared" si="105"/>
        <v/>
      </c>
      <c r="N149" s="25" t="str">
        <f t="shared" si="111"/>
        <v/>
      </c>
      <c r="O149" s="25" t="str">
        <f t="shared" si="106"/>
        <v>!!&lt;Ctrl-j&gt;</v>
      </c>
      <c r="P149" s="33" t="str">
        <f>IF(M149="","",IF(AND(ISERROR(VLOOKUP(N149,N$1:N148,1,0)),ISERROR(VLOOKUP(N149,N150:N$255,1,0))),"ok","▲NG"))</f>
        <v/>
      </c>
      <c r="Q149" s="26" t="str">
        <f t="shared" si="107"/>
        <v/>
      </c>
      <c r="R149" s="26" t="str">
        <f t="shared" si="108"/>
        <v/>
      </c>
      <c r="S149" s="28" t="str">
        <f t="shared" si="109"/>
        <v/>
      </c>
      <c r="T149" s="28" t="str">
        <f t="shared" si="110"/>
        <v/>
      </c>
    </row>
    <row r="150" spans="2:20">
      <c r="B150" s="17" t="s">
        <v>718</v>
      </c>
      <c r="C150" s="1" t="s">
        <v>561</v>
      </c>
      <c r="D150" s="42" t="str">
        <f>VLOOKUP(B150,翻訳!B:E,4,0)</f>
        <v>omnibar</v>
      </c>
      <c r="E150" s="42" t="str">
        <f>VLOOKUP(B150,翻訳!B:F,5,0)</f>
        <v>&lt;Ctrl-.&gt;</v>
      </c>
      <c r="F150" s="32" t="str">
        <f>_xlfn.XLOOKUP($B150,翻訳!$B:$B,翻訳!$G:$G,"",0)&amp;""</f>
        <v>Show results of next page</v>
      </c>
      <c r="G150" s="32" t="str">
        <f>_xlfn.XLOOKUP($B150,翻訳!$B:$B,翻訳!$H:$H,"",0)&amp;""</f>
        <v/>
      </c>
      <c r="H150" s="9" t="s">
        <v>881</v>
      </c>
      <c r="L150" s="25">
        <f t="shared" si="104"/>
        <v>8</v>
      </c>
      <c r="M150" s="25" t="str">
        <f t="shared" si="105"/>
        <v/>
      </c>
      <c r="N150" s="25" t="str">
        <f t="shared" si="111"/>
        <v/>
      </c>
      <c r="O150" s="25" t="str">
        <f t="shared" si="106"/>
        <v>!!&lt;Ctrl-.&gt;</v>
      </c>
      <c r="P150" s="33" t="str">
        <f>IF(M150="","",IF(AND(ISERROR(VLOOKUP(N150,N$1:N149,1,0)),ISERROR(VLOOKUP(N150,N151:N$255,1,0))),"ok","▲NG"))</f>
        <v/>
      </c>
      <c r="Q150" s="26" t="str">
        <f t="shared" si="107"/>
        <v/>
      </c>
      <c r="R150" s="26" t="str">
        <f t="shared" si="108"/>
        <v/>
      </c>
      <c r="S150" s="28" t="str">
        <f t="shared" si="109"/>
        <v/>
      </c>
      <c r="T150" s="28" t="str">
        <f t="shared" si="110"/>
        <v/>
      </c>
    </row>
    <row r="151" spans="2:20">
      <c r="B151" s="17" t="s">
        <v>719</v>
      </c>
      <c r="C151" s="1" t="s">
        <v>561</v>
      </c>
      <c r="D151" s="42" t="str">
        <f>VLOOKUP(B151,翻訳!B:E,4,0)</f>
        <v>omnibar</v>
      </c>
      <c r="E151" s="42" t="str">
        <f>VLOOKUP(B151,翻訳!B:F,5,0)</f>
        <v>&lt;Ctrl-,&gt;</v>
      </c>
      <c r="F151" s="32" t="str">
        <f>_xlfn.XLOOKUP($B151,翻訳!$B:$B,翻訳!$G:$G,"",0)&amp;""</f>
        <v>Show results of previous page</v>
      </c>
      <c r="G151" s="32" t="str">
        <f>_xlfn.XLOOKUP($B151,翻訳!$B:$B,翻訳!$H:$H,"",0)&amp;""</f>
        <v/>
      </c>
      <c r="H151" s="9" t="s">
        <v>881</v>
      </c>
      <c r="L151" s="25">
        <f t="shared" si="104"/>
        <v>8</v>
      </c>
      <c r="M151" s="25" t="str">
        <f t="shared" si="105"/>
        <v/>
      </c>
      <c r="N151" s="25" t="str">
        <f t="shared" si="111"/>
        <v/>
      </c>
      <c r="O151" s="25" t="str">
        <f t="shared" si="106"/>
        <v>!!&lt;Ctrl-,&gt;</v>
      </c>
      <c r="P151" s="33" t="str">
        <f>IF(M151="","",IF(AND(ISERROR(VLOOKUP(N151,N$1:N150,1,0)),ISERROR(VLOOKUP(N151,N152:N$255,1,0))),"ok","▲NG"))</f>
        <v/>
      </c>
      <c r="Q151" s="26" t="str">
        <f t="shared" si="107"/>
        <v/>
      </c>
      <c r="R151" s="26" t="str">
        <f t="shared" si="108"/>
        <v/>
      </c>
      <c r="S151" s="28" t="str">
        <f t="shared" si="109"/>
        <v/>
      </c>
      <c r="T151" s="28" t="str">
        <f t="shared" si="110"/>
        <v/>
      </c>
    </row>
    <row r="152" spans="2:20">
      <c r="B152" s="17" t="s">
        <v>720</v>
      </c>
      <c r="C152" s="1" t="s">
        <v>561</v>
      </c>
      <c r="D152" s="42" t="str">
        <f>VLOOKUP(B152,翻訳!B:E,4,0)</f>
        <v>omnibar</v>
      </c>
      <c r="E152" s="42" t="str">
        <f>VLOOKUP(B152,翻訳!B:F,5,0)</f>
        <v>&lt;Ctrl-c&gt;</v>
      </c>
      <c r="F152" s="32" t="str">
        <f>_xlfn.XLOOKUP($B152,翻訳!$B:$B,翻訳!$G:$G,"",0)&amp;""</f>
        <v>Copy selected item url or all listed item urls</v>
      </c>
      <c r="G152" s="32" t="str">
        <f>_xlfn.XLOOKUP($B152,翻訳!$B:$B,翻訳!$H:$H,"",0)&amp;""</f>
        <v/>
      </c>
      <c r="H152" s="9" t="s">
        <v>881</v>
      </c>
      <c r="L152" s="25">
        <f t="shared" si="104"/>
        <v>8</v>
      </c>
      <c r="M152" s="25" t="str">
        <f t="shared" si="105"/>
        <v/>
      </c>
      <c r="N152" s="25" t="str">
        <f t="shared" si="111"/>
        <v/>
      </c>
      <c r="O152" s="25" t="str">
        <f t="shared" si="106"/>
        <v>!!&lt;Ctrl-c&gt;</v>
      </c>
      <c r="P152" s="33" t="str">
        <f>IF(M152="","",IF(AND(ISERROR(VLOOKUP(N152,N$1:N151,1,0)),ISERROR(VLOOKUP(N152,N153:N$255,1,0))),"ok","▲NG"))</f>
        <v/>
      </c>
      <c r="Q152" s="26" t="str">
        <f t="shared" si="107"/>
        <v/>
      </c>
      <c r="R152" s="26" t="str">
        <f t="shared" si="108"/>
        <v/>
      </c>
      <c r="S152" s="28" t="str">
        <f t="shared" si="109"/>
        <v/>
      </c>
      <c r="T152" s="28" t="str">
        <f t="shared" si="110"/>
        <v/>
      </c>
    </row>
    <row r="153" spans="2:20">
      <c r="B153" s="17" t="s">
        <v>721</v>
      </c>
      <c r="C153" s="1" t="s">
        <v>561</v>
      </c>
      <c r="D153" s="42" t="str">
        <f>VLOOKUP(B153,翻訳!B:E,4,0)</f>
        <v>omnibar</v>
      </c>
      <c r="E153" s="42" t="str">
        <f>VLOOKUP(B153,翻訳!B:F,5,0)</f>
        <v>&lt;Ctrl-D&gt;</v>
      </c>
      <c r="F153" s="32" t="str">
        <f>_xlfn.XLOOKUP($B153,翻訳!$B:$B,翻訳!$G:$G,"",0)&amp;""</f>
        <v>Delete all listed items from bookmark or history</v>
      </c>
      <c r="G153" s="32" t="str">
        <f>_xlfn.XLOOKUP($B153,翻訳!$B:$B,翻訳!$H:$H,"",0)&amp;""</f>
        <v/>
      </c>
      <c r="H153" s="9" t="s">
        <v>881</v>
      </c>
      <c r="L153" s="25">
        <f t="shared" si="104"/>
        <v>8</v>
      </c>
      <c r="M153" s="25" t="str">
        <f t="shared" si="105"/>
        <v/>
      </c>
      <c r="N153" s="25" t="str">
        <f t="shared" si="111"/>
        <v/>
      </c>
      <c r="O153" s="25" t="str">
        <f t="shared" si="106"/>
        <v>!!&lt;Ctrl-D&gt;</v>
      </c>
      <c r="P153" s="33" t="str">
        <f>IF(M153="","",IF(AND(ISERROR(VLOOKUP(N153,N$1:N152,1,0)),ISERROR(VLOOKUP(N153,N154:N$255,1,0))),"ok","▲NG"))</f>
        <v/>
      </c>
      <c r="Q153" s="26" t="str">
        <f t="shared" si="107"/>
        <v/>
      </c>
      <c r="R153" s="26" t="str">
        <f t="shared" si="108"/>
        <v/>
      </c>
      <c r="S153" s="28" t="str">
        <f t="shared" si="109"/>
        <v/>
      </c>
      <c r="T153" s="28" t="str">
        <f t="shared" si="110"/>
        <v/>
      </c>
    </row>
    <row r="154" spans="2:20">
      <c r="B154" s="17" t="s">
        <v>722</v>
      </c>
      <c r="C154" s="1" t="s">
        <v>561</v>
      </c>
      <c r="D154" s="42" t="str">
        <f>VLOOKUP(B154,翻訳!B:E,4,0)</f>
        <v>omnibar</v>
      </c>
      <c r="E154" s="42" t="str">
        <f>VLOOKUP(B154,翻訳!B:F,5,0)</f>
        <v>&lt;Ctrl-r&gt;</v>
      </c>
      <c r="F154" s="32" t="str">
        <f>_xlfn.XLOOKUP($B154,翻訳!$B:$B,翻訳!$G:$G,"",0)&amp;""</f>
        <v>Re-sort history by visitCount or lastVisitTime</v>
      </c>
      <c r="G154" s="32" t="str">
        <f>_xlfn.XLOOKUP($B154,翻訳!$B:$B,翻訳!$H:$H,"",0)&amp;""</f>
        <v/>
      </c>
      <c r="H154" s="9" t="s">
        <v>881</v>
      </c>
      <c r="L154" s="25">
        <f t="shared" si="104"/>
        <v>8</v>
      </c>
      <c r="M154" s="25" t="str">
        <f t="shared" si="105"/>
        <v/>
      </c>
      <c r="N154" s="25" t="str">
        <f t="shared" si="111"/>
        <v/>
      </c>
      <c r="O154" s="25" t="str">
        <f t="shared" si="106"/>
        <v>!!&lt;Ctrl-r&gt;</v>
      </c>
      <c r="P154" s="33" t="str">
        <f>IF(M154="","",IF(AND(ISERROR(VLOOKUP(N154,N$1:N153,1,0)),ISERROR(VLOOKUP(N154,N155:N$255,1,0))),"ok","▲NG"))</f>
        <v/>
      </c>
      <c r="Q154" s="26" t="str">
        <f t="shared" si="107"/>
        <v/>
      </c>
      <c r="R154" s="26" t="str">
        <f t="shared" si="108"/>
        <v/>
      </c>
      <c r="S154" s="28" t="str">
        <f t="shared" si="109"/>
        <v/>
      </c>
      <c r="T154" s="28" t="str">
        <f t="shared" si="110"/>
        <v/>
      </c>
    </row>
    <row r="155" spans="2:20">
      <c r="B155" s="17" t="s">
        <v>723</v>
      </c>
      <c r="C155" s="1" t="s">
        <v>561</v>
      </c>
      <c r="D155" s="42" t="str">
        <f>VLOOKUP(B155,翻訳!B:E,4,0)</f>
        <v>omnibar</v>
      </c>
      <c r="E155" s="42" t="str">
        <f>VLOOKUP(B155,翻訳!B:F,5,0)</f>
        <v>&lt;Esc&gt;</v>
      </c>
      <c r="F155" s="32" t="str">
        <f>_xlfn.XLOOKUP($B155,翻訳!$B:$B,翻訳!$G:$G,"",0)&amp;""</f>
        <v>Close Omnibar</v>
      </c>
      <c r="G155" s="32" t="str">
        <f>_xlfn.XLOOKUP($B155,翻訳!$B:$B,翻訳!$H:$H,"",0)&amp;""</f>
        <v/>
      </c>
      <c r="H155" s="9" t="s">
        <v>881</v>
      </c>
      <c r="L155" s="25">
        <f t="shared" si="104"/>
        <v>5</v>
      </c>
      <c r="M155" s="25" t="str">
        <f t="shared" si="105"/>
        <v/>
      </c>
      <c r="N155" s="25" t="str">
        <f t="shared" si="111"/>
        <v/>
      </c>
      <c r="O155" s="25" t="str">
        <f t="shared" si="106"/>
        <v>!!&lt;Esc&gt;</v>
      </c>
      <c r="P155" s="33" t="str">
        <f>IF(M155="","",IF(AND(ISERROR(VLOOKUP(N155,N$1:N154,1,0)),ISERROR(VLOOKUP(N155,N156:N$255,1,0))),"ok","▲NG"))</f>
        <v/>
      </c>
      <c r="Q155" s="26" t="str">
        <f t="shared" si="107"/>
        <v/>
      </c>
      <c r="R155" s="26" t="str">
        <f t="shared" si="108"/>
        <v/>
      </c>
      <c r="S155" s="28" t="str">
        <f t="shared" si="109"/>
        <v/>
      </c>
      <c r="T155" s="28" t="str">
        <f t="shared" si="110"/>
        <v/>
      </c>
    </row>
    <row r="156" spans="2:20">
      <c r="B156" s="17" t="s">
        <v>724</v>
      </c>
      <c r="C156" s="1" t="s">
        <v>561</v>
      </c>
      <c r="D156" s="42" t="str">
        <f>VLOOKUP(B156,翻訳!B:E,4,0)</f>
        <v>omnibar</v>
      </c>
      <c r="E156" s="42" t="str">
        <f>VLOOKUP(B156,翻訳!B:F,5,0)</f>
        <v>&lt;Ctrl-m&gt;</v>
      </c>
      <c r="F156" s="32" t="str">
        <f>_xlfn.XLOOKUP($B156,翻訳!$B:$B,翻訳!$G:$G,"",0)&amp;""</f>
        <v>Create vim-like mark for selected item</v>
      </c>
      <c r="G156" s="32" t="str">
        <f>_xlfn.XLOOKUP($B156,翻訳!$B:$B,翻訳!$H:$H,"",0)&amp;""</f>
        <v/>
      </c>
      <c r="H156" s="9" t="s">
        <v>881</v>
      </c>
      <c r="L156" s="25">
        <f t="shared" si="104"/>
        <v>8</v>
      </c>
      <c r="M156" s="25" t="str">
        <f t="shared" si="105"/>
        <v/>
      </c>
      <c r="N156" s="25" t="str">
        <f t="shared" si="111"/>
        <v/>
      </c>
      <c r="O156" s="25" t="str">
        <f t="shared" si="106"/>
        <v>!!&lt;Ctrl-m&gt;</v>
      </c>
      <c r="P156" s="33" t="str">
        <f>IF(M156="","",IF(AND(ISERROR(VLOOKUP(N156,N$1:N155,1,0)),ISERROR(VLOOKUP(N156,N157:N$255,1,0))),"ok","▲NG"))</f>
        <v/>
      </c>
      <c r="Q156" s="26" t="str">
        <f t="shared" si="107"/>
        <v/>
      </c>
      <c r="R156" s="26" t="str">
        <f t="shared" si="108"/>
        <v/>
      </c>
      <c r="S156" s="28" t="str">
        <f t="shared" si="109"/>
        <v/>
      </c>
      <c r="T156" s="28" t="str">
        <f t="shared" si="110"/>
        <v/>
      </c>
    </row>
    <row r="157" spans="2:20">
      <c r="B157" s="17" t="s">
        <v>725</v>
      </c>
      <c r="C157" s="1" t="s">
        <v>561</v>
      </c>
      <c r="D157" s="42" t="str">
        <f>VLOOKUP(B157,翻訳!B:E,4,0)</f>
        <v>omnibar</v>
      </c>
      <c r="E157" s="42" t="str">
        <f>VLOOKUP(B157,翻訳!B:F,5,0)</f>
        <v>&lt;Tab&gt;</v>
      </c>
      <c r="F157" s="32" t="str">
        <f>_xlfn.XLOOKUP($B157,翻訳!$B:$B,翻訳!$G:$G,"",0)&amp;""</f>
        <v>Forward cycle through the candidates.</v>
      </c>
      <c r="G157" s="32" t="str">
        <f>_xlfn.XLOOKUP($B157,翻訳!$B:$B,翻訳!$H:$H,"",0)&amp;""</f>
        <v/>
      </c>
      <c r="H157" s="9" t="s">
        <v>881</v>
      </c>
      <c r="L157" s="25">
        <f t="shared" si="104"/>
        <v>5</v>
      </c>
      <c r="M157" s="25" t="str">
        <f t="shared" si="105"/>
        <v/>
      </c>
      <c r="N157" s="25" t="str">
        <f t="shared" si="111"/>
        <v/>
      </c>
      <c r="O157" s="25" t="str">
        <f t="shared" si="106"/>
        <v>!!&lt;Tab&gt;</v>
      </c>
      <c r="P157" s="33" t="str">
        <f>IF(M157="","",IF(AND(ISERROR(VLOOKUP(N157,N$1:N156,1,0)),ISERROR(VLOOKUP(N157,N158:N$255,1,0))),"ok","▲NG"))</f>
        <v/>
      </c>
      <c r="Q157" s="26" t="str">
        <f t="shared" si="107"/>
        <v/>
      </c>
      <c r="R157" s="26" t="str">
        <f t="shared" si="108"/>
        <v/>
      </c>
      <c r="S157" s="28" t="str">
        <f t="shared" si="109"/>
        <v/>
      </c>
      <c r="T157" s="28" t="str">
        <f t="shared" si="110"/>
        <v/>
      </c>
    </row>
    <row r="158" spans="2:20">
      <c r="B158" s="17" t="s">
        <v>726</v>
      </c>
      <c r="C158" s="1" t="s">
        <v>561</v>
      </c>
      <c r="D158" s="42" t="str">
        <f>VLOOKUP(B158,翻訳!B:E,4,0)</f>
        <v>omnibar</v>
      </c>
      <c r="E158" s="42" t="str">
        <f>VLOOKUP(B158,翻訳!B:F,5,0)</f>
        <v>&lt;Shift-Tab&gt;</v>
      </c>
      <c r="F158" s="32" t="str">
        <f>_xlfn.XLOOKUP($B158,翻訳!$B:$B,翻訳!$G:$G,"",0)&amp;""</f>
        <v>Backward cycle through the candidates.</v>
      </c>
      <c r="G158" s="32" t="str">
        <f>_xlfn.XLOOKUP($B158,翻訳!$B:$B,翻訳!$H:$H,"",0)&amp;""</f>
        <v/>
      </c>
      <c r="H158" s="9" t="s">
        <v>881</v>
      </c>
      <c r="L158" s="25">
        <f t="shared" si="104"/>
        <v>11</v>
      </c>
      <c r="M158" s="25" t="str">
        <f t="shared" si="105"/>
        <v/>
      </c>
      <c r="N158" s="25" t="str">
        <f t="shared" si="111"/>
        <v/>
      </c>
      <c r="O158" s="25" t="str">
        <f t="shared" si="106"/>
        <v>!!&lt;Shift-Tab&gt;</v>
      </c>
      <c r="P158" s="33" t="str">
        <f>IF(M158="","",IF(AND(ISERROR(VLOOKUP(N158,N$1:N157,1,0)),ISERROR(VLOOKUP(N158,N159:N$255,1,0))),"ok","▲NG"))</f>
        <v/>
      </c>
      <c r="Q158" s="26" t="str">
        <f t="shared" si="107"/>
        <v/>
      </c>
      <c r="R158" s="26" t="str">
        <f t="shared" si="108"/>
        <v/>
      </c>
      <c r="S158" s="28" t="str">
        <f t="shared" si="109"/>
        <v/>
      </c>
      <c r="T158" s="28" t="str">
        <f t="shared" si="110"/>
        <v/>
      </c>
    </row>
    <row r="159" spans="2:20">
      <c r="B159" s="17" t="s">
        <v>727</v>
      </c>
      <c r="C159" s="1" t="s">
        <v>561</v>
      </c>
      <c r="D159" s="42" t="str">
        <f>VLOOKUP(B159,翻訳!B:E,4,0)</f>
        <v>omnibar</v>
      </c>
      <c r="E159" s="42" t="str">
        <f>VLOOKUP(B159,翻訳!B:F,5,0)</f>
        <v>&lt;Ctrl-'&gt;</v>
      </c>
      <c r="F159" s="32" t="str">
        <f>_xlfn.XLOOKUP($B159,翻訳!$B:$B,翻訳!$G:$G,"",0)&amp;""</f>
        <v>Toggle quotes in an input element</v>
      </c>
      <c r="G159" s="32" t="str">
        <f>_xlfn.XLOOKUP($B159,翻訳!$B:$B,翻訳!$H:$H,"",0)&amp;""</f>
        <v/>
      </c>
      <c r="H159" s="9" t="s">
        <v>881</v>
      </c>
      <c r="L159" s="25">
        <f t="shared" si="104"/>
        <v>8</v>
      </c>
      <c r="M159" s="25" t="str">
        <f t="shared" si="105"/>
        <v/>
      </c>
      <c r="N159" s="25" t="str">
        <f t="shared" si="111"/>
        <v/>
      </c>
      <c r="O159" s="25" t="str">
        <f t="shared" si="106"/>
        <v>!!&lt;Ctrl-'&gt;</v>
      </c>
      <c r="P159" s="33" t="str">
        <f>IF(M159="","",IF(AND(ISERROR(VLOOKUP(N159,N$1:N158,1,0)),ISERROR(VLOOKUP(N159,N160:N$255,1,0))),"ok","▲NG"))</f>
        <v/>
      </c>
      <c r="Q159" s="26" t="str">
        <f t="shared" si="107"/>
        <v/>
      </c>
      <c r="R159" s="26" t="str">
        <f t="shared" si="108"/>
        <v/>
      </c>
      <c r="S159" s="28" t="str">
        <f t="shared" si="109"/>
        <v/>
      </c>
      <c r="T159" s="28" t="str">
        <f t="shared" si="110"/>
        <v/>
      </c>
    </row>
    <row r="160" spans="2:20">
      <c r="B160" s="17" t="s">
        <v>728</v>
      </c>
      <c r="C160" s="1" t="s">
        <v>561</v>
      </c>
      <c r="D160" s="42" t="str">
        <f>VLOOKUP(B160,翻訳!B:E,4,0)</f>
        <v>omnibar</v>
      </c>
      <c r="E160" s="42" t="str">
        <f>VLOOKUP(B160,翻訳!B:F,5,0)</f>
        <v>&lt;ArrowDown&gt;</v>
      </c>
      <c r="F160" s="32" t="str">
        <f>_xlfn.XLOOKUP($B160,翻訳!$B:$B,翻訳!$G:$G,"",0)&amp;""</f>
        <v>Forward cycle through the candidates.</v>
      </c>
      <c r="G160" s="32" t="str">
        <f>_xlfn.XLOOKUP($B160,翻訳!$B:$B,翻訳!$H:$H,"",0)&amp;""</f>
        <v/>
      </c>
      <c r="H160" s="9" t="s">
        <v>881</v>
      </c>
      <c r="L160" s="25">
        <f t="shared" si="104"/>
        <v>11</v>
      </c>
      <c r="M160" s="25" t="str">
        <f t="shared" si="105"/>
        <v/>
      </c>
      <c r="N160" s="25" t="str">
        <f t="shared" si="111"/>
        <v/>
      </c>
      <c r="O160" s="25" t="str">
        <f t="shared" si="106"/>
        <v>!!&lt;ArrowDown&gt;</v>
      </c>
      <c r="P160" s="33" t="str">
        <f>IF(M160="","",IF(AND(ISERROR(VLOOKUP(N160,N$1:N159,1,0)),ISERROR(VLOOKUP(N160,N161:N$255,1,0))),"ok","▲NG"))</f>
        <v/>
      </c>
      <c r="Q160" s="26" t="str">
        <f t="shared" si="107"/>
        <v/>
      </c>
      <c r="R160" s="26" t="str">
        <f t="shared" si="108"/>
        <v/>
      </c>
      <c r="S160" s="28" t="str">
        <f t="shared" si="109"/>
        <v/>
      </c>
      <c r="T160" s="28" t="str">
        <f t="shared" si="110"/>
        <v/>
      </c>
    </row>
    <row r="161" spans="2:20">
      <c r="B161" s="17" t="s">
        <v>729</v>
      </c>
      <c r="C161" s="1" t="s">
        <v>561</v>
      </c>
      <c r="D161" s="42" t="str">
        <f>VLOOKUP(B161,翻訳!B:E,4,0)</f>
        <v>omnibar</v>
      </c>
      <c r="E161" s="42" t="str">
        <f>VLOOKUP(B161,翻訳!B:F,5,0)</f>
        <v>&lt;ArrowUp&gt;</v>
      </c>
      <c r="F161" s="32" t="str">
        <f>_xlfn.XLOOKUP($B161,翻訳!$B:$B,翻訳!$G:$G,"",0)&amp;""</f>
        <v>Backward cycle through the candidates.</v>
      </c>
      <c r="G161" s="32" t="str">
        <f>_xlfn.XLOOKUP($B161,翻訳!$B:$B,翻訳!$H:$H,"",0)&amp;""</f>
        <v/>
      </c>
      <c r="H161" s="9" t="s">
        <v>881</v>
      </c>
      <c r="L161" s="25">
        <f t="shared" si="104"/>
        <v>9</v>
      </c>
      <c r="M161" s="25" t="str">
        <f t="shared" si="105"/>
        <v/>
      </c>
      <c r="N161" s="25" t="str">
        <f t="shared" si="111"/>
        <v/>
      </c>
      <c r="O161" s="25" t="str">
        <f t="shared" si="106"/>
        <v>!!&lt;ArrowUp&gt;</v>
      </c>
      <c r="P161" s="33" t="str">
        <f>IF(M161="","",IF(AND(ISERROR(VLOOKUP(N161,N$1:N160,1,0)),ISERROR(VLOOKUP(N161,N162:N$255,1,0))),"ok","▲NG"))</f>
        <v/>
      </c>
      <c r="Q161" s="26" t="str">
        <f t="shared" si="107"/>
        <v/>
      </c>
      <c r="R161" s="26" t="str">
        <f t="shared" si="108"/>
        <v/>
      </c>
      <c r="S161" s="28" t="str">
        <f t="shared" si="109"/>
        <v/>
      </c>
      <c r="T161" s="28" t="str">
        <f t="shared" si="110"/>
        <v/>
      </c>
    </row>
    <row r="162" spans="2:20">
      <c r="B162" s="17" t="s">
        <v>730</v>
      </c>
      <c r="C162" s="1" t="s">
        <v>561</v>
      </c>
      <c r="D162" s="42" t="str">
        <f>VLOOKUP(B162,翻訳!B:E,4,0)</f>
        <v>omnibar</v>
      </c>
      <c r="E162" s="42" t="str">
        <f>VLOOKUP(B162,翻訳!B:F,5,0)</f>
        <v>&lt;Ctrl-n&gt;</v>
      </c>
      <c r="F162" s="32" t="str">
        <f>_xlfn.XLOOKUP($B162,翻訳!$B:$B,翻訳!$G:$G,"",0)&amp;""</f>
        <v>Forward cycle through the candidates.</v>
      </c>
      <c r="G162" s="32" t="str">
        <f>_xlfn.XLOOKUP($B162,翻訳!$B:$B,翻訳!$H:$H,"",0)&amp;""</f>
        <v/>
      </c>
      <c r="H162" s="9" t="s">
        <v>881</v>
      </c>
      <c r="L162" s="25">
        <f t="shared" si="104"/>
        <v>8</v>
      </c>
      <c r="M162" s="25" t="str">
        <f t="shared" si="105"/>
        <v/>
      </c>
      <c r="N162" s="25" t="str">
        <f t="shared" si="111"/>
        <v/>
      </c>
      <c r="O162" s="25" t="str">
        <f t="shared" si="106"/>
        <v>!!&lt;Ctrl-n&gt;</v>
      </c>
      <c r="P162" s="33" t="str">
        <f>IF(M162="","",IF(AND(ISERROR(VLOOKUP(N162,N$1:N161,1,0)),ISERROR(VLOOKUP(N162,N163:N$255,1,0))),"ok","▲NG"))</f>
        <v/>
      </c>
      <c r="Q162" s="26" t="str">
        <f t="shared" si="107"/>
        <v/>
      </c>
      <c r="R162" s="26" t="str">
        <f t="shared" si="108"/>
        <v/>
      </c>
      <c r="S162" s="28" t="str">
        <f t="shared" si="109"/>
        <v/>
      </c>
      <c r="T162" s="28" t="str">
        <f t="shared" si="110"/>
        <v/>
      </c>
    </row>
    <row r="163" spans="2:20">
      <c r="B163" s="17" t="s">
        <v>731</v>
      </c>
      <c r="C163" s="1" t="s">
        <v>561</v>
      </c>
      <c r="D163" s="42" t="str">
        <f>VLOOKUP(B163,翻訳!B:E,4,0)</f>
        <v>omnibar</v>
      </c>
      <c r="E163" s="42" t="str">
        <f>VLOOKUP(B163,翻訳!B:F,5,0)</f>
        <v>&lt;Ctrl-p&gt;</v>
      </c>
      <c r="F163" s="32" t="str">
        <f>_xlfn.XLOOKUP($B163,翻訳!$B:$B,翻訳!$G:$G,"",0)&amp;""</f>
        <v>Backward cycle through the candidates.</v>
      </c>
      <c r="G163" s="32" t="str">
        <f>_xlfn.XLOOKUP($B163,翻訳!$B:$B,翻訳!$H:$H,"",0)&amp;""</f>
        <v/>
      </c>
      <c r="H163" s="9" t="s">
        <v>881</v>
      </c>
      <c r="L163" s="25">
        <f t="shared" si="104"/>
        <v>8</v>
      </c>
      <c r="M163" s="25" t="str">
        <f t="shared" si="105"/>
        <v/>
      </c>
      <c r="N163" s="25" t="str">
        <f t="shared" si="111"/>
        <v/>
      </c>
      <c r="O163" s="25" t="str">
        <f t="shared" si="106"/>
        <v>!!&lt;Ctrl-p&gt;</v>
      </c>
      <c r="P163" s="33" t="str">
        <f>IF(M163="","",IF(AND(ISERROR(VLOOKUP(N163,N$1:N162,1,0)),ISERROR(VLOOKUP(N163,N164:N$255,1,0))),"ok","▲NG"))</f>
        <v/>
      </c>
      <c r="Q163" s="26" t="str">
        <f t="shared" si="107"/>
        <v/>
      </c>
      <c r="R163" s="26" t="str">
        <f t="shared" si="108"/>
        <v/>
      </c>
      <c r="S163" s="28" t="str">
        <f t="shared" si="109"/>
        <v/>
      </c>
      <c r="T163" s="28" t="str">
        <f t="shared" si="110"/>
        <v/>
      </c>
    </row>
    <row r="164" spans="2:20">
      <c r="B164" s="17" t="s">
        <v>732</v>
      </c>
      <c r="C164" s="18"/>
      <c r="D164" s="19"/>
      <c r="E164" s="19"/>
      <c r="F164" s="20"/>
      <c r="G164" s="20"/>
      <c r="H164" s="21"/>
      <c r="I164" s="23"/>
      <c r="J164" s="23"/>
      <c r="K164" s="22"/>
      <c r="L164" s="23"/>
      <c r="M164" s="23"/>
      <c r="N164" s="23"/>
      <c r="O164" s="23"/>
      <c r="P164" s="19"/>
      <c r="Q164" s="19"/>
      <c r="R164" s="19"/>
      <c r="S164" s="24"/>
      <c r="T164" s="24"/>
    </row>
    <row r="165" spans="2:20">
      <c r="B165" s="17" t="s">
        <v>733</v>
      </c>
      <c r="C165" s="1" t="s">
        <v>562</v>
      </c>
      <c r="D165" s="42" t="str">
        <f>VLOOKUP(B165,翻訳!B:E,4,0)</f>
        <v>normal</v>
      </c>
      <c r="E165" s="42" t="str">
        <f>VLOOKUP(B165,翻訳!B:F,5,0)</f>
        <v>/</v>
      </c>
      <c r="F165" s="32" t="str">
        <f>_xlfn.XLOOKUP($B165,翻訳!$B:$B,翻訳!$G:$G,"",0)&amp;""</f>
        <v>Find in current page</v>
      </c>
      <c r="G165" s="32" t="str">
        <f>_xlfn.XLOOKUP($B165,翻訳!$B:$B,翻訳!$H:$H,"",0)&amp;""</f>
        <v/>
      </c>
      <c r="H165" s="9" t="s">
        <v>437</v>
      </c>
      <c r="L165" s="25">
        <f t="shared" ref="L165" si="112">LEN(E165)</f>
        <v>1</v>
      </c>
      <c r="M165" s="25" t="str">
        <f t="shared" ref="M165" si="113">IF(H165="○",IF(I165="",E165,I165),"")</f>
        <v>/</v>
      </c>
      <c r="N165" s="25" t="str">
        <f t="shared" si="111"/>
        <v>47323232</v>
      </c>
      <c r="O165" s="25" t="str">
        <f t="shared" ref="O165" si="114">"!!"&amp;E165</f>
        <v>!!/</v>
      </c>
      <c r="P165" s="33" t="str">
        <f>IF(M165="","",IF(AND(ISERROR(VLOOKUP(N165,N$1:N164,1,0)),ISERROR(VLOOKUP(N165,N166:N$255,1,0))),"ok","▲NG"))</f>
        <v>ok</v>
      </c>
      <c r="Q165" s="26" t="str">
        <f t="shared" ref="Q165" si="115">IF(M165="","",LEFT(M165,1))</f>
        <v>/</v>
      </c>
      <c r="R165" s="26" t="str">
        <f t="shared" ref="R165" si="116">IF(I165="","",LEFT(I165,2))</f>
        <v/>
      </c>
      <c r="S165" s="28" t="str">
        <f t="shared" ref="S165" si="117">IF(""=M165,"","map("""&amp;M165&amp;""", """&amp;O165&amp;""")")</f>
        <v>map("/", "!!/")</v>
      </c>
      <c r="T165" s="28" t="str">
        <f t="shared" ref="T165" si="118">IF(""=J165,"","map("""&amp;J165&amp;""", """&amp;O165&amp;""")")</f>
        <v/>
      </c>
    </row>
    <row r="166" spans="2:20" ht="30">
      <c r="B166" s="17" t="s">
        <v>734</v>
      </c>
      <c r="C166" s="1" t="s">
        <v>562</v>
      </c>
      <c r="D166" s="42" t="str">
        <f>VLOOKUP(B166,翻訳!B:E,4,0)</f>
        <v>normal</v>
      </c>
      <c r="E166" s="42" t="str">
        <f>VLOOKUP(B166,翻訳!B:F,5,0)</f>
        <v>zv</v>
      </c>
      <c r="F166" s="32" t="str">
        <f>_xlfn.XLOOKUP($B166,翻訳!$B:$B,翻訳!$G:$G,"",0)&amp;""</f>
        <v>Enter visual mode, and select whole element</v>
      </c>
      <c r="G166" s="32" t="str">
        <f>_xlfn.XLOOKUP($B166,翻訳!$B:$B,翻訳!$H:$H,"",0)&amp;""</f>
        <v>テキスト要素にヒントを表示し、選択後にVisualモードに入り対象の要素全体を選択状態にする</v>
      </c>
      <c r="H166" s="9" t="s">
        <v>437</v>
      </c>
      <c r="L166" s="25">
        <f t="shared" ref="L166:L202" si="119">LEN(E166)</f>
        <v>2</v>
      </c>
      <c r="M166" s="25" t="str">
        <f t="shared" ref="M166:M202" si="120">IF(H166="○",IF(I166="",E166,I166),"")</f>
        <v>zv</v>
      </c>
      <c r="N166" s="25" t="str">
        <f t="shared" si="111"/>
        <v>1221183232</v>
      </c>
      <c r="O166" s="25" t="str">
        <f t="shared" ref="O166:O202" si="121">"!!"&amp;E166</f>
        <v>!!zv</v>
      </c>
      <c r="P166" s="33" t="str">
        <f>IF(M166="","",IF(AND(ISERROR(VLOOKUP(N166,N$1:N165,1,0)),ISERROR(VLOOKUP(N166,N167:N$255,1,0))),"ok","▲NG"))</f>
        <v>ok</v>
      </c>
      <c r="Q166" s="26" t="str">
        <f t="shared" ref="Q166:Q202" si="122">IF(M166="","",LEFT(M166,1))</f>
        <v>z</v>
      </c>
      <c r="R166" s="26" t="str">
        <f t="shared" ref="R166:R202" si="123">IF(I166="","",LEFT(I166,2))</f>
        <v/>
      </c>
      <c r="S166" s="28" t="str">
        <f t="shared" ref="S166:S202" si="124">IF(""=M166,"","map("""&amp;M166&amp;""", """&amp;O166&amp;""")")</f>
        <v>map("zv", "!!zv")</v>
      </c>
      <c r="T166" s="28" t="str">
        <f t="shared" ref="T166:T202" si="125">IF(""=J166,"","map("""&amp;J166&amp;""", """&amp;O166&amp;""")")</f>
        <v/>
      </c>
    </row>
    <row r="167" spans="2:20">
      <c r="B167" s="17" t="s">
        <v>735</v>
      </c>
      <c r="C167" s="1" t="s">
        <v>562</v>
      </c>
      <c r="D167" s="42" t="str">
        <f>VLOOKUP(B167,翻訳!B:E,4,0)</f>
        <v>normal</v>
      </c>
      <c r="E167" s="42" t="str">
        <f>VLOOKUP(B167,翻訳!B:F,5,0)</f>
        <v>V</v>
      </c>
      <c r="F167" s="32" t="str">
        <f>_xlfn.XLOOKUP($B167,翻訳!$B:$B,翻訳!$G:$G,"",0)&amp;""</f>
        <v>Restore visual mode</v>
      </c>
      <c r="G167" s="32" t="str">
        <f>_xlfn.XLOOKUP($B167,翻訳!$B:$B,翻訳!$H:$H,"",0)&amp;""</f>
        <v>ページ内でVisualモードを利用していた場合、状態を復元する</v>
      </c>
      <c r="H167" s="9" t="s">
        <v>437</v>
      </c>
      <c r="L167" s="25">
        <f t="shared" si="119"/>
        <v>1</v>
      </c>
      <c r="M167" s="25" t="str">
        <f t="shared" si="120"/>
        <v>V</v>
      </c>
      <c r="N167" s="25" t="str">
        <f t="shared" si="111"/>
        <v>86323232</v>
      </c>
      <c r="O167" s="25" t="str">
        <f t="shared" si="121"/>
        <v>!!V</v>
      </c>
      <c r="P167" s="33" t="str">
        <f>IF(M167="","",IF(AND(ISERROR(VLOOKUP(N167,N$1:N166,1,0)),ISERROR(VLOOKUP(N167,N168:N$255,1,0))),"ok","▲NG"))</f>
        <v>ok</v>
      </c>
      <c r="Q167" s="26" t="str">
        <f t="shared" si="122"/>
        <v>V</v>
      </c>
      <c r="R167" s="26" t="str">
        <f t="shared" si="123"/>
        <v/>
      </c>
      <c r="S167" s="28" t="str">
        <f t="shared" si="124"/>
        <v>map("V", "!!V")</v>
      </c>
      <c r="T167" s="28" t="str">
        <f t="shared" si="125"/>
        <v/>
      </c>
    </row>
    <row r="168" spans="2:20" ht="90">
      <c r="B168" s="17" t="s">
        <v>736</v>
      </c>
      <c r="C168" s="1" t="s">
        <v>562</v>
      </c>
      <c r="D168" s="42" t="str">
        <f>VLOOKUP(B168,翻訳!B:E,4,0)</f>
        <v>normal</v>
      </c>
      <c r="E168" s="42" t="str">
        <f>VLOOKUP(B168,翻訳!B:F,5,0)</f>
        <v>*</v>
      </c>
      <c r="F168" s="32" t="str">
        <f>_xlfn.XLOOKUP($B168,翻訳!$B:$B,翻訳!$G:$G,"",0)&amp;""</f>
        <v>Find selected text in current page</v>
      </c>
      <c r="G168" s="32" t="str">
        <f>_xlfn.XLOOKUP($B168,翻訳!$B:$B,翻訳!$H:$H,"",0)&amp;""</f>
        <v>Normalモードの場合、テキスト要素にヒントを表示し、選択後にVisual - Caretモードに入る。Visual - Caretモードの場合、カーソル下にある単語をハイライトする。Visual - Rangeモードの場合、選択文字列をハイライトする。ただし、日本語の文章内ではうまく動作しない。ハイライトした単語は表示領域内最初のものにフォーカスがあるため、nキーの挙動に注意。</v>
      </c>
      <c r="H168" s="9" t="s">
        <v>437</v>
      </c>
      <c r="L168" s="25">
        <f t="shared" si="119"/>
        <v>1</v>
      </c>
      <c r="M168" s="25" t="str">
        <f t="shared" si="120"/>
        <v>*</v>
      </c>
      <c r="N168" s="25" t="str">
        <f t="shared" si="111"/>
        <v>42323232</v>
      </c>
      <c r="O168" s="25" t="str">
        <f t="shared" si="121"/>
        <v>!!*</v>
      </c>
      <c r="P168" s="33" t="str">
        <f>IF(M168="","",IF(AND(ISERROR(VLOOKUP(N168,N$1:N167,1,0)),ISERROR(VLOOKUP(N168,N169:N$255,1,0))),"ok","▲NG"))</f>
        <v>ok</v>
      </c>
      <c r="Q168" s="26" t="str">
        <f t="shared" si="122"/>
        <v>*</v>
      </c>
      <c r="R168" s="26" t="str">
        <f t="shared" si="123"/>
        <v/>
      </c>
      <c r="S168" s="28" t="str">
        <f t="shared" si="124"/>
        <v>map("*", "!!*")</v>
      </c>
      <c r="T168" s="28" t="str">
        <f t="shared" si="125"/>
        <v/>
      </c>
    </row>
    <row r="169" spans="2:20" ht="60">
      <c r="B169" s="17" t="s">
        <v>737</v>
      </c>
      <c r="C169" s="1" t="s">
        <v>562</v>
      </c>
      <c r="D169" s="42" t="str">
        <f>VLOOKUP(B169,翻訳!B:E,4,0)</f>
        <v>normal</v>
      </c>
      <c r="E169" s="42" t="str">
        <f>VLOOKUP(B169,翻訳!B:F,5,0)</f>
        <v>v</v>
      </c>
      <c r="F169" s="32" t="str">
        <f>_xlfn.XLOOKUP($B169,翻訳!$B:$B,翻訳!$G:$G,"",0)&amp;""</f>
        <v>Toggle visual mode</v>
      </c>
      <c r="G169" s="32" t="str">
        <f>_xlfn.XLOOKUP($B169,翻訳!$B:$B,翻訳!$H:$H,"",0)&amp;""</f>
        <v>Normalモードの場合、テキスト要素にヒントを表示し、選択後にVisual - Caretモードに入る。Visual - Caret モードの場合、Visual - Rangeモードに入る。Escキーで直前のモードに戻る。</v>
      </c>
      <c r="H169" s="9" t="s">
        <v>437</v>
      </c>
      <c r="L169" s="25">
        <f t="shared" si="119"/>
        <v>1</v>
      </c>
      <c r="M169" s="25" t="str">
        <f t="shared" si="120"/>
        <v>v</v>
      </c>
      <c r="N169" s="25" t="str">
        <f t="shared" si="111"/>
        <v>118323232</v>
      </c>
      <c r="O169" s="25" t="str">
        <f t="shared" si="121"/>
        <v>!!v</v>
      </c>
      <c r="P169" s="33" t="str">
        <f>IF(M169="","",IF(AND(ISERROR(VLOOKUP(N169,N$1:N168,1,0)),ISERROR(VLOOKUP(N169,N170:N$255,1,0))),"ok","▲NG"))</f>
        <v>ok</v>
      </c>
      <c r="Q169" s="26" t="str">
        <f t="shared" si="122"/>
        <v>v</v>
      </c>
      <c r="R169" s="26" t="str">
        <f t="shared" si="123"/>
        <v/>
      </c>
      <c r="S169" s="28" t="str">
        <f t="shared" si="124"/>
        <v>map("v", "!!v")</v>
      </c>
      <c r="T169" s="28" t="str">
        <f t="shared" si="125"/>
        <v/>
      </c>
    </row>
    <row r="170" spans="2:20">
      <c r="B170" s="17" t="s">
        <v>738</v>
      </c>
      <c r="C170" s="1" t="s">
        <v>562</v>
      </c>
      <c r="D170" s="42" t="str">
        <f>VLOOKUP(B170,翻訳!B:E,4,0)</f>
        <v>normal</v>
      </c>
      <c r="E170" s="42" t="str">
        <f>VLOOKUP(B170,翻訳!B:F,5,0)</f>
        <v>n</v>
      </c>
      <c r="F170" s="32" t="str">
        <f>_xlfn.XLOOKUP($B170,翻訳!$B:$B,翻訳!$G:$G,"",0)&amp;""</f>
        <v>Next found text</v>
      </c>
      <c r="G170" s="32" t="str">
        <f>_xlfn.XLOOKUP($B170,翻訳!$B:$B,翻訳!$H:$H,"",0)&amp;""</f>
        <v/>
      </c>
      <c r="H170" s="9" t="s">
        <v>881</v>
      </c>
      <c r="L170" s="25">
        <f t="shared" si="119"/>
        <v>1</v>
      </c>
      <c r="M170" s="25" t="str">
        <f t="shared" si="120"/>
        <v/>
      </c>
      <c r="N170" s="25" t="str">
        <f t="shared" si="111"/>
        <v/>
      </c>
      <c r="O170" s="25" t="str">
        <f t="shared" si="121"/>
        <v>!!n</v>
      </c>
      <c r="P170" s="33" t="str">
        <f>IF(M170="","",IF(AND(ISERROR(VLOOKUP(N170,N$1:N169,1,0)),ISERROR(VLOOKUP(N170,N171:N$255,1,0))),"ok","▲NG"))</f>
        <v/>
      </c>
      <c r="Q170" s="26" t="str">
        <f t="shared" si="122"/>
        <v/>
      </c>
      <c r="R170" s="26" t="str">
        <f t="shared" si="123"/>
        <v/>
      </c>
      <c r="S170" s="28" t="str">
        <f t="shared" si="124"/>
        <v/>
      </c>
      <c r="T170" s="28" t="str">
        <f t="shared" si="125"/>
        <v/>
      </c>
    </row>
    <row r="171" spans="2:20">
      <c r="B171" s="17" t="s">
        <v>739</v>
      </c>
      <c r="C171" s="1" t="s">
        <v>562</v>
      </c>
      <c r="D171" s="42" t="str">
        <f>VLOOKUP(B171,翻訳!B:E,4,0)</f>
        <v>normal</v>
      </c>
      <c r="E171" s="42" t="str">
        <f>VLOOKUP(B171,翻訳!B:F,5,0)</f>
        <v>N</v>
      </c>
      <c r="F171" s="32" t="str">
        <f>_xlfn.XLOOKUP($B171,翻訳!$B:$B,翻訳!$G:$G,"",0)&amp;""</f>
        <v>Previous found text</v>
      </c>
      <c r="G171" s="32" t="str">
        <f>_xlfn.XLOOKUP($B171,翻訳!$B:$B,翻訳!$H:$H,"",0)&amp;""</f>
        <v/>
      </c>
      <c r="H171" s="9" t="s">
        <v>881</v>
      </c>
      <c r="L171" s="25">
        <f t="shared" si="119"/>
        <v>1</v>
      </c>
      <c r="M171" s="25" t="str">
        <f t="shared" si="120"/>
        <v/>
      </c>
      <c r="N171" s="25" t="str">
        <f t="shared" si="111"/>
        <v/>
      </c>
      <c r="O171" s="25" t="str">
        <f t="shared" si="121"/>
        <v>!!N</v>
      </c>
      <c r="P171" s="33" t="str">
        <f>IF(M171="","",IF(AND(ISERROR(VLOOKUP(N171,N$1:N170,1,0)),ISERROR(VLOOKUP(N171,N172:N$255,1,0))),"ok","▲NG"))</f>
        <v/>
      </c>
      <c r="Q171" s="26" t="str">
        <f t="shared" si="122"/>
        <v/>
      </c>
      <c r="R171" s="26" t="str">
        <f t="shared" si="123"/>
        <v/>
      </c>
      <c r="S171" s="28" t="str">
        <f t="shared" si="124"/>
        <v/>
      </c>
      <c r="T171" s="28" t="str">
        <f t="shared" si="125"/>
        <v/>
      </c>
    </row>
    <row r="172" spans="2:20">
      <c r="B172" s="17" t="s">
        <v>740</v>
      </c>
      <c r="C172" s="1" t="s">
        <v>562</v>
      </c>
      <c r="D172" s="42" t="str">
        <f>VLOOKUP(B172,翻訳!B:E,4,0)</f>
        <v>visual</v>
      </c>
      <c r="E172" s="42" t="str">
        <f>VLOOKUP(B172,翻訳!B:F,5,0)</f>
        <v>0</v>
      </c>
      <c r="F172" s="32" t="str">
        <f>_xlfn.XLOOKUP($B172,翻訳!$B:$B,翻訳!$G:$G,"",0)&amp;""</f>
        <v>backward lineboundary</v>
      </c>
      <c r="G172" s="32" t="str">
        <f>_xlfn.XLOOKUP($B172,翻訳!$B:$B,翻訳!$H:$H,"",0)&amp;""</f>
        <v>前の行境界にカーソルを移動</v>
      </c>
      <c r="H172" s="9" t="s">
        <v>881</v>
      </c>
      <c r="L172" s="25">
        <f t="shared" si="119"/>
        <v>1</v>
      </c>
      <c r="M172" s="25" t="str">
        <f t="shared" si="120"/>
        <v/>
      </c>
      <c r="N172" s="25" t="str">
        <f t="shared" si="111"/>
        <v/>
      </c>
      <c r="O172" s="25" t="str">
        <f t="shared" si="121"/>
        <v>!!0</v>
      </c>
      <c r="P172" s="33" t="str">
        <f>IF(M172="","",IF(AND(ISERROR(VLOOKUP(N172,N$1:N171,1,0)),ISERROR(VLOOKUP(N172,N173:N$255,1,0))),"ok","▲NG"))</f>
        <v/>
      </c>
      <c r="Q172" s="26" t="str">
        <f t="shared" si="122"/>
        <v/>
      </c>
      <c r="R172" s="26" t="str">
        <f t="shared" si="123"/>
        <v/>
      </c>
      <c r="S172" s="28" t="str">
        <f t="shared" si="124"/>
        <v/>
      </c>
      <c r="T172" s="28" t="str">
        <f t="shared" si="125"/>
        <v/>
      </c>
    </row>
    <row r="173" spans="2:20">
      <c r="B173" s="17" t="s">
        <v>741</v>
      </c>
      <c r="C173" s="1" t="s">
        <v>562</v>
      </c>
      <c r="D173" s="42" t="str">
        <f>VLOOKUP(B173,翻訳!B:E,4,0)</f>
        <v>visual</v>
      </c>
      <c r="E173" s="42" t="str">
        <f>VLOOKUP(B173,翻訳!B:F,5,0)</f>
        <v>l</v>
      </c>
      <c r="F173" s="32" t="str">
        <f>_xlfn.XLOOKUP($B173,翻訳!$B:$B,翻訳!$G:$G,"",0)&amp;""</f>
        <v>forward character</v>
      </c>
      <c r="G173" s="32" t="str">
        <f>_xlfn.XLOOKUP($B173,翻訳!$B:$B,翻訳!$H:$H,"",0)&amp;""</f>
        <v>次の文字にカーソルを移動</v>
      </c>
      <c r="H173" s="9" t="s">
        <v>881</v>
      </c>
      <c r="L173" s="25">
        <f t="shared" si="119"/>
        <v>1</v>
      </c>
      <c r="M173" s="25" t="str">
        <f t="shared" si="120"/>
        <v/>
      </c>
      <c r="N173" s="25" t="str">
        <f t="shared" si="111"/>
        <v/>
      </c>
      <c r="O173" s="25" t="str">
        <f t="shared" si="121"/>
        <v>!!l</v>
      </c>
      <c r="P173" s="33" t="str">
        <f>IF(M173="","",IF(AND(ISERROR(VLOOKUP(N173,N$1:N172,1,0)),ISERROR(VLOOKUP(N173,N174:N$255,1,0))),"ok","▲NG"))</f>
        <v/>
      </c>
      <c r="Q173" s="26" t="str">
        <f t="shared" si="122"/>
        <v/>
      </c>
      <c r="R173" s="26" t="str">
        <f t="shared" si="123"/>
        <v/>
      </c>
      <c r="S173" s="28" t="str">
        <f t="shared" si="124"/>
        <v/>
      </c>
      <c r="T173" s="28" t="str">
        <f t="shared" si="125"/>
        <v/>
      </c>
    </row>
    <row r="174" spans="2:20">
      <c r="B174" s="17" t="s">
        <v>742</v>
      </c>
      <c r="C174" s="1" t="s">
        <v>562</v>
      </c>
      <c r="D174" s="42" t="str">
        <f>VLOOKUP(B174,翻訳!B:E,4,0)</f>
        <v>visual</v>
      </c>
      <c r="E174" s="42" t="str">
        <f>VLOOKUP(B174,翻訳!B:F,5,0)</f>
        <v>h</v>
      </c>
      <c r="F174" s="32" t="str">
        <f>_xlfn.XLOOKUP($B174,翻訳!$B:$B,翻訳!$G:$G,"",0)&amp;""</f>
        <v>backward character</v>
      </c>
      <c r="G174" s="32" t="str">
        <f>_xlfn.XLOOKUP($B174,翻訳!$B:$B,翻訳!$H:$H,"",0)&amp;""</f>
        <v>前の文字にカーソルを移動</v>
      </c>
      <c r="H174" s="9" t="s">
        <v>881</v>
      </c>
      <c r="L174" s="25">
        <f t="shared" si="119"/>
        <v>1</v>
      </c>
      <c r="M174" s="25" t="str">
        <f t="shared" si="120"/>
        <v/>
      </c>
      <c r="N174" s="25" t="str">
        <f t="shared" si="111"/>
        <v/>
      </c>
      <c r="O174" s="25" t="str">
        <f t="shared" si="121"/>
        <v>!!h</v>
      </c>
      <c r="P174" s="33" t="str">
        <f>IF(M174="","",IF(AND(ISERROR(VLOOKUP(N174,N$1:N173,1,0)),ISERROR(VLOOKUP(N174,N175:N$255,1,0))),"ok","▲NG"))</f>
        <v/>
      </c>
      <c r="Q174" s="26" t="str">
        <f t="shared" si="122"/>
        <v/>
      </c>
      <c r="R174" s="26" t="str">
        <f t="shared" si="123"/>
        <v/>
      </c>
      <c r="S174" s="28" t="str">
        <f t="shared" si="124"/>
        <v/>
      </c>
      <c r="T174" s="28" t="str">
        <f t="shared" si="125"/>
        <v/>
      </c>
    </row>
    <row r="175" spans="2:20">
      <c r="B175" s="17" t="s">
        <v>743</v>
      </c>
      <c r="C175" s="1" t="s">
        <v>562</v>
      </c>
      <c r="D175" s="42" t="str">
        <f>VLOOKUP(B175,翻訳!B:E,4,0)</f>
        <v>visual</v>
      </c>
      <c r="E175" s="42" t="str">
        <f>VLOOKUP(B175,翻訳!B:F,5,0)</f>
        <v>j</v>
      </c>
      <c r="F175" s="32" t="str">
        <f>_xlfn.XLOOKUP($B175,翻訳!$B:$B,翻訳!$G:$G,"",0)&amp;""</f>
        <v>forward line</v>
      </c>
      <c r="G175" s="32" t="str">
        <f>_xlfn.XLOOKUP($B175,翻訳!$B:$B,翻訳!$H:$H,"",0)&amp;""</f>
        <v>次の行にカーソルを移動</v>
      </c>
      <c r="H175" s="9" t="s">
        <v>881</v>
      </c>
      <c r="L175" s="25">
        <f t="shared" si="119"/>
        <v>1</v>
      </c>
      <c r="M175" s="25" t="str">
        <f t="shared" si="120"/>
        <v/>
      </c>
      <c r="N175" s="25" t="str">
        <f t="shared" si="111"/>
        <v/>
      </c>
      <c r="O175" s="25" t="str">
        <f t="shared" si="121"/>
        <v>!!j</v>
      </c>
      <c r="P175" s="33" t="str">
        <f>IF(M175="","",IF(AND(ISERROR(VLOOKUP(N175,N$1:N174,1,0)),ISERROR(VLOOKUP(N175,N176:N$255,1,0))),"ok","▲NG"))</f>
        <v/>
      </c>
      <c r="Q175" s="26" t="str">
        <f t="shared" si="122"/>
        <v/>
      </c>
      <c r="R175" s="26" t="str">
        <f t="shared" si="123"/>
        <v/>
      </c>
      <c r="S175" s="28" t="str">
        <f t="shared" si="124"/>
        <v/>
      </c>
      <c r="T175" s="28" t="str">
        <f t="shared" si="125"/>
        <v/>
      </c>
    </row>
    <row r="176" spans="2:20">
      <c r="B176" s="17" t="s">
        <v>744</v>
      </c>
      <c r="C176" s="1" t="s">
        <v>562</v>
      </c>
      <c r="D176" s="42" t="str">
        <f>VLOOKUP(B176,翻訳!B:E,4,0)</f>
        <v>visual</v>
      </c>
      <c r="E176" s="42" t="str">
        <f>VLOOKUP(B176,翻訳!B:F,5,0)</f>
        <v>k</v>
      </c>
      <c r="F176" s="32" t="str">
        <f>_xlfn.XLOOKUP($B176,翻訳!$B:$B,翻訳!$G:$G,"",0)&amp;""</f>
        <v>backward line</v>
      </c>
      <c r="G176" s="32" t="str">
        <f>_xlfn.XLOOKUP($B176,翻訳!$B:$B,翻訳!$H:$H,"",0)&amp;""</f>
        <v>前の行にカーソルを移動</v>
      </c>
      <c r="H176" s="9" t="s">
        <v>881</v>
      </c>
      <c r="L176" s="25">
        <f t="shared" si="119"/>
        <v>1</v>
      </c>
      <c r="M176" s="25" t="str">
        <f t="shared" si="120"/>
        <v/>
      </c>
      <c r="N176" s="25" t="str">
        <f t="shared" si="111"/>
        <v/>
      </c>
      <c r="O176" s="25" t="str">
        <f t="shared" si="121"/>
        <v>!!k</v>
      </c>
      <c r="P176" s="33" t="str">
        <f>IF(M176="","",IF(AND(ISERROR(VLOOKUP(N176,N$1:N175,1,0)),ISERROR(VLOOKUP(N176,N177:N$255,1,0))),"ok","▲NG"))</f>
        <v/>
      </c>
      <c r="Q176" s="26" t="str">
        <f t="shared" si="122"/>
        <v/>
      </c>
      <c r="R176" s="26" t="str">
        <f t="shared" si="123"/>
        <v/>
      </c>
      <c r="S176" s="28" t="str">
        <f t="shared" si="124"/>
        <v/>
      </c>
      <c r="T176" s="28" t="str">
        <f t="shared" si="125"/>
        <v/>
      </c>
    </row>
    <row r="177" spans="2:20">
      <c r="B177" s="17" t="s">
        <v>745</v>
      </c>
      <c r="C177" s="1" t="s">
        <v>562</v>
      </c>
      <c r="D177" s="42" t="str">
        <f>VLOOKUP(B177,翻訳!B:E,4,0)</f>
        <v>visual</v>
      </c>
      <c r="E177" s="42" t="str">
        <f>VLOOKUP(B177,翻訳!B:F,5,0)</f>
        <v>w</v>
      </c>
      <c r="F177" s="32" t="str">
        <f>_xlfn.XLOOKUP($B177,翻訳!$B:$B,翻訳!$G:$G,"",0)&amp;""</f>
        <v>forward word</v>
      </c>
      <c r="G177" s="32" t="str">
        <f>_xlfn.XLOOKUP($B177,翻訳!$B:$B,翻訳!$H:$H,"",0)&amp;""</f>
        <v>次の単語にカーソルを移動</v>
      </c>
      <c r="H177" s="9" t="s">
        <v>881</v>
      </c>
      <c r="L177" s="25">
        <f t="shared" si="119"/>
        <v>1</v>
      </c>
      <c r="M177" s="25" t="str">
        <f t="shared" si="120"/>
        <v/>
      </c>
      <c r="N177" s="25" t="str">
        <f t="shared" si="111"/>
        <v/>
      </c>
      <c r="O177" s="25" t="str">
        <f t="shared" si="121"/>
        <v>!!w</v>
      </c>
      <c r="P177" s="33" t="str">
        <f>IF(M177="","",IF(AND(ISERROR(VLOOKUP(N177,N$1:N176,1,0)),ISERROR(VLOOKUP(N177,N178:N$255,1,0))),"ok","▲NG"))</f>
        <v/>
      </c>
      <c r="Q177" s="26" t="str">
        <f t="shared" si="122"/>
        <v/>
      </c>
      <c r="R177" s="26" t="str">
        <f t="shared" si="123"/>
        <v/>
      </c>
      <c r="S177" s="28" t="str">
        <f t="shared" si="124"/>
        <v/>
      </c>
      <c r="T177" s="28" t="str">
        <f t="shared" si="125"/>
        <v/>
      </c>
    </row>
    <row r="178" spans="2:20">
      <c r="B178" s="17" t="s">
        <v>746</v>
      </c>
      <c r="C178" s="1" t="s">
        <v>562</v>
      </c>
      <c r="D178" s="42" t="str">
        <f>VLOOKUP(B178,翻訳!B:E,4,0)</f>
        <v>visual</v>
      </c>
      <c r="E178" s="42" t="str">
        <f>VLOOKUP(B178,翻訳!B:F,5,0)</f>
        <v>e</v>
      </c>
      <c r="F178" s="32" t="str">
        <f>_xlfn.XLOOKUP($B178,翻訳!$B:$B,翻訳!$G:$G,"",0)&amp;""</f>
        <v>forward word</v>
      </c>
      <c r="G178" s="32" t="str">
        <f>_xlfn.XLOOKUP($B178,翻訳!$B:$B,翻訳!$H:$H,"",0)&amp;""</f>
        <v>次の単語にカーソルを移動</v>
      </c>
      <c r="H178" s="9" t="s">
        <v>881</v>
      </c>
      <c r="L178" s="25">
        <f t="shared" si="119"/>
        <v>1</v>
      </c>
      <c r="M178" s="25" t="str">
        <f t="shared" si="120"/>
        <v/>
      </c>
      <c r="N178" s="25" t="str">
        <f t="shared" si="111"/>
        <v/>
      </c>
      <c r="O178" s="25" t="str">
        <f t="shared" si="121"/>
        <v>!!e</v>
      </c>
      <c r="P178" s="33" t="str">
        <f>IF(M178="","",IF(AND(ISERROR(VLOOKUP(N178,N$1:N177,1,0)),ISERROR(VLOOKUP(N178,N179:N$255,1,0))),"ok","▲NG"))</f>
        <v/>
      </c>
      <c r="Q178" s="26" t="str">
        <f t="shared" si="122"/>
        <v/>
      </c>
      <c r="R178" s="26" t="str">
        <f t="shared" si="123"/>
        <v/>
      </c>
      <c r="S178" s="28" t="str">
        <f t="shared" si="124"/>
        <v/>
      </c>
      <c r="T178" s="28" t="str">
        <f t="shared" si="125"/>
        <v/>
      </c>
    </row>
    <row r="179" spans="2:20">
      <c r="B179" s="17" t="s">
        <v>747</v>
      </c>
      <c r="C179" s="1" t="s">
        <v>562</v>
      </c>
      <c r="D179" s="42" t="str">
        <f>VLOOKUP(B179,翻訳!B:E,4,0)</f>
        <v>visual</v>
      </c>
      <c r="E179" s="42" t="str">
        <f>VLOOKUP(B179,翻訳!B:F,5,0)</f>
        <v>b</v>
      </c>
      <c r="F179" s="32" t="str">
        <f>_xlfn.XLOOKUP($B179,翻訳!$B:$B,翻訳!$G:$G,"",0)&amp;""</f>
        <v>backward word</v>
      </c>
      <c r="G179" s="32" t="str">
        <f>_xlfn.XLOOKUP($B179,翻訳!$B:$B,翻訳!$H:$H,"",0)&amp;""</f>
        <v>前の単語にカーソルを移動</v>
      </c>
      <c r="H179" s="9" t="s">
        <v>881</v>
      </c>
      <c r="L179" s="25">
        <f t="shared" si="119"/>
        <v>1</v>
      </c>
      <c r="M179" s="25" t="str">
        <f t="shared" si="120"/>
        <v/>
      </c>
      <c r="N179" s="25" t="str">
        <f t="shared" si="111"/>
        <v/>
      </c>
      <c r="O179" s="25" t="str">
        <f t="shared" si="121"/>
        <v>!!b</v>
      </c>
      <c r="P179" s="33" t="str">
        <f>IF(M179="","",IF(AND(ISERROR(VLOOKUP(N179,N$1:N178,1,0)),ISERROR(VLOOKUP(N179,N180:N$255,1,0))),"ok","▲NG"))</f>
        <v/>
      </c>
      <c r="Q179" s="26" t="str">
        <f t="shared" si="122"/>
        <v/>
      </c>
      <c r="R179" s="26" t="str">
        <f t="shared" si="123"/>
        <v/>
      </c>
      <c r="S179" s="28" t="str">
        <f t="shared" si="124"/>
        <v/>
      </c>
      <c r="T179" s="28" t="str">
        <f t="shared" si="125"/>
        <v/>
      </c>
    </row>
    <row r="180" spans="2:20">
      <c r="B180" s="17" t="s">
        <v>748</v>
      </c>
      <c r="C180" s="1" t="s">
        <v>562</v>
      </c>
      <c r="D180" s="42" t="str">
        <f>VLOOKUP(B180,翻訳!B:E,4,0)</f>
        <v>visual</v>
      </c>
      <c r="E180" s="42" t="str">
        <f>VLOOKUP(B180,翻訳!B:F,5,0)</f>
        <v>)</v>
      </c>
      <c r="F180" s="32" t="str">
        <f>_xlfn.XLOOKUP($B180,翻訳!$B:$B,翻訳!$G:$G,"",0)&amp;""</f>
        <v>forward sentence</v>
      </c>
      <c r="G180" s="32" t="str">
        <f>_xlfn.XLOOKUP($B180,翻訳!$B:$B,翻訳!$H:$H,"",0)&amp;""</f>
        <v>次の文にカーソルを移動</v>
      </c>
      <c r="H180" s="9" t="s">
        <v>881</v>
      </c>
      <c r="L180" s="25">
        <f t="shared" si="119"/>
        <v>1</v>
      </c>
      <c r="M180" s="25" t="str">
        <f t="shared" si="120"/>
        <v/>
      </c>
      <c r="N180" s="25" t="str">
        <f t="shared" si="111"/>
        <v/>
      </c>
      <c r="O180" s="25" t="str">
        <f t="shared" si="121"/>
        <v>!!)</v>
      </c>
      <c r="P180" s="33" t="str">
        <f>IF(M180="","",IF(AND(ISERROR(VLOOKUP(N180,N$1:N179,1,0)),ISERROR(VLOOKUP(N180,N181:N$255,1,0))),"ok","▲NG"))</f>
        <v/>
      </c>
      <c r="Q180" s="26" t="str">
        <f t="shared" si="122"/>
        <v/>
      </c>
      <c r="R180" s="26" t="str">
        <f t="shared" si="123"/>
        <v/>
      </c>
      <c r="S180" s="28" t="str">
        <f t="shared" si="124"/>
        <v/>
      </c>
      <c r="T180" s="28" t="str">
        <f t="shared" si="125"/>
        <v/>
      </c>
    </row>
    <row r="181" spans="2:20">
      <c r="B181" s="17" t="s">
        <v>749</v>
      </c>
      <c r="C181" s="1" t="s">
        <v>562</v>
      </c>
      <c r="D181" s="42" t="str">
        <f>VLOOKUP(B181,翻訳!B:E,4,0)</f>
        <v>visual</v>
      </c>
      <c r="E181" s="42" t="str">
        <f>VLOOKUP(B181,翻訳!B:F,5,0)</f>
        <v>(</v>
      </c>
      <c r="F181" s="32" t="str">
        <f>_xlfn.XLOOKUP($B181,翻訳!$B:$B,翻訳!$G:$G,"",0)&amp;""</f>
        <v>backward sentence</v>
      </c>
      <c r="G181" s="32" t="str">
        <f>_xlfn.XLOOKUP($B181,翻訳!$B:$B,翻訳!$H:$H,"",0)&amp;""</f>
        <v>前の文にカーソルを移動</v>
      </c>
      <c r="H181" s="9" t="s">
        <v>881</v>
      </c>
      <c r="L181" s="25">
        <f t="shared" si="119"/>
        <v>1</v>
      </c>
      <c r="M181" s="25" t="str">
        <f t="shared" si="120"/>
        <v/>
      </c>
      <c r="N181" s="25" t="str">
        <f t="shared" si="111"/>
        <v/>
      </c>
      <c r="O181" s="25" t="str">
        <f t="shared" si="121"/>
        <v>!!(</v>
      </c>
      <c r="P181" s="33" t="str">
        <f>IF(M181="","",IF(AND(ISERROR(VLOOKUP(N181,N$1:N180,1,0)),ISERROR(VLOOKUP(N181,N182:N$255,1,0))),"ok","▲NG"))</f>
        <v/>
      </c>
      <c r="Q181" s="26" t="str">
        <f t="shared" si="122"/>
        <v/>
      </c>
      <c r="R181" s="26" t="str">
        <f t="shared" si="123"/>
        <v/>
      </c>
      <c r="S181" s="28" t="str">
        <f t="shared" si="124"/>
        <v/>
      </c>
      <c r="T181" s="28" t="str">
        <f t="shared" si="125"/>
        <v/>
      </c>
    </row>
    <row r="182" spans="2:20">
      <c r="B182" s="17" t="s">
        <v>750</v>
      </c>
      <c r="C182" s="1" t="s">
        <v>562</v>
      </c>
      <c r="D182" s="42" t="str">
        <f>VLOOKUP(B182,翻訳!B:E,4,0)</f>
        <v>visual</v>
      </c>
      <c r="E182" s="42" t="str">
        <f>VLOOKUP(B182,翻訳!B:F,5,0)</f>
        <v>}</v>
      </c>
      <c r="F182" s="32" t="str">
        <f>_xlfn.XLOOKUP($B182,翻訳!$B:$B,翻訳!$G:$G,"",0)&amp;""</f>
        <v>forward paragraphboundary</v>
      </c>
      <c r="G182" s="32" t="str">
        <f>_xlfn.XLOOKUP($B182,翻訳!$B:$B,翻訳!$H:$H,"",0)&amp;""</f>
        <v>次の段落境界にカーソルを移動</v>
      </c>
      <c r="H182" s="9" t="s">
        <v>881</v>
      </c>
      <c r="L182" s="25">
        <f t="shared" si="119"/>
        <v>1</v>
      </c>
      <c r="M182" s="25" t="str">
        <f t="shared" si="120"/>
        <v/>
      </c>
      <c r="N182" s="25" t="str">
        <f t="shared" si="111"/>
        <v/>
      </c>
      <c r="O182" s="25" t="str">
        <f t="shared" si="121"/>
        <v>!!}</v>
      </c>
      <c r="P182" s="33" t="str">
        <f>IF(M182="","",IF(AND(ISERROR(VLOOKUP(N182,N$1:N181,1,0)),ISERROR(VLOOKUP(N182,N183:N$255,1,0))),"ok","▲NG"))</f>
        <v/>
      </c>
      <c r="Q182" s="26" t="str">
        <f t="shared" si="122"/>
        <v/>
      </c>
      <c r="R182" s="26" t="str">
        <f t="shared" si="123"/>
        <v/>
      </c>
      <c r="S182" s="28" t="str">
        <f t="shared" si="124"/>
        <v/>
      </c>
      <c r="T182" s="28" t="str">
        <f t="shared" si="125"/>
        <v/>
      </c>
    </row>
    <row r="183" spans="2:20">
      <c r="B183" s="17" t="s">
        <v>751</v>
      </c>
      <c r="C183" s="1" t="s">
        <v>562</v>
      </c>
      <c r="D183" s="42" t="str">
        <f>VLOOKUP(B183,翻訳!B:E,4,0)</f>
        <v>visual</v>
      </c>
      <c r="E183" s="42" t="str">
        <f>VLOOKUP(B183,翻訳!B:F,5,0)</f>
        <v>{</v>
      </c>
      <c r="F183" s="32" t="str">
        <f>_xlfn.XLOOKUP($B183,翻訳!$B:$B,翻訳!$G:$G,"",0)&amp;""</f>
        <v>backward paragraphboundary</v>
      </c>
      <c r="G183" s="32" t="str">
        <f>_xlfn.XLOOKUP($B183,翻訳!$B:$B,翻訳!$H:$H,"",0)&amp;""</f>
        <v>前の段落境界にカーソルを移動</v>
      </c>
      <c r="H183" s="9" t="s">
        <v>881</v>
      </c>
      <c r="L183" s="25">
        <f t="shared" si="119"/>
        <v>1</v>
      </c>
      <c r="M183" s="25" t="str">
        <f t="shared" si="120"/>
        <v/>
      </c>
      <c r="N183" s="25" t="str">
        <f t="shared" si="111"/>
        <v/>
      </c>
      <c r="O183" s="25" t="str">
        <f t="shared" si="121"/>
        <v>!!{</v>
      </c>
      <c r="P183" s="33" t="str">
        <f>IF(M183="","",IF(AND(ISERROR(VLOOKUP(N183,N$1:N182,1,0)),ISERROR(VLOOKUP(N183,N184:N$255,1,0))),"ok","▲NG"))</f>
        <v/>
      </c>
      <c r="Q183" s="26" t="str">
        <f t="shared" si="122"/>
        <v/>
      </c>
      <c r="R183" s="26" t="str">
        <f t="shared" si="123"/>
        <v/>
      </c>
      <c r="S183" s="28" t="str">
        <f t="shared" si="124"/>
        <v/>
      </c>
      <c r="T183" s="28" t="str">
        <f t="shared" si="125"/>
        <v/>
      </c>
    </row>
    <row r="184" spans="2:20">
      <c r="B184" s="17" t="s">
        <v>752</v>
      </c>
      <c r="C184" s="1" t="s">
        <v>562</v>
      </c>
      <c r="D184" s="42" t="str">
        <f>VLOOKUP(B184,翻訳!B:E,4,0)</f>
        <v>visual</v>
      </c>
      <c r="E184" s="42" t="str">
        <f>VLOOKUP(B184,翻訳!B:F,5,0)</f>
        <v>$</v>
      </c>
      <c r="F184" s="32" t="str">
        <f>_xlfn.XLOOKUP($B184,翻訳!$B:$B,翻訳!$G:$G,"",0)&amp;""</f>
        <v>forward lineboundary</v>
      </c>
      <c r="G184" s="32" t="str">
        <f>_xlfn.XLOOKUP($B184,翻訳!$B:$B,翻訳!$H:$H,"",0)&amp;""</f>
        <v>次の行境界にカーソルを移動</v>
      </c>
      <c r="H184" s="9" t="s">
        <v>881</v>
      </c>
      <c r="L184" s="25">
        <f t="shared" si="119"/>
        <v>1</v>
      </c>
      <c r="M184" s="25" t="str">
        <f t="shared" si="120"/>
        <v/>
      </c>
      <c r="N184" s="25" t="str">
        <f t="shared" si="111"/>
        <v/>
      </c>
      <c r="O184" s="25" t="str">
        <f t="shared" si="121"/>
        <v>!!$</v>
      </c>
      <c r="P184" s="33" t="str">
        <f>IF(M184="","",IF(AND(ISERROR(VLOOKUP(N184,N$1:N183,1,0)),ISERROR(VLOOKUP(N184,N185:N$255,1,0))),"ok","▲NG"))</f>
        <v/>
      </c>
      <c r="Q184" s="26" t="str">
        <f t="shared" si="122"/>
        <v/>
      </c>
      <c r="R184" s="26" t="str">
        <f t="shared" si="123"/>
        <v/>
      </c>
      <c r="S184" s="28" t="str">
        <f t="shared" si="124"/>
        <v/>
      </c>
      <c r="T184" s="28" t="str">
        <f t="shared" si="125"/>
        <v/>
      </c>
    </row>
    <row r="185" spans="2:20">
      <c r="B185" s="17" t="s">
        <v>753</v>
      </c>
      <c r="C185" s="1" t="s">
        <v>562</v>
      </c>
      <c r="D185" s="42" t="str">
        <f>VLOOKUP(B185,翻訳!B:E,4,0)</f>
        <v>visual</v>
      </c>
      <c r="E185" s="42" t="str">
        <f>VLOOKUP(B185,翻訳!B:F,5,0)</f>
        <v>G</v>
      </c>
      <c r="F185" s="32" t="str">
        <f>_xlfn.XLOOKUP($B185,翻訳!$B:$B,翻訳!$G:$G,"",0)&amp;""</f>
        <v>forward documentboundary</v>
      </c>
      <c r="G185" s="32" t="str">
        <f>_xlfn.XLOOKUP($B185,翻訳!$B:$B,翻訳!$H:$H,"",0)&amp;""</f>
        <v>ドキュメントの末尾にカーソルを移動</v>
      </c>
      <c r="H185" s="9" t="s">
        <v>881</v>
      </c>
      <c r="L185" s="25">
        <f t="shared" si="119"/>
        <v>1</v>
      </c>
      <c r="M185" s="25" t="str">
        <f t="shared" si="120"/>
        <v/>
      </c>
      <c r="N185" s="25" t="str">
        <f t="shared" si="111"/>
        <v/>
      </c>
      <c r="O185" s="25" t="str">
        <f t="shared" si="121"/>
        <v>!!G</v>
      </c>
      <c r="P185" s="33" t="str">
        <f>IF(M185="","",IF(AND(ISERROR(VLOOKUP(N185,N$1:N184,1,0)),ISERROR(VLOOKUP(N185,N186:N$255,1,0))),"ok","▲NG"))</f>
        <v/>
      </c>
      <c r="Q185" s="26" t="str">
        <f t="shared" si="122"/>
        <v/>
      </c>
      <c r="R185" s="26" t="str">
        <f t="shared" si="123"/>
        <v/>
      </c>
      <c r="S185" s="28" t="str">
        <f t="shared" si="124"/>
        <v/>
      </c>
      <c r="T185" s="28" t="str">
        <f t="shared" si="125"/>
        <v/>
      </c>
    </row>
    <row r="186" spans="2:20">
      <c r="B186" s="17" t="s">
        <v>754</v>
      </c>
      <c r="C186" s="1" t="s">
        <v>562</v>
      </c>
      <c r="D186" s="42" t="str">
        <f>VLOOKUP(B186,翻訳!B:E,4,0)</f>
        <v>visual</v>
      </c>
      <c r="E186" s="42" t="str">
        <f>VLOOKUP(B186,翻訳!B:F,5,0)</f>
        <v>gg</v>
      </c>
      <c r="F186" s="32" t="str">
        <f>_xlfn.XLOOKUP($B186,翻訳!$B:$B,翻訳!$G:$G,"",0)&amp;""</f>
        <v>backward documentboundary</v>
      </c>
      <c r="G186" s="32" t="str">
        <f>_xlfn.XLOOKUP($B186,翻訳!$B:$B,翻訳!$H:$H,"",0)&amp;""</f>
        <v>ドキュメントの先頭にカーソルを移動</v>
      </c>
      <c r="H186" s="9" t="s">
        <v>881</v>
      </c>
      <c r="L186" s="25">
        <f t="shared" si="119"/>
        <v>2</v>
      </c>
      <c r="M186" s="25" t="str">
        <f t="shared" si="120"/>
        <v/>
      </c>
      <c r="N186" s="25" t="str">
        <f t="shared" si="111"/>
        <v/>
      </c>
      <c r="O186" s="25" t="str">
        <f t="shared" si="121"/>
        <v>!!gg</v>
      </c>
      <c r="P186" s="33" t="str">
        <f>IF(M186="","",IF(AND(ISERROR(VLOOKUP(N186,N$1:N185,1,0)),ISERROR(VLOOKUP(N186,N187:N$255,1,0))),"ok","▲NG"))</f>
        <v/>
      </c>
      <c r="Q186" s="26" t="str">
        <f t="shared" si="122"/>
        <v/>
      </c>
      <c r="R186" s="26" t="str">
        <f t="shared" si="123"/>
        <v/>
      </c>
      <c r="S186" s="28" t="str">
        <f t="shared" si="124"/>
        <v/>
      </c>
      <c r="T186" s="28" t="str">
        <f t="shared" si="125"/>
        <v/>
      </c>
    </row>
    <row r="187" spans="2:20">
      <c r="B187" s="17" t="s">
        <v>755</v>
      </c>
      <c r="C187" s="1" t="s">
        <v>562</v>
      </c>
      <c r="D187" s="42" t="str">
        <f>VLOOKUP(B187,翻訳!B:E,4,0)</f>
        <v>visual</v>
      </c>
      <c r="E187" s="42" t="str">
        <f>VLOOKUP(B187,翻訳!B:F,5,0)</f>
        <v>gr</v>
      </c>
      <c r="F187" s="32" t="str">
        <f>_xlfn.XLOOKUP($B187,翻訳!$B:$B,翻訳!$G:$G,"",0)&amp;""</f>
        <v>Read selected text</v>
      </c>
      <c r="G187" s="32" t="str">
        <f>_xlfn.XLOOKUP($B187,翻訳!$B:$B,翻訳!$H:$H,"",0)&amp;""</f>
        <v/>
      </c>
      <c r="H187" s="9" t="s">
        <v>881</v>
      </c>
      <c r="L187" s="25">
        <f t="shared" si="119"/>
        <v>2</v>
      </c>
      <c r="M187" s="25" t="str">
        <f t="shared" si="120"/>
        <v/>
      </c>
      <c r="N187" s="25" t="str">
        <f t="shared" si="111"/>
        <v/>
      </c>
      <c r="O187" s="25" t="str">
        <f t="shared" si="121"/>
        <v>!!gr</v>
      </c>
      <c r="P187" s="33" t="str">
        <f>IF(M187="","",IF(AND(ISERROR(VLOOKUP(N187,N$1:N186,1,0)),ISERROR(VLOOKUP(N187,N188:N$255,1,0))),"ok","▲NG"))</f>
        <v/>
      </c>
      <c r="Q187" s="26" t="str">
        <f t="shared" si="122"/>
        <v/>
      </c>
      <c r="R187" s="26" t="str">
        <f t="shared" si="123"/>
        <v/>
      </c>
      <c r="S187" s="28" t="str">
        <f t="shared" si="124"/>
        <v/>
      </c>
      <c r="T187" s="28" t="str">
        <f t="shared" si="125"/>
        <v/>
      </c>
    </row>
    <row r="188" spans="2:20">
      <c r="B188" s="17" t="s">
        <v>756</v>
      </c>
      <c r="C188" s="1" t="s">
        <v>562</v>
      </c>
      <c r="D188" s="42" t="str">
        <f>VLOOKUP(B188,翻訳!B:E,4,0)</f>
        <v>visual</v>
      </c>
      <c r="E188" s="42" t="str">
        <f>VLOOKUP(B188,翻訳!B:F,5,0)</f>
        <v>o</v>
      </c>
      <c r="F188" s="32" t="str">
        <f>_xlfn.XLOOKUP($B188,翻訳!$B:$B,翻訳!$G:$G,"",0)&amp;""</f>
        <v>Go to Other end of highlighted text</v>
      </c>
      <c r="G188" s="32" t="str">
        <f>_xlfn.XLOOKUP($B188,翻訳!$B:$B,翻訳!$H:$H,"",0)&amp;""</f>
        <v/>
      </c>
      <c r="H188" s="9" t="s">
        <v>881</v>
      </c>
      <c r="L188" s="25">
        <f t="shared" si="119"/>
        <v>1</v>
      </c>
      <c r="M188" s="25" t="str">
        <f t="shared" si="120"/>
        <v/>
      </c>
      <c r="N188" s="25" t="str">
        <f t="shared" si="111"/>
        <v/>
      </c>
      <c r="O188" s="25" t="str">
        <f t="shared" si="121"/>
        <v>!!o</v>
      </c>
      <c r="P188" s="33" t="str">
        <f>IF(M188="","",IF(AND(ISERROR(VLOOKUP(N188,N$1:N187,1,0)),ISERROR(VLOOKUP(N188,N189:N$255,1,0))),"ok","▲NG"))</f>
        <v/>
      </c>
      <c r="Q188" s="26" t="str">
        <f t="shared" si="122"/>
        <v/>
      </c>
      <c r="R188" s="26" t="str">
        <f t="shared" si="123"/>
        <v/>
      </c>
      <c r="S188" s="28" t="str">
        <f t="shared" si="124"/>
        <v/>
      </c>
      <c r="T188" s="28" t="str">
        <f t="shared" si="125"/>
        <v/>
      </c>
    </row>
    <row r="189" spans="2:20">
      <c r="B189" s="17" t="s">
        <v>757</v>
      </c>
      <c r="C189" s="1" t="s">
        <v>562</v>
      </c>
      <c r="D189" s="42" t="str">
        <f>VLOOKUP(B189,翻訳!B:E,4,0)</f>
        <v>visual</v>
      </c>
      <c r="E189" s="42" t="str">
        <f>VLOOKUP(B189,翻訳!B:F,5,0)</f>
        <v>*</v>
      </c>
      <c r="F189" s="32" t="str">
        <f>_xlfn.XLOOKUP($B189,翻訳!$B:$B,翻訳!$G:$G,"",0)&amp;""</f>
        <v>Search word under the cursor</v>
      </c>
      <c r="G189" s="32" t="str">
        <f>_xlfn.XLOOKUP($B189,翻訳!$B:$B,翻訳!$H:$H,"",0)&amp;""</f>
        <v/>
      </c>
      <c r="H189" s="9" t="s">
        <v>881</v>
      </c>
      <c r="L189" s="25">
        <f t="shared" si="119"/>
        <v>1</v>
      </c>
      <c r="M189" s="25" t="str">
        <f t="shared" si="120"/>
        <v/>
      </c>
      <c r="N189" s="25" t="str">
        <f t="shared" si="111"/>
        <v/>
      </c>
      <c r="O189" s="25" t="str">
        <f t="shared" si="121"/>
        <v>!!*</v>
      </c>
      <c r="P189" s="33" t="str">
        <f>IF(M189="","",IF(AND(ISERROR(VLOOKUP(N189,N$1:N188,1,0)),ISERROR(VLOOKUP(N189,N190:N$255,1,0))),"ok","▲NG"))</f>
        <v/>
      </c>
      <c r="Q189" s="26" t="str">
        <f t="shared" si="122"/>
        <v/>
      </c>
      <c r="R189" s="26" t="str">
        <f t="shared" si="123"/>
        <v/>
      </c>
      <c r="S189" s="28" t="str">
        <f t="shared" si="124"/>
        <v/>
      </c>
      <c r="T189" s="28" t="str">
        <f t="shared" si="125"/>
        <v/>
      </c>
    </row>
    <row r="190" spans="2:20">
      <c r="B190" s="17" t="s">
        <v>758</v>
      </c>
      <c r="C190" s="1" t="s">
        <v>562</v>
      </c>
      <c r="D190" s="42" t="str">
        <f>VLOOKUP(B190,翻訳!B:E,4,0)</f>
        <v>visual</v>
      </c>
      <c r="E190" s="42" t="str">
        <f>VLOOKUP(B190,翻訳!B:F,5,0)</f>
        <v>&lt;Enter&gt;</v>
      </c>
      <c r="F190" s="32" t="str">
        <f>_xlfn.XLOOKUP($B190,翻訳!$B:$B,翻訳!$G:$G,"",0)&amp;""</f>
        <v>Click on node under cursor.</v>
      </c>
      <c r="G190" s="32" t="str">
        <f>_xlfn.XLOOKUP($B190,翻訳!$B:$B,翻訳!$H:$H,"",0)&amp;""</f>
        <v>カーソルのある要素をクリック</v>
      </c>
      <c r="H190" s="9" t="s">
        <v>881</v>
      </c>
      <c r="L190" s="25">
        <f t="shared" si="119"/>
        <v>7</v>
      </c>
      <c r="M190" s="25" t="str">
        <f t="shared" si="120"/>
        <v/>
      </c>
      <c r="N190" s="25" t="str">
        <f t="shared" si="111"/>
        <v/>
      </c>
      <c r="O190" s="25" t="str">
        <f t="shared" si="121"/>
        <v>!!&lt;Enter&gt;</v>
      </c>
      <c r="P190" s="33" t="str">
        <f>IF(M190="","",IF(AND(ISERROR(VLOOKUP(N190,N$1:N189,1,0)),ISERROR(VLOOKUP(N190,N191:N$255,1,0))),"ok","▲NG"))</f>
        <v/>
      </c>
      <c r="Q190" s="26" t="str">
        <f t="shared" si="122"/>
        <v/>
      </c>
      <c r="R190" s="26" t="str">
        <f t="shared" si="123"/>
        <v/>
      </c>
      <c r="S190" s="28" t="str">
        <f t="shared" si="124"/>
        <v/>
      </c>
      <c r="T190" s="28" t="str">
        <f t="shared" si="125"/>
        <v/>
      </c>
    </row>
    <row r="191" spans="2:20">
      <c r="B191" s="17" t="s">
        <v>759</v>
      </c>
      <c r="C191" s="1" t="s">
        <v>562</v>
      </c>
      <c r="D191" s="42" t="str">
        <f>VLOOKUP(B191,翻訳!B:E,4,0)</f>
        <v>visual</v>
      </c>
      <c r="E191" s="42" t="str">
        <f>VLOOKUP(B191,翻訳!B:F,5,0)</f>
        <v>&lt;Shift-Enter&gt;</v>
      </c>
      <c r="F191" s="32" t="str">
        <f>_xlfn.XLOOKUP($B191,翻訳!$B:$B,翻訳!$G:$G,"",0)&amp;""</f>
        <v>Click on node under cursor.</v>
      </c>
      <c r="G191" s="32" t="str">
        <f>_xlfn.XLOOKUP($B191,翻訳!$B:$B,翻訳!$H:$H,"",0)&amp;""</f>
        <v>カーソルのある要素をクリック（リンクの場合、新規タブで開く）</v>
      </c>
      <c r="H191" s="9" t="s">
        <v>881</v>
      </c>
      <c r="L191" s="25">
        <f t="shared" si="119"/>
        <v>13</v>
      </c>
      <c r="M191" s="25" t="str">
        <f t="shared" si="120"/>
        <v/>
      </c>
      <c r="N191" s="25" t="str">
        <f t="shared" si="111"/>
        <v/>
      </c>
      <c r="O191" s="25" t="str">
        <f t="shared" si="121"/>
        <v>!!&lt;Shift-Enter&gt;</v>
      </c>
      <c r="P191" s="33" t="str">
        <f>IF(M191="","",IF(AND(ISERROR(VLOOKUP(N191,N$1:N190,1,0)),ISERROR(VLOOKUP(N191,N192:N$255,1,0))),"ok","▲NG"))</f>
        <v/>
      </c>
      <c r="Q191" s="26" t="str">
        <f t="shared" si="122"/>
        <v/>
      </c>
      <c r="R191" s="26" t="str">
        <f t="shared" si="123"/>
        <v/>
      </c>
      <c r="S191" s="28" t="str">
        <f t="shared" si="124"/>
        <v/>
      </c>
      <c r="T191" s="28" t="str">
        <f t="shared" si="125"/>
        <v/>
      </c>
    </row>
    <row r="192" spans="2:20">
      <c r="B192" s="17" t="s">
        <v>760</v>
      </c>
      <c r="C192" s="1" t="s">
        <v>562</v>
      </c>
      <c r="D192" s="42" t="str">
        <f>VLOOKUP(B192,翻訳!B:E,4,0)</f>
        <v>visual</v>
      </c>
      <c r="E192" s="42" t="str">
        <f>VLOOKUP(B192,翻訳!B:F,5,0)</f>
        <v>zz</v>
      </c>
      <c r="F192" s="32" t="str">
        <f>_xlfn.XLOOKUP($B192,翻訳!$B:$B,翻訳!$G:$G,"",0)&amp;""</f>
        <v>make cursor at center of window.</v>
      </c>
      <c r="G192" s="32" t="str">
        <f>_xlfn.XLOOKUP($B192,翻訳!$B:$B,翻訳!$H:$H,"",0)&amp;""</f>
        <v>カーソルが画面中央になるようにスクロール</v>
      </c>
      <c r="H192" s="9" t="s">
        <v>881</v>
      </c>
      <c r="L192" s="25">
        <f t="shared" si="119"/>
        <v>2</v>
      </c>
      <c r="M192" s="25" t="str">
        <f t="shared" si="120"/>
        <v/>
      </c>
      <c r="N192" s="25" t="str">
        <f t="shared" si="111"/>
        <v/>
      </c>
      <c r="O192" s="25" t="str">
        <f t="shared" si="121"/>
        <v>!!zz</v>
      </c>
      <c r="P192" s="33" t="str">
        <f>IF(M192="","",IF(AND(ISERROR(VLOOKUP(N192,N$1:N191,1,0)),ISERROR(VLOOKUP(N192,N193:N$255,1,0))),"ok","▲NG"))</f>
        <v/>
      </c>
      <c r="Q192" s="26" t="str">
        <f t="shared" si="122"/>
        <v/>
      </c>
      <c r="R192" s="26" t="str">
        <f t="shared" si="123"/>
        <v/>
      </c>
      <c r="S192" s="28" t="str">
        <f t="shared" si="124"/>
        <v/>
      </c>
      <c r="T192" s="28" t="str">
        <f t="shared" si="125"/>
        <v/>
      </c>
    </row>
    <row r="193" spans="2:20" ht="30">
      <c r="B193" s="17" t="s">
        <v>761</v>
      </c>
      <c r="C193" s="1" t="s">
        <v>562</v>
      </c>
      <c r="D193" s="42" t="str">
        <f>VLOOKUP(B193,翻訳!B:E,4,0)</f>
        <v>visual</v>
      </c>
      <c r="E193" s="42" t="str">
        <f>VLOOKUP(B193,翻訳!B:F,5,0)</f>
        <v>f</v>
      </c>
      <c r="F193" s="32" t="str">
        <f>_xlfn.XLOOKUP($B193,翻訳!$B:$B,翻訳!$G:$G,"",0)&amp;""</f>
        <v>Forward to next char.</v>
      </c>
      <c r="G193" s="32" t="str">
        <f>_xlfn.XLOOKUP($B193,翻訳!$B:$B,翻訳!$H:$H,"",0)&amp;""</f>
        <v>1文字入力待ち状態になり、順方向にその文字を検索して見つかった場合にカーソルを移動</v>
      </c>
      <c r="H193" s="9" t="s">
        <v>881</v>
      </c>
      <c r="L193" s="25">
        <f t="shared" si="119"/>
        <v>1</v>
      </c>
      <c r="M193" s="25" t="str">
        <f t="shared" si="120"/>
        <v/>
      </c>
      <c r="N193" s="25" t="str">
        <f t="shared" si="111"/>
        <v/>
      </c>
      <c r="O193" s="25" t="str">
        <f t="shared" si="121"/>
        <v>!!f</v>
      </c>
      <c r="P193" s="33" t="str">
        <f>IF(M193="","",IF(AND(ISERROR(VLOOKUP(N193,N$1:N192,1,0)),ISERROR(VLOOKUP(N193,N194:N$255,1,0))),"ok","▲NG"))</f>
        <v/>
      </c>
      <c r="Q193" s="26" t="str">
        <f t="shared" si="122"/>
        <v/>
      </c>
      <c r="R193" s="26" t="str">
        <f t="shared" si="123"/>
        <v/>
      </c>
      <c r="S193" s="28" t="str">
        <f t="shared" si="124"/>
        <v/>
      </c>
      <c r="T193" s="28" t="str">
        <f t="shared" si="125"/>
        <v/>
      </c>
    </row>
    <row r="194" spans="2:20" ht="30">
      <c r="B194" s="17" t="s">
        <v>762</v>
      </c>
      <c r="C194" s="1" t="s">
        <v>562</v>
      </c>
      <c r="D194" s="42" t="str">
        <f>VLOOKUP(B194,翻訳!B:E,4,0)</f>
        <v>visual</v>
      </c>
      <c r="E194" s="42" t="str">
        <f>VLOOKUP(B194,翻訳!B:F,5,0)</f>
        <v>F</v>
      </c>
      <c r="F194" s="32" t="str">
        <f>_xlfn.XLOOKUP($B194,翻訳!$B:$B,翻訳!$G:$G,"",0)&amp;""</f>
        <v>Backward to next char.</v>
      </c>
      <c r="G194" s="32" t="str">
        <f>_xlfn.XLOOKUP($B194,翻訳!$B:$B,翻訳!$H:$H,"",0)&amp;""</f>
        <v>1文字入力待ち状態になり、逆方向にその文字を検索して見つかった場合にカーソルを移動</v>
      </c>
      <c r="H194" s="9" t="s">
        <v>881</v>
      </c>
      <c r="L194" s="25">
        <f t="shared" si="119"/>
        <v>1</v>
      </c>
      <c r="M194" s="25" t="str">
        <f t="shared" si="120"/>
        <v/>
      </c>
      <c r="N194" s="25" t="str">
        <f t="shared" si="111"/>
        <v/>
      </c>
      <c r="O194" s="25" t="str">
        <f t="shared" si="121"/>
        <v>!!F</v>
      </c>
      <c r="P194" s="33" t="str">
        <f>IF(M194="","",IF(AND(ISERROR(VLOOKUP(N194,N$1:N193,1,0)),ISERROR(VLOOKUP(N194,N195:N$255,1,0))),"ok","▲NG"))</f>
        <v/>
      </c>
      <c r="Q194" s="26" t="str">
        <f t="shared" si="122"/>
        <v/>
      </c>
      <c r="R194" s="26" t="str">
        <f t="shared" si="123"/>
        <v/>
      </c>
      <c r="S194" s="28" t="str">
        <f t="shared" si="124"/>
        <v/>
      </c>
      <c r="T194" s="28" t="str">
        <f t="shared" si="125"/>
        <v/>
      </c>
    </row>
    <row r="195" spans="2:20">
      <c r="B195" s="17" t="s">
        <v>763</v>
      </c>
      <c r="C195" s="1" t="s">
        <v>562</v>
      </c>
      <c r="D195" s="42" t="str">
        <f>VLOOKUP(B195,翻訳!B:E,4,0)</f>
        <v>visual</v>
      </c>
      <c r="E195" s="42" t="str">
        <f>VLOOKUP(B195,翻訳!B:F,5,0)</f>
        <v>;</v>
      </c>
      <c r="F195" s="32" t="str">
        <f>_xlfn.XLOOKUP($B195,翻訳!$B:$B,翻訳!$G:$G,"",0)&amp;""</f>
        <v>Repeat latest f, F</v>
      </c>
      <c r="G195" s="32" t="str">
        <f>_xlfn.XLOOKUP($B195,翻訳!$B:$B,翻訳!$H:$H,"",0)&amp;""</f>
        <v>直前の f または F をコマンドの方向に繰り返す</v>
      </c>
      <c r="H195" s="9" t="s">
        <v>881</v>
      </c>
      <c r="L195" s="25">
        <f t="shared" si="119"/>
        <v>1</v>
      </c>
      <c r="M195" s="25" t="str">
        <f t="shared" si="120"/>
        <v/>
      </c>
      <c r="N195" s="25" t="str">
        <f t="shared" si="111"/>
        <v/>
      </c>
      <c r="O195" s="25" t="str">
        <f t="shared" si="121"/>
        <v>!!;</v>
      </c>
      <c r="P195" s="33" t="str">
        <f>IF(M195="","",IF(AND(ISERROR(VLOOKUP(N195,N$1:N194,1,0)),ISERROR(VLOOKUP(N195,N196:N$255,1,0))),"ok","▲NG"))</f>
        <v/>
      </c>
      <c r="Q195" s="26" t="str">
        <f t="shared" si="122"/>
        <v/>
      </c>
      <c r="R195" s="26" t="str">
        <f t="shared" si="123"/>
        <v/>
      </c>
      <c r="S195" s="28" t="str">
        <f t="shared" si="124"/>
        <v/>
      </c>
      <c r="T195" s="28" t="str">
        <f t="shared" si="125"/>
        <v/>
      </c>
    </row>
    <row r="196" spans="2:20">
      <c r="B196" s="17" t="s">
        <v>764</v>
      </c>
      <c r="C196" s="1" t="s">
        <v>562</v>
      </c>
      <c r="D196" s="42" t="str">
        <f>VLOOKUP(B196,翻訳!B:E,4,0)</f>
        <v>visual</v>
      </c>
      <c r="E196" s="42" t="str">
        <f>VLOOKUP(B196,翻訳!B:F,5,0)</f>
        <v>,</v>
      </c>
      <c r="F196" s="32" t="str">
        <f>_xlfn.XLOOKUP($B196,翻訳!$B:$B,翻訳!$G:$G,"",0)&amp;""</f>
        <v>Repeat latest f, F in opposite direction</v>
      </c>
      <c r="G196" s="32" t="str">
        <f>_xlfn.XLOOKUP($B196,翻訳!$B:$B,翻訳!$H:$H,"",0)&amp;""</f>
        <v>直前の f または F をコマンドの逆方向に繰り返す</v>
      </c>
      <c r="H196" s="9" t="s">
        <v>881</v>
      </c>
      <c r="L196" s="25">
        <f t="shared" si="119"/>
        <v>1</v>
      </c>
      <c r="M196" s="25" t="str">
        <f t="shared" si="120"/>
        <v/>
      </c>
      <c r="N196" s="25" t="str">
        <f t="shared" si="111"/>
        <v/>
      </c>
      <c r="O196" s="25" t="str">
        <f t="shared" si="121"/>
        <v>!!,</v>
      </c>
      <c r="P196" s="33" t="str">
        <f>IF(M196="","",IF(AND(ISERROR(VLOOKUP(N196,N$1:N195,1,0)),ISERROR(VLOOKUP(N196,N197:N$255,1,0))),"ok","▲NG"))</f>
        <v/>
      </c>
      <c r="Q196" s="26" t="str">
        <f t="shared" si="122"/>
        <v/>
      </c>
      <c r="R196" s="26" t="str">
        <f t="shared" si="123"/>
        <v/>
      </c>
      <c r="S196" s="28" t="str">
        <f t="shared" si="124"/>
        <v/>
      </c>
      <c r="T196" s="28" t="str">
        <f t="shared" si="125"/>
        <v/>
      </c>
    </row>
    <row r="197" spans="2:20">
      <c r="B197" s="17" t="s">
        <v>765</v>
      </c>
      <c r="C197" s="1" t="s">
        <v>562</v>
      </c>
      <c r="D197" s="42" t="str">
        <f>VLOOKUP(B197,翻訳!B:E,4,0)</f>
        <v>visual</v>
      </c>
      <c r="E197" s="42" t="str">
        <f>VLOOKUP(B197,翻訳!B:F,5,0)</f>
        <v>p</v>
      </c>
      <c r="F197" s="32" t="str">
        <f>_xlfn.XLOOKUP($B197,翻訳!$B:$B,翻訳!$G:$G,"",0)&amp;""</f>
        <v>Expand selection to parent element</v>
      </c>
      <c r="G197" s="32" t="str">
        <f>_xlfn.XLOOKUP($B197,翻訳!$B:$B,翻訳!$H:$H,"",0)&amp;""</f>
        <v>現在の選択範囲を親要素まで広げる</v>
      </c>
      <c r="H197" s="9" t="s">
        <v>881</v>
      </c>
      <c r="L197" s="25">
        <f t="shared" si="119"/>
        <v>1</v>
      </c>
      <c r="M197" s="25" t="str">
        <f t="shared" si="120"/>
        <v/>
      </c>
      <c r="N197" s="25" t="str">
        <f t="shared" si="111"/>
        <v/>
      </c>
      <c r="O197" s="25" t="str">
        <f t="shared" si="121"/>
        <v>!!p</v>
      </c>
      <c r="P197" s="33" t="str">
        <f>IF(M197="","",IF(AND(ISERROR(VLOOKUP(N197,N$1:N196,1,0)),ISERROR(VLOOKUP(N197,N198:N$255,1,0))),"ok","▲NG"))</f>
        <v/>
      </c>
      <c r="Q197" s="26" t="str">
        <f t="shared" si="122"/>
        <v/>
      </c>
      <c r="R197" s="26" t="str">
        <f t="shared" si="123"/>
        <v/>
      </c>
      <c r="S197" s="28" t="str">
        <f t="shared" si="124"/>
        <v/>
      </c>
      <c r="T197" s="28" t="str">
        <f t="shared" si="125"/>
        <v/>
      </c>
    </row>
    <row r="198" spans="2:20" ht="30">
      <c r="B198" s="17" t="s">
        <v>766</v>
      </c>
      <c r="C198" s="1" t="s">
        <v>562</v>
      </c>
      <c r="D198" s="42" t="str">
        <f>VLOOKUP(B198,翻訳!B:E,4,0)</f>
        <v>visual</v>
      </c>
      <c r="E198" s="42" t="str">
        <f>VLOOKUP(B198,翻訳!B:F,5,0)</f>
        <v>V</v>
      </c>
      <c r="F198" s="32" t="str">
        <f>_xlfn.XLOOKUP($B198,翻訳!$B:$B,翻訳!$G:$G,"",0)&amp;""</f>
        <v>Select a word(w) or line(l) or sentence(s) or paragraph(p)</v>
      </c>
      <c r="G198" s="32" t="str">
        <f>_xlfn.XLOOKUP($B198,翻訳!$B:$B,翻訳!$H:$H,"",0)&amp;""</f>
        <v/>
      </c>
      <c r="H198" s="9" t="s">
        <v>881</v>
      </c>
      <c r="L198" s="25">
        <f t="shared" si="119"/>
        <v>1</v>
      </c>
      <c r="M198" s="25" t="str">
        <f t="shared" si="120"/>
        <v/>
      </c>
      <c r="N198" s="25" t="str">
        <f t="shared" si="111"/>
        <v/>
      </c>
      <c r="O198" s="25" t="str">
        <f t="shared" si="121"/>
        <v>!!V</v>
      </c>
      <c r="P198" s="33" t="str">
        <f>IF(M198="","",IF(AND(ISERROR(VLOOKUP(N198,N$1:N197,1,0)),ISERROR(VLOOKUP(N198,N199:N$255,1,0))),"ok","▲NG"))</f>
        <v/>
      </c>
      <c r="Q198" s="26" t="str">
        <f t="shared" si="122"/>
        <v/>
      </c>
      <c r="R198" s="26" t="str">
        <f t="shared" si="123"/>
        <v/>
      </c>
      <c r="S198" s="28" t="str">
        <f t="shared" si="124"/>
        <v/>
      </c>
      <c r="T198" s="28" t="str">
        <f t="shared" si="125"/>
        <v/>
      </c>
    </row>
    <row r="199" spans="2:20">
      <c r="B199" s="17" t="s">
        <v>767</v>
      </c>
      <c r="C199" s="1" t="s">
        <v>562</v>
      </c>
      <c r="D199" s="42" t="str">
        <f>VLOOKUP(B199,翻訳!B:E,4,0)</f>
        <v>visual</v>
      </c>
      <c r="E199" s="42" t="str">
        <f>VLOOKUP(B199,翻訳!B:F,5,0)</f>
        <v>&lt;Ctrl-u&gt;</v>
      </c>
      <c r="F199" s="32" t="str">
        <f>_xlfn.XLOOKUP($B199,翻訳!$B:$B,翻訳!$G:$G,"",0)&amp;""</f>
        <v>Backward 20 lines</v>
      </c>
      <c r="G199" s="32" t="str">
        <f>_xlfn.XLOOKUP($B199,翻訳!$B:$B,翻訳!$H:$H,"",0)&amp;""</f>
        <v>逆方向20行先にカーソルを移動</v>
      </c>
      <c r="H199" s="9" t="s">
        <v>881</v>
      </c>
      <c r="L199" s="25">
        <f t="shared" si="119"/>
        <v>8</v>
      </c>
      <c r="M199" s="25" t="str">
        <f t="shared" si="120"/>
        <v/>
      </c>
      <c r="N199" s="25" t="str">
        <f t="shared" si="111"/>
        <v/>
      </c>
      <c r="O199" s="25" t="str">
        <f t="shared" si="121"/>
        <v>!!&lt;Ctrl-u&gt;</v>
      </c>
      <c r="P199" s="33" t="str">
        <f>IF(M199="","",IF(AND(ISERROR(VLOOKUP(N199,N$1:N198,1,0)),ISERROR(VLOOKUP(N199,N200:N$255,1,0))),"ok","▲NG"))</f>
        <v/>
      </c>
      <c r="Q199" s="26" t="str">
        <f t="shared" si="122"/>
        <v/>
      </c>
      <c r="R199" s="26" t="str">
        <f t="shared" si="123"/>
        <v/>
      </c>
      <c r="S199" s="28" t="str">
        <f t="shared" si="124"/>
        <v/>
      </c>
      <c r="T199" s="28" t="str">
        <f t="shared" si="125"/>
        <v/>
      </c>
    </row>
    <row r="200" spans="2:20">
      <c r="B200" s="17" t="s">
        <v>768</v>
      </c>
      <c r="C200" s="1" t="s">
        <v>562</v>
      </c>
      <c r="D200" s="42" t="str">
        <f>VLOOKUP(B200,翻訳!B:E,4,0)</f>
        <v>visual</v>
      </c>
      <c r="E200" s="42" t="str">
        <f>VLOOKUP(B200,翻訳!B:F,5,0)</f>
        <v>&lt;Ctrl-d&gt;</v>
      </c>
      <c r="F200" s="32" t="str">
        <f>_xlfn.XLOOKUP($B200,翻訳!$B:$B,翻訳!$G:$G,"",0)&amp;""</f>
        <v>Forward 20 lines</v>
      </c>
      <c r="G200" s="32" t="str">
        <f>_xlfn.XLOOKUP($B200,翻訳!$B:$B,翻訳!$H:$H,"",0)&amp;""</f>
        <v>順方向20行先にカーソルを移動</v>
      </c>
      <c r="H200" s="9" t="s">
        <v>881</v>
      </c>
      <c r="L200" s="25">
        <f t="shared" si="119"/>
        <v>8</v>
      </c>
      <c r="M200" s="25" t="str">
        <f t="shared" si="120"/>
        <v/>
      </c>
      <c r="N200" s="25" t="str">
        <f t="shared" si="111"/>
        <v/>
      </c>
      <c r="O200" s="25" t="str">
        <f t="shared" si="121"/>
        <v>!!&lt;Ctrl-d&gt;</v>
      </c>
      <c r="P200" s="33" t="str">
        <f>IF(M200="","",IF(AND(ISERROR(VLOOKUP(N200,N$1:N199,1,0)),ISERROR(VLOOKUP(N200,N201:N$255,1,0))),"ok","▲NG"))</f>
        <v/>
      </c>
      <c r="Q200" s="26" t="str">
        <f t="shared" si="122"/>
        <v/>
      </c>
      <c r="R200" s="26" t="str">
        <f t="shared" si="123"/>
        <v/>
      </c>
      <c r="S200" s="28" t="str">
        <f t="shared" si="124"/>
        <v/>
      </c>
      <c r="T200" s="28" t="str">
        <f t="shared" si="125"/>
        <v/>
      </c>
    </row>
    <row r="201" spans="2:20">
      <c r="B201" s="17" t="s">
        <v>769</v>
      </c>
      <c r="C201" s="1" t="s">
        <v>562</v>
      </c>
      <c r="D201" s="42" t="str">
        <f>VLOOKUP(B201,翻訳!B:E,4,0)</f>
        <v>visual</v>
      </c>
      <c r="E201" s="42" t="str">
        <f>VLOOKUP(B201,翻訳!B:F,5,0)</f>
        <v>t</v>
      </c>
      <c r="F201" s="32" t="str">
        <f>_xlfn.XLOOKUP($B201,翻訳!$B:$B,翻訳!$G:$G,"",0)&amp;""</f>
        <v>Translate selected text with google</v>
      </c>
      <c r="G201" s="32" t="str">
        <f>_xlfn.XLOOKUP($B201,翻訳!$B:$B,翻訳!$H:$H,"",0)&amp;""</f>
        <v/>
      </c>
      <c r="H201" s="9" t="s">
        <v>881</v>
      </c>
      <c r="L201" s="25">
        <f t="shared" si="119"/>
        <v>1</v>
      </c>
      <c r="M201" s="25" t="str">
        <f t="shared" si="120"/>
        <v/>
      </c>
      <c r="N201" s="25" t="str">
        <f t="shared" si="111"/>
        <v/>
      </c>
      <c r="O201" s="25" t="str">
        <f t="shared" si="121"/>
        <v>!!t</v>
      </c>
      <c r="P201" s="33" t="str">
        <f>IF(M201="","",IF(AND(ISERROR(VLOOKUP(N201,N$1:N200,1,0)),ISERROR(VLOOKUP(N201,N202:N$255,1,0))),"ok","▲NG"))</f>
        <v/>
      </c>
      <c r="Q201" s="26" t="str">
        <f t="shared" si="122"/>
        <v/>
      </c>
      <c r="R201" s="26" t="str">
        <f t="shared" si="123"/>
        <v/>
      </c>
      <c r="S201" s="28" t="str">
        <f t="shared" si="124"/>
        <v/>
      </c>
      <c r="T201" s="28" t="str">
        <f t="shared" si="125"/>
        <v/>
      </c>
    </row>
    <row r="202" spans="2:20">
      <c r="B202" s="17" t="s">
        <v>770</v>
      </c>
      <c r="C202" s="1" t="s">
        <v>562</v>
      </c>
      <c r="D202" s="42" t="str">
        <f>VLOOKUP(B202,翻訳!B:E,4,0)</f>
        <v>visual</v>
      </c>
      <c r="E202" s="42" t="str">
        <f>VLOOKUP(B202,翻訳!B:F,5,0)</f>
        <v>q</v>
      </c>
      <c r="F202" s="32" t="str">
        <f>_xlfn.XLOOKUP($B202,翻訳!$B:$B,翻訳!$G:$G,"",0)&amp;""</f>
        <v>Translate word under cursor</v>
      </c>
      <c r="G202" s="32" t="str">
        <f>_xlfn.XLOOKUP($B202,翻訳!$B:$B,翻訳!$H:$H,"",0)&amp;""</f>
        <v/>
      </c>
      <c r="H202" s="9" t="s">
        <v>881</v>
      </c>
      <c r="L202" s="25">
        <f t="shared" si="119"/>
        <v>1</v>
      </c>
      <c r="M202" s="25" t="str">
        <f t="shared" si="120"/>
        <v/>
      </c>
      <c r="N202" s="25" t="str">
        <f t="shared" ref="N202:N254" si="126">IF(M202="","",CODE(LEFT(M202,1))&amp;CODE((MID(M202&amp;" ",2,1)))&amp;CODE((MID(M202&amp;"  ",3,1)))&amp;CODE((MID(M202&amp;"   ",4,1))))</f>
        <v/>
      </c>
      <c r="O202" s="25" t="str">
        <f t="shared" si="121"/>
        <v>!!q</v>
      </c>
      <c r="P202" s="33" t="str">
        <f>IF(M202="","",IF(AND(ISERROR(VLOOKUP(N202,N$1:N201,1,0)),ISERROR(VLOOKUP(N202,N203:N$255,1,0))),"ok","▲NG"))</f>
        <v/>
      </c>
      <c r="Q202" s="26" t="str">
        <f t="shared" si="122"/>
        <v/>
      </c>
      <c r="R202" s="26" t="str">
        <f t="shared" si="123"/>
        <v/>
      </c>
      <c r="S202" s="28" t="str">
        <f t="shared" si="124"/>
        <v/>
      </c>
      <c r="T202" s="28" t="str">
        <f t="shared" si="125"/>
        <v/>
      </c>
    </row>
    <row r="203" spans="2:20">
      <c r="B203" s="17" t="s">
        <v>771</v>
      </c>
      <c r="C203" s="18"/>
      <c r="D203" s="19"/>
      <c r="E203" s="19"/>
      <c r="F203" s="20"/>
      <c r="G203" s="20"/>
      <c r="H203" s="21"/>
      <c r="I203" s="23"/>
      <c r="J203" s="23"/>
      <c r="K203" s="22"/>
      <c r="L203" s="23"/>
      <c r="M203" s="23"/>
      <c r="N203" s="23"/>
      <c r="O203" s="23"/>
      <c r="P203" s="19"/>
      <c r="Q203" s="19"/>
      <c r="R203" s="19"/>
      <c r="S203" s="24"/>
      <c r="T203" s="24"/>
    </row>
    <row r="204" spans="2:20" ht="45">
      <c r="B204" s="17" t="s">
        <v>772</v>
      </c>
      <c r="C204" s="1" t="s">
        <v>563</v>
      </c>
      <c r="D204" s="42" t="str">
        <f>VLOOKUP(B204,翻訳!B:E,4,0)</f>
        <v>normal</v>
      </c>
      <c r="E204" s="42" t="str">
        <f>VLOOKUP(B204,翻訳!B:F,5,0)</f>
        <v>m</v>
      </c>
      <c r="F204" s="32" t="str">
        <f>_xlfn.XLOOKUP($B204,翻訳!$B:$B,翻訳!$G:$G,"",0)&amp;""</f>
        <v>Add current URL to vim-like marks</v>
      </c>
      <c r="G204" s="32" t="str">
        <f>_xlfn.XLOOKUP($B204,翻訳!$B:$B,翻訳!$H:$H,"",0)&amp;""</f>
        <v>1文字入力待ち状態になり、次に入力した文字でマークを現在のページとスクロール状態に付与する。記憶したマークの一覧は om コマンドで確認できる。</v>
      </c>
      <c r="H204" s="9" t="s">
        <v>437</v>
      </c>
      <c r="I204" s="30" t="s">
        <v>865</v>
      </c>
      <c r="J204" s="30"/>
      <c r="K204" s="8" t="s">
        <v>493</v>
      </c>
      <c r="L204" s="25">
        <f t="shared" ref="L204" si="127">LEN(E204)</f>
        <v>1</v>
      </c>
      <c r="M204" s="25" t="str">
        <f t="shared" ref="M204" si="128">IF(H204="○",IF(I204="",E204,I204),"")</f>
        <v>@mk</v>
      </c>
      <c r="N204" s="25" t="str">
        <f t="shared" si="126"/>
        <v>6410910732</v>
      </c>
      <c r="O204" s="25" t="str">
        <f t="shared" ref="O204" si="129">"!!"&amp;E204</f>
        <v>!!m</v>
      </c>
      <c r="P204" s="33" t="str">
        <f>IF(M204="","",IF(AND(ISERROR(VLOOKUP(N204,N$1:N203,1,0)),ISERROR(VLOOKUP(N204,N205:N$255,1,0))),"ok","▲NG"))</f>
        <v>ok</v>
      </c>
      <c r="Q204" s="26" t="str">
        <f t="shared" ref="Q204" si="130">IF(M204="","",LEFT(M204,1))</f>
        <v>@</v>
      </c>
      <c r="R204" s="26" t="str">
        <f t="shared" ref="R204" si="131">IF(I204="","",LEFT(I204,2))</f>
        <v>@m</v>
      </c>
      <c r="S204" s="28" t="str">
        <f t="shared" ref="S204" si="132">IF(""=M204,"","map("""&amp;M204&amp;""", """&amp;O204&amp;""")")</f>
        <v>map("@mk", "!!m")</v>
      </c>
      <c r="T204" s="28" t="str">
        <f t="shared" ref="T204" si="133">IF(""=J204,"","map("""&amp;J204&amp;""", """&amp;O204&amp;""")")</f>
        <v/>
      </c>
    </row>
    <row r="205" spans="2:20" ht="30">
      <c r="B205" s="17" t="s">
        <v>773</v>
      </c>
      <c r="C205" s="1" t="s">
        <v>563</v>
      </c>
      <c r="D205" s="42" t="str">
        <f>VLOOKUP(B205,翻訳!B:E,4,0)</f>
        <v>normal</v>
      </c>
      <c r="E205" s="42" t="str">
        <f>VLOOKUP(B205,翻訳!B:F,5,0)</f>
        <v>'</v>
      </c>
      <c r="F205" s="32" t="str">
        <f>_xlfn.XLOOKUP($B205,翻訳!$B:$B,翻訳!$G:$G,"",0)&amp;""</f>
        <v>Jump to vim-like mark</v>
      </c>
      <c r="G205" s="32" t="str">
        <f>_xlfn.XLOOKUP($B205,翻訳!$B:$B,翻訳!$H:$H,"",0)&amp;""</f>
        <v>1文字入力待ち状態になり、次に入力した文字で記憶したマークを新しいタブで開く。</v>
      </c>
      <c r="H205" s="9" t="s">
        <v>437</v>
      </c>
      <c r="I205" s="31" t="s">
        <v>863</v>
      </c>
      <c r="L205" s="25">
        <f t="shared" ref="L205:L206" si="134">LEN(E205)</f>
        <v>1</v>
      </c>
      <c r="M205" s="25" t="str">
        <f t="shared" ref="M205:M206" si="135">IF(H205="○",IF(I205="",E205,I205),"")</f>
        <v>m</v>
      </c>
      <c r="N205" s="25" t="str">
        <f t="shared" si="126"/>
        <v>109323232</v>
      </c>
      <c r="O205" s="25" t="str">
        <f t="shared" ref="O205:O206" si="136">"!!"&amp;E205</f>
        <v>!!'</v>
      </c>
      <c r="P205" s="33" t="str">
        <f>IF(M205="","",IF(AND(ISERROR(VLOOKUP(N205,N$1:N204,1,0)),ISERROR(VLOOKUP(N205,N206:N$255,1,0))),"ok","▲NG"))</f>
        <v>ok</v>
      </c>
      <c r="Q205" s="26" t="str">
        <f t="shared" ref="Q205:Q206" si="137">IF(M205="","",LEFT(M205,1))</f>
        <v>m</v>
      </c>
      <c r="R205" s="26" t="str">
        <f t="shared" ref="R205:R206" si="138">IF(I205="","",LEFT(I205,2))</f>
        <v>m</v>
      </c>
      <c r="S205" s="28" t="str">
        <f t="shared" ref="S205:S206" si="139">IF(""=M205,"","map("""&amp;M205&amp;""", """&amp;O205&amp;""")")</f>
        <v>map("m", "!!'")</v>
      </c>
      <c r="T205" s="28" t="str">
        <f t="shared" ref="T205:T206" si="140">IF(""=J205,"","map("""&amp;J205&amp;""", """&amp;O205&amp;""")")</f>
        <v/>
      </c>
    </row>
    <row r="206" spans="2:20" ht="30">
      <c r="B206" s="17" t="s">
        <v>774</v>
      </c>
      <c r="C206" s="1" t="s">
        <v>563</v>
      </c>
      <c r="D206" s="42" t="str">
        <f>VLOOKUP(B206,翻訳!B:E,4,0)</f>
        <v>normal</v>
      </c>
      <c r="E206" s="42" t="str">
        <f>VLOOKUP(B206,翻訳!B:F,5,0)</f>
        <v>&lt;Ctrl-'&gt;</v>
      </c>
      <c r="F206" s="32" t="str">
        <f>_xlfn.XLOOKUP($B206,翻訳!$B:$B,翻訳!$G:$G,"",0)&amp;""</f>
        <v>Jump to vim-like mark in new tab.</v>
      </c>
      <c r="G206" s="32" t="str">
        <f>_xlfn.XLOOKUP($B206,翻訳!$B:$B,翻訳!$H:$H,"",0)&amp;""</f>
        <v>1文字入力待ち状態になり、次に入力した文字で記憶したマークを新しいタブで開く。</v>
      </c>
      <c r="H206" s="9" t="s">
        <v>437</v>
      </c>
      <c r="I206" s="31" t="s">
        <v>864</v>
      </c>
      <c r="L206" s="25">
        <f t="shared" si="134"/>
        <v>8</v>
      </c>
      <c r="M206" s="25" t="str">
        <f t="shared" si="135"/>
        <v>M</v>
      </c>
      <c r="N206" s="25" t="str">
        <f t="shared" si="126"/>
        <v>77323232</v>
      </c>
      <c r="O206" s="25" t="str">
        <f t="shared" si="136"/>
        <v>!!&lt;Ctrl-'&gt;</v>
      </c>
      <c r="P206" s="33" t="str">
        <f>IF(M206="","",IF(AND(ISERROR(VLOOKUP(N206,N$1:N205,1,0)),ISERROR(VLOOKUP(N206,N207:N$255,1,0))),"ok","▲NG"))</f>
        <v>ok</v>
      </c>
      <c r="Q206" s="26" t="str">
        <f t="shared" si="137"/>
        <v>M</v>
      </c>
      <c r="R206" s="26" t="str">
        <f t="shared" si="138"/>
        <v>M</v>
      </c>
      <c r="S206" s="28" t="str">
        <f t="shared" si="139"/>
        <v>map("M", "!!&lt;Ctrl-'&gt;")</v>
      </c>
      <c r="T206" s="28" t="str">
        <f t="shared" si="140"/>
        <v/>
      </c>
    </row>
    <row r="207" spans="2:20">
      <c r="B207" s="17" t="s">
        <v>775</v>
      </c>
      <c r="C207" s="18"/>
      <c r="D207" s="19"/>
      <c r="E207" s="19"/>
      <c r="F207" s="20"/>
      <c r="G207" s="20"/>
      <c r="H207" s="21"/>
      <c r="I207" s="23"/>
      <c r="J207" s="23"/>
      <c r="K207" s="22"/>
      <c r="L207" s="23"/>
      <c r="M207" s="23"/>
      <c r="N207" s="23"/>
      <c r="O207" s="23"/>
      <c r="P207" s="19"/>
      <c r="Q207" s="19"/>
      <c r="R207" s="19"/>
      <c r="S207" s="24"/>
      <c r="T207" s="24"/>
    </row>
    <row r="208" spans="2:20" ht="30">
      <c r="B208" s="17" t="s">
        <v>776</v>
      </c>
      <c r="C208" s="1" t="s">
        <v>564</v>
      </c>
      <c r="D208" s="42" t="str">
        <f>VLOOKUP(B208,翻訳!B:E,4,0)</f>
        <v>normal</v>
      </c>
      <c r="E208" s="42" t="str">
        <f>VLOOKUP(B208,翻訳!B:F,5,0)</f>
        <v>;pm</v>
      </c>
      <c r="F208" s="32" t="str">
        <f>_xlfn.XLOOKUP($B208,翻訳!$B:$B,翻訳!$G:$G,"",0)&amp;""</f>
        <v>Preview markdown</v>
      </c>
      <c r="G208" s="32" t="str">
        <f>_xlfn.XLOOKUP($B208,翻訳!$B:$B,翻訳!$H:$H,"",0)&amp;""</f>
        <v>Markdownプレビュータブを開き、クリップボードの文字列をMarkdownとして表示する。</v>
      </c>
      <c r="H208" s="9" t="s">
        <v>437</v>
      </c>
      <c r="I208" s="30" t="s">
        <v>861</v>
      </c>
      <c r="J208" s="30"/>
      <c r="L208" s="25">
        <f t="shared" ref="L208" si="141">LEN(E208)</f>
        <v>3</v>
      </c>
      <c r="M208" s="25" t="str">
        <f t="shared" ref="M208" si="142">IF(H208="○",IF(I208="",E208,I208),"")</f>
        <v>@md</v>
      </c>
      <c r="N208" s="25" t="str">
        <f t="shared" si="126"/>
        <v>6410910032</v>
      </c>
      <c r="O208" s="25" t="str">
        <f t="shared" ref="O208" si="143">"!!"&amp;E208</f>
        <v>!!;pm</v>
      </c>
      <c r="P208" s="33" t="str">
        <f>IF(M208="","",IF(AND(ISERROR(VLOOKUP(N208,N$1:N207,1,0)),ISERROR(VLOOKUP(N208,N209:N$255,1,0))),"ok","▲NG"))</f>
        <v>ok</v>
      </c>
      <c r="Q208" s="26" t="str">
        <f t="shared" ref="Q208" si="144">IF(M208="","",LEFT(M208,1))</f>
        <v>@</v>
      </c>
      <c r="R208" s="26" t="str">
        <f t="shared" ref="R208" si="145">IF(I208="","",LEFT(I208,2))</f>
        <v>@m</v>
      </c>
      <c r="S208" s="28" t="str">
        <f t="shared" ref="S208" si="146">IF(""=M208,"","map("""&amp;M208&amp;""", """&amp;O208&amp;""")")</f>
        <v>map("@md", "!!;pm")</v>
      </c>
      <c r="T208" s="28" t="str">
        <f t="shared" ref="T208" si="147">IF(""=J208,"","map("""&amp;J208&amp;""", """&amp;O208&amp;""")")</f>
        <v/>
      </c>
    </row>
    <row r="209" spans="2:20">
      <c r="B209" s="17" t="s">
        <v>777</v>
      </c>
      <c r="C209" s="1" t="s">
        <v>564</v>
      </c>
      <c r="D209" s="42" t="str">
        <f>VLOOKUP(B209,翻訳!B:E,4,0)</f>
        <v>normal</v>
      </c>
      <c r="E209" s="42" t="str">
        <f>VLOOKUP(B209,翻訳!B:F,5,0)</f>
        <v>;e</v>
      </c>
      <c r="F209" s="32" t="str">
        <f>_xlfn.XLOOKUP($B209,翻訳!$B:$B,翻訳!$G:$G,"",0)&amp;""</f>
        <v>Edit Settings</v>
      </c>
      <c r="G209" s="32" t="str">
        <f>_xlfn.XLOOKUP($B209,翻訳!$B:$B,翻訳!$H:$H,"",0)&amp;""</f>
        <v>Surfingkeysの設定を開く</v>
      </c>
      <c r="H209" s="9" t="s">
        <v>437</v>
      </c>
      <c r="I209" s="30" t="s">
        <v>860</v>
      </c>
      <c r="J209" s="30"/>
      <c r="L209" s="25">
        <f t="shared" ref="L209:L210" si="148">LEN(E209)</f>
        <v>2</v>
      </c>
      <c r="M209" s="25" t="str">
        <f t="shared" ref="M209:M210" si="149">IF(H209="○",IF(I209="",E209,I209),"")</f>
        <v>@e</v>
      </c>
      <c r="N209" s="25" t="str">
        <f t="shared" si="126"/>
        <v>641013232</v>
      </c>
      <c r="O209" s="25" t="str">
        <f t="shared" ref="O209:O210" si="150">"!!"&amp;E209</f>
        <v>!!;e</v>
      </c>
      <c r="P209" s="33" t="str">
        <f>IF(M209="","",IF(AND(ISERROR(VLOOKUP(N209,N$1:N208,1,0)),ISERROR(VLOOKUP(N209,N210:N$255,1,0))),"ok","▲NG"))</f>
        <v>ok</v>
      </c>
      <c r="Q209" s="26" t="str">
        <f t="shared" ref="Q209:Q210" si="151">IF(M209="","",LEFT(M209,1))</f>
        <v>@</v>
      </c>
      <c r="R209" s="26" t="str">
        <f t="shared" ref="R209:R210" si="152">IF(I209="","",LEFT(I209,2))</f>
        <v>@e</v>
      </c>
      <c r="S209" s="28" t="str">
        <f t="shared" ref="S209:S210" si="153">IF(""=M209,"","map("""&amp;M209&amp;""", """&amp;O209&amp;""")")</f>
        <v>map("@e", "!!;e")</v>
      </c>
      <c r="T209" s="28" t="str">
        <f t="shared" ref="T209:T210" si="154">IF(""=J209,"","map("""&amp;J209&amp;""", """&amp;O209&amp;""")")</f>
        <v/>
      </c>
    </row>
    <row r="210" spans="2:20">
      <c r="B210" s="17" t="s">
        <v>778</v>
      </c>
      <c r="C210" s="1" t="s">
        <v>564</v>
      </c>
      <c r="D210" s="42" t="str">
        <f>VLOOKUP(B210,翻訳!B:E,4,0)</f>
        <v>normal</v>
      </c>
      <c r="E210" s="42" t="str">
        <f>VLOOKUP(B210,翻訳!B:F,5,0)</f>
        <v>;v</v>
      </c>
      <c r="F210" s="32" t="str">
        <f>_xlfn.XLOOKUP($B210,翻訳!$B:$B,翻訳!$G:$G,"",0)&amp;""</f>
        <v>Open neovim</v>
      </c>
      <c r="G210" s="32" t="str">
        <f>_xlfn.XLOOKUP($B210,翻訳!$B:$B,翻訳!$H:$H,"",0)&amp;""</f>
        <v>Neovimを開く</v>
      </c>
      <c r="H210" s="9" t="s">
        <v>862</v>
      </c>
      <c r="L210" s="25">
        <f t="shared" si="148"/>
        <v>2</v>
      </c>
      <c r="M210" s="25" t="str">
        <f t="shared" si="149"/>
        <v/>
      </c>
      <c r="N210" s="25" t="str">
        <f t="shared" si="126"/>
        <v/>
      </c>
      <c r="O210" s="25" t="str">
        <f t="shared" si="150"/>
        <v>!!;v</v>
      </c>
      <c r="P210" s="33" t="str">
        <f>IF(M210="","",IF(AND(ISERROR(VLOOKUP(N210,N$1:N209,1,0)),ISERROR(VLOOKUP(N210,N211:N$255,1,0))),"ok","▲NG"))</f>
        <v/>
      </c>
      <c r="Q210" s="26" t="str">
        <f t="shared" si="151"/>
        <v/>
      </c>
      <c r="R210" s="26" t="str">
        <f t="shared" si="152"/>
        <v/>
      </c>
      <c r="S210" s="28" t="str">
        <f t="shared" si="153"/>
        <v/>
      </c>
      <c r="T210" s="28" t="str">
        <f t="shared" si="154"/>
        <v/>
      </c>
    </row>
    <row r="211" spans="2:20">
      <c r="B211" s="17" t="s">
        <v>779</v>
      </c>
      <c r="C211" s="18"/>
      <c r="D211" s="19"/>
      <c r="E211" s="19"/>
      <c r="F211" s="20"/>
      <c r="G211" s="20"/>
      <c r="H211" s="21"/>
      <c r="I211" s="23"/>
      <c r="J211" s="23"/>
      <c r="K211" s="22"/>
      <c r="L211" s="23"/>
      <c r="M211" s="23"/>
      <c r="N211" s="23"/>
      <c r="O211" s="23"/>
      <c r="P211" s="19"/>
      <c r="Q211" s="19"/>
      <c r="R211" s="19"/>
      <c r="S211" s="24"/>
      <c r="T211" s="24"/>
    </row>
    <row r="212" spans="2:20">
      <c r="B212" s="17" t="s">
        <v>780</v>
      </c>
      <c r="C212" s="1" t="s">
        <v>565</v>
      </c>
      <c r="D212" s="42" t="str">
        <f>VLOOKUP(B212,翻訳!B:E,4,0)</f>
        <v>normal</v>
      </c>
      <c r="E212" s="42" t="str">
        <f>VLOOKUP(B212,翻訳!B:F,5,0)</f>
        <v>ga</v>
      </c>
      <c r="F212" s="32" t="str">
        <f>_xlfn.XLOOKUP($B212,翻訳!$B:$B,翻訳!$G:$G,"",0)&amp;""</f>
        <v>Open Chrome About</v>
      </c>
      <c r="G212" s="32" t="str">
        <f>_xlfn.XLOOKUP($B212,翻訳!$B:$B,翻訳!$H:$H,"",0)&amp;""</f>
        <v>Chromeの「設定 - Chrome について」を開く</v>
      </c>
      <c r="H212" s="9" t="s">
        <v>437</v>
      </c>
      <c r="L212" s="25">
        <f t="shared" ref="L212" si="155">LEN(E212)</f>
        <v>2</v>
      </c>
      <c r="M212" s="25" t="str">
        <f t="shared" ref="M212" si="156">IF(H212="○",IF(I212="",E212,I212),"")</f>
        <v>ga</v>
      </c>
      <c r="N212" s="25" t="str">
        <f t="shared" si="126"/>
        <v>103973232</v>
      </c>
      <c r="O212" s="25" t="str">
        <f t="shared" ref="O212" si="157">"!!"&amp;E212</f>
        <v>!!ga</v>
      </c>
      <c r="P212" s="33" t="str">
        <f>IF(M212="","",IF(AND(ISERROR(VLOOKUP(N212,N$1:N211,1,0)),ISERROR(VLOOKUP(N212,N213:N$255,1,0))),"ok","▲NG"))</f>
        <v>ok</v>
      </c>
      <c r="Q212" s="26" t="str">
        <f t="shared" ref="Q212" si="158">IF(M212="","",LEFT(M212,1))</f>
        <v>g</v>
      </c>
      <c r="R212" s="26" t="str">
        <f t="shared" ref="R212" si="159">IF(I212="","",LEFT(I212,2))</f>
        <v/>
      </c>
      <c r="S212" s="28" t="str">
        <f t="shared" ref="S212" si="160">IF(""=M212,"","map("""&amp;M212&amp;""", """&amp;O212&amp;""")")</f>
        <v>map("ga", "!!ga")</v>
      </c>
      <c r="T212" s="28" t="str">
        <f t="shared" ref="T212" si="161">IF(""=J212,"","map("""&amp;J212&amp;""", """&amp;O212&amp;""")")</f>
        <v/>
      </c>
    </row>
    <row r="213" spans="2:20">
      <c r="B213" s="17" t="s">
        <v>781</v>
      </c>
      <c r="C213" s="1" t="s">
        <v>565</v>
      </c>
      <c r="D213" s="42" t="str">
        <f>VLOOKUP(B213,翻訳!B:E,4,0)</f>
        <v>normal</v>
      </c>
      <c r="E213" s="42" t="str">
        <f>VLOOKUP(B213,翻訳!B:F,5,0)</f>
        <v>gb</v>
      </c>
      <c r="F213" s="32" t="str">
        <f>_xlfn.XLOOKUP($B213,翻訳!$B:$B,翻訳!$G:$G,"",0)&amp;""</f>
        <v>Open Chrome Bookmarks</v>
      </c>
      <c r="G213" s="32" t="str">
        <f>_xlfn.XLOOKUP($B213,翻訳!$B:$B,翻訳!$H:$H,"",0)&amp;""</f>
        <v>Chromeの「ブックマーク マネージャ」を開く</v>
      </c>
      <c r="H213" s="9" t="s">
        <v>437</v>
      </c>
      <c r="L213" s="25">
        <f t="shared" ref="L213:L222" si="162">LEN(E213)</f>
        <v>2</v>
      </c>
      <c r="M213" s="25" t="str">
        <f t="shared" ref="M213:M222" si="163">IF(H213="○",IF(I213="",E213,I213),"")</f>
        <v>gb</v>
      </c>
      <c r="N213" s="25" t="str">
        <f t="shared" si="126"/>
        <v>103983232</v>
      </c>
      <c r="O213" s="25" t="str">
        <f t="shared" ref="O213:O222" si="164">"!!"&amp;E213</f>
        <v>!!gb</v>
      </c>
      <c r="P213" s="33" t="str">
        <f>IF(M213="","",IF(AND(ISERROR(VLOOKUP(N213,N$1:N212,1,0)),ISERROR(VLOOKUP(N213,N214:N$255,1,0))),"ok","▲NG"))</f>
        <v>ok</v>
      </c>
      <c r="Q213" s="26" t="str">
        <f t="shared" ref="Q213:Q222" si="165">IF(M213="","",LEFT(M213,1))</f>
        <v>g</v>
      </c>
      <c r="R213" s="26" t="str">
        <f t="shared" ref="R213:R222" si="166">IF(I213="","",LEFT(I213,2))</f>
        <v/>
      </c>
      <c r="S213" s="28" t="str">
        <f t="shared" ref="S213:S222" si="167">IF(""=M213,"","map("""&amp;M213&amp;""", """&amp;O213&amp;""")")</f>
        <v>map("gb", "!!gb")</v>
      </c>
      <c r="T213" s="28" t="str">
        <f t="shared" ref="T213:T222" si="168">IF(""=J213,"","map("""&amp;J213&amp;""", """&amp;O213&amp;""")")</f>
        <v/>
      </c>
    </row>
    <row r="214" spans="2:20">
      <c r="B214" s="17" t="s">
        <v>782</v>
      </c>
      <c r="C214" s="1" t="s">
        <v>565</v>
      </c>
      <c r="D214" s="42" t="str">
        <f>VLOOKUP(B214,翻訳!B:E,4,0)</f>
        <v>normal</v>
      </c>
      <c r="E214" s="42" t="str">
        <f>VLOOKUP(B214,翻訳!B:F,5,0)</f>
        <v>gc</v>
      </c>
      <c r="F214" s="32" t="str">
        <f>_xlfn.XLOOKUP($B214,翻訳!$B:$B,翻訳!$G:$G,"",0)&amp;""</f>
        <v>Open Chrome Cache</v>
      </c>
      <c r="G214" s="32" t="str">
        <f>_xlfn.XLOOKUP($B214,翻訳!$B:$B,翻訳!$H:$H,"",0)&amp;""</f>
        <v>"chrome://cache/"を開く</v>
      </c>
      <c r="H214" s="9" t="s">
        <v>862</v>
      </c>
      <c r="K214" s="8" t="s">
        <v>867</v>
      </c>
      <c r="L214" s="25">
        <f t="shared" si="162"/>
        <v>2</v>
      </c>
      <c r="M214" s="25" t="str">
        <f t="shared" si="163"/>
        <v/>
      </c>
      <c r="N214" s="25" t="str">
        <f t="shared" si="126"/>
        <v/>
      </c>
      <c r="O214" s="25" t="str">
        <f t="shared" si="164"/>
        <v>!!gc</v>
      </c>
      <c r="P214" s="33" t="str">
        <f>IF(M214="","",IF(AND(ISERROR(VLOOKUP(N214,N$1:N213,1,0)),ISERROR(VLOOKUP(N214,N215:N$255,1,0))),"ok","▲NG"))</f>
        <v/>
      </c>
      <c r="Q214" s="26" t="str">
        <f t="shared" si="165"/>
        <v/>
      </c>
      <c r="R214" s="26" t="str">
        <f t="shared" si="166"/>
        <v/>
      </c>
      <c r="S214" s="28" t="str">
        <f t="shared" si="167"/>
        <v/>
      </c>
      <c r="T214" s="28" t="str">
        <f t="shared" si="168"/>
        <v/>
      </c>
    </row>
    <row r="215" spans="2:20">
      <c r="B215" s="17" t="s">
        <v>783</v>
      </c>
      <c r="C215" s="1" t="s">
        <v>565</v>
      </c>
      <c r="D215" s="42" t="str">
        <f>VLOOKUP(B215,翻訳!B:E,4,0)</f>
        <v>normal</v>
      </c>
      <c r="E215" s="42" t="str">
        <f>VLOOKUP(B215,翻訳!B:F,5,0)</f>
        <v>gd</v>
      </c>
      <c r="F215" s="32" t="str">
        <f>_xlfn.XLOOKUP($B215,翻訳!$B:$B,翻訳!$G:$G,"",0)&amp;""</f>
        <v>Open Chrome Downloads</v>
      </c>
      <c r="G215" s="32" t="str">
        <f>_xlfn.XLOOKUP($B215,翻訳!$B:$B,翻訳!$H:$H,"",0)&amp;""</f>
        <v>Chromeの「ダウンロード」を開く</v>
      </c>
      <c r="H215" s="9" t="s">
        <v>437</v>
      </c>
      <c r="L215" s="25">
        <f t="shared" si="162"/>
        <v>2</v>
      </c>
      <c r="M215" s="25" t="str">
        <f t="shared" si="163"/>
        <v>gd</v>
      </c>
      <c r="N215" s="25" t="str">
        <f t="shared" si="126"/>
        <v>1031003232</v>
      </c>
      <c r="O215" s="25" t="str">
        <f t="shared" si="164"/>
        <v>!!gd</v>
      </c>
      <c r="P215" s="33" t="str">
        <f>IF(M215="","",IF(AND(ISERROR(VLOOKUP(N215,N$1:N214,1,0)),ISERROR(VLOOKUP(N215,N216:N$255,1,0))),"ok","▲NG"))</f>
        <v>ok</v>
      </c>
      <c r="Q215" s="26" t="str">
        <f t="shared" si="165"/>
        <v>g</v>
      </c>
      <c r="R215" s="26" t="str">
        <f t="shared" si="166"/>
        <v/>
      </c>
      <c r="S215" s="28" t="str">
        <f t="shared" si="167"/>
        <v>map("gd", "!!gd")</v>
      </c>
      <c r="T215" s="28" t="str">
        <f t="shared" si="168"/>
        <v/>
      </c>
    </row>
    <row r="216" spans="2:20">
      <c r="B216" s="17" t="s">
        <v>784</v>
      </c>
      <c r="C216" s="1" t="s">
        <v>565</v>
      </c>
      <c r="D216" s="42" t="str">
        <f>VLOOKUP(B216,翻訳!B:E,4,0)</f>
        <v>normal</v>
      </c>
      <c r="E216" s="42" t="str">
        <f>VLOOKUP(B216,翻訳!B:F,5,0)</f>
        <v>gh</v>
      </c>
      <c r="F216" s="32" t="str">
        <f>_xlfn.XLOOKUP($B216,翻訳!$B:$B,翻訳!$G:$G,"",0)&amp;""</f>
        <v>Open Chrome History</v>
      </c>
      <c r="G216" s="32" t="str">
        <f>_xlfn.XLOOKUP($B216,翻訳!$B:$B,翻訳!$H:$H,"",0)&amp;""</f>
        <v>Chromeの「履歴」を開く</v>
      </c>
      <c r="H216" s="9" t="s">
        <v>437</v>
      </c>
      <c r="L216" s="25">
        <f t="shared" si="162"/>
        <v>2</v>
      </c>
      <c r="M216" s="25" t="str">
        <f t="shared" si="163"/>
        <v>gh</v>
      </c>
      <c r="N216" s="25" t="str">
        <f t="shared" si="126"/>
        <v>1031043232</v>
      </c>
      <c r="O216" s="25" t="str">
        <f t="shared" si="164"/>
        <v>!!gh</v>
      </c>
      <c r="P216" s="33" t="str">
        <f>IF(M216="","",IF(AND(ISERROR(VLOOKUP(N216,N$1:N215,1,0)),ISERROR(VLOOKUP(N216,N217:N$255,1,0))),"ok","▲NG"))</f>
        <v>ok</v>
      </c>
      <c r="Q216" s="26" t="str">
        <f t="shared" si="165"/>
        <v>g</v>
      </c>
      <c r="R216" s="26" t="str">
        <f t="shared" si="166"/>
        <v/>
      </c>
      <c r="S216" s="28" t="str">
        <f t="shared" si="167"/>
        <v>map("gh", "!!gh")</v>
      </c>
      <c r="T216" s="28" t="str">
        <f t="shared" si="168"/>
        <v/>
      </c>
    </row>
    <row r="217" spans="2:20">
      <c r="B217" s="17" t="s">
        <v>785</v>
      </c>
      <c r="C217" s="1" t="s">
        <v>565</v>
      </c>
      <c r="D217" s="42" t="str">
        <f>VLOOKUP(B217,翻訳!B:E,4,0)</f>
        <v>normal</v>
      </c>
      <c r="E217" s="42" t="str">
        <f>VLOOKUP(B217,翻訳!B:F,5,0)</f>
        <v>gk</v>
      </c>
      <c r="F217" s="32" t="str">
        <f>_xlfn.XLOOKUP($B217,翻訳!$B:$B,翻訳!$G:$G,"",0)&amp;""</f>
        <v>Open Chrome Cookies</v>
      </c>
      <c r="G217" s="32" t="str">
        <f>_xlfn.XLOOKUP($B217,翻訳!$B:$B,翻訳!$H:$H,"",0)&amp;""</f>
        <v>Chromeの「設定 - Cookie と他のサイトデータ」を開く</v>
      </c>
      <c r="H217" s="9" t="s">
        <v>862</v>
      </c>
      <c r="L217" s="25">
        <f t="shared" si="162"/>
        <v>2</v>
      </c>
      <c r="M217" s="25" t="str">
        <f t="shared" si="163"/>
        <v/>
      </c>
      <c r="N217" s="25" t="str">
        <f t="shared" si="126"/>
        <v/>
      </c>
      <c r="O217" s="25" t="str">
        <f t="shared" si="164"/>
        <v>!!gk</v>
      </c>
      <c r="P217" s="33" t="str">
        <f>IF(M217="","",IF(AND(ISERROR(VLOOKUP(N217,N$1:N216,1,0)),ISERROR(VLOOKUP(N217,N218:N$255,1,0))),"ok","▲NG"))</f>
        <v/>
      </c>
      <c r="Q217" s="26" t="str">
        <f t="shared" si="165"/>
        <v/>
      </c>
      <c r="R217" s="26" t="str">
        <f t="shared" si="166"/>
        <v/>
      </c>
      <c r="S217" s="28" t="str">
        <f t="shared" si="167"/>
        <v/>
      </c>
      <c r="T217" s="28" t="str">
        <f t="shared" si="168"/>
        <v/>
      </c>
    </row>
    <row r="218" spans="2:20">
      <c r="B218" s="17" t="s">
        <v>786</v>
      </c>
      <c r="C218" s="1" t="s">
        <v>565</v>
      </c>
      <c r="D218" s="42" t="str">
        <f>VLOOKUP(B218,翻訳!B:E,4,0)</f>
        <v>normal</v>
      </c>
      <c r="E218" s="42" t="str">
        <f>VLOOKUP(B218,翻訳!B:F,5,0)</f>
        <v>ge</v>
      </c>
      <c r="F218" s="32" t="str">
        <f>_xlfn.XLOOKUP($B218,翻訳!$B:$B,翻訳!$G:$G,"",0)&amp;""</f>
        <v>Open Chrome Extensions</v>
      </c>
      <c r="G218" s="32" t="str">
        <f>_xlfn.XLOOKUP($B218,翻訳!$B:$B,翻訳!$H:$H,"",0)&amp;""</f>
        <v>Chromeの「拡張機能」を開く</v>
      </c>
      <c r="H218" s="9" t="s">
        <v>437</v>
      </c>
      <c r="L218" s="25">
        <f t="shared" si="162"/>
        <v>2</v>
      </c>
      <c r="M218" s="25" t="str">
        <f t="shared" si="163"/>
        <v>ge</v>
      </c>
      <c r="N218" s="25" t="str">
        <f t="shared" si="126"/>
        <v>1031013232</v>
      </c>
      <c r="O218" s="25" t="str">
        <f t="shared" si="164"/>
        <v>!!ge</v>
      </c>
      <c r="P218" s="33" t="str">
        <f>IF(M218="","",IF(AND(ISERROR(VLOOKUP(N218,N$1:N217,1,0)),ISERROR(VLOOKUP(N218,N219:N$255,1,0))),"ok","▲NG"))</f>
        <v>ok</v>
      </c>
      <c r="Q218" s="26" t="str">
        <f t="shared" si="165"/>
        <v>g</v>
      </c>
      <c r="R218" s="26" t="str">
        <f t="shared" si="166"/>
        <v/>
      </c>
      <c r="S218" s="28" t="str">
        <f t="shared" si="167"/>
        <v>map("ge", "!!ge")</v>
      </c>
      <c r="T218" s="28" t="str">
        <f t="shared" si="168"/>
        <v/>
      </c>
    </row>
    <row r="219" spans="2:20">
      <c r="B219" s="17" t="s">
        <v>787</v>
      </c>
      <c r="C219" s="1" t="s">
        <v>565</v>
      </c>
      <c r="D219" s="42" t="str">
        <f>VLOOKUP(B219,翻訳!B:E,4,0)</f>
        <v>normal</v>
      </c>
      <c r="E219" s="42" t="str">
        <f>VLOOKUP(B219,翻訳!B:F,5,0)</f>
        <v>gn</v>
      </c>
      <c r="F219" s="32" t="str">
        <f>_xlfn.XLOOKUP($B219,翻訳!$B:$B,翻訳!$G:$G,"",0)&amp;""</f>
        <v>Open Chrome net-internals</v>
      </c>
      <c r="G219" s="32" t="str">
        <f>_xlfn.XLOOKUP($B219,翻訳!$B:$B,翻訳!$H:$H,"",0)&amp;""</f>
        <v>"chrome://net-internals/#proxy"を開く</v>
      </c>
      <c r="H219" s="9" t="s">
        <v>862</v>
      </c>
      <c r="L219" s="25">
        <f t="shared" si="162"/>
        <v>2</v>
      </c>
      <c r="M219" s="25" t="str">
        <f t="shared" si="163"/>
        <v/>
      </c>
      <c r="N219" s="25" t="str">
        <f t="shared" si="126"/>
        <v/>
      </c>
      <c r="O219" s="25" t="str">
        <f t="shared" si="164"/>
        <v>!!gn</v>
      </c>
      <c r="P219" s="33" t="str">
        <f>IF(M219="","",IF(AND(ISERROR(VLOOKUP(N219,N$1:N218,1,0)),ISERROR(VLOOKUP(N219,N220:N$255,1,0))),"ok","▲NG"))</f>
        <v/>
      </c>
      <c r="Q219" s="26" t="str">
        <f t="shared" si="165"/>
        <v/>
      </c>
      <c r="R219" s="26" t="str">
        <f t="shared" si="166"/>
        <v/>
      </c>
      <c r="S219" s="28" t="str">
        <f t="shared" si="167"/>
        <v/>
      </c>
      <c r="T219" s="28" t="str">
        <f t="shared" si="168"/>
        <v/>
      </c>
    </row>
    <row r="220" spans="2:20">
      <c r="B220" s="17" t="s">
        <v>788</v>
      </c>
      <c r="C220" s="1" t="s">
        <v>565</v>
      </c>
      <c r="D220" s="42" t="str">
        <f>VLOOKUP(B220,翻訳!B:E,4,0)</f>
        <v>normal</v>
      </c>
      <c r="E220" s="42" t="str">
        <f>VLOOKUP(B220,翻訳!B:F,5,0)</f>
        <v>gs</v>
      </c>
      <c r="F220" s="32" t="str">
        <f>_xlfn.XLOOKUP($B220,翻訳!$B:$B,翻訳!$G:$G,"",0)&amp;""</f>
        <v>View page source</v>
      </c>
      <c r="G220" s="32" t="str">
        <f>_xlfn.XLOOKUP($B220,翻訳!$B:$B,翻訳!$H:$H,"",0)&amp;""</f>
        <v>ページのソースを表示</v>
      </c>
      <c r="H220" s="9" t="s">
        <v>437</v>
      </c>
      <c r="L220" s="25">
        <f t="shared" si="162"/>
        <v>2</v>
      </c>
      <c r="M220" s="25" t="str">
        <f t="shared" si="163"/>
        <v>gs</v>
      </c>
      <c r="N220" s="25" t="str">
        <f t="shared" si="126"/>
        <v>1031153232</v>
      </c>
      <c r="O220" s="25" t="str">
        <f t="shared" si="164"/>
        <v>!!gs</v>
      </c>
      <c r="P220" s="33" t="str">
        <f>IF(M220="","",IF(AND(ISERROR(VLOOKUP(N220,N$1:N219,1,0)),ISERROR(VLOOKUP(N220,N221:N$255,1,0))),"ok","▲NG"))</f>
        <v>ok</v>
      </c>
      <c r="Q220" s="26" t="str">
        <f t="shared" si="165"/>
        <v>g</v>
      </c>
      <c r="R220" s="26" t="str">
        <f t="shared" si="166"/>
        <v/>
      </c>
      <c r="S220" s="28" t="str">
        <f t="shared" si="167"/>
        <v>map("gs", "!!gs")</v>
      </c>
      <c r="T220" s="28" t="str">
        <f t="shared" si="168"/>
        <v/>
      </c>
    </row>
    <row r="221" spans="2:20">
      <c r="B221" s="17" t="s">
        <v>789</v>
      </c>
      <c r="C221" s="1" t="s">
        <v>565</v>
      </c>
      <c r="D221" s="42" t="str">
        <f>VLOOKUP(B221,翻訳!B:E,4,0)</f>
        <v>normal</v>
      </c>
      <c r="E221" s="42" t="str">
        <f>VLOOKUP(B221,翻訳!B:F,5,0)</f>
        <v>;i</v>
      </c>
      <c r="F221" s="32" t="str">
        <f>_xlfn.XLOOKUP($B221,翻訳!$B:$B,翻訳!$G:$G,"",0)&amp;""</f>
        <v>Open Chrome Inspect</v>
      </c>
      <c r="G221" s="32" t="str">
        <f>_xlfn.XLOOKUP($B221,翻訳!$B:$B,翻訳!$H:$H,"",0)&amp;""</f>
        <v>"chrome://inspect/#devices"を開く</v>
      </c>
      <c r="H221" s="9" t="s">
        <v>862</v>
      </c>
      <c r="L221" s="25">
        <f t="shared" si="162"/>
        <v>2</v>
      </c>
      <c r="M221" s="25" t="str">
        <f t="shared" si="163"/>
        <v/>
      </c>
      <c r="N221" s="25" t="str">
        <f t="shared" si="126"/>
        <v/>
      </c>
      <c r="O221" s="25" t="str">
        <f t="shared" si="164"/>
        <v>!!;i</v>
      </c>
      <c r="P221" s="33" t="str">
        <f>IF(M221="","",IF(AND(ISERROR(VLOOKUP(N221,N$1:N220,1,0)),ISERROR(VLOOKUP(N221,N222:N$255,1,0))),"ok","▲NG"))</f>
        <v/>
      </c>
      <c r="Q221" s="26" t="str">
        <f t="shared" si="165"/>
        <v/>
      </c>
      <c r="R221" s="26" t="str">
        <f t="shared" si="166"/>
        <v/>
      </c>
      <c r="S221" s="28" t="str">
        <f t="shared" si="167"/>
        <v/>
      </c>
      <c r="T221" s="28" t="str">
        <f t="shared" si="168"/>
        <v/>
      </c>
    </row>
    <row r="222" spans="2:20">
      <c r="B222" s="17" t="s">
        <v>790</v>
      </c>
      <c r="C222" s="1" t="s">
        <v>565</v>
      </c>
      <c r="D222" s="42" t="str">
        <f>VLOOKUP(B222,翻訳!B:E,4,0)</f>
        <v>normal</v>
      </c>
      <c r="E222" s="42" t="str">
        <f>VLOOKUP(B222,翻訳!B:F,5,0)</f>
        <v>;j</v>
      </c>
      <c r="F222" s="32" t="str">
        <f>_xlfn.XLOOKUP($B222,翻訳!$B:$B,翻訳!$G:$G,"",0)&amp;""</f>
        <v>Close Downloads Shelf</v>
      </c>
      <c r="G222" s="32" t="str">
        <f>_xlfn.XLOOKUP($B222,翻訳!$B:$B,翻訳!$H:$H,"",0)&amp;""</f>
        <v>ダウンロードシェルフを閉じる</v>
      </c>
      <c r="H222" s="9" t="s">
        <v>437</v>
      </c>
      <c r="I222" s="31" t="s">
        <v>868</v>
      </c>
      <c r="L222" s="25">
        <f t="shared" si="162"/>
        <v>2</v>
      </c>
      <c r="M222" s="25" t="str">
        <f t="shared" si="163"/>
        <v>gj</v>
      </c>
      <c r="N222" s="25" t="str">
        <f t="shared" si="126"/>
        <v>1031063232</v>
      </c>
      <c r="O222" s="25" t="str">
        <f t="shared" si="164"/>
        <v>!!;j</v>
      </c>
      <c r="P222" s="33" t="str">
        <f>IF(M222="","",IF(AND(ISERROR(VLOOKUP(N222,N$1:N221,1,0)),ISERROR(VLOOKUP(N222,N223:N$255,1,0))),"ok","▲NG"))</f>
        <v>ok</v>
      </c>
      <c r="Q222" s="26" t="str">
        <f t="shared" si="165"/>
        <v>g</v>
      </c>
      <c r="R222" s="26" t="str">
        <f t="shared" si="166"/>
        <v>gj</v>
      </c>
      <c r="S222" s="28" t="str">
        <f t="shared" si="167"/>
        <v>map("gj", "!!;j")</v>
      </c>
      <c r="T222" s="28" t="str">
        <f t="shared" si="168"/>
        <v/>
      </c>
    </row>
    <row r="223" spans="2:20">
      <c r="B223" s="17" t="s">
        <v>791</v>
      </c>
      <c r="C223" s="18"/>
      <c r="D223" s="19"/>
      <c r="E223" s="19"/>
      <c r="F223" s="20"/>
      <c r="G223" s="20"/>
      <c r="H223" s="21"/>
      <c r="I223" s="23"/>
      <c r="J223" s="23"/>
      <c r="K223" s="22"/>
      <c r="L223" s="23"/>
      <c r="M223" s="23"/>
      <c r="N223" s="23"/>
      <c r="O223" s="23"/>
      <c r="P223" s="19"/>
      <c r="Q223" s="19"/>
      <c r="R223" s="19"/>
      <c r="S223" s="24"/>
      <c r="T223" s="24"/>
    </row>
    <row r="224" spans="2:20">
      <c r="B224" s="17" t="s">
        <v>792</v>
      </c>
      <c r="C224" s="1" t="s">
        <v>566</v>
      </c>
      <c r="D224" s="42" t="str">
        <f>VLOOKUP(B224,翻訳!B:E,4,0)</f>
        <v>normal</v>
      </c>
      <c r="E224" s="42" t="str">
        <f>VLOOKUP(B224,翻訳!B:F,5,0)</f>
        <v>cp</v>
      </c>
      <c r="F224" s="32" t="str">
        <f>_xlfn.XLOOKUP($B224,翻訳!$B:$B,翻訳!$G:$G,"",0)&amp;""</f>
        <v>Toggle proxy for current site</v>
      </c>
      <c r="G224" s="32" t="str">
        <f>_xlfn.XLOOKUP($B224,翻訳!$B:$B,翻訳!$H:$H,"",0)&amp;""</f>
        <v>現在表示中のサイトに対するプロキシの適用を切り替える</v>
      </c>
      <c r="H224" s="9" t="s">
        <v>862</v>
      </c>
      <c r="L224" s="25">
        <f t="shared" ref="L224:L231" si="169">LEN(E224)</f>
        <v>2</v>
      </c>
      <c r="M224" s="25" t="str">
        <f t="shared" ref="M224:M231" si="170">IF(H224="○",IF(I224="",E224,I224),"")</f>
        <v/>
      </c>
      <c r="N224" s="25" t="str">
        <f t="shared" si="126"/>
        <v/>
      </c>
      <c r="O224" s="25" t="str">
        <f t="shared" ref="O224:O231" si="171">"!!"&amp;E224</f>
        <v>!!cp</v>
      </c>
      <c r="P224" s="33" t="str">
        <f>IF(M224="","",IF(AND(ISERROR(VLOOKUP(N224,N$1:N223,1,0)),ISERROR(VLOOKUP(N224,N225:N$255,1,0))),"ok","▲NG"))</f>
        <v/>
      </c>
      <c r="Q224" s="26" t="str">
        <f t="shared" ref="Q224:Q231" si="172">IF(M224="","",LEFT(M224,1))</f>
        <v/>
      </c>
      <c r="R224" s="26" t="str">
        <f t="shared" ref="R224:R231" si="173">IF(I224="","",LEFT(I224,2))</f>
        <v/>
      </c>
      <c r="S224" s="28" t="str">
        <f t="shared" ref="S224:S231" si="174">IF(""=M224,"","map("""&amp;M224&amp;""", """&amp;O224&amp;""")")</f>
        <v/>
      </c>
      <c r="T224" s="28" t="str">
        <f t="shared" ref="T224:T231" si="175">IF(""=J224,"","map("""&amp;J224&amp;""", """&amp;O224&amp;""")")</f>
        <v/>
      </c>
    </row>
    <row r="225" spans="2:20">
      <c r="B225" s="17" t="s">
        <v>793</v>
      </c>
      <c r="C225" s="1" t="s">
        <v>566</v>
      </c>
      <c r="D225" s="42" t="str">
        <f>VLOOKUP(B225,翻訳!B:E,4,0)</f>
        <v>normal</v>
      </c>
      <c r="E225" s="42" t="str">
        <f>VLOOKUP(B225,翻訳!B:F,5,0)</f>
        <v>;pa</v>
      </c>
      <c r="F225" s="32" t="str">
        <f>_xlfn.XLOOKUP($B225,翻訳!$B:$B,翻訳!$G:$G,"",0)&amp;""</f>
        <v>set proxy mode `always`</v>
      </c>
      <c r="G225" s="32" t="str">
        <f>_xlfn.XLOOKUP($B225,翻訳!$B:$B,翻訳!$H:$H,"",0)&amp;""</f>
        <v>プロキシモード always</v>
      </c>
      <c r="H225" s="9" t="s">
        <v>862</v>
      </c>
      <c r="L225" s="25">
        <f t="shared" si="169"/>
        <v>3</v>
      </c>
      <c r="M225" s="25" t="str">
        <f t="shared" si="170"/>
        <v/>
      </c>
      <c r="N225" s="25" t="str">
        <f t="shared" si="126"/>
        <v/>
      </c>
      <c r="O225" s="25" t="str">
        <f t="shared" si="171"/>
        <v>!!;pa</v>
      </c>
      <c r="P225" s="33" t="str">
        <f>IF(M225="","",IF(AND(ISERROR(VLOOKUP(N225,N$1:N224,1,0)),ISERROR(VLOOKUP(N225,N226:N$255,1,0))),"ok","▲NG"))</f>
        <v/>
      </c>
      <c r="Q225" s="26" t="str">
        <f t="shared" si="172"/>
        <v/>
      </c>
      <c r="R225" s="26" t="str">
        <f t="shared" si="173"/>
        <v/>
      </c>
      <c r="S225" s="28" t="str">
        <f t="shared" si="174"/>
        <v/>
      </c>
      <c r="T225" s="28" t="str">
        <f t="shared" si="175"/>
        <v/>
      </c>
    </row>
    <row r="226" spans="2:20">
      <c r="B226" s="17" t="s">
        <v>794</v>
      </c>
      <c r="C226" s="1" t="s">
        <v>566</v>
      </c>
      <c r="D226" s="42" t="str">
        <f>VLOOKUP(B226,翻訳!B:E,4,0)</f>
        <v>normal</v>
      </c>
      <c r="E226" s="42" t="str">
        <f>VLOOKUP(B226,翻訳!B:F,5,0)</f>
        <v>;pb</v>
      </c>
      <c r="F226" s="32" t="str">
        <f>_xlfn.XLOOKUP($B226,翻訳!$B:$B,翻訳!$G:$G,"",0)&amp;""</f>
        <v>set proxy mode `byhost`</v>
      </c>
      <c r="G226" s="32" t="str">
        <f>_xlfn.XLOOKUP($B226,翻訳!$B:$B,翻訳!$H:$H,"",0)&amp;""</f>
        <v>プロキシモード byhost</v>
      </c>
      <c r="H226" s="9" t="s">
        <v>862</v>
      </c>
      <c r="L226" s="25">
        <f t="shared" si="169"/>
        <v>3</v>
      </c>
      <c r="M226" s="25" t="str">
        <f t="shared" si="170"/>
        <v/>
      </c>
      <c r="N226" s="25" t="str">
        <f t="shared" si="126"/>
        <v/>
      </c>
      <c r="O226" s="25" t="str">
        <f t="shared" si="171"/>
        <v>!!;pb</v>
      </c>
      <c r="P226" s="33" t="str">
        <f>IF(M226="","",IF(AND(ISERROR(VLOOKUP(N226,N$1:N225,1,0)),ISERROR(VLOOKUP(N226,N227:N$255,1,0))),"ok","▲NG"))</f>
        <v/>
      </c>
      <c r="Q226" s="26" t="str">
        <f t="shared" si="172"/>
        <v/>
      </c>
      <c r="R226" s="26" t="str">
        <f t="shared" si="173"/>
        <v/>
      </c>
      <c r="S226" s="28" t="str">
        <f t="shared" si="174"/>
        <v/>
      </c>
      <c r="T226" s="28" t="str">
        <f t="shared" si="175"/>
        <v/>
      </c>
    </row>
    <row r="227" spans="2:20">
      <c r="B227" s="17" t="s">
        <v>795</v>
      </c>
      <c r="C227" s="1" t="s">
        <v>566</v>
      </c>
      <c r="D227" s="42" t="str">
        <f>VLOOKUP(B227,翻訳!B:E,4,0)</f>
        <v>normal</v>
      </c>
      <c r="E227" s="42" t="str">
        <f>VLOOKUP(B227,翻訳!B:F,5,0)</f>
        <v>;pd</v>
      </c>
      <c r="F227" s="32" t="str">
        <f>_xlfn.XLOOKUP($B227,翻訳!$B:$B,翻訳!$G:$G,"",0)&amp;""</f>
        <v>set proxy mode `direct`</v>
      </c>
      <c r="G227" s="32" t="str">
        <f>_xlfn.XLOOKUP($B227,翻訳!$B:$B,翻訳!$H:$H,"",0)&amp;""</f>
        <v>プロキシモード direct</v>
      </c>
      <c r="H227" s="9" t="s">
        <v>862</v>
      </c>
      <c r="L227" s="25">
        <f t="shared" si="169"/>
        <v>3</v>
      </c>
      <c r="M227" s="25" t="str">
        <f t="shared" si="170"/>
        <v/>
      </c>
      <c r="N227" s="25" t="str">
        <f t="shared" si="126"/>
        <v/>
      </c>
      <c r="O227" s="25" t="str">
        <f t="shared" si="171"/>
        <v>!!;pd</v>
      </c>
      <c r="P227" s="33" t="str">
        <f>IF(M227="","",IF(AND(ISERROR(VLOOKUP(N227,N$1:N226,1,0)),ISERROR(VLOOKUP(N227,N228:N$255,1,0))),"ok","▲NG"))</f>
        <v/>
      </c>
      <c r="Q227" s="26" t="str">
        <f t="shared" si="172"/>
        <v/>
      </c>
      <c r="R227" s="26" t="str">
        <f t="shared" si="173"/>
        <v/>
      </c>
      <c r="S227" s="28" t="str">
        <f t="shared" si="174"/>
        <v/>
      </c>
      <c r="T227" s="28" t="str">
        <f t="shared" si="175"/>
        <v/>
      </c>
    </row>
    <row r="228" spans="2:20">
      <c r="B228" s="17" t="s">
        <v>796</v>
      </c>
      <c r="C228" s="1" t="s">
        <v>566</v>
      </c>
      <c r="D228" s="42" t="str">
        <f>VLOOKUP(B228,翻訳!B:E,4,0)</f>
        <v>normal</v>
      </c>
      <c r="E228" s="42" t="str">
        <f>VLOOKUP(B228,翻訳!B:F,5,0)</f>
        <v>;ps</v>
      </c>
      <c r="F228" s="32" t="str">
        <f>_xlfn.XLOOKUP($B228,翻訳!$B:$B,翻訳!$G:$G,"",0)&amp;""</f>
        <v>set proxy mode `system`</v>
      </c>
      <c r="G228" s="32" t="str">
        <f>_xlfn.XLOOKUP($B228,翻訳!$B:$B,翻訳!$H:$H,"",0)&amp;""</f>
        <v>プロキシモード system</v>
      </c>
      <c r="H228" s="9" t="s">
        <v>862</v>
      </c>
      <c r="L228" s="25">
        <f t="shared" si="169"/>
        <v>3</v>
      </c>
      <c r="M228" s="25" t="str">
        <f t="shared" si="170"/>
        <v/>
      </c>
      <c r="N228" s="25" t="str">
        <f t="shared" si="126"/>
        <v/>
      </c>
      <c r="O228" s="25" t="str">
        <f t="shared" si="171"/>
        <v>!!;ps</v>
      </c>
      <c r="P228" s="33" t="str">
        <f>IF(M228="","",IF(AND(ISERROR(VLOOKUP(N228,N$1:N227,1,0)),ISERROR(VLOOKUP(N228,N229:N$255,1,0))),"ok","▲NG"))</f>
        <v/>
      </c>
      <c r="Q228" s="26" t="str">
        <f t="shared" si="172"/>
        <v/>
      </c>
      <c r="R228" s="26" t="str">
        <f t="shared" si="173"/>
        <v/>
      </c>
      <c r="S228" s="28" t="str">
        <f t="shared" si="174"/>
        <v/>
      </c>
      <c r="T228" s="28" t="str">
        <f t="shared" si="175"/>
        <v/>
      </c>
    </row>
    <row r="229" spans="2:20">
      <c r="B229" s="17" t="s">
        <v>797</v>
      </c>
      <c r="C229" s="1" t="s">
        <v>566</v>
      </c>
      <c r="D229" s="42" t="str">
        <f>VLOOKUP(B229,翻訳!B:E,4,0)</f>
        <v>normal</v>
      </c>
      <c r="E229" s="42" t="str">
        <f>VLOOKUP(B229,翻訳!B:F,5,0)</f>
        <v>;pc</v>
      </c>
      <c r="F229" s="32" t="str">
        <f>_xlfn.XLOOKUP($B229,翻訳!$B:$B,翻訳!$G:$G,"",0)&amp;""</f>
        <v>set proxy mode `clear`</v>
      </c>
      <c r="G229" s="32" t="str">
        <f>_xlfn.XLOOKUP($B229,翻訳!$B:$B,翻訳!$H:$H,"",0)&amp;""</f>
        <v>プロキシモード clear</v>
      </c>
      <c r="H229" s="9" t="s">
        <v>862</v>
      </c>
      <c r="L229" s="25">
        <f t="shared" si="169"/>
        <v>3</v>
      </c>
      <c r="M229" s="25" t="str">
        <f t="shared" si="170"/>
        <v/>
      </c>
      <c r="N229" s="25" t="str">
        <f t="shared" si="126"/>
        <v/>
      </c>
      <c r="O229" s="25" t="str">
        <f t="shared" si="171"/>
        <v>!!;pc</v>
      </c>
      <c r="P229" s="33" t="str">
        <f>IF(M229="","",IF(AND(ISERROR(VLOOKUP(N229,N$1:N228,1,0)),ISERROR(VLOOKUP(N229,N230:N$255,1,0))),"ok","▲NG"))</f>
        <v/>
      </c>
      <c r="Q229" s="26" t="str">
        <f t="shared" si="172"/>
        <v/>
      </c>
      <c r="R229" s="26" t="str">
        <f t="shared" si="173"/>
        <v/>
      </c>
      <c r="S229" s="28" t="str">
        <f t="shared" si="174"/>
        <v/>
      </c>
      <c r="T229" s="28" t="str">
        <f t="shared" si="175"/>
        <v/>
      </c>
    </row>
    <row r="230" spans="2:20">
      <c r="B230" s="17" t="s">
        <v>798</v>
      </c>
      <c r="C230" s="1" t="s">
        <v>566</v>
      </c>
      <c r="D230" s="42" t="str">
        <f>VLOOKUP(B230,翻訳!B:E,4,0)</f>
        <v>normal</v>
      </c>
      <c r="E230" s="42" t="str">
        <f>VLOOKUP(B230,翻訳!B:F,5,0)</f>
        <v>;cp</v>
      </c>
      <c r="F230" s="32" t="str">
        <f>_xlfn.XLOOKUP($B230,翻訳!$B:$B,翻訳!$G:$G,"",0)&amp;""</f>
        <v>Copy proxy info</v>
      </c>
      <c r="G230" s="32" t="str">
        <f>_xlfn.XLOOKUP($B230,翻訳!$B:$B,翻訳!$H:$H,"",0)&amp;""</f>
        <v>プロキシ設定情報をクリップボードにコピーする</v>
      </c>
      <c r="H230" s="9" t="s">
        <v>862</v>
      </c>
      <c r="L230" s="25">
        <f t="shared" si="169"/>
        <v>3</v>
      </c>
      <c r="M230" s="25" t="str">
        <f t="shared" si="170"/>
        <v/>
      </c>
      <c r="N230" s="25" t="str">
        <f t="shared" si="126"/>
        <v/>
      </c>
      <c r="O230" s="25" t="str">
        <f t="shared" si="171"/>
        <v>!!;cp</v>
      </c>
      <c r="P230" s="33" t="str">
        <f>IF(M230="","",IF(AND(ISERROR(VLOOKUP(N230,N$1:N229,1,0)),ISERROR(VLOOKUP(N230,N231:N$255,1,0))),"ok","▲NG"))</f>
        <v/>
      </c>
      <c r="Q230" s="26" t="str">
        <f t="shared" si="172"/>
        <v/>
      </c>
      <c r="R230" s="26" t="str">
        <f t="shared" si="173"/>
        <v/>
      </c>
      <c r="S230" s="28" t="str">
        <f t="shared" si="174"/>
        <v/>
      </c>
      <c r="T230" s="28" t="str">
        <f t="shared" si="175"/>
        <v/>
      </c>
    </row>
    <row r="231" spans="2:20">
      <c r="B231" s="17" t="s">
        <v>799</v>
      </c>
      <c r="C231" s="1" t="s">
        <v>566</v>
      </c>
      <c r="D231" s="42" t="str">
        <f>VLOOKUP(B231,翻訳!B:E,4,0)</f>
        <v>normal</v>
      </c>
      <c r="E231" s="42" t="str">
        <f>VLOOKUP(B231,翻訳!B:F,5,0)</f>
        <v>;ap</v>
      </c>
      <c r="F231" s="32" t="str">
        <f>_xlfn.XLOOKUP($B231,翻訳!$B:$B,翻訳!$G:$G,"",0)&amp;""</f>
        <v>Apply proxy info from clipboard</v>
      </c>
      <c r="G231" s="32" t="str">
        <f>_xlfn.XLOOKUP($B231,翻訳!$B:$B,翻訳!$H:$H,"",0)&amp;""</f>
        <v>プロキシ設定情報をクリップボードから反映する</v>
      </c>
      <c r="H231" s="9" t="s">
        <v>862</v>
      </c>
      <c r="L231" s="25">
        <f t="shared" si="169"/>
        <v>3</v>
      </c>
      <c r="M231" s="25" t="str">
        <f t="shared" si="170"/>
        <v/>
      </c>
      <c r="N231" s="25" t="str">
        <f t="shared" si="126"/>
        <v/>
      </c>
      <c r="O231" s="25" t="str">
        <f t="shared" si="171"/>
        <v>!!;ap</v>
      </c>
      <c r="P231" s="33" t="str">
        <f>IF(M231="","",IF(AND(ISERROR(VLOOKUP(N231,N$1:N230,1,0)),ISERROR(VLOOKUP(N231,N232:N$255,1,0))),"ok","▲NG"))</f>
        <v/>
      </c>
      <c r="Q231" s="26" t="str">
        <f t="shared" si="172"/>
        <v/>
      </c>
      <c r="R231" s="26" t="str">
        <f t="shared" si="173"/>
        <v/>
      </c>
      <c r="S231" s="28" t="str">
        <f t="shared" si="174"/>
        <v/>
      </c>
      <c r="T231" s="28" t="str">
        <f t="shared" si="175"/>
        <v/>
      </c>
    </row>
    <row r="232" spans="2:20">
      <c r="B232" s="17" t="s">
        <v>800</v>
      </c>
      <c r="C232" s="18"/>
      <c r="D232" s="19"/>
      <c r="E232" s="19"/>
      <c r="F232" s="20"/>
      <c r="G232" s="20"/>
      <c r="H232" s="21"/>
      <c r="I232" s="23"/>
      <c r="J232" s="23"/>
      <c r="K232" s="22"/>
      <c r="L232" s="23"/>
      <c r="M232" s="23"/>
      <c r="N232" s="23"/>
      <c r="O232" s="23"/>
      <c r="P232" s="19"/>
      <c r="Q232" s="19"/>
      <c r="R232" s="19"/>
      <c r="S232" s="24"/>
      <c r="T232" s="24"/>
    </row>
    <row r="233" spans="2:20">
      <c r="B233" s="17" t="s">
        <v>816</v>
      </c>
      <c r="C233" s="1" t="s">
        <v>567</v>
      </c>
      <c r="D233" s="42" t="str">
        <f>VLOOKUP(B233,翻訳!B:E,4,0)</f>
        <v>normal</v>
      </c>
      <c r="E233" s="42" t="str">
        <f>VLOOKUP(B233,翻訳!B:F,5,0)</f>
        <v>gr</v>
      </c>
      <c r="F233" s="32" t="str">
        <f>_xlfn.XLOOKUP($B233,翻訳!$B:$B,翻訳!$G:$G,"",0)&amp;""</f>
        <v>Read selected text or text from clipboard</v>
      </c>
      <c r="G233" s="32" t="str">
        <f>_xlfn.XLOOKUP($B233,翻訳!$B:$B,翻訳!$H:$H,"",0)&amp;""</f>
        <v>クリップボードまたは選択したテキストを読み上げる</v>
      </c>
      <c r="H233" s="9" t="s">
        <v>437</v>
      </c>
      <c r="I233" s="30" t="s">
        <v>887</v>
      </c>
      <c r="J233" s="30"/>
      <c r="L233" s="25">
        <f t="shared" ref="L233:L239" si="176">LEN(E233)</f>
        <v>2</v>
      </c>
      <c r="M233" s="25" t="str">
        <f t="shared" ref="M233:M239" si="177">IF(H233="○",IF(I233="",E233,I233),"")</f>
        <v>@R</v>
      </c>
      <c r="N233" s="25" t="str">
        <f t="shared" si="126"/>
        <v>64823232</v>
      </c>
      <c r="O233" s="25" t="str">
        <f t="shared" ref="O233:O239" si="178">"!!"&amp;E233</f>
        <v>!!gr</v>
      </c>
      <c r="P233" s="33" t="str">
        <f>IF(M233="","",IF(AND(ISERROR(VLOOKUP(N233,N$1:N232,1,0)),ISERROR(VLOOKUP(N233,N234:N$255,1,0))),"ok","▲NG"))</f>
        <v>ok</v>
      </c>
      <c r="Q233" s="26" t="str">
        <f t="shared" ref="Q233:Q239" si="179">IF(M233="","",LEFT(M233,1))</f>
        <v>@</v>
      </c>
      <c r="R233" s="26" t="str">
        <f t="shared" ref="R233:R239" si="180">IF(I233="","",LEFT(I233,2))</f>
        <v>@R</v>
      </c>
      <c r="S233" s="28" t="str">
        <f t="shared" ref="S233:S239" si="181">IF(""=M233,"","map("""&amp;M233&amp;""", """&amp;O233&amp;""")")</f>
        <v>map("@R", "!!gr")</v>
      </c>
      <c r="T233" s="28" t="str">
        <f t="shared" ref="T233:T239" si="182">IF(""=J233,"","map("""&amp;J233&amp;""", """&amp;O233&amp;""")")</f>
        <v/>
      </c>
    </row>
    <row r="234" spans="2:20" ht="45">
      <c r="B234" s="17" t="s">
        <v>817</v>
      </c>
      <c r="C234" s="1" t="s">
        <v>567</v>
      </c>
      <c r="D234" s="42" t="str">
        <f>VLOOKUP(B234,翻訳!B:E,4,0)</f>
        <v>normal</v>
      </c>
      <c r="E234" s="42" t="str">
        <f>VLOOKUP(B234,翻訳!B:F,5,0)</f>
        <v>;s</v>
      </c>
      <c r="F234" s="32" t="str">
        <f>_xlfn.XLOOKUP($B234,翻訳!$B:$B,翻訳!$G:$G,"",0)&amp;""</f>
        <v>Toggle PDF viewer from SurfingKeys</v>
      </c>
      <c r="G234" s="32" t="str">
        <f>_xlfn.XLOOKUP($B234,翻訳!$B:$B,翻訳!$H:$H,"",0)&amp;""</f>
        <v>PDFビューアの有効無効を切り替える。通常、Chromeで開いたPDFファイルは専用のビューアが利用され、Surfingkeysが動作しない。</v>
      </c>
      <c r="H234" s="9" t="s">
        <v>437</v>
      </c>
      <c r="I234" s="30" t="s">
        <v>869</v>
      </c>
      <c r="J234" s="30"/>
      <c r="L234" s="25">
        <f t="shared" si="176"/>
        <v>2</v>
      </c>
      <c r="M234" s="25" t="str">
        <f t="shared" si="177"/>
        <v>@pdf</v>
      </c>
      <c r="N234" s="25" t="str">
        <f t="shared" si="126"/>
        <v>64112100102</v>
      </c>
      <c r="O234" s="25" t="str">
        <f t="shared" si="178"/>
        <v>!!;s</v>
      </c>
      <c r="P234" s="33" t="str">
        <f>IF(M234="","",IF(AND(ISERROR(VLOOKUP(N234,N$1:N233,1,0)),ISERROR(VLOOKUP(N234,N235:N$255,1,0))),"ok","▲NG"))</f>
        <v>ok</v>
      </c>
      <c r="Q234" s="26" t="str">
        <f t="shared" si="179"/>
        <v>@</v>
      </c>
      <c r="R234" s="26" t="str">
        <f t="shared" si="180"/>
        <v>@p</v>
      </c>
      <c r="S234" s="28" t="str">
        <f t="shared" si="181"/>
        <v>map("@pdf", "!!;s")</v>
      </c>
      <c r="T234" s="28" t="str">
        <f t="shared" si="182"/>
        <v/>
      </c>
    </row>
    <row r="235" spans="2:20" ht="30">
      <c r="B235" s="17" t="s">
        <v>818</v>
      </c>
      <c r="C235" s="1" t="s">
        <v>567</v>
      </c>
      <c r="D235" s="42" t="str">
        <f>VLOOKUP(B235,翻訳!B:E,4,0)</f>
        <v>normal</v>
      </c>
      <c r="E235" s="42" t="str">
        <f>VLOOKUP(B235,翻訳!B:F,5,0)</f>
        <v>;ph</v>
      </c>
      <c r="F235" s="32" t="str">
        <f>_xlfn.XLOOKUP($B235,翻訳!$B:$B,翻訳!$G:$G,"",0)&amp;""</f>
        <v>Put histories from clipboard</v>
      </c>
      <c r="G235" s="32" t="str">
        <f>_xlfn.XLOOKUP($B235,翻訳!$B:$B,翻訳!$H:$H,"",0)&amp;""</f>
        <v>クリップボードからURLを履歴に追加する（改行区切りで複数可）</v>
      </c>
      <c r="H235" s="9" t="s">
        <v>437</v>
      </c>
      <c r="I235" s="30" t="s">
        <v>895</v>
      </c>
      <c r="J235" s="30"/>
      <c r="K235" s="8" t="s">
        <v>870</v>
      </c>
      <c r="L235" s="25">
        <f t="shared" si="176"/>
        <v>3</v>
      </c>
      <c r="M235" s="25" t="str">
        <f t="shared" si="177"/>
        <v>@ph</v>
      </c>
      <c r="N235" s="25" t="str">
        <f t="shared" si="126"/>
        <v>6411210432</v>
      </c>
      <c r="O235" s="25" t="str">
        <f t="shared" si="178"/>
        <v>!!;ph</v>
      </c>
      <c r="P235" s="33" t="str">
        <f>IF(M235="","",IF(AND(ISERROR(VLOOKUP(N235,N$1:N234,1,0)),ISERROR(VLOOKUP(N235,N236:N$255,1,0))),"ok","▲NG"))</f>
        <v>ok</v>
      </c>
      <c r="Q235" s="26" t="str">
        <f t="shared" si="179"/>
        <v>@</v>
      </c>
      <c r="R235" s="26" t="str">
        <f t="shared" si="180"/>
        <v>@p</v>
      </c>
      <c r="S235" s="28" t="str">
        <f t="shared" si="181"/>
        <v>map("@ph", "!!;ph")</v>
      </c>
      <c r="T235" s="28" t="str">
        <f t="shared" si="182"/>
        <v/>
      </c>
    </row>
    <row r="236" spans="2:20">
      <c r="B236" s="17" t="s">
        <v>819</v>
      </c>
      <c r="C236" s="1" t="s">
        <v>567</v>
      </c>
      <c r="D236" s="42" t="str">
        <f>VLOOKUP(B236,翻訳!B:E,4,0)</f>
        <v>normal</v>
      </c>
      <c r="E236" s="42" t="str">
        <f>VLOOKUP(B236,翻訳!B:F,5,0)</f>
        <v>;t</v>
      </c>
      <c r="F236" s="32" t="str">
        <f>_xlfn.XLOOKUP($B236,翻訳!$B:$B,翻訳!$G:$G,"",0)&amp;""</f>
        <v>Translate selected text with google</v>
      </c>
      <c r="G236" s="32" t="str">
        <f>_xlfn.XLOOKUP($B236,翻訳!$B:$B,翻訳!$H:$H,"",0)&amp;""</f>
        <v>選択したテキストをGoogle翻訳で開く</v>
      </c>
      <c r="H236" s="9" t="s">
        <v>437</v>
      </c>
      <c r="I236" s="30" t="s">
        <v>871</v>
      </c>
      <c r="J236" s="30"/>
      <c r="L236" s="25">
        <f t="shared" si="176"/>
        <v>2</v>
      </c>
      <c r="M236" s="25" t="str">
        <f t="shared" si="177"/>
        <v>@t</v>
      </c>
      <c r="N236" s="25" t="str">
        <f t="shared" si="126"/>
        <v>641163232</v>
      </c>
      <c r="O236" s="25" t="str">
        <f t="shared" si="178"/>
        <v>!!;t</v>
      </c>
      <c r="P236" s="33" t="str">
        <f>IF(M236="","",IF(AND(ISERROR(VLOOKUP(N236,N$1:N235,1,0)),ISERROR(VLOOKUP(N236,N237:N$255,1,0))),"ok","▲NG"))</f>
        <v>ok</v>
      </c>
      <c r="Q236" s="26" t="str">
        <f t="shared" si="179"/>
        <v>@</v>
      </c>
      <c r="R236" s="26" t="str">
        <f t="shared" si="180"/>
        <v>@t</v>
      </c>
      <c r="S236" s="28" t="str">
        <f t="shared" si="181"/>
        <v>map("@t", "!!;t")</v>
      </c>
      <c r="T236" s="28" t="str">
        <f t="shared" si="182"/>
        <v/>
      </c>
    </row>
    <row r="237" spans="2:20">
      <c r="B237" s="17" t="s">
        <v>820</v>
      </c>
      <c r="C237" s="1" t="s">
        <v>567</v>
      </c>
      <c r="D237" s="42" t="str">
        <f>VLOOKUP(B237,翻訳!B:E,4,0)</f>
        <v>normal</v>
      </c>
      <c r="E237" s="42" t="str">
        <f>VLOOKUP(B237,翻訳!B:F,5,0)</f>
        <v>;dh</v>
      </c>
      <c r="F237" s="32" t="str">
        <f>_xlfn.XLOOKUP($B237,翻訳!$B:$B,翻訳!$G:$G,"",0)&amp;""</f>
        <v>Delete history older than 30 days</v>
      </c>
      <c r="G237" s="32" t="str">
        <f>_xlfn.XLOOKUP($B237,翻訳!$B:$B,翻訳!$H:$H,"",0)&amp;""</f>
        <v>30日以上前の履歴を削除する</v>
      </c>
      <c r="H237" s="9" t="s">
        <v>862</v>
      </c>
      <c r="L237" s="25">
        <f t="shared" si="176"/>
        <v>3</v>
      </c>
      <c r="M237" s="25" t="str">
        <f t="shared" si="177"/>
        <v/>
      </c>
      <c r="N237" s="25" t="str">
        <f t="shared" si="126"/>
        <v/>
      </c>
      <c r="O237" s="25" t="str">
        <f t="shared" si="178"/>
        <v>!!;dh</v>
      </c>
      <c r="P237" s="33" t="str">
        <f>IF(M237="","",IF(AND(ISERROR(VLOOKUP(N237,N$1:N236,1,0)),ISERROR(VLOOKUP(N237,N238:N$255,1,0))),"ok","▲NG"))</f>
        <v/>
      </c>
      <c r="Q237" s="26" t="str">
        <f t="shared" si="179"/>
        <v/>
      </c>
      <c r="R237" s="26" t="str">
        <f t="shared" si="180"/>
        <v/>
      </c>
      <c r="S237" s="28" t="str">
        <f t="shared" si="181"/>
        <v/>
      </c>
      <c r="T237" s="28" t="str">
        <f t="shared" si="182"/>
        <v/>
      </c>
    </row>
    <row r="238" spans="2:20">
      <c r="B238" s="17" t="s">
        <v>821</v>
      </c>
      <c r="C238" s="1" t="s">
        <v>567</v>
      </c>
      <c r="D238" s="42" t="str">
        <f>VLOOKUP(B238,翻訳!B:E,4,0)</f>
        <v>normal</v>
      </c>
      <c r="E238" s="42" t="str">
        <f>VLOOKUP(B238,翻訳!B:F,5,0)</f>
        <v>;db</v>
      </c>
      <c r="F238" s="32" t="str">
        <f>_xlfn.XLOOKUP($B238,翻訳!$B:$B,翻訳!$G:$G,"",0)&amp;""</f>
        <v>Remove bookmark for current page</v>
      </c>
      <c r="G238" s="32" t="str">
        <f>_xlfn.XLOOKUP($B238,翻訳!$B:$B,翻訳!$H:$H,"",0)&amp;""</f>
        <v>現在のページをブックマークから削除する</v>
      </c>
      <c r="H238" s="9" t="s">
        <v>862</v>
      </c>
      <c r="I238" s="30"/>
      <c r="J238" s="30"/>
      <c r="L238" s="25">
        <f t="shared" si="176"/>
        <v>3</v>
      </c>
      <c r="M238" s="25" t="str">
        <f t="shared" si="177"/>
        <v/>
      </c>
      <c r="N238" s="25" t="str">
        <f t="shared" si="126"/>
        <v/>
      </c>
      <c r="O238" s="25" t="str">
        <f t="shared" si="178"/>
        <v>!!;db</v>
      </c>
      <c r="P238" s="33" t="str">
        <f>IF(M238="","",IF(AND(ISERROR(VLOOKUP(N238,N$1:N237,1,0)),ISERROR(VLOOKUP(N238,N239:N$255,1,0))),"ok","▲NG"))</f>
        <v/>
      </c>
      <c r="Q238" s="26" t="str">
        <f t="shared" si="179"/>
        <v/>
      </c>
      <c r="R238" s="26" t="str">
        <f t="shared" si="180"/>
        <v/>
      </c>
      <c r="S238" s="28" t="str">
        <f t="shared" si="181"/>
        <v/>
      </c>
      <c r="T238" s="28" t="str">
        <f t="shared" si="182"/>
        <v/>
      </c>
    </row>
    <row r="239" spans="2:20">
      <c r="B239" s="17" t="s">
        <v>822</v>
      </c>
      <c r="C239" s="1" t="s">
        <v>567</v>
      </c>
      <c r="D239" s="42" t="str">
        <f>VLOOKUP(B239,翻訳!B:E,4,0)</f>
        <v>normal</v>
      </c>
      <c r="E239" s="42" t="str">
        <f>VLOOKUP(B239,翻訳!B:F,5,0)</f>
        <v>;yh</v>
      </c>
      <c r="F239" s="32" t="str">
        <f>_xlfn.XLOOKUP($B239,翻訳!$B:$B,翻訳!$G:$G,"",0)&amp;""</f>
        <v>Yank histories</v>
      </c>
      <c r="G239" s="32" t="str">
        <f>_xlfn.XLOOKUP($B239,翻訳!$B:$B,翻訳!$H:$H,"",0)&amp;""</f>
        <v>履歴をクリップボードにコピーする（最大100件）</v>
      </c>
      <c r="H239" s="9" t="s">
        <v>437</v>
      </c>
      <c r="I239" s="30" t="s">
        <v>896</v>
      </c>
      <c r="J239" s="30"/>
      <c r="L239" s="25">
        <f t="shared" si="176"/>
        <v>3</v>
      </c>
      <c r="M239" s="25" t="str">
        <f t="shared" si="177"/>
        <v>@yh</v>
      </c>
      <c r="N239" s="25" t="str">
        <f t="shared" si="126"/>
        <v>6412110432</v>
      </c>
      <c r="O239" s="25" t="str">
        <f t="shared" si="178"/>
        <v>!!;yh</v>
      </c>
      <c r="P239" s="33" t="str">
        <f>IF(M239="","",IF(AND(ISERROR(VLOOKUP(N239,N$1:N238,1,0)),ISERROR(VLOOKUP(N239,N240:N$255,1,0))),"ok","▲NG"))</f>
        <v>ok</v>
      </c>
      <c r="Q239" s="26" t="str">
        <f t="shared" si="179"/>
        <v>@</v>
      </c>
      <c r="R239" s="26" t="str">
        <f t="shared" si="180"/>
        <v>@y</v>
      </c>
      <c r="S239" s="28" t="str">
        <f t="shared" si="181"/>
        <v>map("@yh", "!!;yh")</v>
      </c>
      <c r="T239" s="28" t="str">
        <f t="shared" si="182"/>
        <v/>
      </c>
    </row>
    <row r="240" spans="2:20">
      <c r="B240" s="17" t="s">
        <v>823</v>
      </c>
      <c r="C240" s="18"/>
      <c r="D240" s="19"/>
      <c r="E240" s="19"/>
      <c r="F240" s="20"/>
      <c r="G240" s="20"/>
      <c r="H240" s="21"/>
      <c r="I240" s="23"/>
      <c r="J240" s="23"/>
      <c r="K240" s="22"/>
      <c r="L240" s="23"/>
      <c r="M240" s="23"/>
      <c r="N240" s="23"/>
      <c r="O240" s="23"/>
      <c r="P240" s="19"/>
      <c r="Q240" s="19"/>
      <c r="R240" s="19"/>
      <c r="S240" s="24"/>
      <c r="T240" s="24"/>
    </row>
    <row r="241" spans="2:20">
      <c r="B241" s="17" t="s">
        <v>824</v>
      </c>
      <c r="C241" s="1" t="s">
        <v>568</v>
      </c>
      <c r="D241" s="42" t="str">
        <f>VLOOKUP(B241,翻訳!B:E,4,0)</f>
        <v>insert</v>
      </c>
      <c r="E241" s="42" t="str">
        <f>VLOOKUP(B241,翻訳!B:F,5,0)</f>
        <v>&lt;Ctrl-e&gt;</v>
      </c>
      <c r="F241" s="32" t="str">
        <f>_xlfn.XLOOKUP($B241,翻訳!$B:$B,翻訳!$G:$G,"",0)&amp;""</f>
        <v>Move the cursor to the end of the line</v>
      </c>
      <c r="G241" s="32" t="str">
        <f>_xlfn.XLOOKUP($B241,翻訳!$B:$B,翻訳!$H:$H,"",0)&amp;""</f>
        <v/>
      </c>
      <c r="H241" s="9" t="s">
        <v>881</v>
      </c>
      <c r="L241" s="25">
        <f t="shared" ref="L241:L252" si="183">LEN(E241)</f>
        <v>8</v>
      </c>
      <c r="M241" s="25" t="str">
        <f t="shared" ref="M241:M252" si="184">IF(H241="○",IF(I241="",E241,I241),"")</f>
        <v/>
      </c>
      <c r="N241" s="25" t="str">
        <f t="shared" si="126"/>
        <v/>
      </c>
      <c r="O241" s="25" t="str">
        <f t="shared" ref="O241:O252" si="185">"!!"&amp;E241</f>
        <v>!!&lt;Ctrl-e&gt;</v>
      </c>
      <c r="P241" s="33" t="str">
        <f>IF(M241="","",IF(AND(ISERROR(VLOOKUP(N241,N$1:N240,1,0)),ISERROR(VLOOKUP(N241,N242:N$255,1,0))),"ok","▲NG"))</f>
        <v/>
      </c>
      <c r="Q241" s="26" t="str">
        <f t="shared" ref="Q241:Q252" si="186">IF(M241="","",LEFT(M241,1))</f>
        <v/>
      </c>
      <c r="R241" s="26" t="str">
        <f t="shared" ref="R241:R252" si="187">IF(I241="","",LEFT(I241,2))</f>
        <v/>
      </c>
      <c r="S241" s="28" t="str">
        <f t="shared" ref="S241:S252" si="188">IF(""=M241,"","map("""&amp;M241&amp;""", """&amp;O241&amp;""")")</f>
        <v/>
      </c>
      <c r="T241" s="28" t="str">
        <f t="shared" ref="T241:T252" si="189">IF(""=J241,"","map("""&amp;J241&amp;""", """&amp;O241&amp;""")")</f>
        <v/>
      </c>
    </row>
    <row r="242" spans="2:20">
      <c r="B242" s="17" t="s">
        <v>825</v>
      </c>
      <c r="C242" s="1" t="s">
        <v>568</v>
      </c>
      <c r="D242" s="42" t="str">
        <f>VLOOKUP(B242,翻訳!B:E,4,0)</f>
        <v>insert</v>
      </c>
      <c r="E242" s="42" t="str">
        <f>VLOOKUP(B242,翻訳!B:F,5,0)</f>
        <v>&lt;Ctrl-f&gt;</v>
      </c>
      <c r="F242" s="32" t="str">
        <f>_xlfn.XLOOKUP($B242,翻訳!$B:$B,翻訳!$G:$G,"",0)&amp;""</f>
        <v>Move the cursor to the beginning of the line</v>
      </c>
      <c r="G242" s="32" t="str">
        <f>_xlfn.XLOOKUP($B242,翻訳!$B:$B,翻訳!$H:$H,"",0)&amp;""</f>
        <v/>
      </c>
      <c r="H242" s="9" t="s">
        <v>881</v>
      </c>
      <c r="L242" s="25">
        <f t="shared" si="183"/>
        <v>8</v>
      </c>
      <c r="M242" s="25" t="str">
        <f t="shared" si="184"/>
        <v/>
      </c>
      <c r="N242" s="25" t="str">
        <f t="shared" si="126"/>
        <v/>
      </c>
      <c r="O242" s="25" t="str">
        <f t="shared" si="185"/>
        <v>!!&lt;Ctrl-f&gt;</v>
      </c>
      <c r="P242" s="33" t="str">
        <f>IF(M242="","",IF(AND(ISERROR(VLOOKUP(N242,N$1:N241,1,0)),ISERROR(VLOOKUP(N242,N243:N$255,1,0))),"ok","▲NG"))</f>
        <v/>
      </c>
      <c r="Q242" s="26" t="str">
        <f t="shared" si="186"/>
        <v/>
      </c>
      <c r="R242" s="26" t="str">
        <f t="shared" si="187"/>
        <v/>
      </c>
      <c r="S242" s="28" t="str">
        <f t="shared" si="188"/>
        <v/>
      </c>
      <c r="T242" s="28" t="str">
        <f t="shared" si="189"/>
        <v/>
      </c>
    </row>
    <row r="243" spans="2:20">
      <c r="B243" s="17" t="s">
        <v>826</v>
      </c>
      <c r="C243" s="1" t="s">
        <v>568</v>
      </c>
      <c r="D243" s="42" t="str">
        <f>VLOOKUP(B243,翻訳!B:E,4,0)</f>
        <v>insert</v>
      </c>
      <c r="E243" s="42" t="str">
        <f>VLOOKUP(B243,翻訳!B:F,5,0)</f>
        <v>&lt;Ctrl-u&gt;</v>
      </c>
      <c r="F243" s="32" t="str">
        <f>_xlfn.XLOOKUP($B243,翻訳!$B:$B,翻訳!$G:$G,"",0)&amp;""</f>
        <v>Delete all entered characters before the cursor</v>
      </c>
      <c r="G243" s="32" t="str">
        <f>_xlfn.XLOOKUP($B243,翻訳!$B:$B,翻訳!$H:$H,"",0)&amp;""</f>
        <v/>
      </c>
      <c r="H243" s="9" t="s">
        <v>881</v>
      </c>
      <c r="L243" s="25">
        <f t="shared" si="183"/>
        <v>8</v>
      </c>
      <c r="M243" s="25" t="str">
        <f t="shared" si="184"/>
        <v/>
      </c>
      <c r="N243" s="25" t="str">
        <f t="shared" si="126"/>
        <v/>
      </c>
      <c r="O243" s="25" t="str">
        <f t="shared" si="185"/>
        <v>!!&lt;Ctrl-u&gt;</v>
      </c>
      <c r="P243" s="33" t="str">
        <f>IF(M243="","",IF(AND(ISERROR(VLOOKUP(N243,N$1:N242,1,0)),ISERROR(VLOOKUP(N243,N244:N$255,1,0))),"ok","▲NG"))</f>
        <v/>
      </c>
      <c r="Q243" s="26" t="str">
        <f t="shared" si="186"/>
        <v/>
      </c>
      <c r="R243" s="26" t="str">
        <f t="shared" si="187"/>
        <v/>
      </c>
      <c r="S243" s="28" t="str">
        <f t="shared" si="188"/>
        <v/>
      </c>
      <c r="T243" s="28" t="str">
        <f t="shared" si="189"/>
        <v/>
      </c>
    </row>
    <row r="244" spans="2:20">
      <c r="B244" s="17" t="s">
        <v>827</v>
      </c>
      <c r="C244" s="1" t="s">
        <v>568</v>
      </c>
      <c r="D244" s="42" t="str">
        <f>VLOOKUP(B244,翻訳!B:E,4,0)</f>
        <v>insert</v>
      </c>
      <c r="E244" s="42" t="str">
        <f>VLOOKUP(B244,翻訳!B:F,5,0)</f>
        <v>&lt;Alt-b&gt;</v>
      </c>
      <c r="F244" s="32" t="str">
        <f>_xlfn.XLOOKUP($B244,翻訳!$B:$B,翻訳!$G:$G,"",0)&amp;""</f>
        <v>Move the cursor Backward 1 word</v>
      </c>
      <c r="G244" s="32" t="str">
        <f>_xlfn.XLOOKUP($B244,翻訳!$B:$B,翻訳!$H:$H,"",0)&amp;""</f>
        <v/>
      </c>
      <c r="H244" s="9" t="s">
        <v>881</v>
      </c>
      <c r="L244" s="25">
        <f t="shared" si="183"/>
        <v>7</v>
      </c>
      <c r="M244" s="25" t="str">
        <f t="shared" si="184"/>
        <v/>
      </c>
      <c r="N244" s="25" t="str">
        <f t="shared" si="126"/>
        <v/>
      </c>
      <c r="O244" s="25" t="str">
        <f t="shared" si="185"/>
        <v>!!&lt;Alt-b&gt;</v>
      </c>
      <c r="P244" s="33" t="str">
        <f>IF(M244="","",IF(AND(ISERROR(VLOOKUP(N244,N$1:N243,1,0)),ISERROR(VLOOKUP(N244,N245:N$255,1,0))),"ok","▲NG"))</f>
        <v/>
      </c>
      <c r="Q244" s="26" t="str">
        <f t="shared" si="186"/>
        <v/>
      </c>
      <c r="R244" s="26" t="str">
        <f t="shared" si="187"/>
        <v/>
      </c>
      <c r="S244" s="28" t="str">
        <f t="shared" si="188"/>
        <v/>
      </c>
      <c r="T244" s="28" t="str">
        <f t="shared" si="189"/>
        <v/>
      </c>
    </row>
    <row r="245" spans="2:20">
      <c r="B245" s="17" t="s">
        <v>828</v>
      </c>
      <c r="C245" s="1" t="s">
        <v>568</v>
      </c>
      <c r="D245" s="42" t="str">
        <f>VLOOKUP(B245,翻訳!B:E,4,0)</f>
        <v>insert</v>
      </c>
      <c r="E245" s="42" t="str">
        <f>VLOOKUP(B245,翻訳!B:F,5,0)</f>
        <v>&lt;Alt-f&gt;</v>
      </c>
      <c r="F245" s="32" t="str">
        <f>_xlfn.XLOOKUP($B245,翻訳!$B:$B,翻訳!$G:$G,"",0)&amp;""</f>
        <v>Move the cursor Forward 1 word</v>
      </c>
      <c r="G245" s="32" t="str">
        <f>_xlfn.XLOOKUP($B245,翻訳!$B:$B,翻訳!$H:$H,"",0)&amp;""</f>
        <v/>
      </c>
      <c r="H245" s="9" t="s">
        <v>881</v>
      </c>
      <c r="L245" s="25">
        <f t="shared" si="183"/>
        <v>7</v>
      </c>
      <c r="M245" s="25" t="str">
        <f t="shared" si="184"/>
        <v/>
      </c>
      <c r="N245" s="25" t="str">
        <f t="shared" si="126"/>
        <v/>
      </c>
      <c r="O245" s="25" t="str">
        <f t="shared" si="185"/>
        <v>!!&lt;Alt-f&gt;</v>
      </c>
      <c r="P245" s="33" t="str">
        <f>IF(M245="","",IF(AND(ISERROR(VLOOKUP(N245,N$1:N244,1,0)),ISERROR(VLOOKUP(N245,N246:N$255,1,0))),"ok","▲NG"))</f>
        <v/>
      </c>
      <c r="Q245" s="26" t="str">
        <f t="shared" si="186"/>
        <v/>
      </c>
      <c r="R245" s="26" t="str">
        <f t="shared" si="187"/>
        <v/>
      </c>
      <c r="S245" s="28" t="str">
        <f t="shared" si="188"/>
        <v/>
      </c>
      <c r="T245" s="28" t="str">
        <f t="shared" si="189"/>
        <v/>
      </c>
    </row>
    <row r="246" spans="2:20">
      <c r="B246" s="17" t="s">
        <v>829</v>
      </c>
      <c r="C246" s="1" t="s">
        <v>568</v>
      </c>
      <c r="D246" s="42" t="str">
        <f>VLOOKUP(B246,翻訳!B:E,4,0)</f>
        <v>insert</v>
      </c>
      <c r="E246" s="42" t="str">
        <f>VLOOKUP(B246,翻訳!B:F,5,0)</f>
        <v>&lt;Alt-w&gt;</v>
      </c>
      <c r="F246" s="32" t="str">
        <f>_xlfn.XLOOKUP($B246,翻訳!$B:$B,翻訳!$G:$G,"",0)&amp;""</f>
        <v>Delete a word backwards</v>
      </c>
      <c r="G246" s="32" t="str">
        <f>_xlfn.XLOOKUP($B246,翻訳!$B:$B,翻訳!$H:$H,"",0)&amp;""</f>
        <v/>
      </c>
      <c r="H246" s="9" t="s">
        <v>881</v>
      </c>
      <c r="L246" s="25">
        <f t="shared" si="183"/>
        <v>7</v>
      </c>
      <c r="M246" s="25" t="str">
        <f t="shared" si="184"/>
        <v/>
      </c>
      <c r="N246" s="25" t="str">
        <f t="shared" si="126"/>
        <v/>
      </c>
      <c r="O246" s="25" t="str">
        <f t="shared" si="185"/>
        <v>!!&lt;Alt-w&gt;</v>
      </c>
      <c r="P246" s="33" t="str">
        <f>IF(M246="","",IF(AND(ISERROR(VLOOKUP(N246,N$1:N245,1,0)),ISERROR(VLOOKUP(N246,N247:N$255,1,0))),"ok","▲NG"))</f>
        <v/>
      </c>
      <c r="Q246" s="26" t="str">
        <f t="shared" si="186"/>
        <v/>
      </c>
      <c r="R246" s="26" t="str">
        <f t="shared" si="187"/>
        <v/>
      </c>
      <c r="S246" s="28" t="str">
        <f t="shared" si="188"/>
        <v/>
      </c>
      <c r="T246" s="28" t="str">
        <f t="shared" si="189"/>
        <v/>
      </c>
    </row>
    <row r="247" spans="2:20">
      <c r="B247" s="17" t="s">
        <v>830</v>
      </c>
      <c r="C247" s="1" t="s">
        <v>568</v>
      </c>
      <c r="D247" s="42" t="str">
        <f>VLOOKUP(B247,翻訳!B:E,4,0)</f>
        <v>insert</v>
      </c>
      <c r="E247" s="42" t="str">
        <f>VLOOKUP(B247,翻訳!B:F,5,0)</f>
        <v>&lt;Alt-d&gt;</v>
      </c>
      <c r="F247" s="32" t="str">
        <f>_xlfn.XLOOKUP($B247,翻訳!$B:$B,翻訳!$G:$G,"",0)&amp;""</f>
        <v>Delete a word forwards</v>
      </c>
      <c r="G247" s="32" t="str">
        <f>_xlfn.XLOOKUP($B247,翻訳!$B:$B,翻訳!$H:$H,"",0)&amp;""</f>
        <v/>
      </c>
      <c r="H247" s="9" t="s">
        <v>881</v>
      </c>
      <c r="L247" s="25">
        <f t="shared" si="183"/>
        <v>7</v>
      </c>
      <c r="M247" s="25" t="str">
        <f t="shared" si="184"/>
        <v/>
      </c>
      <c r="N247" s="25" t="str">
        <f t="shared" si="126"/>
        <v/>
      </c>
      <c r="O247" s="25" t="str">
        <f t="shared" si="185"/>
        <v>!!&lt;Alt-d&gt;</v>
      </c>
      <c r="P247" s="33" t="str">
        <f>IF(M247="","",IF(AND(ISERROR(VLOOKUP(N247,N$1:N246,1,0)),ISERROR(VLOOKUP(N247,N248:N$255,1,0))),"ok","▲NG"))</f>
        <v/>
      </c>
      <c r="Q247" s="26" t="str">
        <f t="shared" si="186"/>
        <v/>
      </c>
      <c r="R247" s="26" t="str">
        <f t="shared" si="187"/>
        <v/>
      </c>
      <c r="S247" s="28" t="str">
        <f t="shared" si="188"/>
        <v/>
      </c>
      <c r="T247" s="28" t="str">
        <f t="shared" si="189"/>
        <v/>
      </c>
    </row>
    <row r="248" spans="2:20">
      <c r="B248" s="17" t="s">
        <v>831</v>
      </c>
      <c r="C248" s="1" t="s">
        <v>568</v>
      </c>
      <c r="D248" s="42" t="str">
        <f>VLOOKUP(B248,翻訳!B:E,4,0)</f>
        <v>insert</v>
      </c>
      <c r="E248" s="42" t="str">
        <f>VLOOKUP(B248,翻訳!B:F,5,0)</f>
        <v>&lt;Esc&gt;</v>
      </c>
      <c r="F248" s="32" t="str">
        <f>_xlfn.XLOOKUP($B248,翻訳!$B:$B,翻訳!$G:$G,"",0)&amp;""</f>
        <v>Exit insert mode</v>
      </c>
      <c r="G248" s="32" t="str">
        <f>_xlfn.XLOOKUP($B248,翻訳!$B:$B,翻訳!$H:$H,"",0)&amp;""</f>
        <v/>
      </c>
      <c r="H248" s="9" t="s">
        <v>881</v>
      </c>
      <c r="L248" s="25">
        <f t="shared" si="183"/>
        <v>5</v>
      </c>
      <c r="M248" s="25" t="str">
        <f t="shared" si="184"/>
        <v/>
      </c>
      <c r="N248" s="25" t="str">
        <f t="shared" si="126"/>
        <v/>
      </c>
      <c r="O248" s="25" t="str">
        <f t="shared" si="185"/>
        <v>!!&lt;Esc&gt;</v>
      </c>
      <c r="P248" s="33" t="str">
        <f>IF(M248="","",IF(AND(ISERROR(VLOOKUP(N248,N$1:N247,1,0)),ISERROR(VLOOKUP(N248,N249:N$255,1,0))),"ok","▲NG"))</f>
        <v/>
      </c>
      <c r="Q248" s="26" t="str">
        <f t="shared" si="186"/>
        <v/>
      </c>
      <c r="R248" s="26" t="str">
        <f t="shared" si="187"/>
        <v/>
      </c>
      <c r="S248" s="28" t="str">
        <f t="shared" si="188"/>
        <v/>
      </c>
      <c r="T248" s="28" t="str">
        <f t="shared" si="189"/>
        <v/>
      </c>
    </row>
    <row r="249" spans="2:20">
      <c r="B249" s="17" t="s">
        <v>832</v>
      </c>
      <c r="C249" s="1" t="s">
        <v>568</v>
      </c>
      <c r="D249" s="42" t="str">
        <f>VLOOKUP(B249,翻訳!B:E,4,0)</f>
        <v>insert</v>
      </c>
      <c r="E249" s="42" t="str">
        <f>VLOOKUP(B249,翻訳!B:F,5,0)</f>
        <v>:</v>
      </c>
      <c r="F249" s="32" t="str">
        <f>_xlfn.XLOOKUP($B249,翻訳!$B:$B,翻訳!$G:$G,"",0)&amp;""</f>
        <v>Input emoji</v>
      </c>
      <c r="G249" s="32" t="str">
        <f>_xlfn.XLOOKUP($B249,翻訳!$B:$B,翻訳!$H:$H,"",0)&amp;""</f>
        <v/>
      </c>
      <c r="H249" s="9" t="s">
        <v>881</v>
      </c>
      <c r="L249" s="25">
        <f t="shared" si="183"/>
        <v>1</v>
      </c>
      <c r="M249" s="25" t="str">
        <f t="shared" si="184"/>
        <v/>
      </c>
      <c r="N249" s="25" t="str">
        <f t="shared" si="126"/>
        <v/>
      </c>
      <c r="O249" s="25" t="str">
        <f t="shared" si="185"/>
        <v>!!:</v>
      </c>
      <c r="P249" s="33" t="str">
        <f>IF(M249="","",IF(AND(ISERROR(VLOOKUP(N249,N$1:N248,1,0)),ISERROR(VLOOKUP(N249,N250:N$255,1,0))),"ok","▲NG"))</f>
        <v/>
      </c>
      <c r="Q249" s="26" t="str">
        <f t="shared" si="186"/>
        <v/>
      </c>
      <c r="R249" s="26" t="str">
        <f t="shared" si="187"/>
        <v/>
      </c>
      <c r="S249" s="28" t="str">
        <f t="shared" si="188"/>
        <v/>
      </c>
      <c r="T249" s="28" t="str">
        <f t="shared" si="189"/>
        <v/>
      </c>
    </row>
    <row r="250" spans="2:20">
      <c r="B250" s="17" t="s">
        <v>833</v>
      </c>
      <c r="C250" s="1" t="s">
        <v>568</v>
      </c>
      <c r="D250" s="42" t="str">
        <f>VLOOKUP(B250,翻訳!B:E,4,0)</f>
        <v>insert</v>
      </c>
      <c r="E250" s="42" t="str">
        <f>VLOOKUP(B250,翻訳!B:F,5,0)</f>
        <v>&lt;Ctrl-'&gt;</v>
      </c>
      <c r="F250" s="32" t="str">
        <f>_xlfn.XLOOKUP($B250,翻訳!$B:$B,翻訳!$G:$G,"",0)&amp;""</f>
        <v>Toggle quotes in an input element</v>
      </c>
      <c r="G250" s="32" t="str">
        <f>_xlfn.XLOOKUP($B250,翻訳!$B:$B,翻訳!$H:$H,"",0)&amp;""</f>
        <v/>
      </c>
      <c r="H250" s="9" t="s">
        <v>881</v>
      </c>
      <c r="L250" s="25">
        <f t="shared" si="183"/>
        <v>8</v>
      </c>
      <c r="M250" s="25" t="str">
        <f t="shared" si="184"/>
        <v/>
      </c>
      <c r="N250" s="25" t="str">
        <f t="shared" si="126"/>
        <v/>
      </c>
      <c r="O250" s="25" t="str">
        <f t="shared" si="185"/>
        <v>!!&lt;Ctrl-'&gt;</v>
      </c>
      <c r="P250" s="33" t="str">
        <f>IF(M250="","",IF(AND(ISERROR(VLOOKUP(N250,N$1:N249,1,0)),ISERROR(VLOOKUP(N250,N251:N$255,1,0))),"ok","▲NG"))</f>
        <v/>
      </c>
      <c r="Q250" s="26" t="str">
        <f t="shared" si="186"/>
        <v/>
      </c>
      <c r="R250" s="26" t="str">
        <f t="shared" si="187"/>
        <v/>
      </c>
      <c r="S250" s="28" t="str">
        <f t="shared" si="188"/>
        <v/>
      </c>
      <c r="T250" s="28" t="str">
        <f t="shared" si="189"/>
        <v/>
      </c>
    </row>
    <row r="251" spans="2:20">
      <c r="B251" s="17" t="s">
        <v>916</v>
      </c>
      <c r="C251" s="1" t="s">
        <v>568</v>
      </c>
      <c r="D251" s="42" t="str">
        <f>VLOOKUP(B251,翻訳!B:E,4,0)</f>
        <v>insert</v>
      </c>
      <c r="E251" s="42" t="str">
        <f>VLOOKUP(B251,翻訳!B:F,5,0)</f>
        <v>&lt;Ctrl-i&gt;</v>
      </c>
      <c r="F251" s="32" t="str">
        <f>_xlfn.XLOOKUP($B251,翻訳!$B:$B,翻訳!$G:$G,"",0)&amp;""</f>
        <v>Open vim editor for current input</v>
      </c>
      <c r="G251" s="32" t="str">
        <f>_xlfn.XLOOKUP($B251,翻訳!$B:$B,翻訳!$H:$H,"",0)&amp;""</f>
        <v/>
      </c>
      <c r="H251" s="9" t="s">
        <v>881</v>
      </c>
      <c r="L251" s="25">
        <f t="shared" si="183"/>
        <v>8</v>
      </c>
      <c r="M251" s="25" t="str">
        <f t="shared" si="184"/>
        <v/>
      </c>
      <c r="N251" s="25" t="str">
        <f t="shared" si="126"/>
        <v/>
      </c>
      <c r="O251" s="25" t="str">
        <f t="shared" si="185"/>
        <v>!!&lt;Ctrl-i&gt;</v>
      </c>
      <c r="P251" s="33" t="str">
        <f>IF(M251="","",IF(AND(ISERROR(VLOOKUP(N251,N$1:N250,1,0)),ISERROR(VLOOKUP(N251,N252:N$255,1,0))),"ok","▲NG"))</f>
        <v/>
      </c>
      <c r="Q251" s="26" t="str">
        <f t="shared" si="186"/>
        <v/>
      </c>
      <c r="R251" s="26" t="str">
        <f t="shared" si="187"/>
        <v/>
      </c>
      <c r="S251" s="28" t="str">
        <f t="shared" si="188"/>
        <v/>
      </c>
      <c r="T251" s="28" t="str">
        <f t="shared" si="189"/>
        <v/>
      </c>
    </row>
    <row r="252" spans="2:20">
      <c r="B252" s="17" t="s">
        <v>917</v>
      </c>
      <c r="C252" s="1" t="s">
        <v>568</v>
      </c>
      <c r="D252" s="42" t="str">
        <f>VLOOKUP(B252,翻訳!B:E,4,0)</f>
        <v>insert</v>
      </c>
      <c r="E252" s="42" t="str">
        <f>VLOOKUP(B252,翻訳!B:F,5,0)</f>
        <v>&lt;Ctrl-Alt-i&gt;</v>
      </c>
      <c r="F252" s="32" t="str">
        <f>_xlfn.XLOOKUP($B252,翻訳!$B:$B,翻訳!$G:$G,"",0)&amp;""</f>
        <v>Open neovim for current input</v>
      </c>
      <c r="G252" s="32" t="str">
        <f>_xlfn.XLOOKUP($B252,翻訳!$B:$B,翻訳!$H:$H,"",0)&amp;""</f>
        <v/>
      </c>
      <c r="H252" s="9" t="s">
        <v>881</v>
      </c>
      <c r="L252" s="25">
        <f t="shared" si="183"/>
        <v>12</v>
      </c>
      <c r="M252" s="25" t="str">
        <f t="shared" si="184"/>
        <v/>
      </c>
      <c r="N252" s="25" t="str">
        <f t="shared" si="126"/>
        <v/>
      </c>
      <c r="O252" s="25" t="str">
        <f t="shared" si="185"/>
        <v>!!&lt;Ctrl-Alt-i&gt;</v>
      </c>
      <c r="P252" s="33" t="str">
        <f>IF(M252="","",IF(AND(ISERROR(VLOOKUP(N252,N$1:N251,1,0)),ISERROR(VLOOKUP(N252,N253:N$255,1,0))),"ok","▲NG"))</f>
        <v/>
      </c>
      <c r="Q252" s="26" t="str">
        <f t="shared" si="186"/>
        <v/>
      </c>
      <c r="R252" s="26" t="str">
        <f t="shared" si="187"/>
        <v/>
      </c>
      <c r="S252" s="28" t="str">
        <f t="shared" si="188"/>
        <v/>
      </c>
      <c r="T252" s="28" t="str">
        <f t="shared" si="189"/>
        <v/>
      </c>
    </row>
    <row r="253" spans="2:20">
      <c r="B253" s="17" t="s">
        <v>918</v>
      </c>
      <c r="C253" s="18"/>
      <c r="D253" s="19"/>
      <c r="E253" s="19"/>
      <c r="F253" s="20"/>
      <c r="G253" s="20"/>
      <c r="H253" s="21"/>
      <c r="I253" s="23"/>
      <c r="J253" s="23"/>
      <c r="K253" s="22"/>
      <c r="L253" s="23"/>
      <c r="M253" s="23"/>
      <c r="N253" s="23"/>
      <c r="O253" s="23"/>
      <c r="P253" s="19"/>
      <c r="Q253" s="19"/>
      <c r="R253" s="19"/>
      <c r="S253" s="24"/>
      <c r="T253" s="24"/>
    </row>
    <row r="254" spans="2:20">
      <c r="B254" s="17" t="s">
        <v>919</v>
      </c>
      <c r="C254" s="14" t="s">
        <v>834</v>
      </c>
      <c r="D254" s="42" t="str">
        <f>VLOOKUP(B254,翻訳!B:E,4,0)</f>
        <v>normal</v>
      </c>
      <c r="E254" s="42" t="str">
        <f>VLOOKUP(B254,翻訳!B:F,5,0)</f>
        <v>ZQ</v>
      </c>
      <c r="F254" s="32" t="str">
        <f>_xlfn.XLOOKUP($B254,翻訳!$B:$B,翻訳!$G:$G,"",0)&amp;""</f>
        <v/>
      </c>
      <c r="G254" s="32" t="str">
        <f>_xlfn.XLOOKUP($B254,翻訳!$B:$B,翻訳!$H:$H,"",0)&amp;""</f>
        <v/>
      </c>
      <c r="H254" s="9" t="s">
        <v>862</v>
      </c>
      <c r="L254" s="25">
        <f t="shared" ref="L254" si="190">LEN(E254)</f>
        <v>2</v>
      </c>
      <c r="M254" s="25" t="str">
        <f t="shared" ref="M254" si="191">IF(H254="○",IF(I254="",E254,I254),"")</f>
        <v/>
      </c>
      <c r="N254" s="25" t="str">
        <f t="shared" si="126"/>
        <v/>
      </c>
      <c r="O254" s="25" t="str">
        <f t="shared" ref="O254" si="192">"!!"&amp;E254</f>
        <v>!!ZQ</v>
      </c>
      <c r="P254" s="33" t="str">
        <f>IF(M254="","",IF(AND(ISERROR(VLOOKUP(N254,N$1:N253,1,0)),ISERROR(VLOOKUP(N254,N255:N$255,1,0))),"ok","▲NG"))</f>
        <v/>
      </c>
      <c r="Q254" s="26" t="str">
        <f t="shared" ref="Q254" si="193">IF(M254="","",LEFT(M254,1))</f>
        <v/>
      </c>
      <c r="R254" s="26" t="str">
        <f t="shared" ref="R254" si="194">IF(I254="","",LEFT(I254,2))</f>
        <v/>
      </c>
      <c r="S254" s="28" t="str">
        <f t="shared" ref="S254" si="195">IF(""=M254,"","map("""&amp;M254&amp;""", """&amp;O254&amp;""")")</f>
        <v/>
      </c>
      <c r="T254" s="28" t="str">
        <f t="shared" ref="T254" si="196">IF(""=J254,"","map("""&amp;J254&amp;""", """&amp;O254&amp;""")")</f>
        <v/>
      </c>
    </row>
    <row r="255" spans="2:20" ht="6" customHeight="1">
      <c r="B255" s="34"/>
      <c r="C255" s="34"/>
      <c r="D255" s="35"/>
      <c r="E255" s="35"/>
      <c r="F255" s="36"/>
      <c r="G255" s="36"/>
      <c r="H255" s="37"/>
      <c r="I255" s="38"/>
      <c r="J255" s="38"/>
      <c r="K255" s="39"/>
      <c r="L255" s="35"/>
      <c r="M255" s="35"/>
      <c r="N255" s="35"/>
      <c r="O255" s="35"/>
      <c r="P255" s="35"/>
      <c r="Q255" s="35"/>
      <c r="R255" s="35"/>
      <c r="S255" s="35"/>
      <c r="T255" s="35"/>
    </row>
  </sheetData>
  <autoFilter ref="B1:S254" xr:uid="{F9C26A4F-3CD6-46B6-B0B7-70AC9865865A}"/>
  <phoneticPr fontId="1"/>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0C3C3-0041-4CA0-8C46-FC2E01A5A389}">
  <sheetPr>
    <tabColor rgb="FF0070C0"/>
  </sheetPr>
  <dimension ref="B3:C9"/>
  <sheetViews>
    <sheetView workbookViewId="0"/>
  </sheetViews>
  <sheetFormatPr defaultColWidth="2.640625" defaultRowHeight="15"/>
  <sheetData>
    <row r="3" spans="2:3" ht="24.5">
      <c r="B3" s="44" t="s">
        <v>929</v>
      </c>
    </row>
    <row r="5" spans="2:3">
      <c r="C5" t="s">
        <v>903</v>
      </c>
    </row>
    <row r="6" spans="2:3">
      <c r="C6" t="s">
        <v>904</v>
      </c>
    </row>
    <row r="7" spans="2:3">
      <c r="C7" t="s">
        <v>902</v>
      </c>
    </row>
    <row r="8" spans="2:3">
      <c r="C8" t="s">
        <v>905</v>
      </c>
    </row>
    <row r="9" spans="2:3">
      <c r="C9" t="s">
        <v>906</v>
      </c>
    </row>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翻訳</vt:lpstr>
      <vt:lpstr>スクリプト</vt:lpstr>
      <vt:lpstr>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syon</dc:creator>
  <cp:lastModifiedBy>大藪 翔太</cp:lastModifiedBy>
  <dcterms:created xsi:type="dcterms:W3CDTF">2022-01-04T05:47:24Z</dcterms:created>
  <dcterms:modified xsi:type="dcterms:W3CDTF">2022-05-03T04:41:15Z</dcterms:modified>
</cp:coreProperties>
</file>