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18"/>
  <workbookPr/>
  <mc:AlternateContent xmlns:mc="http://schemas.openxmlformats.org/markup-compatibility/2006">
    <mc:Choice Requires="x15">
      <x15ac:absPath xmlns:x15ac="http://schemas.microsoft.com/office/spreadsheetml/2010/11/ac" url="https://systemexe2021.sharepoint.com/sites/-984-01_/Shared Documents/00_提案・見積/"/>
    </mc:Choice>
  </mc:AlternateContent>
  <xr:revisionPtr revIDLastSave="193" documentId="13_ncr:1_{F305F8F0-1EFA-411C-BB12-7AA6C189EE47}" xr6:coauthVersionLast="47" xr6:coauthVersionMax="47" xr10:uidLastSave="{535B1EC7-3C05-40A1-A0EE-FB5F415E8785}"/>
  <bookViews>
    <workbookView xWindow="40920" yWindow="-120" windowWidth="29040" windowHeight="16440" tabRatio="790" firstSheet="8" activeTab="8" xr2:uid="{00000000-000D-0000-FFFF-FFFF00000000}"/>
  </bookViews>
  <sheets>
    <sheet name="依頼概要" sheetId="6" state="hidden" r:id="rId1"/>
    <sheet name="想定作業" sheetId="7" state="hidden" r:id="rId2"/>
    <sheet name="概要図(千葉)" sheetId="8" state="hidden" r:id="rId3"/>
    <sheet name="概要図(徳山)" sheetId="9" state="hidden" r:id="rId4"/>
    <sheet name="システム概要" sheetId="2" state="hidden" r:id="rId5"/>
    <sheet name="パターン別お見積り" sheetId="52" state="hidden" r:id="rId6"/>
    <sheet name="見積 (縮小共通基盤継続） " sheetId="51" state="hidden" r:id="rId7"/>
    <sheet name="見積 (システム別・契約変更)_内部" sheetId="32" state="hidden" r:id="rId8"/>
    <sheet name="見積 (システム別・契約変更) _顧客提示" sheetId="53" r:id="rId9"/>
    <sheet name="見積 (システム別・基盤対応別サマリ) " sheetId="48" state="hidden" r:id="rId10"/>
    <sheet name="見積 (システム別・縮小共通基盤⇒クラウドアーキサマリ) " sheetId="50" state="hidden" r:id="rId11"/>
  </sheets>
  <definedNames>
    <definedName name="AccessDatabase" hidden="1">"C:\Documents and Settings\kawana.OHSAKI\My Documents\作業中\ＤＢらいぶらり.mdb"</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81" i="53" l="1"/>
  <c r="M92" i="53"/>
  <c r="M83" i="53"/>
  <c r="M81" i="53"/>
  <c r="M80" i="53"/>
  <c r="M79" i="53"/>
  <c r="M78" i="53"/>
  <c r="M97" i="53"/>
  <c r="M96" i="53"/>
  <c r="M95" i="53"/>
  <c r="M94" i="53"/>
  <c r="M93" i="53"/>
  <c r="M20" i="53"/>
  <c r="O98" i="53"/>
  <c r="N98" i="53"/>
  <c r="J98" i="53"/>
  <c r="J100" i="53" s="1"/>
  <c r="I98" i="53"/>
  <c r="I100" i="53" s="1"/>
  <c r="H98" i="53"/>
  <c r="H100" i="53" s="1"/>
  <c r="G98" i="53"/>
  <c r="G100" i="53" s="1"/>
  <c r="F98" i="53"/>
  <c r="F100" i="53" s="1"/>
  <c r="E98" i="53"/>
  <c r="E100" i="53" s="1"/>
  <c r="Q97" i="53"/>
  <c r="K97" i="53"/>
  <c r="L97" i="53" s="1"/>
  <c r="P97" i="53" s="1"/>
  <c r="L96" i="53"/>
  <c r="K95" i="53"/>
  <c r="K94" i="53"/>
  <c r="D94" i="53"/>
  <c r="L94" i="53" s="1"/>
  <c r="K93" i="53"/>
  <c r="D93" i="53"/>
  <c r="D98" i="53" s="1"/>
  <c r="K92" i="53"/>
  <c r="K98" i="53" s="1"/>
  <c r="K100" i="53" s="1"/>
  <c r="M84" i="53"/>
  <c r="M82" i="53"/>
  <c r="L82" i="53"/>
  <c r="L83" i="53"/>
  <c r="P83" i="53" s="1"/>
  <c r="L81" i="53"/>
  <c r="L80" i="53"/>
  <c r="L79" i="53"/>
  <c r="L78" i="53"/>
  <c r="K83" i="53"/>
  <c r="K80" i="53"/>
  <c r="K79" i="53"/>
  <c r="K78" i="53"/>
  <c r="D79" i="53"/>
  <c r="D80" i="53"/>
  <c r="Q83" i="53"/>
  <c r="E84" i="53"/>
  <c r="E86" i="53" s="1"/>
  <c r="F84" i="53"/>
  <c r="F86" i="53" s="1"/>
  <c r="G84" i="53"/>
  <c r="H84" i="53"/>
  <c r="I84" i="53"/>
  <c r="J84" i="53"/>
  <c r="J86" i="53" s="1"/>
  <c r="N84" i="53"/>
  <c r="O84" i="53"/>
  <c r="G86" i="53"/>
  <c r="H86" i="53"/>
  <c r="I86" i="53"/>
  <c r="K66" i="53"/>
  <c r="D65" i="53"/>
  <c r="D64" i="53"/>
  <c r="M64" i="53" s="1"/>
  <c r="K64" i="53"/>
  <c r="K65" i="53"/>
  <c r="M65" i="53" s="1"/>
  <c r="K63" i="53"/>
  <c r="L67" i="53"/>
  <c r="O69" i="53"/>
  <c r="J69" i="53"/>
  <c r="J71" i="53" s="1"/>
  <c r="I69" i="53"/>
  <c r="I71" i="53" s="1"/>
  <c r="H69" i="53"/>
  <c r="H71" i="53" s="1"/>
  <c r="G69" i="53"/>
  <c r="G71" i="53" s="1"/>
  <c r="F69" i="53"/>
  <c r="F71" i="53" s="1"/>
  <c r="E69" i="53"/>
  <c r="E71" i="53" s="1"/>
  <c r="P68" i="53"/>
  <c r="Q68" i="53"/>
  <c r="L98" i="53" l="1"/>
  <c r="D100" i="53"/>
  <c r="L92" i="53"/>
  <c r="L95" i="53"/>
  <c r="L93" i="53"/>
  <c r="D84" i="53"/>
  <c r="Q78" i="53"/>
  <c r="Q84" i="53" s="1"/>
  <c r="P78" i="53"/>
  <c r="P84" i="53" s="1"/>
  <c r="K84" i="53"/>
  <c r="L64" i="53"/>
  <c r="D69" i="53"/>
  <c r="M66" i="53"/>
  <c r="L66" i="53"/>
  <c r="M63" i="53"/>
  <c r="L65" i="53"/>
  <c r="L63" i="53"/>
  <c r="K69" i="53"/>
  <c r="K71" i="53" s="1"/>
  <c r="K86" i="53" l="1"/>
  <c r="L84" i="53"/>
  <c r="P92" i="53"/>
  <c r="P98" i="53" s="1"/>
  <c r="M98" i="53"/>
  <c r="Q92" i="53"/>
  <c r="Q98" i="53" s="1"/>
  <c r="D86" i="53"/>
  <c r="M69" i="53"/>
  <c r="K54" i="53" l="1"/>
  <c r="K56" i="53" s="1"/>
  <c r="K40" i="53"/>
  <c r="K42" i="53" s="1"/>
  <c r="D26" i="53"/>
  <c r="K26" i="53"/>
  <c r="K28" i="53" s="1"/>
  <c r="K12" i="53"/>
  <c r="K14" i="53" s="1"/>
  <c r="D40" i="53"/>
  <c r="D42" i="53" s="1"/>
  <c r="L34" i="53"/>
  <c r="M34" i="53"/>
  <c r="L35" i="53"/>
  <c r="M35" i="53"/>
  <c r="L36" i="53"/>
  <c r="M36" i="53"/>
  <c r="L37" i="53"/>
  <c r="M37" i="53"/>
  <c r="L38" i="53"/>
  <c r="M38" i="53"/>
  <c r="L39" i="53"/>
  <c r="P39" i="53" s="1"/>
  <c r="M39" i="53"/>
  <c r="Q39" i="53" s="1"/>
  <c r="E40" i="53"/>
  <c r="F40" i="53"/>
  <c r="G40" i="53"/>
  <c r="H40" i="53"/>
  <c r="I40" i="53"/>
  <c r="J40" i="53"/>
  <c r="N40" i="53"/>
  <c r="O40" i="53"/>
  <c r="E42" i="53"/>
  <c r="F42" i="53"/>
  <c r="G42" i="53"/>
  <c r="H42" i="53"/>
  <c r="I42" i="53"/>
  <c r="J42" i="53"/>
  <c r="N26" i="53"/>
  <c r="J26" i="53"/>
  <c r="J28" i="53" s="1"/>
  <c r="I26" i="53"/>
  <c r="I28" i="53" s="1"/>
  <c r="H26" i="53"/>
  <c r="H28" i="53" s="1"/>
  <c r="G26" i="53"/>
  <c r="G28" i="53" s="1"/>
  <c r="F26" i="53"/>
  <c r="F28" i="53" s="1"/>
  <c r="E26" i="53"/>
  <c r="E28" i="53" s="1"/>
  <c r="O25" i="53"/>
  <c r="O26" i="53" s="1"/>
  <c r="M25" i="53"/>
  <c r="Q25" i="53" s="1"/>
  <c r="L25" i="53"/>
  <c r="P25" i="53" s="1"/>
  <c r="M24" i="53"/>
  <c r="L24" i="53"/>
  <c r="M23" i="53"/>
  <c r="L23" i="53"/>
  <c r="M22" i="53"/>
  <c r="L22" i="53"/>
  <c r="M21" i="53"/>
  <c r="M26" i="53" s="1"/>
  <c r="L21" i="53"/>
  <c r="L20" i="53"/>
  <c r="P20" i="53" s="1"/>
  <c r="P26" i="53" s="1"/>
  <c r="O54" i="53"/>
  <c r="N54" i="53"/>
  <c r="J54" i="53"/>
  <c r="J56" i="53" s="1"/>
  <c r="I54" i="53"/>
  <c r="I56" i="53" s="1"/>
  <c r="H54" i="53"/>
  <c r="H56" i="53" s="1"/>
  <c r="G54" i="53"/>
  <c r="G56" i="53" s="1"/>
  <c r="F54" i="53"/>
  <c r="F56" i="53" s="1"/>
  <c r="E54" i="53"/>
  <c r="E56" i="53" s="1"/>
  <c r="D54" i="53"/>
  <c r="D56" i="53" s="1"/>
  <c r="M53" i="53"/>
  <c r="Q53" i="53" s="1"/>
  <c r="L53" i="53"/>
  <c r="P53" i="53" s="1"/>
  <c r="M52" i="53"/>
  <c r="L52" i="53"/>
  <c r="M51" i="53"/>
  <c r="L51" i="53"/>
  <c r="M50" i="53"/>
  <c r="L50" i="53"/>
  <c r="M49" i="53"/>
  <c r="L49" i="53"/>
  <c r="M48" i="53"/>
  <c r="L48" i="53"/>
  <c r="N12" i="53"/>
  <c r="J12" i="53"/>
  <c r="J14" i="53" s="1"/>
  <c r="I12" i="53"/>
  <c r="I14" i="53" s="1"/>
  <c r="H12" i="53"/>
  <c r="H14" i="53" s="1"/>
  <c r="G12" i="53"/>
  <c r="G14" i="53" s="1"/>
  <c r="F12" i="53"/>
  <c r="F14" i="53" s="1"/>
  <c r="E12" i="53"/>
  <c r="E14" i="53" s="1"/>
  <c r="D12" i="53"/>
  <c r="O11" i="53"/>
  <c r="O12" i="53" s="1"/>
  <c r="M11" i="53"/>
  <c r="Q11" i="53" s="1"/>
  <c r="L11" i="53"/>
  <c r="P11" i="53" s="1"/>
  <c r="M10" i="53"/>
  <c r="L10" i="53"/>
  <c r="M9" i="53"/>
  <c r="L9" i="53"/>
  <c r="M8" i="53"/>
  <c r="L8" i="53"/>
  <c r="M7" i="53"/>
  <c r="L7" i="53"/>
  <c r="M6" i="53"/>
  <c r="L6" i="53"/>
  <c r="L26" i="53" l="1"/>
  <c r="M40" i="53"/>
  <c r="M15" i="53"/>
  <c r="L40" i="53"/>
  <c r="Q34" i="53"/>
  <c r="Q40" i="53" s="1"/>
  <c r="P34" i="53"/>
  <c r="P40" i="53" s="1"/>
  <c r="M16" i="53"/>
  <c r="Q20" i="53"/>
  <c r="Q26" i="53" s="1"/>
  <c r="D28" i="53"/>
  <c r="L12" i="53"/>
  <c r="P6" i="53"/>
  <c r="P12" i="53" s="1"/>
  <c r="Q6" i="53"/>
  <c r="Q12" i="53" s="1"/>
  <c r="M12" i="53"/>
  <c r="D14" i="53"/>
  <c r="M54" i="53"/>
  <c r="Q48" i="53"/>
  <c r="Q54" i="53" s="1"/>
  <c r="P48" i="53"/>
  <c r="P54" i="53" s="1"/>
  <c r="L54" i="53"/>
  <c r="Q12" i="32"/>
  <c r="M11" i="32"/>
  <c r="Q11" i="32" s="1"/>
  <c r="L11" i="32"/>
  <c r="P11" i="32" s="1"/>
  <c r="O13" i="32"/>
  <c r="N13" i="32"/>
  <c r="K13" i="32"/>
  <c r="K15" i="32" s="1"/>
  <c r="J13" i="32"/>
  <c r="J15" i="32" s="1"/>
  <c r="I13" i="32"/>
  <c r="I15" i="32" s="1"/>
  <c r="H13" i="32"/>
  <c r="H15" i="32" s="1"/>
  <c r="G13" i="32"/>
  <c r="G15" i="32" s="1"/>
  <c r="F13" i="32"/>
  <c r="F15" i="32" s="1"/>
  <c r="E13" i="32"/>
  <c r="E15" i="32" s="1"/>
  <c r="D13" i="32"/>
  <c r="D15" i="32" s="1"/>
  <c r="L12" i="32"/>
  <c r="P12" i="32" s="1"/>
  <c r="M10" i="32"/>
  <c r="L10" i="32"/>
  <c r="M9" i="32"/>
  <c r="L9" i="32"/>
  <c r="M8" i="32"/>
  <c r="L8" i="32"/>
  <c r="M7" i="32"/>
  <c r="L7" i="32"/>
  <c r="M6" i="32"/>
  <c r="L6" i="32"/>
  <c r="O12" i="50"/>
  <c r="M12" i="50"/>
  <c r="L12" i="50"/>
  <c r="P12" i="50" s="1"/>
  <c r="N14" i="50"/>
  <c r="K14" i="50"/>
  <c r="K16" i="50" s="1"/>
  <c r="J14" i="50"/>
  <c r="J16" i="50" s="1"/>
  <c r="I14" i="50"/>
  <c r="I16" i="50" s="1"/>
  <c r="H14" i="50"/>
  <c r="H16" i="50" s="1"/>
  <c r="G14" i="50"/>
  <c r="G16" i="50" s="1"/>
  <c r="F14" i="50"/>
  <c r="F16" i="50" s="1"/>
  <c r="E14" i="50"/>
  <c r="E16" i="50" s="1"/>
  <c r="D14" i="50"/>
  <c r="D16" i="50" s="1"/>
  <c r="O13" i="50"/>
  <c r="P13" i="50"/>
  <c r="M11" i="50"/>
  <c r="L11" i="50"/>
  <c r="M10" i="50"/>
  <c r="L10" i="50"/>
  <c r="M9" i="50"/>
  <c r="L9" i="50"/>
  <c r="M8" i="50"/>
  <c r="L8" i="50"/>
  <c r="M7" i="50"/>
  <c r="L7" i="50"/>
  <c r="D18" i="51"/>
  <c r="D20" i="51"/>
  <c r="D17" i="51"/>
  <c r="D19" i="51" s="1"/>
  <c r="G13" i="48"/>
  <c r="G15" i="48" s="1"/>
  <c r="F13" i="48"/>
  <c r="F15" i="48" s="1"/>
  <c r="E13" i="48"/>
  <c r="E15" i="48" s="1"/>
  <c r="K7" i="48"/>
  <c r="L13" i="48"/>
  <c r="I13" i="48"/>
  <c r="I15" i="48" s="1"/>
  <c r="H13" i="48"/>
  <c r="H15" i="48" s="1"/>
  <c r="M12" i="48"/>
  <c r="M13" i="48" s="1"/>
  <c r="K12" i="48"/>
  <c r="O12" i="48" s="1"/>
  <c r="J12" i="48"/>
  <c r="N12" i="48" s="1"/>
  <c r="K11" i="48"/>
  <c r="J11" i="48"/>
  <c r="K10" i="48"/>
  <c r="J10" i="48"/>
  <c r="K9" i="48"/>
  <c r="J9" i="48"/>
  <c r="K8" i="48"/>
  <c r="J8" i="48"/>
  <c r="E5" i="52" l="1"/>
  <c r="Q6" i="32"/>
  <c r="Q13" i="32" s="1"/>
  <c r="E6" i="52" s="1"/>
  <c r="P6" i="32"/>
  <c r="P13" i="32" s="1"/>
  <c r="M13" i="32"/>
  <c r="L13" i="32"/>
  <c r="Q12" i="50"/>
  <c r="D21" i="51"/>
  <c r="D22" i="51" s="1"/>
  <c r="L14" i="50"/>
  <c r="P7" i="50"/>
  <c r="P14" i="50" s="1"/>
  <c r="O14" i="50"/>
  <c r="Q7" i="50"/>
  <c r="F8" i="51"/>
  <c r="E8" i="51"/>
  <c r="D13" i="48"/>
  <c r="J13" i="48" s="1"/>
  <c r="J7" i="48"/>
  <c r="N7" i="48" s="1"/>
  <c r="N13" i="48" s="1"/>
  <c r="O7" i="48"/>
  <c r="O13" i="48" s="1"/>
  <c r="K13" i="48"/>
  <c r="E4" i="52" s="1"/>
  <c r="M39" i="32"/>
  <c r="M38" i="32"/>
  <c r="M37" i="32"/>
  <c r="M36" i="32"/>
  <c r="M35" i="32"/>
  <c r="M22" i="32"/>
  <c r="L36" i="32"/>
  <c r="M21" i="32"/>
  <c r="E7" i="52" l="1"/>
  <c r="M13" i="50"/>
  <c r="D15" i="48"/>
  <c r="Q13" i="50" l="1"/>
  <c r="Q14" i="50" s="1"/>
  <c r="M14" i="50"/>
  <c r="E8" i="52" s="1"/>
  <c r="O26" i="32"/>
  <c r="L26" i="32"/>
  <c r="P26" i="32" s="1"/>
  <c r="M26" i="32"/>
  <c r="Q26" i="32" s="1"/>
  <c r="L21" i="32"/>
  <c r="O41" i="32" l="1"/>
  <c r="N41" i="32"/>
  <c r="K41" i="32"/>
  <c r="K43" i="32" s="1"/>
  <c r="J41" i="32"/>
  <c r="J43" i="32" s="1"/>
  <c r="I41" i="32"/>
  <c r="I43" i="32" s="1"/>
  <c r="H41" i="32"/>
  <c r="H43" i="32" s="1"/>
  <c r="G41" i="32"/>
  <c r="G43" i="32" s="1"/>
  <c r="F41" i="32"/>
  <c r="F43" i="32" s="1"/>
  <c r="E41" i="32"/>
  <c r="E43" i="32" s="1"/>
  <c r="D41" i="32"/>
  <c r="D43" i="32" s="1"/>
  <c r="M40" i="32"/>
  <c r="L40" i="32"/>
  <c r="L39" i="32"/>
  <c r="L38" i="32"/>
  <c r="L37" i="32"/>
  <c r="L35" i="32"/>
  <c r="O27" i="32"/>
  <c r="N27" i="32"/>
  <c r="K27" i="32"/>
  <c r="K29" i="32" s="1"/>
  <c r="J27" i="32"/>
  <c r="J29" i="32" s="1"/>
  <c r="I27" i="32"/>
  <c r="I29" i="32" s="1"/>
  <c r="H27" i="32"/>
  <c r="H29" i="32" s="1"/>
  <c r="G27" i="32"/>
  <c r="G29" i="32" s="1"/>
  <c r="F27" i="32"/>
  <c r="F29" i="32" s="1"/>
  <c r="E27" i="32"/>
  <c r="E29" i="32" s="1"/>
  <c r="D27" i="32"/>
  <c r="M25" i="32"/>
  <c r="L25" i="32"/>
  <c r="M24" i="32"/>
  <c r="L24" i="32"/>
  <c r="M23" i="32"/>
  <c r="L23" i="32"/>
  <c r="L22" i="32"/>
  <c r="Q40" i="32" l="1"/>
  <c r="P40" i="32"/>
  <c r="M41" i="32"/>
  <c r="P35" i="32"/>
  <c r="L41" i="32"/>
  <c r="Q35" i="32"/>
  <c r="P21" i="32"/>
  <c r="P27" i="32" s="1"/>
  <c r="Q21" i="32"/>
  <c r="Q27" i="32" s="1"/>
  <c r="L27" i="32"/>
  <c r="M27" i="32"/>
  <c r="D29" i="32"/>
  <c r="Q41" i="32" l="1"/>
  <c r="P41" i="32"/>
  <c r="D71" i="53"/>
  <c r="N69" i="53"/>
  <c r="L69" i="53" l="1"/>
  <c r="P63" i="53"/>
  <c r="P69" i="53" s="1"/>
  <c r="Q63" i="53"/>
  <c r="Q69" i="53" s="1"/>
</calcChain>
</file>

<file path=xl/sharedStrings.xml><?xml version="1.0" encoding="utf-8"?>
<sst xmlns="http://schemas.openxmlformats.org/spreadsheetml/2006/main" count="778" uniqueCount="252">
  <si>
    <t>1.    経緯</t>
  </si>
  <si>
    <t>館林DCセンターの廃止に伴い、現在のサーバ郡を移転する必要がある。</t>
    <phoneticPr fontId="1"/>
  </si>
  <si>
    <t>期日までに以下のいずれかの対応をとる必要がある。</t>
  </si>
  <si>
    <t>（２）Azureに構築される縮小版の共通基盤に移行</t>
    <phoneticPr fontId="1"/>
  </si>
  <si>
    <t>　　　※現状よりスペックは低下、Oracleは19C</t>
  </si>
  <si>
    <t>加えて、館林DC以外（現地）のサーバに関してWindows2016サーバはサポート期限切れに伴い、再構築を行う必要がある。</t>
    <rPh sb="0" eb="1">
      <t>クワ</t>
    </rPh>
    <rPh sb="4" eb="6">
      <t>タテバヤシ</t>
    </rPh>
    <rPh sb="8" eb="10">
      <t>イガイ</t>
    </rPh>
    <rPh sb="11" eb="13">
      <t>ゲンチ</t>
    </rPh>
    <rPh sb="19" eb="20">
      <t>カン</t>
    </rPh>
    <rPh sb="41" eb="44">
      <t>キゲンギ</t>
    </rPh>
    <rPh sb="46" eb="47">
      <t>トモナ</t>
    </rPh>
    <rPh sb="49" eb="52">
      <t>サイコウチク</t>
    </rPh>
    <rPh sb="53" eb="54">
      <t>オコナ</t>
    </rPh>
    <rPh sb="55" eb="57">
      <t>ヒツヨウ</t>
    </rPh>
    <phoneticPr fontId="1"/>
  </si>
  <si>
    <t>2.    依頼事項</t>
  </si>
  <si>
    <t>各システム毎に概算見積を行ってほしい。</t>
  </si>
  <si>
    <t>（２）Azureに構築される縮小版の共通基盤に移行</t>
  </si>
  <si>
    <t>対象：現行共通基盤を利用しているシステム</t>
  </si>
  <si>
    <t>時期：2025年度1Q以降見込</t>
    <phoneticPr fontId="1"/>
  </si>
  <si>
    <t>出光側で構築した縮小版共通基盤へアプリ、帳票、バッチを移行</t>
  </si>
  <si>
    <t>縮小版共通基盤の構成は現行共通基盤を踏襲した形となるが、OS,MWのバージョンは変更となる見込み</t>
  </si>
  <si>
    <t>3.    希望期日</t>
  </si>
  <si>
    <t>2024/12中に概算見積提示</t>
    <phoneticPr fontId="1"/>
  </si>
  <si>
    <t>顧客受領資料より</t>
    <rPh sb="0" eb="2">
      <t>コキャク</t>
    </rPh>
    <rPh sb="2" eb="4">
      <t>ジュリョウ</t>
    </rPh>
    <rPh sb="4" eb="6">
      <t>シリョウ</t>
    </rPh>
    <phoneticPr fontId="1"/>
  </si>
  <si>
    <t>前提</t>
  </si>
  <si>
    <t>業務・機能変更は行わない。</t>
  </si>
  <si>
    <t>サーバ構成は現行踏襲とする。</t>
  </si>
  <si>
    <t>DBは現行踏襲（Oracle、SQLSever継続）</t>
  </si>
  <si>
    <t>JavaフレームワークはStruts継続</t>
    <phoneticPr fontId="1"/>
  </si>
  <si>
    <t>テストは新規構築した本番環境（次期本番機）にて行う。</t>
  </si>
  <si>
    <t>開始時期を2025/4月以降</t>
    <rPh sb="0" eb="2">
      <t>カイシ</t>
    </rPh>
    <rPh sb="2" eb="4">
      <t>ジキ</t>
    </rPh>
    <rPh sb="11" eb="14">
      <t>ガツイコウ</t>
    </rPh>
    <phoneticPr fontId="1"/>
  </si>
  <si>
    <t>※検証、予備環境は最低限の動作確認（アプリ起動、ログイン確認程度）を想定</t>
  </si>
  <si>
    <t>想定作業</t>
  </si>
  <si>
    <t>全パターン共通</t>
    <rPh sb="0" eb="1">
      <t>ゼン</t>
    </rPh>
    <rPh sb="5" eb="7">
      <t>キョウツウ</t>
    </rPh>
    <phoneticPr fontId="1"/>
  </si>
  <si>
    <t>IP,ホスト名変更に伴う各種（IF、DB等）向け先変更、検証</t>
    <rPh sb="6" eb="7">
      <t>メイ</t>
    </rPh>
    <rPh sb="7" eb="9">
      <t>ヘンコウ</t>
    </rPh>
    <rPh sb="10" eb="11">
      <t>トモナ</t>
    </rPh>
    <rPh sb="12" eb="14">
      <t>カクシュ</t>
    </rPh>
    <rPh sb="20" eb="21">
      <t>トウ</t>
    </rPh>
    <rPh sb="22" eb="23">
      <t>ム</t>
    </rPh>
    <rPh sb="24" eb="25">
      <t>サキ</t>
    </rPh>
    <rPh sb="25" eb="27">
      <t>ヘンコウ</t>
    </rPh>
    <rPh sb="28" eb="30">
      <t>ケンショウ</t>
    </rPh>
    <phoneticPr fontId="1"/>
  </si>
  <si>
    <t>アプリ動作検証（全画面、帳票、バッチ、IF打鍵　※初期画面の描画や正常系の動作に問題がないことを確認）</t>
    <phoneticPr fontId="1"/>
  </si>
  <si>
    <t>アプリケーション構築、ミドルウェアのセットアップ　※デプロイ作業のみ想定</t>
    <phoneticPr fontId="1"/>
  </si>
  <si>
    <t>※関連基盤の切り替えは完了しており、アプリケーションのAzure移行の切り替え作業は1回の未実施を想定（基盤切り替えが複数回発生する場合は別途工数が必要となります）</t>
    <rPh sb="1" eb="3">
      <t>カンレン</t>
    </rPh>
    <rPh sb="3" eb="5">
      <t>キバン</t>
    </rPh>
    <rPh sb="6" eb="7">
      <t>キ</t>
    </rPh>
    <rPh sb="8" eb="9">
      <t>カ</t>
    </rPh>
    <rPh sb="11" eb="13">
      <t>カンリョウ</t>
    </rPh>
    <rPh sb="32" eb="34">
      <t>イコウ</t>
    </rPh>
    <rPh sb="35" eb="36">
      <t>キ</t>
    </rPh>
    <rPh sb="37" eb="38">
      <t>カ</t>
    </rPh>
    <rPh sb="39" eb="41">
      <t>サギョウ</t>
    </rPh>
    <rPh sb="43" eb="44">
      <t>カイ</t>
    </rPh>
    <rPh sb="45" eb="48">
      <t>ミジッシ</t>
    </rPh>
    <rPh sb="49" eb="51">
      <t>ソウテイ</t>
    </rPh>
    <rPh sb="52" eb="54">
      <t>キバン</t>
    </rPh>
    <rPh sb="54" eb="55">
      <t>キ</t>
    </rPh>
    <rPh sb="56" eb="57">
      <t>カ</t>
    </rPh>
    <rPh sb="59" eb="61">
      <t>フクスウ</t>
    </rPh>
    <rPh sb="61" eb="62">
      <t>カイ</t>
    </rPh>
    <rPh sb="62" eb="64">
      <t>ハッセイ</t>
    </rPh>
    <rPh sb="66" eb="68">
      <t>バアイ</t>
    </rPh>
    <rPh sb="69" eb="71">
      <t>ベット</t>
    </rPh>
    <rPh sb="71" eb="73">
      <t>コウスウ</t>
    </rPh>
    <rPh sb="74" eb="76">
      <t>ヒツヨウ</t>
    </rPh>
    <phoneticPr fontId="1"/>
  </si>
  <si>
    <t>全パターン共通の作業のみ</t>
    <rPh sb="8" eb="10">
      <t>サギョウ</t>
    </rPh>
    <phoneticPr fontId="1"/>
  </si>
  <si>
    <t>ファイル連携</t>
    <rPh sb="4" eb="6">
      <t>レンケイ</t>
    </rPh>
    <phoneticPr fontId="3"/>
  </si>
  <si>
    <t>工場系保守対象</t>
    <rPh sb="0" eb="2">
      <t>コウジョウ</t>
    </rPh>
    <rPh sb="2" eb="3">
      <t>ケイ</t>
    </rPh>
    <rPh sb="3" eb="5">
      <t>ホシュ</t>
    </rPh>
    <rPh sb="5" eb="7">
      <t>タイショウ</t>
    </rPh>
    <phoneticPr fontId="3"/>
  </si>
  <si>
    <t>館林管理</t>
    <rPh sb="0" eb="2">
      <t>タテバヤシ</t>
    </rPh>
    <rPh sb="2" eb="4">
      <t>カンリ</t>
    </rPh>
    <phoneticPr fontId="6"/>
  </si>
  <si>
    <t>DBデータ連携</t>
    <rPh sb="5" eb="7">
      <t>レンケイ</t>
    </rPh>
    <phoneticPr fontId="3"/>
  </si>
  <si>
    <t>工場系保守対象外</t>
    <rPh sb="0" eb="2">
      <t>コウジョウ</t>
    </rPh>
    <rPh sb="2" eb="3">
      <t>ケイ</t>
    </rPh>
    <rPh sb="3" eb="5">
      <t>ホシュ</t>
    </rPh>
    <rPh sb="5" eb="8">
      <t>タイショウガイ</t>
    </rPh>
    <phoneticPr fontId="3"/>
  </si>
  <si>
    <t>現地管理</t>
    <rPh sb="0" eb="2">
      <t>ゲンチ</t>
    </rPh>
    <rPh sb="2" eb="4">
      <t>カンリ</t>
    </rPh>
    <phoneticPr fontId="6"/>
  </si>
  <si>
    <t>Azure環境</t>
  </si>
  <si>
    <t>システム概要</t>
    <rPh sb="4" eb="6">
      <t>ガイヨウ</t>
    </rPh>
    <phoneticPr fontId="1"/>
  </si>
  <si>
    <t>システム規模</t>
    <rPh sb="4" eb="6">
      <t>キボ</t>
    </rPh>
    <phoneticPr fontId="1"/>
  </si>
  <si>
    <t>共通基盤利用状況（現状）</t>
    <rPh sb="0" eb="4">
      <t>キョウツウキバン</t>
    </rPh>
    <rPh sb="4" eb="6">
      <t>リヨウ</t>
    </rPh>
    <rPh sb="6" eb="8">
      <t>ジョウキョウ</t>
    </rPh>
    <rPh sb="9" eb="11">
      <t>ゲンジョウ</t>
    </rPh>
    <phoneticPr fontId="1"/>
  </si>
  <si>
    <t>サービス: サービス番号</t>
  </si>
  <si>
    <t>サービス名</t>
  </si>
  <si>
    <t>保守領域</t>
    <rPh sb="0" eb="2">
      <t>ホシュ</t>
    </rPh>
    <rPh sb="2" eb="4">
      <t>リョウイキ</t>
    </rPh>
    <phoneticPr fontId="3"/>
  </si>
  <si>
    <t>移行状況</t>
    <rPh sb="0" eb="2">
      <t>イコウ</t>
    </rPh>
    <rPh sb="2" eb="4">
      <t>ジョウキョウ</t>
    </rPh>
    <phoneticPr fontId="1"/>
  </si>
  <si>
    <t>業務概要</t>
    <rPh sb="0" eb="2">
      <t>ギョウム</t>
    </rPh>
    <rPh sb="2" eb="4">
      <t>ガイヨウ</t>
    </rPh>
    <phoneticPr fontId="1"/>
  </si>
  <si>
    <t>OS</t>
    <phoneticPr fontId="1"/>
  </si>
  <si>
    <t>アプリ</t>
    <phoneticPr fontId="1"/>
  </si>
  <si>
    <t>DB</t>
    <phoneticPr fontId="1"/>
  </si>
  <si>
    <t>ミドルウェア</t>
    <phoneticPr fontId="1"/>
  </si>
  <si>
    <t>フレームワーク</t>
  </si>
  <si>
    <t>その他</t>
    <rPh sb="2" eb="3">
      <t>タ</t>
    </rPh>
    <phoneticPr fontId="1"/>
  </si>
  <si>
    <t>サーバ構成</t>
  </si>
  <si>
    <t>画面</t>
    <rPh sb="0" eb="2">
      <t>ガメン</t>
    </rPh>
    <phoneticPr fontId="1"/>
  </si>
  <si>
    <t>帳票</t>
    <rPh sb="0" eb="2">
      <t>チョウヒョウ</t>
    </rPh>
    <phoneticPr fontId="1"/>
  </si>
  <si>
    <t>バッチ</t>
    <phoneticPr fontId="1"/>
  </si>
  <si>
    <t>IF</t>
    <phoneticPr fontId="1"/>
  </si>
  <si>
    <t>テーブル</t>
    <phoneticPr fontId="1"/>
  </si>
  <si>
    <t>共通AP</t>
    <phoneticPr fontId="3"/>
  </si>
  <si>
    <t>共通DB</t>
    <phoneticPr fontId="3"/>
  </si>
  <si>
    <t>連携</t>
    <phoneticPr fontId="3"/>
  </si>
  <si>
    <t>レポート</t>
    <phoneticPr fontId="3"/>
  </si>
  <si>
    <t>認証</t>
    <phoneticPr fontId="3"/>
  </si>
  <si>
    <t>バッチ</t>
    <phoneticPr fontId="3"/>
  </si>
  <si>
    <t>SVC-00000710</t>
  </si>
  <si>
    <t>数量確定システム(千葉)</t>
    <phoneticPr fontId="1"/>
  </si>
  <si>
    <t>工場系</t>
    <rPh sb="0" eb="2">
      <t>コウジョウ</t>
    </rPh>
    <rPh sb="2" eb="3">
      <t>ケイ</t>
    </rPh>
    <phoneticPr fontId="3"/>
  </si>
  <si>
    <t>縮小共通基盤移行中
⇒クラウドアーキ環境へ移行へ方針変更</t>
    <rPh sb="0" eb="6">
      <t>シュクショウキョウツウキバン</t>
    </rPh>
    <rPh sb="6" eb="8">
      <t>イコウ</t>
    </rPh>
    <rPh sb="8" eb="9">
      <t>チュウ</t>
    </rPh>
    <rPh sb="18" eb="20">
      <t>カンキョウ</t>
    </rPh>
    <rPh sb="21" eb="23">
      <t>イコウ</t>
    </rPh>
    <rPh sb="24" eb="26">
      <t>ホウシン</t>
    </rPh>
    <rPh sb="26" eb="28">
      <t>ヘンコウ</t>
    </rPh>
    <phoneticPr fontId="1"/>
  </si>
  <si>
    <t>千葉事業所及び徳山事業所の石油化学装置の生産、在庫、PL(パイプライン)出荷、品目転換数量の管理を行うシステム。またタンクヤードの日報作成(ヤード日報)機能も持つ。</t>
    <rPh sb="0" eb="5">
      <t>チバジギョウショ</t>
    </rPh>
    <rPh sb="5" eb="6">
      <t>オヨ</t>
    </rPh>
    <rPh sb="7" eb="9">
      <t>トクヤマ</t>
    </rPh>
    <rPh sb="9" eb="12">
      <t>ジギョウショ</t>
    </rPh>
    <rPh sb="13" eb="15">
      <t>セキユ</t>
    </rPh>
    <rPh sb="15" eb="17">
      <t>カガク</t>
    </rPh>
    <rPh sb="17" eb="19">
      <t>ソウチ</t>
    </rPh>
    <rPh sb="20" eb="22">
      <t>セイサン</t>
    </rPh>
    <rPh sb="23" eb="25">
      <t>ザイコ</t>
    </rPh>
    <rPh sb="36" eb="38">
      <t>シュッカ</t>
    </rPh>
    <rPh sb="39" eb="41">
      <t>ヒンモク</t>
    </rPh>
    <rPh sb="41" eb="43">
      <t>テンカン</t>
    </rPh>
    <rPh sb="43" eb="45">
      <t>スウリョウ</t>
    </rPh>
    <rPh sb="46" eb="48">
      <t>カンリ</t>
    </rPh>
    <rPh sb="49" eb="50">
      <t>オコナ</t>
    </rPh>
    <rPh sb="65" eb="67">
      <t>ニッポウ</t>
    </rPh>
    <rPh sb="67" eb="69">
      <t>サクセイ</t>
    </rPh>
    <rPh sb="73" eb="75">
      <t>ニッポウ</t>
    </rPh>
    <rPh sb="76" eb="78">
      <t>キノウ</t>
    </rPh>
    <rPh sb="79" eb="80">
      <t>モ</t>
    </rPh>
    <phoneticPr fontId="1"/>
  </si>
  <si>
    <t>Red Hat Enterprise Linux7.3</t>
    <phoneticPr fontId="1"/>
  </si>
  <si>
    <r>
      <t xml:space="preserve">java 1.8.0_202
</t>
    </r>
    <r>
      <rPr>
        <sz val="11"/>
        <color rgb="FFFF0000"/>
        <rFont val="游ゴシック"/>
        <family val="3"/>
        <charset val="128"/>
        <scheme val="minor"/>
      </rPr>
      <t>Tomcat 9.0</t>
    </r>
    <phoneticPr fontId="1"/>
  </si>
  <si>
    <t>Oracle19C</t>
  </si>
  <si>
    <t>A-AUTO</t>
    <phoneticPr fontId="1"/>
  </si>
  <si>
    <t>struts 1.2.9</t>
    <phoneticPr fontId="1"/>
  </si>
  <si>
    <t>本番
　共通基盤（館林）
検証
　共通基盤（館林）</t>
  </si>
  <si>
    <t>千葉：41
徳山：30</t>
  </si>
  <si>
    <t>千葉：23
徳山：7</t>
  </si>
  <si>
    <t>共通：2
千葉：9
徳山：4</t>
  </si>
  <si>
    <t>千葉：8
徳山：4</t>
  </si>
  <si>
    <t>共通：58
千葉：16
徳山：9</t>
  </si>
  <si>
    <t>〇</t>
  </si>
  <si>
    <t>×</t>
  </si>
  <si>
    <t>e</t>
  </si>
  <si>
    <t>SVC-00000857</t>
  </si>
  <si>
    <t>数量確定システム(徳山)</t>
    <phoneticPr fontId="1"/>
  </si>
  <si>
    <t>-</t>
    <phoneticPr fontId="1"/>
  </si>
  <si>
    <t>用役管理システム(千葉工場)</t>
    <rPh sb="0" eb="2">
      <t>ヨウエキ</t>
    </rPh>
    <rPh sb="2" eb="4">
      <t>カンリ</t>
    </rPh>
    <phoneticPr fontId="3"/>
  </si>
  <si>
    <t>石油化学装置の生産数量、用役数量の管理を行うシステム。</t>
    <rPh sb="0" eb="2">
      <t>セキユ</t>
    </rPh>
    <rPh sb="2" eb="4">
      <t>カガク</t>
    </rPh>
    <rPh sb="4" eb="6">
      <t>ソウチ</t>
    </rPh>
    <rPh sb="7" eb="9">
      <t>セイサン</t>
    </rPh>
    <rPh sb="9" eb="11">
      <t>スウリョウ</t>
    </rPh>
    <rPh sb="12" eb="14">
      <t>ヨウエキ</t>
    </rPh>
    <rPh sb="14" eb="16">
      <t>スウリョウ</t>
    </rPh>
    <rPh sb="17" eb="19">
      <t>カンリ</t>
    </rPh>
    <rPh sb="20" eb="21">
      <t>オコナ</t>
    </rPh>
    <phoneticPr fontId="1"/>
  </si>
  <si>
    <t>struts 1.2.9</t>
  </si>
  <si>
    <t>千葉：28
徳山：17</t>
  </si>
  <si>
    <t>千葉：43
徳山：6</t>
  </si>
  <si>
    <t>共通：0
千葉：0
徳山：0</t>
  </si>
  <si>
    <t>千葉：0
徳山：0</t>
  </si>
  <si>
    <t>共通：11
千葉：1
徳山：11</t>
  </si>
  <si>
    <t>SVC-00000858</t>
  </si>
  <si>
    <t>用役管理システム(徳山工場)</t>
    <phoneticPr fontId="1"/>
  </si>
  <si>
    <t>SVC-00001700</t>
    <phoneticPr fontId="1"/>
  </si>
  <si>
    <t>千葉化学品質管理システム</t>
    <rPh sb="0" eb="2">
      <t>チバ</t>
    </rPh>
    <rPh sb="2" eb="4">
      <t>カガク</t>
    </rPh>
    <rPh sb="4" eb="6">
      <t>ヒンシツ</t>
    </rPh>
    <rPh sb="6" eb="8">
      <t>カンリ</t>
    </rPh>
    <phoneticPr fontId="3"/>
  </si>
  <si>
    <t>縮小共通基盤移行中
⇒クラウドアーキ環境へ移行へ方針変更</t>
    <rPh sb="0" eb="2">
      <t>シュクショウ</t>
    </rPh>
    <rPh sb="2" eb="4">
      <t>キョウツウ</t>
    </rPh>
    <rPh sb="4" eb="6">
      <t>キバン</t>
    </rPh>
    <rPh sb="6" eb="8">
      <t>イコウ</t>
    </rPh>
    <rPh sb="8" eb="9">
      <t>チュウ</t>
    </rPh>
    <rPh sb="18" eb="20">
      <t>カンキョウ</t>
    </rPh>
    <rPh sb="21" eb="23">
      <t>イコウ</t>
    </rPh>
    <rPh sb="24" eb="26">
      <t>ホウシン</t>
    </rPh>
    <rPh sb="26" eb="28">
      <t>ヘンコウ</t>
    </rPh>
    <phoneticPr fontId="1"/>
  </si>
  <si>
    <t>千葉事業所(工場)の品質管理課にて行う各種試験(工程、製品、物性)、及びそれに付随する業務(ロット管理、試験料金計算)を行うシステム。</t>
    <rPh sb="0" eb="2">
      <t>チバ</t>
    </rPh>
    <rPh sb="2" eb="5">
      <t>ジギョウショ</t>
    </rPh>
    <rPh sb="6" eb="8">
      <t>コウジョウ</t>
    </rPh>
    <rPh sb="10" eb="12">
      <t>ヒンシツ</t>
    </rPh>
    <rPh sb="12" eb="14">
      <t>カンリ</t>
    </rPh>
    <rPh sb="14" eb="15">
      <t>カ</t>
    </rPh>
    <rPh sb="17" eb="18">
      <t>オコナ</t>
    </rPh>
    <rPh sb="19" eb="21">
      <t>カクシュ</t>
    </rPh>
    <rPh sb="21" eb="23">
      <t>シケン</t>
    </rPh>
    <rPh sb="24" eb="26">
      <t>コウテイ</t>
    </rPh>
    <rPh sb="27" eb="29">
      <t>セイヒン</t>
    </rPh>
    <rPh sb="30" eb="32">
      <t>ブッセイ</t>
    </rPh>
    <rPh sb="34" eb="35">
      <t>オヨ</t>
    </rPh>
    <rPh sb="39" eb="41">
      <t>フズイ</t>
    </rPh>
    <rPh sb="43" eb="45">
      <t>ギョウム</t>
    </rPh>
    <rPh sb="49" eb="51">
      <t>カンリ</t>
    </rPh>
    <rPh sb="52" eb="54">
      <t>シケン</t>
    </rPh>
    <rPh sb="54" eb="56">
      <t>リョウキン</t>
    </rPh>
    <rPh sb="56" eb="58">
      <t>ケイサン</t>
    </rPh>
    <rPh sb="60" eb="61">
      <t>オコナ</t>
    </rPh>
    <phoneticPr fontId="1"/>
  </si>
  <si>
    <t>List Creatorでの帳票作成</t>
    <rPh sb="14" eb="16">
      <t>チョウヒョウ</t>
    </rPh>
    <rPh sb="16" eb="18">
      <t>サクセイ</t>
    </rPh>
    <phoneticPr fontId="1"/>
  </si>
  <si>
    <t>SVC-00000854</t>
  </si>
  <si>
    <t>ＬＭＰＰ包装システム</t>
    <phoneticPr fontId="1"/>
  </si>
  <si>
    <t>千葉事業所(工場)のSPS、LMPP装置で生産される製品の包装管理を行うシステム。</t>
    <rPh sb="18" eb="20">
      <t>ソウチ</t>
    </rPh>
    <rPh sb="21" eb="23">
      <t>セイサン</t>
    </rPh>
    <rPh sb="26" eb="28">
      <t>セイヒン</t>
    </rPh>
    <rPh sb="29" eb="31">
      <t>ホウソウ</t>
    </rPh>
    <rPh sb="31" eb="33">
      <t>カンリ</t>
    </rPh>
    <rPh sb="34" eb="35">
      <t>オコナ</t>
    </rPh>
    <phoneticPr fontId="1"/>
  </si>
  <si>
    <t>本番
　共通基盤（館林）
検証
　共通基盤（館林）</t>
    <phoneticPr fontId="1"/>
  </si>
  <si>
    <t>SVC-00000877</t>
  </si>
  <si>
    <t>工場DB</t>
  </si>
  <si>
    <t>縮小共通基盤移行中
⇒クラウドアーキ環境へ移行へ方針変更
※アプリはXenApp</t>
    <rPh sb="0" eb="2">
      <t>シュクショウ</t>
    </rPh>
    <rPh sb="2" eb="4">
      <t>キョウツウ</t>
    </rPh>
    <rPh sb="4" eb="6">
      <t>キバン</t>
    </rPh>
    <rPh sb="6" eb="8">
      <t>イコウ</t>
    </rPh>
    <rPh sb="8" eb="9">
      <t>チュウ</t>
    </rPh>
    <rPh sb="18" eb="20">
      <t>カンキョウ</t>
    </rPh>
    <rPh sb="21" eb="23">
      <t>イコウ</t>
    </rPh>
    <rPh sb="24" eb="26">
      <t>ホウシン</t>
    </rPh>
    <rPh sb="26" eb="28">
      <t>ヘンコウ</t>
    </rPh>
    <phoneticPr fontId="1"/>
  </si>
  <si>
    <t>徳山事業所の石油化学装置の生産、在庫の計画値及び実績値を管理するDB及びエクセルマクロ群。</t>
    <rPh sb="19" eb="21">
      <t>ケイカク</t>
    </rPh>
    <rPh sb="21" eb="22">
      <t>チ</t>
    </rPh>
    <rPh sb="22" eb="23">
      <t>オヨ</t>
    </rPh>
    <rPh sb="24" eb="26">
      <t>ジッセキ</t>
    </rPh>
    <rPh sb="26" eb="27">
      <t>チ</t>
    </rPh>
    <rPh sb="28" eb="30">
      <t>カンリ</t>
    </rPh>
    <rPh sb="34" eb="35">
      <t>オヨ</t>
    </rPh>
    <rPh sb="43" eb="44">
      <t>グン</t>
    </rPh>
    <phoneticPr fontId="1"/>
  </si>
  <si>
    <t>Excel</t>
    <phoneticPr fontId="1"/>
  </si>
  <si>
    <t>SVC-00000705</t>
  </si>
  <si>
    <t>千葉ヤ－ド操業システム</t>
  </si>
  <si>
    <t>OS更新対応にて現地サーバ構築済み</t>
    <rPh sb="2" eb="4">
      <t>コウシン</t>
    </rPh>
    <rPh sb="4" eb="6">
      <t>タイオウ</t>
    </rPh>
    <rPh sb="8" eb="10">
      <t>ゲンチ</t>
    </rPh>
    <rPh sb="13" eb="16">
      <t>コウチクズ</t>
    </rPh>
    <phoneticPr fontId="1"/>
  </si>
  <si>
    <t>千葉事業所及び徳山事業所の石油化学品の入出荷を管理するシステム。</t>
    <rPh sb="17" eb="18">
      <t>ヒン</t>
    </rPh>
    <rPh sb="19" eb="22">
      <t>ニュウシュッカ</t>
    </rPh>
    <rPh sb="23" eb="25">
      <t>カンリ</t>
    </rPh>
    <phoneticPr fontId="1"/>
  </si>
  <si>
    <t>WindowsServer2022</t>
    <phoneticPr fontId="1"/>
  </si>
  <si>
    <t>java 1.8.0_152
WebLogic 12.2.1.2.0</t>
  </si>
  <si>
    <t>SQLServer2022</t>
    <phoneticPr fontId="1"/>
  </si>
  <si>
    <t>本番
　AP/DBサーバ×2（現地）
　AP/DB予備×2（館林）
検証
　AP/DBサーバ×2（館林）</t>
  </si>
  <si>
    <t>千葉：20
徳山：19</t>
    <rPh sb="0" eb="2">
      <t>チバ</t>
    </rPh>
    <rPh sb="6" eb="8">
      <t>トクヤマ</t>
    </rPh>
    <phoneticPr fontId="1"/>
  </si>
  <si>
    <t>千葉：16
徳山：15</t>
    <phoneticPr fontId="1"/>
  </si>
  <si>
    <t>SVC-00000707</t>
  </si>
  <si>
    <t>徳山ヤ－ド操業システム</t>
  </si>
  <si>
    <t>SVC-00000704</t>
  </si>
  <si>
    <t>千葉製品倉庫システム</t>
    <phoneticPr fontId="1"/>
  </si>
  <si>
    <t>未実施（現地サーバ）</t>
  </si>
  <si>
    <t>千葉事業所(工場)で生産されているポリマー製品の包装、入出荷、在庫管理を行うシステム。</t>
    <rPh sb="10" eb="12">
      <t>セイサン</t>
    </rPh>
    <rPh sb="21" eb="23">
      <t>セイヒン</t>
    </rPh>
    <rPh sb="24" eb="26">
      <t>ホウソウ</t>
    </rPh>
    <rPh sb="27" eb="30">
      <t>ニュウシュッカ</t>
    </rPh>
    <rPh sb="31" eb="33">
      <t>ザイコ</t>
    </rPh>
    <rPh sb="33" eb="35">
      <t>カンリ</t>
    </rPh>
    <rPh sb="36" eb="37">
      <t>オコナ</t>
    </rPh>
    <phoneticPr fontId="1"/>
  </si>
  <si>
    <t>WindowsServer2016</t>
    <phoneticPr fontId="1"/>
  </si>
  <si>
    <t>VB.NET</t>
    <phoneticPr fontId="1"/>
  </si>
  <si>
    <t>Oracle12C</t>
  </si>
  <si>
    <t>Systemwalker Operation Manager
OWFT</t>
  </si>
  <si>
    <t>本番
　AP/DBサーバ（現地）
検証
　APサーバ（館林）</t>
    <phoneticPr fontId="1"/>
  </si>
  <si>
    <t>SVC-00000901</t>
  </si>
  <si>
    <t>千葉工場数量確定システム（ポリマ－）</t>
    <phoneticPr fontId="1"/>
  </si>
  <si>
    <t>未実施（現地サーバ）</t>
    <rPh sb="0" eb="3">
      <t>ミジッシ</t>
    </rPh>
    <rPh sb="4" eb="6">
      <t>ゲンチ</t>
    </rPh>
    <phoneticPr fontId="1"/>
  </si>
  <si>
    <t>千葉事業所(工場)で生産されているポリマー製品の生産、在庫、PL(パイプライン)出荷、品目転換数量の管理を行うシステム。</t>
    <phoneticPr fontId="1"/>
  </si>
  <si>
    <t>ASP.NET</t>
    <phoneticPr fontId="1"/>
  </si>
  <si>
    <t>SVC-00000711</t>
  </si>
  <si>
    <t>ＡＢＣ数量確定システム</t>
    <phoneticPr fontId="1"/>
  </si>
  <si>
    <t>千葉事業所(工場)のABC装置で生産される製品の生産管理を行うシステム。</t>
    <rPh sb="13" eb="15">
      <t>ソウチ</t>
    </rPh>
    <rPh sb="16" eb="18">
      <t>セイサン</t>
    </rPh>
    <rPh sb="21" eb="23">
      <t>セイヒン</t>
    </rPh>
    <rPh sb="24" eb="26">
      <t>セイサン</t>
    </rPh>
    <rPh sb="26" eb="28">
      <t>カンリ</t>
    </rPh>
    <rPh sb="29" eb="30">
      <t>オコナ</t>
    </rPh>
    <phoneticPr fontId="1"/>
  </si>
  <si>
    <t>C#</t>
    <phoneticPr fontId="1"/>
  </si>
  <si>
    <t>千葉L3.5</t>
    <rPh sb="0" eb="2">
      <t>チバ</t>
    </rPh>
    <phoneticPr fontId="3"/>
  </si>
  <si>
    <t>L3層に存在するシステムとL4層に存在するシステムの中継となるサーバ</t>
    <rPh sb="2" eb="3">
      <t>ソウ</t>
    </rPh>
    <rPh sb="4" eb="6">
      <t>ソンザイ</t>
    </rPh>
    <rPh sb="15" eb="16">
      <t>ソウ</t>
    </rPh>
    <rPh sb="17" eb="19">
      <t>ソンザイ</t>
    </rPh>
    <rPh sb="26" eb="28">
      <t>チュウケイ</t>
    </rPh>
    <phoneticPr fontId="1"/>
  </si>
  <si>
    <t>本番
　APサーバ（現地）
検証
　APサーバ（館林）</t>
    <phoneticPr fontId="1"/>
  </si>
  <si>
    <t>千葉：52
徳山：14</t>
    <phoneticPr fontId="1"/>
  </si>
  <si>
    <t>徳山L3.5</t>
    <rPh sb="0" eb="2">
      <t>トクヤマ</t>
    </rPh>
    <phoneticPr fontId="3"/>
  </si>
  <si>
    <t>SVC-00001969</t>
  </si>
  <si>
    <t>用役集計</t>
    <phoneticPr fontId="1"/>
  </si>
  <si>
    <t>excelファイルでの構築の為不要</t>
    <rPh sb="11" eb="13">
      <t>コウチク</t>
    </rPh>
    <rPh sb="14" eb="15">
      <t>タメ</t>
    </rPh>
    <rPh sb="15" eb="17">
      <t>フヨウ</t>
    </rPh>
    <phoneticPr fontId="1"/>
  </si>
  <si>
    <t>用役管理システムで出力した帳票のデータをOneSAPへ連携する為のシステム。</t>
    <rPh sb="0" eb="2">
      <t>ヨウエキ</t>
    </rPh>
    <rPh sb="2" eb="4">
      <t>カンリ</t>
    </rPh>
    <rPh sb="9" eb="11">
      <t>シュツリョク</t>
    </rPh>
    <rPh sb="13" eb="15">
      <t>チョウヒョウ</t>
    </rPh>
    <rPh sb="27" eb="29">
      <t>レンケイ</t>
    </rPh>
    <rPh sb="31" eb="32">
      <t>タメ</t>
    </rPh>
    <phoneticPr fontId="1"/>
  </si>
  <si>
    <t>-</t>
  </si>
  <si>
    <t>不明</t>
  </si>
  <si>
    <t>SVC-00001975</t>
  </si>
  <si>
    <t>PRM HULFT</t>
  </si>
  <si>
    <t>2023年Azure移行済み</t>
    <rPh sb="4" eb="5">
      <t>ネン</t>
    </rPh>
    <rPh sb="10" eb="13">
      <t>イコウズ</t>
    </rPh>
    <phoneticPr fontId="1"/>
  </si>
  <si>
    <t>PRMSAP⇔製品倉庫等PRMシステムの連携中継サーバ</t>
    <rPh sb="7" eb="11">
      <t>セイヒンソウコ</t>
    </rPh>
    <rPh sb="11" eb="12">
      <t>トウ</t>
    </rPh>
    <rPh sb="20" eb="22">
      <t>レンケイ</t>
    </rPh>
    <rPh sb="22" eb="24">
      <t>チュウケイ</t>
    </rPh>
    <phoneticPr fontId="1"/>
  </si>
  <si>
    <t>SVC-00000702</t>
  </si>
  <si>
    <t>ロット管理明細表システム（PRM）</t>
    <phoneticPr fontId="1"/>
  </si>
  <si>
    <t>XenAppにて稼働</t>
    <rPh sb="8" eb="10">
      <t>カドウ</t>
    </rPh>
    <phoneticPr fontId="1"/>
  </si>
  <si>
    <t>SVC-00000706</t>
  </si>
  <si>
    <t>工場ロ－カルＥｘｃｅｌシステム</t>
  </si>
  <si>
    <t>SVC-00000876</t>
  </si>
  <si>
    <t>スクラップ管理システム</t>
  </si>
  <si>
    <t>No</t>
  </si>
  <si>
    <t>パターン</t>
    <phoneticPr fontId="1"/>
  </si>
  <si>
    <t>説明</t>
    <phoneticPr fontId="1"/>
  </si>
  <si>
    <t>金額</t>
  </si>
  <si>
    <t>次期アーキへ移行</t>
  </si>
  <si>
    <t>次期アーキへ移行のため概算総額</t>
    <phoneticPr fontId="1"/>
  </si>
  <si>
    <t>1-1</t>
  </si>
  <si>
    <t>上記の内、次期アーキ要件定義フェーズ金額</t>
  </si>
  <si>
    <t>1-2</t>
  </si>
  <si>
    <t>次期アーキ要件定義を現契約で実施するにあたり、現契約から追加で必要な金額</t>
    <phoneticPr fontId="1"/>
  </si>
  <si>
    <t>縮小共通基盤へ移行</t>
  </si>
  <si>
    <t>中断中の移行フェーズを再開するにあたり、現契約から追加で必要な金額</t>
  </si>
  <si>
    <t>縮小共通基盤へ移行後、次期アーキへ移行</t>
  </si>
  <si>
    <t>No1+No2</t>
  </si>
  <si>
    <t>工数直入力のため注意！！</t>
    <rPh sb="0" eb="2">
      <t>コウスウ</t>
    </rPh>
    <rPh sb="2" eb="3">
      <t>チョク</t>
    </rPh>
    <rPh sb="3" eb="5">
      <t>ニュウリョク</t>
    </rPh>
    <rPh sb="8" eb="10">
      <t>チュウイ</t>
    </rPh>
    <phoneticPr fontId="1"/>
  </si>
  <si>
    <t>移行フェーズ作業実績</t>
    <phoneticPr fontId="1"/>
  </si>
  <si>
    <t>備考</t>
    <rPh sb="0" eb="2">
      <t>ビコウ</t>
    </rPh>
    <phoneticPr fontId="6"/>
  </si>
  <si>
    <t>No.</t>
    <phoneticPr fontId="6"/>
  </si>
  <si>
    <t>月</t>
  </si>
  <si>
    <t>作業内容</t>
  </si>
  <si>
    <t>工数</t>
  </si>
  <si>
    <t>7月（当初予定作業）</t>
  </si>
  <si>
    <t>縮小共通基盤移行作業
・環境構築
・システムテスト準備</t>
  </si>
  <si>
    <t>8月（当初予定外作業）</t>
  </si>
  <si>
    <t>次期アーキに向けた調査・検証作業</t>
  </si>
  <si>
    <t>9月（当初予定外作業）</t>
  </si>
  <si>
    <t xml:space="preserve">9月中旬に方針確定と想定し、8月の0.5人月分で算出
</t>
  </si>
  <si>
    <t>計</t>
  </si>
  <si>
    <t>案件名</t>
  </si>
  <si>
    <t>見積金額</t>
  </si>
  <si>
    <t>LMPP包装システム Azure移行（移行フェーズ）</t>
  </si>
  <si>
    <t>千葉化学品質管理システム Azure移行（移行フェーズ）</t>
  </si>
  <si>
    <t>数量確定システム Azure移行（移行フェーズ）</t>
  </si>
  <si>
    <t>用役管理システム Azure移行（移行フェーズ）</t>
  </si>
  <si>
    <t>工場DB Azure移行（移行フェーズ）</t>
  </si>
  <si>
    <t>①</t>
  </si>
  <si>
    <t>現契約合計</t>
  </si>
  <si>
    <t>②</t>
  </si>
  <si>
    <t>縮小共通基盤作業実績（7月作業実績）</t>
  </si>
  <si>
    <t>③</t>
  </si>
  <si>
    <t>縮小共通基盤残作業分費用
（①-②）</t>
  </si>
  <si>
    <t>④</t>
  </si>
  <si>
    <t>次期アーキ調査・検証分費用
（8月、9月作業実績）</t>
  </si>
  <si>
    <t>⑤</t>
  </si>
  <si>
    <t>現契約残額（①-②-④）</t>
    <phoneticPr fontId="1"/>
  </si>
  <si>
    <t>⑥</t>
  </si>
  <si>
    <t>追加発注分（③-⑤）</t>
  </si>
  <si>
    <t>※ヤード認証基盤対応分は除く</t>
  </si>
  <si>
    <t>調査・要件定義（次期アーキ要件定義を現契約で実施）</t>
    <rPh sb="0" eb="2">
      <t>チョウサ</t>
    </rPh>
    <rPh sb="3" eb="7">
      <t>ヨウケンテイギ</t>
    </rPh>
    <rPh sb="8" eb="10">
      <t>ジキ</t>
    </rPh>
    <rPh sb="13" eb="15">
      <t>ヨウケン</t>
    </rPh>
    <rPh sb="15" eb="17">
      <t>テイギ</t>
    </rPh>
    <rPh sb="18" eb="19">
      <t>ゲン</t>
    </rPh>
    <rPh sb="19" eb="21">
      <t>ケイヤク</t>
    </rPh>
    <rPh sb="22" eb="24">
      <t>ジッシ</t>
    </rPh>
    <phoneticPr fontId="1"/>
  </si>
  <si>
    <t>クラウドアーキ基盤に移行</t>
    <rPh sb="7" eb="9">
      <t>キバン</t>
    </rPh>
    <phoneticPr fontId="1"/>
  </si>
  <si>
    <t>アプリ</t>
  </si>
  <si>
    <t>DB</t>
  </si>
  <si>
    <t>全体</t>
  </si>
  <si>
    <t>システム</t>
    <phoneticPr fontId="6"/>
  </si>
  <si>
    <t>調査・要件定義</t>
  </si>
  <si>
    <t>設計</t>
  </si>
  <si>
    <t>製造</t>
    <rPh sb="0" eb="2">
      <t>セイゾウ</t>
    </rPh>
    <phoneticPr fontId="6"/>
  </si>
  <si>
    <t>結合テスト</t>
    <rPh sb="0" eb="2">
      <t>ケツゴウ</t>
    </rPh>
    <phoneticPr fontId="1"/>
  </si>
  <si>
    <t>システムテスト</t>
    <phoneticPr fontId="1"/>
  </si>
  <si>
    <t>ユーザテスト</t>
    <phoneticPr fontId="1"/>
  </si>
  <si>
    <t>本番稼働</t>
  </si>
  <si>
    <t>管理</t>
    <rPh sb="0" eb="2">
      <t>カンリ</t>
    </rPh>
    <phoneticPr fontId="6"/>
  </si>
  <si>
    <t>工数計</t>
  </si>
  <si>
    <t>数量確定システム（千葉・徳山）</t>
  </si>
  <si>
    <t>用役管理システム（千葉・徳山）</t>
  </si>
  <si>
    <t>ＬＭＰＰ包装システム</t>
  </si>
  <si>
    <t>ヤ－ド操業システム（千葉・徳山）</t>
  </si>
  <si>
    <t>縮小共通基盤（移行フェーズ）</t>
    <rPh sb="0" eb="2">
      <t>シュクショウ</t>
    </rPh>
    <rPh sb="2" eb="4">
      <t>キョウツウ</t>
    </rPh>
    <rPh sb="4" eb="6">
      <t>キバン</t>
    </rPh>
    <phoneticPr fontId="1"/>
  </si>
  <si>
    <t>現契約残額を差し引き</t>
    <rPh sb="6" eb="7">
      <t>サ</t>
    </rPh>
    <rPh sb="8" eb="9">
      <t>ヒ</t>
    </rPh>
    <phoneticPr fontId="1"/>
  </si>
  <si>
    <t>単価</t>
  </si>
  <si>
    <t>（参考）次期アーキへ移行のため概算総額</t>
    <rPh sb="1" eb="3">
      <t>サンコウ</t>
    </rPh>
    <phoneticPr fontId="1"/>
  </si>
  <si>
    <t>ヤ－ド操業システム（千葉・徳山）</t>
    <phoneticPr fontId="1"/>
  </si>
  <si>
    <t>（参考）調査・要件定義(クラウドアーキから開始)</t>
    <rPh sb="1" eb="3">
      <t>サンコウ</t>
    </rPh>
    <rPh sb="21" eb="23">
      <t>カイシ</t>
    </rPh>
    <phoneticPr fontId="1"/>
  </si>
  <si>
    <t>顧客予算都合により、品管システム分の一部（\4,880,000）を包装システムに回す</t>
    <rPh sb="0" eb="2">
      <t>コキャク</t>
    </rPh>
    <rPh sb="2" eb="6">
      <t>ヨサンツゴウ</t>
    </rPh>
    <phoneticPr fontId="1"/>
  </si>
  <si>
    <t>品管差額</t>
    <rPh sb="0" eb="2">
      <t>ヒンカン</t>
    </rPh>
    <rPh sb="2" eb="4">
      <t>サガク</t>
    </rPh>
    <phoneticPr fontId="1"/>
  </si>
  <si>
    <t>変更前</t>
    <rPh sb="0" eb="3">
      <t>ヘンコウマエ</t>
    </rPh>
    <phoneticPr fontId="1"/>
  </si>
  <si>
    <t>包装差額</t>
    <rPh sb="0" eb="2">
      <t>ホウソウ</t>
    </rPh>
    <rPh sb="2" eb="4">
      <t>サガク</t>
    </rPh>
    <phoneticPr fontId="1"/>
  </si>
  <si>
    <t>要件定義＿顧客予算都合により、品管システム分の一部（\4,880,000）を包装システムに回す</t>
  </si>
  <si>
    <t>要件定義の差額（\5,213,000）を各システム単位に割り振る</t>
    <rPh sb="5" eb="7">
      <t>サガク</t>
    </rPh>
    <rPh sb="20" eb="21">
      <t>カク</t>
    </rPh>
    <rPh sb="25" eb="27">
      <t>タンイ</t>
    </rPh>
    <rPh sb="28" eb="29">
      <t>ワ</t>
    </rPh>
    <rPh sb="30" eb="31">
      <t>フ</t>
    </rPh>
    <phoneticPr fontId="1"/>
  </si>
  <si>
    <t>要件定義全体
からの割合</t>
    <rPh sb="0" eb="4">
      <t>ヨウケンテイギ</t>
    </rPh>
    <rPh sb="4" eb="6">
      <t>ゼンタイ</t>
    </rPh>
    <rPh sb="10" eb="12">
      <t>ワリアイ</t>
    </rPh>
    <phoneticPr fontId="1"/>
  </si>
  <si>
    <t>要件定義の差額（\5,213,000）+設計（\6,300,000）を各システム単位に割り振る</t>
    <rPh sb="5" eb="7">
      <t>サガク</t>
    </rPh>
    <rPh sb="20" eb="22">
      <t>セッケイ</t>
    </rPh>
    <rPh sb="35" eb="36">
      <t>カク</t>
    </rPh>
    <rPh sb="40" eb="42">
      <t>タンイ</t>
    </rPh>
    <rPh sb="43" eb="44">
      <t>ワ</t>
    </rPh>
    <rPh sb="45" eb="46">
      <t>フ</t>
    </rPh>
    <phoneticPr fontId="1"/>
  </si>
  <si>
    <t xml:space="preserve">見積 (基盤対応別サマリ) </t>
    <rPh sb="0" eb="2">
      <t>ミツモリ</t>
    </rPh>
    <rPh sb="4" eb="6">
      <t>キバン</t>
    </rPh>
    <rPh sb="6" eb="8">
      <t>タイオウ</t>
    </rPh>
    <rPh sb="8" eb="9">
      <t>ベツ</t>
    </rPh>
    <phoneticPr fontId="1"/>
  </si>
  <si>
    <t>共通
(基盤に関わらず共通して必要な作業)</t>
    <rPh sb="0" eb="2">
      <t>キョウツウ</t>
    </rPh>
    <rPh sb="4" eb="6">
      <t>キバン</t>
    </rPh>
    <rPh sb="7" eb="8">
      <t>カカ</t>
    </rPh>
    <rPh sb="11" eb="13">
      <t>キョウツウ</t>
    </rPh>
    <rPh sb="15" eb="17">
      <t>ヒツヨウ</t>
    </rPh>
    <rPh sb="18" eb="20">
      <t>サギョウ</t>
    </rPh>
    <phoneticPr fontId="1"/>
  </si>
  <si>
    <t>AP基盤</t>
    <rPh sb="2" eb="4">
      <t>キバン</t>
    </rPh>
    <phoneticPr fontId="1"/>
  </si>
  <si>
    <t>認証基盤</t>
    <rPh sb="0" eb="4">
      <t>ニンショウキバン</t>
    </rPh>
    <phoneticPr fontId="6"/>
  </si>
  <si>
    <t>バッチ基盤</t>
    <rPh sb="3" eb="5">
      <t>キバン</t>
    </rPh>
    <phoneticPr fontId="1"/>
  </si>
  <si>
    <t>DB基盤</t>
    <rPh sb="2" eb="4">
      <t>キバン</t>
    </rPh>
    <phoneticPr fontId="1"/>
  </si>
  <si>
    <t>見積（縮小共通基盤⇒クラウドアーキサマリ）</t>
    <rPh sb="0" eb="2">
      <t>ミツモリ</t>
    </rPh>
    <rPh sb="3" eb="5">
      <t>シュクショウ</t>
    </rPh>
    <rPh sb="5" eb="7">
      <t>キョウツウ</t>
    </rPh>
    <rPh sb="7" eb="9">
      <t>キバン</t>
    </rPh>
    <phoneticPr fontId="1"/>
  </si>
  <si>
    <t>縮小共通基盤対応</t>
    <rPh sb="0" eb="2">
      <t>シュクショウ</t>
    </rPh>
    <rPh sb="2" eb="6">
      <t>キョウツウキバン</t>
    </rPh>
    <rPh sb="6" eb="8">
      <t>タイオウ</t>
    </rPh>
    <phoneticPr fontId="1"/>
  </si>
  <si>
    <t>残作業工数が追加</t>
    <rPh sb="0" eb="3">
      <t>ザンサギョウ</t>
    </rPh>
    <rPh sb="3" eb="5">
      <t>コウスウ</t>
    </rPh>
    <rPh sb="6" eb="8">
      <t>ツイカ</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</si>
</sst>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6" formatCode="&quot;¥&quot;#,##0;[Red]&quot;¥&quot;\-#,##0"/>
    <numFmt numFmtId="176" formatCode="0.00_);[Red]\(0.00\)"/>
    <numFmt numFmtId="177" formatCode="0.0"/>
    <numFmt numFmtId="178" formatCode="_-[$¥-411]* #,##0_-;\-[$¥-411]* #,##0_-;_-[$¥-411]* &quot;-&quot;??_-;_-@_-"/>
    <numFmt numFmtId="179" formatCode="0.00_ "/>
    <numFmt numFmtId="180" formatCode="&quot;¥&quot;#,##0_);[Red]\(&quot;¥&quot;#,##0\)"/>
    <numFmt numFmtId="181" formatCode="0.000_);[Red]\(0.000\)"/>
    <numFmt numFmtId="182" formatCode="0.000_ "/>
    <numFmt numFmtId="183" formatCode="#,##0.000;[Red]\-#,##0.000"/>
  </numFmts>
  <fonts count="22">
    <font>
      <sz val="11"/>
      <color theme="1"/>
      <name val="游ゴシック"/>
      <family val="2"/>
      <charset val="128"/>
      <scheme val="minor"/>
    </font>
    <font>
      <sz val="6"/>
      <name val="游ゴシック"/>
      <family val="2"/>
      <charset val="128"/>
      <scheme val="minor"/>
    </font>
    <font>
      <b/>
      <sz val="11"/>
      <color theme="1"/>
      <name val="游ゴシック"/>
      <family val="3"/>
      <charset val="128"/>
      <scheme val="minor"/>
    </font>
    <font>
      <sz val="6"/>
      <name val="ＭＳ ゴシック"/>
      <family val="2"/>
      <charset val="128"/>
    </font>
    <font>
      <sz val="11"/>
      <color theme="1"/>
      <name val="游ゴシック"/>
      <family val="3"/>
      <charset val="128"/>
      <scheme val="minor"/>
    </font>
    <font>
      <sz val="11"/>
      <color theme="1"/>
      <name val="游ゴシック"/>
      <family val="2"/>
      <scheme val="minor"/>
    </font>
    <font>
      <sz val="6"/>
      <name val="游ゴシック"/>
      <family val="3"/>
      <charset val="128"/>
      <scheme val="minor"/>
    </font>
    <font>
      <sz val="11"/>
      <color rgb="FFFF0000"/>
      <name val="游ゴシック"/>
      <family val="2"/>
      <scheme val="minor"/>
    </font>
    <font>
      <sz val="11"/>
      <color theme="1"/>
      <name val="ＭＳ ゴシック"/>
      <family val="2"/>
      <charset val="128"/>
    </font>
    <font>
      <sz val="11"/>
      <color rgb="FFFF0000"/>
      <name val="ＭＳ ゴシック"/>
      <family val="2"/>
      <charset val="128"/>
    </font>
    <font>
      <b/>
      <sz val="11"/>
      <color theme="1"/>
      <name val="ＭＳ ゴシック"/>
      <family val="3"/>
      <charset val="128"/>
    </font>
    <font>
      <b/>
      <sz val="11"/>
      <color theme="1"/>
      <name val="游ゴシック"/>
      <family val="2"/>
      <scheme val="minor"/>
    </font>
    <font>
      <b/>
      <sz val="11"/>
      <color theme="1"/>
      <name val="游ゴシック"/>
      <family val="2"/>
      <charset val="128"/>
      <scheme val="minor"/>
    </font>
    <font>
      <sz val="11"/>
      <color rgb="FFFF0000"/>
      <name val="游ゴシック"/>
      <family val="3"/>
      <charset val="128"/>
      <scheme val="minor"/>
    </font>
    <font>
      <b/>
      <sz val="11"/>
      <color rgb="FFFF0000"/>
      <name val="游ゴシック"/>
      <family val="3"/>
      <charset val="128"/>
      <scheme val="minor"/>
    </font>
    <font>
      <sz val="11"/>
      <name val="游ゴシック"/>
      <family val="3"/>
      <charset val="128"/>
      <scheme val="minor"/>
    </font>
    <font>
      <b/>
      <sz val="11"/>
      <name val="游ゴシック"/>
      <family val="3"/>
      <charset val="128"/>
      <scheme val="minor"/>
    </font>
    <font>
      <sz val="11"/>
      <color rgb="FFFF0000"/>
      <name val="游ゴシック"/>
      <family val="2"/>
      <charset val="128"/>
      <scheme val="minor"/>
    </font>
    <font>
      <sz val="11"/>
      <color rgb="FF000000"/>
      <name val="ＭＳ Ｐゴシック"/>
      <family val="3"/>
    </font>
    <font>
      <b/>
      <sz val="11"/>
      <color rgb="FFFF0000"/>
      <name val="游ゴシック"/>
      <family val="2"/>
      <charset val="128"/>
      <scheme val="minor"/>
    </font>
    <font>
      <sz val="11"/>
      <color theme="1"/>
      <name val="游ゴシック"/>
      <family val="2"/>
      <charset val="128"/>
      <scheme val="minor"/>
    </font>
    <font>
      <b/>
      <sz val="11"/>
      <color rgb="FF0000FF"/>
      <name val="游ゴシック"/>
      <family val="3"/>
      <charset val="128"/>
      <scheme val="minor"/>
    </font>
  </fonts>
  <fills count="14">
    <fill>
      <patternFill patternType="none"/>
    </fill>
    <fill>
      <patternFill patternType="gray125"/>
    </fill>
    <fill>
      <patternFill patternType="solid">
        <fgColor theme="0" tint="-0.14999847407452621"/>
        <bgColor indexed="64"/>
      </patternFill>
    </fill>
    <fill>
      <patternFill patternType="solid">
        <fgColor rgb="FF92D050"/>
        <bgColor indexed="64"/>
      </patternFill>
    </fill>
    <fill>
      <patternFill patternType="solid">
        <fgColor theme="0" tint="-0.249977111117893"/>
        <bgColor indexed="64"/>
      </patternFill>
    </fill>
    <fill>
      <patternFill patternType="solid">
        <fgColor rgb="FFFFFF00"/>
        <bgColor indexed="64"/>
      </patternFill>
    </fill>
    <fill>
      <patternFill patternType="solid">
        <fgColor theme="0"/>
        <bgColor indexed="64"/>
      </patternFill>
    </fill>
    <fill>
      <patternFill patternType="solid">
        <fgColor theme="9" tint="0.59999389629810485"/>
        <bgColor indexed="64"/>
      </patternFill>
    </fill>
    <fill>
      <patternFill patternType="solid">
        <fgColor theme="8" tint="0.79998168889431442"/>
        <bgColor indexed="64"/>
      </patternFill>
    </fill>
    <fill>
      <patternFill patternType="solid">
        <fgColor theme="5" tint="0.79998168889431442"/>
        <bgColor indexed="64"/>
      </patternFill>
    </fill>
    <fill>
      <patternFill patternType="solid">
        <fgColor theme="7" tint="0.59999389629810485"/>
        <bgColor indexed="64"/>
      </patternFill>
    </fill>
    <fill>
      <patternFill patternType="solid">
        <fgColor theme="0" tint="-0.34998626667073579"/>
        <bgColor indexed="64"/>
      </patternFill>
    </fill>
    <fill>
      <patternFill patternType="solid">
        <fgColor rgb="FFD9E1F2"/>
        <bgColor rgb="FF000000"/>
      </patternFill>
    </fill>
    <fill>
      <patternFill patternType="solid">
        <fgColor theme="7" tint="0.79998168889431442"/>
        <bgColor indexed="64"/>
      </patternFill>
    </fill>
  </fills>
  <borders count="77">
    <border>
      <left/>
      <right/>
      <top/>
      <bottom/>
      <diagonal/>
    </border>
    <border>
      <left style="thin">
        <color indexed="64"/>
      </left>
      <right style="thin">
        <color indexed="64"/>
      </right>
      <top style="thin">
        <color indexed="64"/>
      </top>
      <bottom style="thin">
        <color indexed="6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indexed="64"/>
      </left>
      <right style="thin">
        <color indexed="64"/>
      </right>
      <top/>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style="thin">
        <color rgb="FF000000"/>
      </left>
      <right/>
      <top style="thin">
        <color rgb="FF000000"/>
      </top>
      <bottom style="thin">
        <color rgb="FF000000"/>
      </bottom>
      <diagonal/>
    </border>
    <border>
      <left/>
      <right style="medium">
        <color rgb="FF000000"/>
      </right>
      <top/>
      <bottom/>
      <diagonal/>
    </border>
    <border>
      <left/>
      <right/>
      <top style="thin">
        <color rgb="FF000000"/>
      </top>
      <bottom style="thin">
        <color rgb="FF000000"/>
      </bottom>
      <diagonal/>
    </border>
    <border>
      <left style="medium">
        <color rgb="FF000000"/>
      </left>
      <right/>
      <top style="medium">
        <color rgb="FF000000"/>
      </top>
      <bottom/>
      <diagonal/>
    </border>
    <border>
      <left style="medium">
        <color rgb="FF000000"/>
      </left>
      <right style="thin">
        <color indexed="64"/>
      </right>
      <top/>
      <bottom style="thin">
        <color indexed="64"/>
      </bottom>
      <diagonal/>
    </border>
    <border>
      <left style="medium">
        <color rgb="FF000000"/>
      </left>
      <right style="thin">
        <color indexed="64"/>
      </right>
      <top style="thin">
        <color indexed="64"/>
      </top>
      <bottom style="thin">
        <color indexed="64"/>
      </bottom>
      <diagonal/>
    </border>
    <border>
      <left style="medium">
        <color rgb="FF000000"/>
      </left>
      <right/>
      <top style="thin">
        <color rgb="FF000000"/>
      </top>
      <bottom style="thin">
        <color rgb="FF000000"/>
      </bottom>
      <diagonal/>
    </border>
    <border>
      <left/>
      <right style="medium">
        <color rgb="FF000000"/>
      </right>
      <top style="thin">
        <color rgb="FF000000"/>
      </top>
      <bottom style="thin">
        <color rgb="FF000000"/>
      </bottom>
      <diagonal/>
    </border>
    <border>
      <left style="thin">
        <color indexed="64"/>
      </left>
      <right/>
      <top style="medium">
        <color rgb="FF000000"/>
      </top>
      <bottom style="thin">
        <color indexed="64"/>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thin">
        <color rgb="FF000000"/>
      </left>
      <right style="medium">
        <color rgb="FF000000"/>
      </right>
      <top style="thin">
        <color rgb="FF000000"/>
      </top>
      <bottom style="thin">
        <color rgb="FF000000"/>
      </bottom>
      <diagonal/>
    </border>
    <border>
      <left style="thin">
        <color rgb="FF000000"/>
      </left>
      <right style="thin">
        <color rgb="FF000000"/>
      </right>
      <top style="thin">
        <color rgb="FF000000"/>
      </top>
      <bottom style="medium">
        <color rgb="FF000000"/>
      </bottom>
      <diagonal/>
    </border>
    <border>
      <left style="thin">
        <color rgb="FF000000"/>
      </left>
      <right/>
      <top style="medium">
        <color rgb="FF000000"/>
      </top>
      <bottom style="thin">
        <color rgb="FF000000"/>
      </bottom>
      <diagonal/>
    </border>
    <border>
      <left style="thin">
        <color rgb="FF000000"/>
      </left>
      <right/>
      <top style="thin">
        <color rgb="FF000000"/>
      </top>
      <bottom style="medium">
        <color rgb="FF000000"/>
      </bottom>
      <diagonal/>
    </border>
    <border>
      <left style="medium">
        <color rgb="FF000000"/>
      </left>
      <right/>
      <top style="medium">
        <color rgb="FF000000"/>
      </top>
      <bottom style="thin">
        <color rgb="FF000000"/>
      </bottom>
      <diagonal/>
    </border>
    <border>
      <left/>
      <right/>
      <top style="medium">
        <color rgb="FF000000"/>
      </top>
      <bottom style="thin">
        <color rgb="FF000000"/>
      </bottom>
      <diagonal/>
    </border>
    <border>
      <left style="medium">
        <color rgb="FF000000"/>
      </left>
      <right/>
      <top style="thin">
        <color rgb="FF000000"/>
      </top>
      <bottom style="medium">
        <color rgb="FF000000"/>
      </bottom>
      <diagonal/>
    </border>
    <border>
      <left/>
      <right/>
      <top style="thin">
        <color rgb="FF000000"/>
      </top>
      <bottom style="medium">
        <color rgb="FF000000"/>
      </bottom>
      <diagonal/>
    </border>
    <border>
      <left style="thin">
        <color rgb="FF000000"/>
      </left>
      <right style="medium">
        <color rgb="FF000000"/>
      </right>
      <top style="thin">
        <color rgb="FF000000"/>
      </top>
      <bottom/>
      <diagonal/>
    </border>
    <border>
      <left style="medium">
        <color rgb="FF000000"/>
      </left>
      <right style="medium">
        <color rgb="FF000000"/>
      </right>
      <top style="thin">
        <color rgb="FF000000"/>
      </top>
      <bottom style="thin">
        <color rgb="FF000000"/>
      </bottom>
      <diagonal/>
    </border>
    <border>
      <left style="medium">
        <color rgb="FF000000"/>
      </left>
      <right style="medium">
        <color rgb="FF000000"/>
      </right>
      <top style="medium">
        <color rgb="FF000000"/>
      </top>
      <bottom style="thin">
        <color rgb="FF000000"/>
      </bottom>
      <diagonal/>
    </border>
    <border>
      <left style="medium">
        <color rgb="FF000000"/>
      </left>
      <right style="medium">
        <color rgb="FF000000"/>
      </right>
      <top style="thin">
        <color rgb="FF000000"/>
      </top>
      <bottom style="medium">
        <color rgb="FF000000"/>
      </bottom>
      <diagonal/>
    </border>
    <border>
      <left/>
      <right style="medium">
        <color rgb="FF000000"/>
      </right>
      <top style="medium">
        <color rgb="FF000000"/>
      </top>
      <bottom/>
      <diagonal/>
    </border>
    <border>
      <left/>
      <right style="medium">
        <color rgb="FF000000"/>
      </right>
      <top/>
      <bottom style="thin">
        <color rgb="FF000000"/>
      </bottom>
      <diagonal/>
    </border>
    <border>
      <left style="medium">
        <color rgb="FF000000"/>
      </left>
      <right style="thin">
        <color indexed="64"/>
      </right>
      <top/>
      <bottom/>
      <diagonal/>
    </border>
    <border>
      <left style="thin">
        <color indexed="64"/>
      </left>
      <right/>
      <top/>
      <bottom/>
      <diagonal/>
    </border>
    <border>
      <left style="thin">
        <color rgb="FF000000"/>
      </left>
      <right style="medium">
        <color rgb="FF000000"/>
      </right>
      <top/>
      <bottom/>
      <diagonal/>
    </border>
    <border>
      <left style="thin">
        <color rgb="FF000000"/>
      </left>
      <right style="medium">
        <color rgb="FF000000"/>
      </right>
      <top/>
      <bottom style="thin">
        <color rgb="FF000000"/>
      </bottom>
      <diagonal/>
    </border>
    <border>
      <left style="thin">
        <color rgb="FF000000"/>
      </left>
      <right style="medium">
        <color rgb="FF000000"/>
      </right>
      <top style="thin">
        <color rgb="FF000000"/>
      </top>
      <bottom style="medium">
        <color rgb="FF000000"/>
      </bottom>
      <diagonal/>
    </border>
    <border>
      <left/>
      <right style="thin">
        <color rgb="FF000000"/>
      </right>
      <top style="medium">
        <color rgb="FF000000"/>
      </top>
      <bottom style="thin">
        <color rgb="FF000000"/>
      </bottom>
      <diagonal/>
    </border>
    <border>
      <left/>
      <right style="thin">
        <color rgb="FF000000"/>
      </right>
      <top style="thin">
        <color rgb="FF000000"/>
      </top>
      <bottom style="medium">
        <color rgb="FF000000"/>
      </bottom>
      <diagonal/>
    </border>
    <border>
      <left/>
      <right style="medium">
        <color rgb="FF000000"/>
      </right>
      <top style="medium">
        <color rgb="FF000000"/>
      </top>
      <bottom style="thin">
        <color rgb="FF000000"/>
      </bottom>
      <diagonal/>
    </border>
    <border>
      <left style="medium">
        <color rgb="FF000000"/>
      </left>
      <right style="medium">
        <color rgb="FF000000"/>
      </right>
      <top style="thin">
        <color rgb="FF000000"/>
      </top>
      <bottom/>
      <diagonal/>
    </border>
    <border>
      <left style="medium">
        <color rgb="FF000000"/>
      </left>
      <right style="medium">
        <color rgb="FF000000"/>
      </right>
      <top/>
      <bottom/>
      <diagonal/>
    </border>
    <border>
      <left style="medium">
        <color rgb="FF000000"/>
      </left>
      <right style="medium">
        <color rgb="FF000000"/>
      </right>
      <top/>
      <bottom style="thin">
        <color rgb="FF000000"/>
      </bottom>
      <diagonal/>
    </border>
    <border>
      <left style="thin">
        <color rgb="FF000000"/>
      </left>
      <right/>
      <top style="thin">
        <color rgb="FF000000"/>
      </top>
      <bottom/>
      <diagonal/>
    </border>
    <border>
      <left style="thin">
        <color rgb="FF000000"/>
      </left>
      <right/>
      <top/>
      <bottom/>
      <diagonal/>
    </border>
    <border>
      <left/>
      <right style="medium">
        <color rgb="FF000000"/>
      </right>
      <top style="thin">
        <color rgb="FF000000"/>
      </top>
      <bottom/>
      <diagonal/>
    </border>
    <border>
      <left/>
      <right style="thin">
        <color indexed="64"/>
      </right>
      <top/>
      <bottom style="thin">
        <color indexed="64"/>
      </bottom>
      <diagonal/>
    </border>
    <border>
      <left style="medium">
        <color indexed="64"/>
      </left>
      <right/>
      <top style="medium">
        <color indexed="64"/>
      </top>
      <bottom/>
      <diagonal/>
    </border>
    <border>
      <left style="thin">
        <color indexed="64"/>
      </left>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right style="medium">
        <color indexed="64"/>
      </right>
      <top style="medium">
        <color indexed="64"/>
      </top>
      <bottom/>
      <diagonal/>
    </border>
    <border>
      <left/>
      <right style="medium">
        <color indexed="64"/>
      </right>
      <top/>
      <bottom/>
      <diagonal/>
    </border>
    <border>
      <left/>
      <right style="medium">
        <color indexed="64"/>
      </right>
      <top style="thin">
        <color auto="1"/>
      </top>
      <bottom style="thin">
        <color auto="1"/>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thin">
        <color rgb="FF000000"/>
      </left>
      <right style="medium">
        <color indexed="64"/>
      </right>
      <top style="medium">
        <color indexed="64"/>
      </top>
      <bottom style="thin">
        <color rgb="FF000000"/>
      </bottom>
      <diagonal/>
    </border>
    <border>
      <left style="thin">
        <color rgb="FF000000"/>
      </left>
      <right style="medium">
        <color indexed="64"/>
      </right>
      <top style="thin">
        <color rgb="FF000000"/>
      </top>
      <bottom style="thin">
        <color rgb="FF000000"/>
      </bottom>
      <diagonal/>
    </border>
    <border>
      <left style="thin">
        <color auto="1"/>
      </left>
      <right/>
      <top style="thin">
        <color auto="1"/>
      </top>
      <bottom style="medium">
        <color indexed="64"/>
      </bottom>
      <diagonal/>
    </border>
    <border>
      <left style="thin">
        <color rgb="FF000000"/>
      </left>
      <right style="medium">
        <color indexed="64"/>
      </right>
      <top style="thin">
        <color rgb="FF000000"/>
      </top>
      <bottom style="medium">
        <color indexed="64"/>
      </bottom>
      <diagonal/>
    </border>
    <border>
      <left/>
      <right/>
      <top/>
      <bottom style="medium">
        <color rgb="FF000000"/>
      </bottom>
      <diagonal/>
    </border>
  </borders>
  <cellStyleXfs count="5">
    <xf numFmtId="0" fontId="0" fillId="0" borderId="0">
      <alignment vertical="center"/>
    </xf>
    <xf numFmtId="0" fontId="5" fillId="0" borderId="0"/>
    <xf numFmtId="38" fontId="5" fillId="0" borderId="0" applyFont="0" applyFill="0" applyBorder="0" applyAlignment="0" applyProtection="0">
      <alignment vertical="center"/>
    </xf>
    <xf numFmtId="0" fontId="8" fillId="0" borderId="0">
      <alignment vertical="center"/>
    </xf>
    <xf numFmtId="38" fontId="20" fillId="0" borderId="0" applyFont="0" applyFill="0" applyBorder="0" applyAlignment="0" applyProtection="0">
      <alignment vertical="center"/>
    </xf>
  </cellStyleXfs>
  <cellXfs count="315">
    <xf numFmtId="0" fontId="0" fillId="0" borderId="0" xfId="0">
      <alignment vertical="center"/>
    </xf>
    <xf numFmtId="0" fontId="2" fillId="3" borderId="1" xfId="0" applyFont="1" applyFill="1" applyBorder="1" applyAlignment="1">
      <alignment horizontal="center" vertical="center" wrapText="1"/>
    </xf>
    <xf numFmtId="49" fontId="4" fillId="0" borderId="1" xfId="0" applyNumberFormat="1" applyFont="1" applyBorder="1" applyAlignment="1">
      <alignment vertical="center" wrapText="1"/>
    </xf>
    <xf numFmtId="49" fontId="4" fillId="0" borderId="1" xfId="0" applyNumberFormat="1" applyFont="1" applyBorder="1" applyAlignment="1">
      <alignment horizontal="center" vertical="center" wrapText="1"/>
    </xf>
    <xf numFmtId="49" fontId="4" fillId="4" borderId="1" xfId="0" applyNumberFormat="1" applyFont="1" applyFill="1" applyBorder="1" applyAlignment="1">
      <alignment vertical="center" wrapText="1"/>
    </xf>
    <xf numFmtId="49" fontId="4" fillId="4" borderId="1" xfId="0" applyNumberFormat="1" applyFont="1" applyFill="1" applyBorder="1" applyAlignment="1">
      <alignment horizontal="center" vertical="center" wrapText="1"/>
    </xf>
    <xf numFmtId="0" fontId="4" fillId="0" borderId="1" xfId="0" applyFont="1" applyBorder="1">
      <alignment vertical="center"/>
    </xf>
    <xf numFmtId="0" fontId="4" fillId="0" borderId="1" xfId="0" applyFont="1" applyBorder="1" applyAlignment="1">
      <alignment horizontal="center" vertical="center"/>
    </xf>
    <xf numFmtId="0" fontId="4" fillId="0" borderId="0" xfId="0" applyFont="1">
      <alignment vertical="center"/>
    </xf>
    <xf numFmtId="0" fontId="4" fillId="0" borderId="0" xfId="0" applyFont="1" applyAlignment="1">
      <alignment horizontal="center" vertical="center"/>
    </xf>
    <xf numFmtId="0" fontId="5" fillId="0" borderId="0" xfId="1"/>
    <xf numFmtId="0" fontId="7" fillId="0" borderId="0" xfId="1" applyFont="1"/>
    <xf numFmtId="49" fontId="4" fillId="6" borderId="1" xfId="0" applyNumberFormat="1" applyFont="1" applyFill="1" applyBorder="1" applyAlignment="1">
      <alignment vertical="center" wrapText="1"/>
    </xf>
    <xf numFmtId="0" fontId="8" fillId="0" borderId="0" xfId="3">
      <alignment vertical="center"/>
    </xf>
    <xf numFmtId="0" fontId="8" fillId="7" borderId="0" xfId="3" applyFill="1">
      <alignment vertical="center"/>
    </xf>
    <xf numFmtId="0" fontId="9" fillId="8" borderId="0" xfId="3" applyFont="1" applyFill="1">
      <alignment vertical="center"/>
    </xf>
    <xf numFmtId="0" fontId="8" fillId="2" borderId="0" xfId="3" applyFill="1">
      <alignment vertical="center"/>
    </xf>
    <xf numFmtId="0" fontId="8" fillId="9" borderId="0" xfId="3" applyFill="1">
      <alignment vertical="center"/>
    </xf>
    <xf numFmtId="0" fontId="10" fillId="0" borderId="0" xfId="3" applyFont="1">
      <alignment vertical="center"/>
    </xf>
    <xf numFmtId="49" fontId="4" fillId="0" borderId="2" xfId="0" applyNumberFormat="1" applyFont="1" applyBorder="1" applyAlignment="1">
      <alignment vertical="center" wrapText="1"/>
    </xf>
    <xf numFmtId="0" fontId="8" fillId="10" borderId="0" xfId="3" applyFill="1">
      <alignment vertical="center"/>
    </xf>
    <xf numFmtId="0" fontId="2" fillId="3" borderId="7" xfId="0" applyFont="1" applyFill="1" applyBorder="1" applyAlignment="1">
      <alignment horizontal="center" vertical="center" wrapText="1"/>
    </xf>
    <xf numFmtId="0" fontId="4" fillId="0" borderId="1" xfId="0" applyFont="1" applyBorder="1" applyAlignment="1">
      <alignment vertical="center" wrapText="1"/>
    </xf>
    <xf numFmtId="178" fontId="11" fillId="0" borderId="28" xfId="1" applyNumberFormat="1" applyFont="1" applyBorder="1" applyAlignment="1">
      <alignment horizontal="right" vertical="center"/>
    </xf>
    <xf numFmtId="0" fontId="5" fillId="0" borderId="0" xfId="1" applyAlignment="1">
      <alignment vertical="center"/>
    </xf>
    <xf numFmtId="0" fontId="11" fillId="2" borderId="18" xfId="1" applyFont="1" applyFill="1" applyBorder="1" applyAlignment="1">
      <alignment vertical="center"/>
    </xf>
    <xf numFmtId="0" fontId="11" fillId="2" borderId="23" xfId="1" applyFont="1" applyFill="1" applyBorder="1" applyAlignment="1">
      <alignment horizontal="right" vertical="center"/>
    </xf>
    <xf numFmtId="0" fontId="11" fillId="9" borderId="8" xfId="1" applyFont="1" applyFill="1" applyBorder="1" applyAlignment="1">
      <alignment vertical="center" wrapText="1"/>
    </xf>
    <xf numFmtId="0" fontId="11" fillId="9" borderId="15" xfId="1" applyFont="1" applyFill="1" applyBorder="1" applyAlignment="1">
      <alignment vertical="center" wrapText="1"/>
    </xf>
    <xf numFmtId="0" fontId="11" fillId="2" borderId="19" xfId="1" applyFont="1" applyFill="1" applyBorder="1" applyAlignment="1">
      <alignment vertical="center"/>
    </xf>
    <xf numFmtId="0" fontId="11" fillId="2" borderId="6" xfId="1" applyFont="1" applyFill="1" applyBorder="1" applyAlignment="1">
      <alignment vertical="center"/>
    </xf>
    <xf numFmtId="0" fontId="5" fillId="0" borderId="20" xfId="1" applyBorder="1" applyAlignment="1">
      <alignment vertical="center"/>
    </xf>
    <xf numFmtId="0" fontId="4" fillId="0" borderId="2" xfId="0" applyFont="1" applyBorder="1">
      <alignment vertical="center"/>
    </xf>
    <xf numFmtId="0" fontId="7" fillId="0" borderId="36" xfId="1" applyFont="1" applyBorder="1" applyAlignment="1">
      <alignment vertical="center"/>
    </xf>
    <xf numFmtId="178" fontId="12" fillId="0" borderId="8" xfId="2" applyNumberFormat="1" applyFont="1" applyBorder="1" applyAlignment="1">
      <alignment vertical="center"/>
    </xf>
    <xf numFmtId="178" fontId="12" fillId="0" borderId="15" xfId="2" applyNumberFormat="1" applyFont="1" applyBorder="1" applyAlignment="1">
      <alignment vertical="center"/>
    </xf>
    <xf numFmtId="0" fontId="5" fillId="0" borderId="35" xfId="1" applyBorder="1" applyAlignment="1">
      <alignment vertical="center"/>
    </xf>
    <xf numFmtId="178" fontId="12" fillId="0" borderId="27" xfId="2" applyNumberFormat="1" applyFont="1" applyBorder="1" applyAlignment="1">
      <alignment vertical="center"/>
    </xf>
    <xf numFmtId="178" fontId="12" fillId="0" borderId="29" xfId="2" applyNumberFormat="1" applyFont="1" applyBorder="1" applyAlignment="1">
      <alignment vertical="center"/>
    </xf>
    <xf numFmtId="0" fontId="5" fillId="0" borderId="37" xfId="1" applyBorder="1" applyAlignment="1">
      <alignment vertical="center"/>
    </xf>
    <xf numFmtId="177" fontId="11" fillId="0" borderId="24" xfId="1" applyNumberFormat="1" applyFont="1" applyBorder="1" applyAlignment="1">
      <alignment vertical="center"/>
    </xf>
    <xf numFmtId="0" fontId="11" fillId="2" borderId="40" xfId="1" applyFont="1" applyFill="1" applyBorder="1" applyAlignment="1">
      <alignment vertical="center"/>
    </xf>
    <xf numFmtId="0" fontId="11" fillId="2" borderId="41" xfId="1" applyFont="1" applyFill="1" applyBorder="1" applyAlignment="1">
      <alignment vertical="center"/>
    </xf>
    <xf numFmtId="178" fontId="11" fillId="0" borderId="25" xfId="1" applyNumberFormat="1" applyFont="1" applyBorder="1" applyAlignment="1">
      <alignment horizontal="right" vertical="center"/>
    </xf>
    <xf numFmtId="178" fontId="12" fillId="0" borderId="44" xfId="2" applyNumberFormat="1" applyFont="1" applyBorder="1" applyAlignment="1">
      <alignment vertical="center"/>
    </xf>
    <xf numFmtId="0" fontId="11" fillId="9" borderId="26" xfId="1" applyFont="1" applyFill="1" applyBorder="1" applyAlignment="1">
      <alignment vertical="center" wrapText="1"/>
    </xf>
    <xf numFmtId="178" fontId="12" fillId="0" borderId="26" xfId="2" applyNumberFormat="1" applyFont="1" applyBorder="1" applyAlignment="1">
      <alignment vertical="center"/>
    </xf>
    <xf numFmtId="14" fontId="5" fillId="0" borderId="22" xfId="1" applyNumberFormat="1" applyBorder="1" applyAlignment="1">
      <alignment vertical="center" wrapText="1"/>
    </xf>
    <xf numFmtId="0" fontId="4" fillId="4" borderId="1" xfId="0" applyFont="1" applyFill="1" applyBorder="1">
      <alignment vertical="center"/>
    </xf>
    <xf numFmtId="0" fontId="4" fillId="4" borderId="1" xfId="0" applyFont="1" applyFill="1" applyBorder="1" applyAlignment="1">
      <alignment vertical="center" wrapText="1"/>
    </xf>
    <xf numFmtId="0" fontId="14" fillId="0" borderId="0" xfId="1" applyFont="1" applyAlignment="1">
      <alignment vertical="center"/>
    </xf>
    <xf numFmtId="0" fontId="11" fillId="5" borderId="30" xfId="1" applyFont="1" applyFill="1" applyBorder="1" applyAlignment="1">
      <alignment horizontal="right" vertical="center"/>
    </xf>
    <xf numFmtId="0" fontId="11" fillId="5" borderId="31" xfId="1" applyFont="1" applyFill="1" applyBorder="1" applyAlignment="1">
      <alignment horizontal="right" vertical="center"/>
    </xf>
    <xf numFmtId="0" fontId="11" fillId="5" borderId="21" xfId="1" applyFont="1" applyFill="1" applyBorder="1" applyAlignment="1">
      <alignment horizontal="right" vertical="center"/>
    </xf>
    <xf numFmtId="0" fontId="11" fillId="5" borderId="17" xfId="1" applyFont="1" applyFill="1" applyBorder="1" applyAlignment="1">
      <alignment horizontal="right" vertical="center"/>
    </xf>
    <xf numFmtId="0" fontId="11" fillId="5" borderId="32" xfId="1" applyFont="1" applyFill="1" applyBorder="1" applyAlignment="1">
      <alignment horizontal="right" vertical="center"/>
    </xf>
    <xf numFmtId="0" fontId="11" fillId="5" borderId="33" xfId="1" applyFont="1" applyFill="1" applyBorder="1" applyAlignment="1">
      <alignment horizontal="right" vertical="center"/>
    </xf>
    <xf numFmtId="0" fontId="11" fillId="2" borderId="38" xfId="1" applyFont="1" applyFill="1" applyBorder="1" applyAlignment="1">
      <alignment horizontal="center" vertical="center"/>
    </xf>
    <xf numFmtId="0" fontId="11" fillId="2" borderId="16" xfId="1" applyFont="1" applyFill="1" applyBorder="1" applyAlignment="1">
      <alignment horizontal="center" vertical="center"/>
    </xf>
    <xf numFmtId="0" fontId="11" fillId="2" borderId="39" xfId="1" applyFont="1" applyFill="1" applyBorder="1" applyAlignment="1">
      <alignment horizontal="center" vertical="center"/>
    </xf>
    <xf numFmtId="0" fontId="11" fillId="9" borderId="13" xfId="1" applyFont="1" applyFill="1" applyBorder="1" applyAlignment="1">
      <alignment horizontal="center" vertical="center" wrapText="1"/>
    </xf>
    <xf numFmtId="0" fontId="11" fillId="9" borderId="15" xfId="1" applyFont="1" applyFill="1" applyBorder="1" applyAlignment="1">
      <alignment horizontal="center" vertical="center" wrapText="1"/>
    </xf>
    <xf numFmtId="0" fontId="11" fillId="9" borderId="22" xfId="1" applyFont="1" applyFill="1" applyBorder="1" applyAlignment="1">
      <alignment horizontal="center" vertical="center" wrapText="1"/>
    </xf>
    <xf numFmtId="177" fontId="11" fillId="0" borderId="9" xfId="1" applyNumberFormat="1" applyFont="1" applyBorder="1" applyAlignment="1">
      <alignment horizontal="right" vertical="center"/>
    </xf>
    <xf numFmtId="177" fontId="11" fillId="0" borderId="10" xfId="1" applyNumberFormat="1" applyFont="1" applyBorder="1" applyAlignment="1">
      <alignment horizontal="right" vertical="center"/>
    </xf>
    <xf numFmtId="177" fontId="11" fillId="0" borderId="11" xfId="1" applyNumberFormat="1" applyFont="1" applyBorder="1" applyAlignment="1">
      <alignment horizontal="right" vertical="center"/>
    </xf>
    <xf numFmtId="0" fontId="5" fillId="0" borderId="48" xfId="1" applyBorder="1" applyAlignment="1">
      <alignment horizontal="left" vertical="top" wrapText="1"/>
    </xf>
    <xf numFmtId="0" fontId="5" fillId="0" borderId="49" xfId="1" applyBorder="1" applyAlignment="1">
      <alignment horizontal="left" vertical="top" wrapText="1"/>
    </xf>
    <xf numFmtId="0" fontId="5" fillId="0" borderId="50" xfId="1" applyBorder="1" applyAlignment="1">
      <alignment horizontal="left" vertical="top" wrapText="1"/>
    </xf>
    <xf numFmtId="0" fontId="15" fillId="0" borderId="0" xfId="1" applyFont="1" applyAlignment="1">
      <alignment vertical="center"/>
    </xf>
    <xf numFmtId="0" fontId="0" fillId="4" borderId="0" xfId="0" applyFill="1">
      <alignment vertical="center"/>
    </xf>
    <xf numFmtId="178" fontId="12" fillId="0" borderId="0" xfId="2" applyNumberFormat="1" applyFont="1" applyBorder="1" applyAlignment="1">
      <alignment vertical="center"/>
    </xf>
    <xf numFmtId="0" fontId="13" fillId="0" borderId="1" xfId="0" applyFont="1" applyBorder="1">
      <alignment vertical="center"/>
    </xf>
    <xf numFmtId="49" fontId="13" fillId="0" borderId="1" xfId="0" applyNumberFormat="1" applyFont="1" applyBorder="1" applyAlignment="1">
      <alignment vertical="center" wrapText="1"/>
    </xf>
    <xf numFmtId="49" fontId="13" fillId="0" borderId="1" xfId="0" applyNumberFormat="1" applyFont="1" applyBorder="1" applyAlignment="1">
      <alignment horizontal="center" vertical="center" wrapText="1"/>
    </xf>
    <xf numFmtId="177" fontId="11" fillId="0" borderId="8" xfId="1" applyNumberFormat="1" applyFont="1" applyBorder="1" applyAlignment="1">
      <alignment vertical="center"/>
    </xf>
    <xf numFmtId="178" fontId="11" fillId="0" borderId="26" xfId="1" applyNumberFormat="1" applyFont="1" applyBorder="1" applyAlignment="1">
      <alignment horizontal="right" vertical="center"/>
    </xf>
    <xf numFmtId="178" fontId="11" fillId="0" borderId="51" xfId="1" applyNumberFormat="1" applyFont="1" applyBorder="1" applyAlignment="1">
      <alignment horizontal="right" vertical="center"/>
    </xf>
    <xf numFmtId="178" fontId="11" fillId="0" borderId="52" xfId="1" applyNumberFormat="1" applyFont="1" applyBorder="1" applyAlignment="1">
      <alignment horizontal="right" vertical="center"/>
    </xf>
    <xf numFmtId="178" fontId="11" fillId="0" borderId="14" xfId="1" applyNumberFormat="1" applyFont="1" applyBorder="1" applyAlignment="1">
      <alignment horizontal="right" vertical="center"/>
    </xf>
    <xf numFmtId="178" fontId="11" fillId="0" borderId="53" xfId="1" applyNumberFormat="1" applyFont="1" applyBorder="1" applyAlignment="1">
      <alignment horizontal="right" vertical="center"/>
    </xf>
    <xf numFmtId="178" fontId="11" fillId="0" borderId="16" xfId="1" applyNumberFormat="1" applyFont="1" applyBorder="1" applyAlignment="1">
      <alignment horizontal="right" vertical="center"/>
    </xf>
    <xf numFmtId="178" fontId="2" fillId="0" borderId="39" xfId="1" applyNumberFormat="1" applyFont="1" applyBorder="1" applyAlignment="1">
      <alignment horizontal="right" vertical="center"/>
    </xf>
    <xf numFmtId="0" fontId="11" fillId="9" borderId="9" xfId="1" applyFont="1" applyFill="1" applyBorder="1" applyAlignment="1">
      <alignment vertical="center" wrapText="1"/>
    </xf>
    <xf numFmtId="177" fontId="11" fillId="0" borderId="4" xfId="1" applyNumberFormat="1" applyFont="1" applyBorder="1" applyAlignment="1">
      <alignment horizontal="right" vertical="center"/>
    </xf>
    <xf numFmtId="177" fontId="11" fillId="0" borderId="12" xfId="1" applyNumberFormat="1" applyFont="1" applyBorder="1" applyAlignment="1">
      <alignment horizontal="right" vertical="center"/>
    </xf>
    <xf numFmtId="179" fontId="2" fillId="0" borderId="5" xfId="1" applyNumberFormat="1" applyFont="1" applyBorder="1" applyAlignment="1">
      <alignment vertical="center"/>
    </xf>
    <xf numFmtId="178" fontId="11" fillId="0" borderId="15" xfId="1" applyNumberFormat="1" applyFont="1" applyBorder="1" applyAlignment="1">
      <alignment horizontal="right" vertical="center"/>
    </xf>
    <xf numFmtId="180" fontId="15" fillId="0" borderId="0" xfId="1" applyNumberFormat="1" applyFont="1" applyAlignment="1">
      <alignment vertical="center"/>
    </xf>
    <xf numFmtId="0" fontId="16" fillId="9" borderId="17" xfId="1" applyFont="1" applyFill="1" applyBorder="1" applyAlignment="1">
      <alignment horizontal="center" vertical="center" wrapText="1"/>
    </xf>
    <xf numFmtId="0" fontId="16" fillId="9" borderId="8" xfId="1" applyFont="1" applyFill="1" applyBorder="1" applyAlignment="1">
      <alignment vertical="center" wrapText="1"/>
    </xf>
    <xf numFmtId="180" fontId="16" fillId="9" borderId="15" xfId="1" applyNumberFormat="1" applyFont="1" applyFill="1" applyBorder="1" applyAlignment="1">
      <alignment vertical="center" wrapText="1"/>
    </xf>
    <xf numFmtId="176" fontId="16" fillId="0" borderId="8" xfId="1" applyNumberFormat="1" applyFont="1" applyBorder="1" applyAlignment="1">
      <alignment vertical="center"/>
    </xf>
    <xf numFmtId="180" fontId="16" fillId="0" borderId="15" xfId="1" applyNumberFormat="1" applyFont="1" applyBorder="1" applyAlignment="1">
      <alignment horizontal="right" vertical="center"/>
    </xf>
    <xf numFmtId="176" fontId="16" fillId="0" borderId="24" xfId="1" applyNumberFormat="1" applyFont="1" applyBorder="1" applyAlignment="1">
      <alignment vertical="center"/>
    </xf>
    <xf numFmtId="180" fontId="16" fillId="0" borderId="28" xfId="1" applyNumberFormat="1" applyFont="1" applyBorder="1" applyAlignment="1">
      <alignment horizontal="right" vertical="center"/>
    </xf>
    <xf numFmtId="178" fontId="16" fillId="0" borderId="8" xfId="2" applyNumberFormat="1" applyFont="1" applyBorder="1" applyAlignment="1">
      <alignment vertical="center"/>
    </xf>
    <xf numFmtId="180" fontId="16" fillId="0" borderId="15" xfId="2" applyNumberFormat="1" applyFont="1" applyBorder="1" applyAlignment="1">
      <alignment vertical="center"/>
    </xf>
    <xf numFmtId="178" fontId="16" fillId="0" borderId="27" xfId="2" applyNumberFormat="1" applyFont="1" applyBorder="1" applyAlignment="1">
      <alignment vertical="center"/>
    </xf>
    <xf numFmtId="180" fontId="16" fillId="0" borderId="29" xfId="2" applyNumberFormat="1" applyFont="1" applyBorder="1" applyAlignment="1">
      <alignment vertical="center"/>
    </xf>
    <xf numFmtId="178" fontId="16" fillId="0" borderId="0" xfId="2" applyNumberFormat="1" applyFont="1" applyBorder="1" applyAlignment="1">
      <alignment vertical="center"/>
    </xf>
    <xf numFmtId="180" fontId="16" fillId="0" borderId="0" xfId="2" applyNumberFormat="1" applyFont="1" applyBorder="1" applyAlignment="1">
      <alignment vertical="center"/>
    </xf>
    <xf numFmtId="180" fontId="16" fillId="9" borderId="13" xfId="1" applyNumberFormat="1" applyFont="1" applyFill="1" applyBorder="1" applyAlignment="1">
      <alignment horizontal="center" vertical="center" wrapText="1"/>
    </xf>
    <xf numFmtId="179" fontId="16" fillId="0" borderId="8" xfId="1" applyNumberFormat="1" applyFont="1" applyBorder="1" applyAlignment="1">
      <alignment vertical="center"/>
    </xf>
    <xf numFmtId="179" fontId="16" fillId="0" borderId="24" xfId="1" applyNumberFormat="1" applyFont="1" applyBorder="1" applyAlignment="1">
      <alignment vertical="center"/>
    </xf>
    <xf numFmtId="0" fontId="4" fillId="0" borderId="0" xfId="1" applyFont="1" applyAlignment="1">
      <alignment vertical="center"/>
    </xf>
    <xf numFmtId="0" fontId="2" fillId="9" borderId="13" xfId="1" applyFont="1" applyFill="1" applyBorder="1" applyAlignment="1">
      <alignment vertical="center" wrapText="1"/>
    </xf>
    <xf numFmtId="0" fontId="2" fillId="9" borderId="8" xfId="1" applyFont="1" applyFill="1" applyBorder="1" applyAlignment="1">
      <alignment vertical="center" wrapText="1"/>
    </xf>
    <xf numFmtId="176" fontId="4" fillId="0" borderId="13" xfId="1" applyNumberFormat="1" applyFont="1" applyBorder="1" applyAlignment="1">
      <alignment vertical="center"/>
    </xf>
    <xf numFmtId="176" fontId="4" fillId="0" borderId="8" xfId="1" applyNumberFormat="1" applyFont="1" applyBorder="1" applyAlignment="1">
      <alignment vertical="center"/>
    </xf>
    <xf numFmtId="176" fontId="4" fillId="4" borderId="13" xfId="1" applyNumberFormat="1" applyFont="1" applyFill="1" applyBorder="1" applyAlignment="1">
      <alignment vertical="center"/>
    </xf>
    <xf numFmtId="176" fontId="4" fillId="4" borderId="8" xfId="1" applyNumberFormat="1" applyFont="1" applyFill="1" applyBorder="1" applyAlignment="1">
      <alignment vertical="center"/>
    </xf>
    <xf numFmtId="176" fontId="2" fillId="0" borderId="45" xfId="1" applyNumberFormat="1" applyFont="1" applyBorder="1" applyAlignment="1">
      <alignment vertical="center"/>
    </xf>
    <xf numFmtId="176" fontId="2" fillId="0" borderId="24" xfId="1" applyNumberFormat="1" applyFont="1" applyBorder="1" applyAlignment="1">
      <alignment vertical="center"/>
    </xf>
    <xf numFmtId="178" fontId="2" fillId="0" borderId="13" xfId="2" applyNumberFormat="1" applyFont="1" applyBorder="1" applyAlignment="1">
      <alignment vertical="center"/>
    </xf>
    <xf numFmtId="178" fontId="2" fillId="0" borderId="8" xfId="2" applyNumberFormat="1" applyFont="1" applyBorder="1" applyAlignment="1">
      <alignment vertical="center"/>
    </xf>
    <xf numFmtId="178" fontId="2" fillId="0" borderId="46" xfId="2" applyNumberFormat="1" applyFont="1" applyBorder="1" applyAlignment="1">
      <alignment vertical="center"/>
    </xf>
    <xf numFmtId="178" fontId="2" fillId="0" borderId="27" xfId="2" applyNumberFormat="1" applyFont="1" applyBorder="1" applyAlignment="1">
      <alignment vertical="center"/>
    </xf>
    <xf numFmtId="178" fontId="2" fillId="0" borderId="0" xfId="2" applyNumberFormat="1" applyFont="1" applyBorder="1" applyAlignment="1">
      <alignment vertical="center"/>
    </xf>
    <xf numFmtId="0" fontId="2" fillId="9" borderId="17" xfId="1" applyFont="1" applyFill="1" applyBorder="1" applyAlignment="1">
      <alignment horizontal="center" vertical="center" wrapText="1"/>
    </xf>
    <xf numFmtId="179" fontId="4" fillId="0" borderId="13" xfId="1" applyNumberFormat="1" applyFont="1" applyBorder="1" applyAlignment="1">
      <alignment vertical="center"/>
    </xf>
    <xf numFmtId="179" fontId="4" fillId="11" borderId="8" xfId="1" applyNumberFormat="1" applyFont="1" applyFill="1" applyBorder="1" applyAlignment="1">
      <alignment vertical="center"/>
    </xf>
    <xf numFmtId="179" fontId="4" fillId="0" borderId="8" xfId="1" applyNumberFormat="1" applyFont="1" applyBorder="1" applyAlignment="1">
      <alignment vertical="center"/>
    </xf>
    <xf numFmtId="179" fontId="4" fillId="11" borderId="13" xfId="1" applyNumberFormat="1" applyFont="1" applyFill="1" applyBorder="1" applyAlignment="1">
      <alignment vertical="center"/>
    </xf>
    <xf numFmtId="179" fontId="2" fillId="0" borderId="45" xfId="1" applyNumberFormat="1" applyFont="1" applyBorder="1" applyAlignment="1">
      <alignment vertical="center"/>
    </xf>
    <xf numFmtId="179" fontId="2" fillId="0" borderId="24" xfId="1" applyNumberFormat="1" applyFont="1" applyBorder="1" applyAlignment="1">
      <alignment vertical="center"/>
    </xf>
    <xf numFmtId="176" fontId="4" fillId="11" borderId="8" xfId="1" applyNumberFormat="1" applyFont="1" applyFill="1" applyBorder="1" applyAlignment="1">
      <alignment vertical="center"/>
    </xf>
    <xf numFmtId="0" fontId="0" fillId="0" borderId="0" xfId="1" applyFont="1" applyAlignment="1">
      <alignment vertical="center"/>
    </xf>
    <xf numFmtId="178" fontId="12" fillId="0" borderId="0" xfId="2" applyNumberFormat="1" applyFont="1">
      <alignment vertical="center"/>
    </xf>
    <xf numFmtId="178" fontId="2" fillId="0" borderId="0" xfId="2" applyNumberFormat="1" applyFont="1">
      <alignment vertical="center"/>
    </xf>
    <xf numFmtId="178" fontId="16" fillId="0" borderId="0" xfId="2" applyNumberFormat="1" applyFont="1">
      <alignment vertical="center"/>
    </xf>
    <xf numFmtId="180" fontId="16" fillId="0" borderId="0" xfId="2" applyNumberFormat="1" applyFont="1">
      <alignment vertical="center"/>
    </xf>
    <xf numFmtId="0" fontId="18" fillId="12" borderId="1" xfId="0" applyFont="1" applyFill="1" applyBorder="1">
      <alignment vertical="center"/>
    </xf>
    <xf numFmtId="0" fontId="18" fillId="12" borderId="3" xfId="0" applyFont="1" applyFill="1" applyBorder="1">
      <alignment vertical="center"/>
    </xf>
    <xf numFmtId="0" fontId="18" fillId="0" borderId="5" xfId="0" applyFont="1" applyBorder="1">
      <alignment vertical="center"/>
    </xf>
    <xf numFmtId="6" fontId="18" fillId="0" borderId="54" xfId="0" applyNumberFormat="1" applyFont="1" applyBorder="1">
      <alignment vertical="center"/>
    </xf>
    <xf numFmtId="0" fontId="12" fillId="5" borderId="8" xfId="1" applyFont="1" applyFill="1" applyBorder="1" applyAlignment="1">
      <alignment horizontal="left" vertical="center"/>
    </xf>
    <xf numFmtId="6" fontId="12" fillId="5" borderId="8" xfId="1" applyNumberFormat="1" applyFont="1" applyFill="1" applyBorder="1" applyAlignment="1">
      <alignment horizontal="right" vertical="center"/>
    </xf>
    <xf numFmtId="0" fontId="12" fillId="5" borderId="8" xfId="1" applyFont="1" applyFill="1" applyBorder="1" applyAlignment="1">
      <alignment horizontal="left" vertical="center" wrapText="1"/>
    </xf>
    <xf numFmtId="0" fontId="12" fillId="0" borderId="0" xfId="1" applyFont="1" applyAlignment="1">
      <alignment vertical="center"/>
    </xf>
    <xf numFmtId="176" fontId="16" fillId="11" borderId="8" xfId="1" applyNumberFormat="1" applyFont="1" applyFill="1" applyBorder="1" applyAlignment="1">
      <alignment vertical="center"/>
    </xf>
    <xf numFmtId="179" fontId="16" fillId="11" borderId="8" xfId="1" applyNumberFormat="1" applyFont="1" applyFill="1" applyBorder="1" applyAlignment="1">
      <alignment vertical="center"/>
    </xf>
    <xf numFmtId="177" fontId="11" fillId="5" borderId="24" xfId="1" applyNumberFormat="1" applyFont="1" applyFill="1" applyBorder="1" applyAlignment="1">
      <alignment vertical="center"/>
    </xf>
    <xf numFmtId="178" fontId="11" fillId="5" borderId="25" xfId="1" applyNumberFormat="1" applyFont="1" applyFill="1" applyBorder="1" applyAlignment="1">
      <alignment horizontal="right" vertical="center"/>
    </xf>
    <xf numFmtId="177" fontId="2" fillId="5" borderId="24" xfId="1" applyNumberFormat="1" applyFont="1" applyFill="1" applyBorder="1" applyAlignment="1">
      <alignment vertical="center"/>
    </xf>
    <xf numFmtId="178" fontId="2" fillId="5" borderId="25" xfId="1" applyNumberFormat="1" applyFont="1" applyFill="1" applyBorder="1" applyAlignment="1">
      <alignment horizontal="right" vertical="center"/>
    </xf>
    <xf numFmtId="6" fontId="19" fillId="5" borderId="8" xfId="1" applyNumberFormat="1" applyFont="1" applyFill="1" applyBorder="1" applyAlignment="1">
      <alignment horizontal="right" vertical="center"/>
    </xf>
    <xf numFmtId="49" fontId="0" fillId="0" borderId="1" xfId="0" applyNumberFormat="1" applyBorder="1" applyAlignment="1">
      <alignment vertical="center" wrapText="1"/>
    </xf>
    <xf numFmtId="0" fontId="0" fillId="0" borderId="1" xfId="0" applyBorder="1">
      <alignment vertical="center"/>
    </xf>
    <xf numFmtId="177" fontId="12" fillId="0" borderId="1" xfId="1" applyNumberFormat="1" applyFont="1" applyBorder="1" applyAlignment="1">
      <alignment vertical="center"/>
    </xf>
    <xf numFmtId="0" fontId="0" fillId="0" borderId="57" xfId="1" applyFont="1" applyBorder="1" applyAlignment="1">
      <alignment vertical="center"/>
    </xf>
    <xf numFmtId="178" fontId="12" fillId="0" borderId="58" xfId="1" applyNumberFormat="1" applyFont="1" applyBorder="1" applyAlignment="1">
      <alignment vertical="center"/>
    </xf>
    <xf numFmtId="0" fontId="12" fillId="2" borderId="1" xfId="1" applyFont="1" applyFill="1" applyBorder="1" applyAlignment="1">
      <alignment vertical="center"/>
    </xf>
    <xf numFmtId="0" fontId="12" fillId="9" borderId="1" xfId="1" applyFont="1" applyFill="1" applyBorder="1" applyAlignment="1">
      <alignment vertical="center" wrapText="1"/>
    </xf>
    <xf numFmtId="0" fontId="12" fillId="2" borderId="59" xfId="1" applyFont="1" applyFill="1" applyBorder="1" applyAlignment="1">
      <alignment horizontal="right" vertical="center"/>
    </xf>
    <xf numFmtId="0" fontId="0" fillId="0" borderId="62" xfId="1" applyFont="1" applyBorder="1" applyAlignment="1">
      <alignment vertical="top" wrapText="1"/>
    </xf>
    <xf numFmtId="0" fontId="0" fillId="0" borderId="61" xfId="1" applyFont="1" applyBorder="1" applyAlignment="1">
      <alignment vertical="top" wrapText="1"/>
    </xf>
    <xf numFmtId="0" fontId="12" fillId="2" borderId="63" xfId="1" applyFont="1" applyFill="1" applyBorder="1" applyAlignment="1">
      <alignment vertical="center"/>
    </xf>
    <xf numFmtId="0" fontId="12" fillId="2" borderId="57" xfId="1" applyFont="1" applyFill="1" applyBorder="1" applyAlignment="1">
      <alignment vertical="center"/>
    </xf>
    <xf numFmtId="0" fontId="12" fillId="9" borderId="58" xfId="1" applyFont="1" applyFill="1" applyBorder="1" applyAlignment="1">
      <alignment vertical="center" wrapText="1"/>
    </xf>
    <xf numFmtId="0" fontId="0" fillId="0" borderId="66" xfId="1" applyFont="1" applyBorder="1" applyAlignment="1">
      <alignment vertical="center"/>
    </xf>
    <xf numFmtId="0" fontId="0" fillId="0" borderId="4" xfId="0" applyBorder="1">
      <alignment vertical="center"/>
    </xf>
    <xf numFmtId="49" fontId="0" fillId="0" borderId="4" xfId="0" applyNumberFormat="1" applyBorder="1" applyAlignment="1">
      <alignment vertical="center" wrapText="1"/>
    </xf>
    <xf numFmtId="177" fontId="12" fillId="0" borderId="4" xfId="1" applyNumberFormat="1" applyFont="1" applyBorder="1" applyAlignment="1">
      <alignment vertical="center"/>
    </xf>
    <xf numFmtId="178" fontId="12" fillId="0" borderId="67" xfId="1" applyNumberFormat="1" applyFont="1" applyBorder="1" applyAlignment="1">
      <alignment vertical="center"/>
    </xf>
    <xf numFmtId="0" fontId="12" fillId="5" borderId="69" xfId="1" applyFont="1" applyFill="1" applyBorder="1" applyAlignment="1">
      <alignment horizontal="right" vertical="center"/>
    </xf>
    <xf numFmtId="177" fontId="12" fillId="0" borderId="69" xfId="1" applyNumberFormat="1" applyFont="1" applyBorder="1" applyAlignment="1">
      <alignment vertical="center"/>
    </xf>
    <xf numFmtId="178" fontId="12" fillId="0" borderId="70" xfId="1" applyNumberFormat="1" applyFont="1" applyBorder="1" applyAlignment="1">
      <alignment horizontal="right" vertical="center"/>
    </xf>
    <xf numFmtId="0" fontId="17" fillId="0" borderId="71" xfId="1" applyFont="1" applyBorder="1" applyAlignment="1">
      <alignment vertical="center"/>
    </xf>
    <xf numFmtId="0" fontId="11" fillId="2" borderId="55" xfId="1" applyFont="1" applyFill="1" applyBorder="1" applyAlignment="1">
      <alignment vertical="center"/>
    </xf>
    <xf numFmtId="180" fontId="16" fillId="9" borderId="72" xfId="1" applyNumberFormat="1" applyFont="1" applyFill="1" applyBorder="1" applyAlignment="1">
      <alignment vertical="center" wrapText="1"/>
    </xf>
    <xf numFmtId="49" fontId="5" fillId="0" borderId="57" xfId="1" applyNumberFormat="1" applyBorder="1" applyAlignment="1">
      <alignment horizontal="left" vertical="center"/>
    </xf>
    <xf numFmtId="180" fontId="16" fillId="0" borderId="73" xfId="1" applyNumberFormat="1" applyFont="1" applyBorder="1" applyAlignment="1">
      <alignment horizontal="right" vertical="center"/>
    </xf>
    <xf numFmtId="49" fontId="5" fillId="0" borderId="65" xfId="1" applyNumberFormat="1" applyBorder="1" applyAlignment="1">
      <alignment horizontal="left" vertical="center"/>
    </xf>
    <xf numFmtId="0" fontId="4" fillId="0" borderId="74" xfId="0" applyFont="1" applyBorder="1">
      <alignment vertical="center"/>
    </xf>
    <xf numFmtId="180" fontId="16" fillId="0" borderId="75" xfId="1" applyNumberFormat="1" applyFont="1" applyBorder="1" applyAlignment="1">
      <alignment horizontal="right" vertical="center"/>
    </xf>
    <xf numFmtId="0" fontId="11" fillId="2" borderId="56" xfId="1" applyFont="1" applyFill="1" applyBorder="1" applyAlignment="1">
      <alignment horizontal="left" vertical="center"/>
    </xf>
    <xf numFmtId="0" fontId="12" fillId="2" borderId="18" xfId="1" applyFont="1" applyFill="1" applyBorder="1" applyAlignment="1">
      <alignment vertical="center"/>
    </xf>
    <xf numFmtId="0" fontId="12" fillId="2" borderId="23" xfId="1" applyFont="1" applyFill="1" applyBorder="1" applyAlignment="1">
      <alignment horizontal="right" vertical="center"/>
    </xf>
    <xf numFmtId="0" fontId="12" fillId="2" borderId="38" xfId="1" applyFont="1" applyFill="1" applyBorder="1" applyAlignment="1">
      <alignment horizontal="center" vertical="center"/>
    </xf>
    <xf numFmtId="0" fontId="12" fillId="2" borderId="40" xfId="1" applyFont="1" applyFill="1" applyBorder="1" applyAlignment="1">
      <alignment vertical="center"/>
    </xf>
    <xf numFmtId="0" fontId="12" fillId="2" borderId="41" xfId="1" applyFont="1" applyFill="1" applyBorder="1" applyAlignment="1">
      <alignment vertical="center"/>
    </xf>
    <xf numFmtId="0" fontId="12" fillId="9" borderId="15" xfId="1" applyFont="1" applyFill="1" applyBorder="1" applyAlignment="1">
      <alignment horizontal="center" vertical="center" wrapText="1"/>
    </xf>
    <xf numFmtId="0" fontId="12" fillId="9" borderId="13" xfId="1" applyFont="1" applyFill="1" applyBorder="1" applyAlignment="1">
      <alignment horizontal="center" vertical="center" wrapText="1"/>
    </xf>
    <xf numFmtId="0" fontId="12" fillId="9" borderId="22" xfId="1" applyFont="1" applyFill="1" applyBorder="1" applyAlignment="1">
      <alignment horizontal="center" vertical="center" wrapText="1"/>
    </xf>
    <xf numFmtId="0" fontId="12" fillId="2" borderId="16" xfId="1" applyFont="1" applyFill="1" applyBorder="1" applyAlignment="1">
      <alignment horizontal="center" vertical="center"/>
    </xf>
    <xf numFmtId="0" fontId="12" fillId="2" borderId="19" xfId="1" applyFont="1" applyFill="1" applyBorder="1" applyAlignment="1">
      <alignment vertical="center"/>
    </xf>
    <xf numFmtId="0" fontId="12" fillId="2" borderId="6" xfId="1" applyFont="1" applyFill="1" applyBorder="1" applyAlignment="1">
      <alignment vertical="center"/>
    </xf>
    <xf numFmtId="0" fontId="12" fillId="9" borderId="8" xfId="1" applyFont="1" applyFill="1" applyBorder="1" applyAlignment="1">
      <alignment vertical="center" wrapText="1"/>
    </xf>
    <xf numFmtId="0" fontId="12" fillId="9" borderId="15" xfId="1" applyFont="1" applyFill="1" applyBorder="1" applyAlignment="1">
      <alignment vertical="center" wrapText="1"/>
    </xf>
    <xf numFmtId="0" fontId="12" fillId="9" borderId="9" xfId="1" applyFont="1" applyFill="1" applyBorder="1" applyAlignment="1">
      <alignment vertical="center" wrapText="1"/>
    </xf>
    <xf numFmtId="0" fontId="12" fillId="9" borderId="26" xfId="1" applyFont="1" applyFill="1" applyBorder="1" applyAlignment="1">
      <alignment vertical="center" wrapText="1"/>
    </xf>
    <xf numFmtId="0" fontId="12" fillId="2" borderId="39" xfId="1" applyFont="1" applyFill="1" applyBorder="1" applyAlignment="1">
      <alignment horizontal="center" vertical="center"/>
    </xf>
    <xf numFmtId="0" fontId="0" fillId="0" borderId="20" xfId="1" applyFont="1" applyBorder="1" applyAlignment="1">
      <alignment vertical="center"/>
    </xf>
    <xf numFmtId="49" fontId="0" fillId="0" borderId="2" xfId="0" applyNumberFormat="1" applyBorder="1" applyAlignment="1">
      <alignment vertical="center" wrapText="1"/>
    </xf>
    <xf numFmtId="179" fontId="0" fillId="11" borderId="8" xfId="1" applyNumberFormat="1" applyFont="1" applyFill="1" applyBorder="1" applyAlignment="1">
      <alignment vertical="center"/>
    </xf>
    <xf numFmtId="179" fontId="0" fillId="0" borderId="8" xfId="1" applyNumberFormat="1" applyFont="1" applyBorder="1" applyAlignment="1">
      <alignment vertical="center"/>
    </xf>
    <xf numFmtId="177" fontId="12" fillId="0" borderId="9" xfId="1" applyNumberFormat="1" applyFont="1" applyBorder="1" applyAlignment="1">
      <alignment horizontal="right" vertical="center"/>
    </xf>
    <xf numFmtId="178" fontId="12" fillId="0" borderId="51" xfId="1" applyNumberFormat="1" applyFont="1" applyBorder="1" applyAlignment="1">
      <alignment horizontal="right" vertical="center"/>
    </xf>
    <xf numFmtId="177" fontId="12" fillId="0" borderId="4" xfId="1" applyNumberFormat="1" applyFont="1" applyBorder="1" applyAlignment="1">
      <alignment horizontal="right" vertical="center"/>
    </xf>
    <xf numFmtId="178" fontId="12" fillId="0" borderId="53" xfId="1" applyNumberFormat="1" applyFont="1" applyBorder="1" applyAlignment="1">
      <alignment horizontal="right" vertical="center"/>
    </xf>
    <xf numFmtId="0" fontId="0" fillId="0" borderId="48" xfId="1" applyFont="1" applyBorder="1" applyAlignment="1">
      <alignment horizontal="left" vertical="top" wrapText="1"/>
    </xf>
    <xf numFmtId="0" fontId="0" fillId="0" borderId="2" xfId="0" applyBorder="1">
      <alignment vertical="center"/>
    </xf>
    <xf numFmtId="177" fontId="12" fillId="0" borderId="10" xfId="1" applyNumberFormat="1" applyFont="1" applyBorder="1" applyAlignment="1">
      <alignment horizontal="right" vertical="center"/>
    </xf>
    <xf numFmtId="178" fontId="12" fillId="0" borderId="52" xfId="1" applyNumberFormat="1" applyFont="1" applyBorder="1" applyAlignment="1">
      <alignment horizontal="right" vertical="center"/>
    </xf>
    <xf numFmtId="177" fontId="12" fillId="0" borderId="12" xfId="1" applyNumberFormat="1" applyFont="1" applyBorder="1" applyAlignment="1">
      <alignment horizontal="right" vertical="center"/>
    </xf>
    <xf numFmtId="178" fontId="12" fillId="0" borderId="16" xfId="1" applyNumberFormat="1" applyFont="1" applyBorder="1" applyAlignment="1">
      <alignment horizontal="right" vertical="center"/>
    </xf>
    <xf numFmtId="0" fontId="0" fillId="0" borderId="49" xfId="1" applyFont="1" applyBorder="1" applyAlignment="1">
      <alignment horizontal="left" vertical="top" wrapText="1"/>
    </xf>
    <xf numFmtId="177" fontId="12" fillId="0" borderId="11" xfId="1" applyNumberFormat="1" applyFont="1" applyBorder="1" applyAlignment="1">
      <alignment horizontal="right" vertical="center"/>
    </xf>
    <xf numFmtId="178" fontId="12" fillId="0" borderId="14" xfId="1" applyNumberFormat="1" applyFont="1" applyBorder="1" applyAlignment="1">
      <alignment horizontal="right" vertical="center"/>
    </xf>
    <xf numFmtId="0" fontId="0" fillId="0" borderId="50" xfId="1" applyFont="1" applyBorder="1" applyAlignment="1">
      <alignment horizontal="left" vertical="top" wrapText="1"/>
    </xf>
    <xf numFmtId="177" fontId="12" fillId="0" borderId="8" xfId="1" applyNumberFormat="1" applyFont="1" applyBorder="1" applyAlignment="1">
      <alignment vertical="center"/>
    </xf>
    <xf numFmtId="178" fontId="12" fillId="0" borderId="15" xfId="1" applyNumberFormat="1" applyFont="1" applyBorder="1" applyAlignment="1">
      <alignment horizontal="right" vertical="center"/>
    </xf>
    <xf numFmtId="178" fontId="12" fillId="0" borderId="26" xfId="1" applyNumberFormat="1" applyFont="1" applyBorder="1" applyAlignment="1">
      <alignment horizontal="right" vertical="center"/>
    </xf>
    <xf numFmtId="14" fontId="0" fillId="0" borderId="22" xfId="1" applyNumberFormat="1" applyFont="1" applyBorder="1" applyAlignment="1">
      <alignment vertical="center" wrapText="1"/>
    </xf>
    <xf numFmtId="177" fontId="12" fillId="0" borderId="24" xfId="1" applyNumberFormat="1" applyFont="1" applyBorder="1" applyAlignment="1">
      <alignment vertical="center"/>
    </xf>
    <xf numFmtId="178" fontId="12" fillId="0" borderId="28" xfId="1" applyNumberFormat="1" applyFont="1" applyBorder="1" applyAlignment="1">
      <alignment horizontal="right" vertical="center"/>
    </xf>
    <xf numFmtId="178" fontId="12" fillId="0" borderId="25" xfId="1" applyNumberFormat="1" applyFont="1" applyBorder="1" applyAlignment="1">
      <alignment horizontal="right" vertical="center"/>
    </xf>
    <xf numFmtId="0" fontId="17" fillId="0" borderId="36" xfId="1" applyFont="1" applyBorder="1" applyAlignment="1">
      <alignment vertical="center"/>
    </xf>
    <xf numFmtId="178" fontId="2" fillId="0" borderId="13" xfId="2" applyNumberFormat="1" applyFont="1" applyBorder="1">
      <alignment vertical="center"/>
    </xf>
    <xf numFmtId="178" fontId="2" fillId="0" borderId="8" xfId="2" applyNumberFormat="1" applyFont="1" applyBorder="1">
      <alignment vertical="center"/>
    </xf>
    <xf numFmtId="178" fontId="16" fillId="0" borderId="8" xfId="2" applyNumberFormat="1" applyFont="1" applyBorder="1">
      <alignment vertical="center"/>
    </xf>
    <xf numFmtId="180" fontId="16" fillId="0" borderId="15" xfId="2" applyNumberFormat="1" applyFont="1" applyBorder="1">
      <alignment vertical="center"/>
    </xf>
    <xf numFmtId="178" fontId="12" fillId="0" borderId="8" xfId="2" applyNumberFormat="1" applyFont="1" applyBorder="1">
      <alignment vertical="center"/>
    </xf>
    <xf numFmtId="178" fontId="12" fillId="0" borderId="15" xfId="2" applyNumberFormat="1" applyFont="1" applyBorder="1">
      <alignment vertical="center"/>
    </xf>
    <xf numFmtId="178" fontId="12" fillId="0" borderId="26" xfId="2" applyNumberFormat="1" applyFont="1" applyBorder="1">
      <alignment vertical="center"/>
    </xf>
    <xf numFmtId="0" fontId="0" fillId="0" borderId="35" xfId="1" applyFont="1" applyBorder="1" applyAlignment="1">
      <alignment vertical="center"/>
    </xf>
    <xf numFmtId="178" fontId="2" fillId="0" borderId="46" xfId="2" applyNumberFormat="1" applyFont="1" applyBorder="1">
      <alignment vertical="center"/>
    </xf>
    <xf numFmtId="178" fontId="2" fillId="0" borderId="27" xfId="2" applyNumberFormat="1" applyFont="1" applyBorder="1">
      <alignment vertical="center"/>
    </xf>
    <xf numFmtId="178" fontId="16" fillId="0" borderId="27" xfId="2" applyNumberFormat="1" applyFont="1" applyBorder="1">
      <alignment vertical="center"/>
    </xf>
    <xf numFmtId="180" fontId="16" fillId="0" borderId="29" xfId="2" applyNumberFormat="1" applyFont="1" applyBorder="1">
      <alignment vertical="center"/>
    </xf>
    <xf numFmtId="178" fontId="12" fillId="0" borderId="27" xfId="2" applyNumberFormat="1" applyFont="1" applyBorder="1">
      <alignment vertical="center"/>
    </xf>
    <xf numFmtId="178" fontId="12" fillId="0" borderId="29" xfId="2" applyNumberFormat="1" applyFont="1" applyBorder="1">
      <alignment vertical="center"/>
    </xf>
    <xf numFmtId="178" fontId="12" fillId="0" borderId="44" xfId="2" applyNumberFormat="1" applyFont="1" applyBorder="1">
      <alignment vertical="center"/>
    </xf>
    <xf numFmtId="0" fontId="0" fillId="0" borderId="37" xfId="1" applyFont="1" applyBorder="1" applyAlignment="1">
      <alignment vertical="center"/>
    </xf>
    <xf numFmtId="176" fontId="0" fillId="0" borderId="13" xfId="1" applyNumberFormat="1" applyFont="1" applyBorder="1" applyAlignment="1">
      <alignment vertical="center"/>
    </xf>
    <xf numFmtId="176" fontId="0" fillId="4" borderId="13" xfId="1" applyNumberFormat="1" applyFont="1" applyFill="1" applyBorder="1" applyAlignment="1">
      <alignment vertical="center"/>
    </xf>
    <xf numFmtId="2" fontId="12" fillId="0" borderId="9" xfId="1" applyNumberFormat="1" applyFont="1" applyBorder="1" applyAlignment="1">
      <alignment horizontal="right" vertical="center"/>
    </xf>
    <xf numFmtId="181" fontId="0" fillId="0" borderId="13" xfId="1" applyNumberFormat="1" applyFont="1" applyBorder="1" applyAlignment="1">
      <alignment vertical="center"/>
    </xf>
    <xf numFmtId="182" fontId="2" fillId="0" borderId="45" xfId="1" applyNumberFormat="1" applyFont="1" applyBorder="1" applyAlignment="1">
      <alignment vertical="center"/>
    </xf>
    <xf numFmtId="183" fontId="0" fillId="0" borderId="8" xfId="4" applyNumberFormat="1" applyFont="1" applyBorder="1" applyAlignment="1">
      <alignment vertical="center"/>
    </xf>
    <xf numFmtId="183" fontId="0" fillId="11" borderId="8" xfId="4" applyNumberFormat="1" applyFont="1" applyFill="1" applyBorder="1" applyAlignment="1">
      <alignment vertical="center"/>
    </xf>
    <xf numFmtId="0" fontId="14" fillId="0" borderId="0" xfId="1" applyFont="1" applyAlignment="1">
      <alignment horizontal="left" vertical="center" wrapText="1"/>
    </xf>
    <xf numFmtId="183" fontId="0" fillId="0" borderId="8" xfId="4" applyNumberFormat="1" applyFont="1" applyBorder="1">
      <alignment vertical="center"/>
    </xf>
    <xf numFmtId="183" fontId="0" fillId="11" borderId="8" xfId="4" applyNumberFormat="1" applyFont="1" applyFill="1" applyBorder="1">
      <alignment vertical="center"/>
    </xf>
    <xf numFmtId="40" fontId="0" fillId="0" borderId="8" xfId="4" applyNumberFormat="1" applyFont="1" applyBorder="1">
      <alignment vertical="center"/>
    </xf>
    <xf numFmtId="40" fontId="0" fillId="11" borderId="8" xfId="4" applyNumberFormat="1" applyFont="1" applyFill="1" applyBorder="1">
      <alignment vertical="center"/>
    </xf>
    <xf numFmtId="49" fontId="4" fillId="4" borderId="4" xfId="0" applyNumberFormat="1" applyFont="1" applyFill="1" applyBorder="1" applyAlignment="1">
      <alignment vertical="center" wrapText="1"/>
    </xf>
    <xf numFmtId="49" fontId="4" fillId="4" borderId="12" xfId="0" applyNumberFormat="1" applyFont="1" applyFill="1" applyBorder="1" applyAlignment="1">
      <alignment vertical="center" wrapText="1"/>
    </xf>
    <xf numFmtId="49" fontId="4" fillId="4" borderId="5" xfId="0" applyNumberFormat="1" applyFont="1" applyFill="1" applyBorder="1" applyAlignment="1">
      <alignment vertical="center" wrapText="1"/>
    </xf>
    <xf numFmtId="49" fontId="4" fillId="0" borderId="4" xfId="0" applyNumberFormat="1" applyFont="1" applyBorder="1" applyAlignment="1">
      <alignment horizontal="center" vertical="center" wrapText="1"/>
    </xf>
    <xf numFmtId="49" fontId="4" fillId="0" borderId="5" xfId="0" applyNumberFormat="1" applyFont="1" applyBorder="1" applyAlignment="1">
      <alignment horizontal="center" vertical="center" wrapText="1"/>
    </xf>
    <xf numFmtId="0" fontId="2" fillId="3" borderId="6" xfId="0" applyFont="1" applyFill="1" applyBorder="1" applyAlignment="1">
      <alignment horizontal="center" vertical="center" wrapText="1"/>
    </xf>
    <xf numFmtId="0" fontId="2" fillId="3" borderId="7" xfId="0" applyFont="1" applyFill="1" applyBorder="1" applyAlignment="1">
      <alignment horizontal="center" vertical="center" wrapText="1"/>
    </xf>
    <xf numFmtId="0" fontId="4" fillId="0" borderId="4" xfId="0" applyFont="1" applyBorder="1" applyAlignment="1">
      <alignment vertical="center" wrapText="1"/>
    </xf>
    <xf numFmtId="49" fontId="4" fillId="0" borderId="4" xfId="0" applyNumberFormat="1" applyFont="1" applyBorder="1" applyAlignment="1">
      <alignment vertical="center" wrapText="1"/>
    </xf>
    <xf numFmtId="49" fontId="4" fillId="0" borderId="5" xfId="0" applyNumberFormat="1" applyFont="1" applyBorder="1" applyAlignment="1">
      <alignment vertical="center" wrapText="1"/>
    </xf>
    <xf numFmtId="49" fontId="13" fillId="0" borderId="4" xfId="0" applyNumberFormat="1" applyFont="1" applyBorder="1" applyAlignment="1">
      <alignment vertical="center" wrapText="1"/>
    </xf>
    <xf numFmtId="49" fontId="13" fillId="0" borderId="5" xfId="0" applyNumberFormat="1" applyFont="1" applyBorder="1" applyAlignment="1">
      <alignment vertical="center" wrapText="1"/>
    </xf>
    <xf numFmtId="0" fontId="4" fillId="0" borderId="5" xfId="0" applyFont="1" applyBorder="1" applyAlignment="1">
      <alignment vertical="center" wrapText="1"/>
    </xf>
    <xf numFmtId="0" fontId="4" fillId="4" borderId="4" xfId="0" applyFont="1" applyFill="1" applyBorder="1" applyAlignment="1">
      <alignment vertical="center" wrapText="1"/>
    </xf>
    <xf numFmtId="0" fontId="4" fillId="4" borderId="5" xfId="0" applyFont="1" applyFill="1" applyBorder="1" applyAlignment="1">
      <alignment vertical="center" wrapText="1"/>
    </xf>
    <xf numFmtId="0" fontId="0" fillId="0" borderId="4" xfId="0" applyBorder="1" applyAlignment="1">
      <alignment horizontal="left" vertical="top" wrapText="1"/>
    </xf>
    <xf numFmtId="0" fontId="0" fillId="0" borderId="5" xfId="0" applyBorder="1" applyAlignment="1">
      <alignment horizontal="left" vertical="top"/>
    </xf>
    <xf numFmtId="0" fontId="12" fillId="5" borderId="68" xfId="1" applyFont="1" applyFill="1" applyBorder="1" applyAlignment="1">
      <alignment horizontal="right" vertical="center"/>
    </xf>
    <xf numFmtId="0" fontId="12" fillId="5" borderId="69" xfId="1" applyFont="1" applyFill="1" applyBorder="1" applyAlignment="1">
      <alignment horizontal="right" vertical="center"/>
    </xf>
    <xf numFmtId="0" fontId="12" fillId="9" borderId="59" xfId="1" applyFont="1" applyFill="1" applyBorder="1" applyAlignment="1">
      <alignment horizontal="left" vertical="center"/>
    </xf>
    <xf numFmtId="0" fontId="12" fillId="9" borderId="64" xfId="1" applyFont="1" applyFill="1" applyBorder="1" applyAlignment="1">
      <alignment horizontal="left" vertical="center"/>
    </xf>
    <xf numFmtId="0" fontId="12" fillId="2" borderId="60" xfId="1" applyFont="1" applyFill="1" applyBorder="1" applyAlignment="1">
      <alignment horizontal="center" vertical="center"/>
    </xf>
    <xf numFmtId="0" fontId="12" fillId="2" borderId="61" xfId="1" applyFont="1" applyFill="1" applyBorder="1" applyAlignment="1">
      <alignment horizontal="center" vertical="center"/>
    </xf>
    <xf numFmtId="0" fontId="11" fillId="9" borderId="31" xfId="1" applyFont="1" applyFill="1" applyBorder="1" applyAlignment="1">
      <alignment horizontal="left" vertical="center"/>
    </xf>
    <xf numFmtId="0" fontId="11" fillId="9" borderId="47" xfId="1" applyFont="1" applyFill="1" applyBorder="1" applyAlignment="1">
      <alignment horizontal="left" vertical="center"/>
    </xf>
    <xf numFmtId="0" fontId="11" fillId="5" borderId="30" xfId="1" applyFont="1" applyFill="1" applyBorder="1" applyAlignment="1">
      <alignment horizontal="right" vertical="center"/>
    </xf>
    <xf numFmtId="0" fontId="11" fillId="5" borderId="31" xfId="1" applyFont="1" applyFill="1" applyBorder="1" applyAlignment="1">
      <alignment horizontal="right" vertical="center"/>
    </xf>
    <xf numFmtId="0" fontId="11" fillId="5" borderId="21" xfId="1" applyFont="1" applyFill="1" applyBorder="1" applyAlignment="1">
      <alignment horizontal="right" vertical="center"/>
    </xf>
    <xf numFmtId="0" fontId="11" fillId="5" borderId="17" xfId="1" applyFont="1" applyFill="1" applyBorder="1" applyAlignment="1">
      <alignment horizontal="right" vertical="center"/>
    </xf>
    <xf numFmtId="0" fontId="11" fillId="5" borderId="32" xfId="1" applyFont="1" applyFill="1" applyBorder="1" applyAlignment="1">
      <alignment horizontal="right" vertical="center"/>
    </xf>
    <xf numFmtId="0" fontId="11" fillId="5" borderId="33" xfId="1" applyFont="1" applyFill="1" applyBorder="1" applyAlignment="1">
      <alignment horizontal="right" vertical="center"/>
    </xf>
    <xf numFmtId="177" fontId="11" fillId="0" borderId="9" xfId="1" applyNumberFormat="1" applyFont="1" applyBorder="1" applyAlignment="1">
      <alignment horizontal="right" vertical="center"/>
    </xf>
    <xf numFmtId="177" fontId="11" fillId="0" borderId="10" xfId="1" applyNumberFormat="1" applyFont="1" applyBorder="1" applyAlignment="1">
      <alignment horizontal="right" vertical="center"/>
    </xf>
    <xf numFmtId="177" fontId="11" fillId="0" borderId="11" xfId="1" applyNumberFormat="1" applyFont="1" applyBorder="1" applyAlignment="1">
      <alignment horizontal="right" vertical="center"/>
    </xf>
    <xf numFmtId="178" fontId="11" fillId="0" borderId="9" xfId="1" applyNumberFormat="1" applyFont="1" applyBorder="1" applyAlignment="1">
      <alignment horizontal="right" vertical="center"/>
    </xf>
    <xf numFmtId="178" fontId="11" fillId="0" borderId="10" xfId="1" applyNumberFormat="1" applyFont="1" applyBorder="1" applyAlignment="1">
      <alignment horizontal="right" vertical="center"/>
    </xf>
    <xf numFmtId="178" fontId="11" fillId="0" borderId="11" xfId="1" applyNumberFormat="1" applyFont="1" applyBorder="1" applyAlignment="1">
      <alignment horizontal="right" vertical="center"/>
    </xf>
    <xf numFmtId="0" fontId="11" fillId="2" borderId="38" xfId="1" applyFont="1" applyFill="1" applyBorder="1" applyAlignment="1">
      <alignment horizontal="center" vertical="center"/>
    </xf>
    <xf numFmtId="0" fontId="11" fillId="2" borderId="16" xfId="1" applyFont="1" applyFill="1" applyBorder="1" applyAlignment="1">
      <alignment horizontal="center" vertical="center"/>
    </xf>
    <xf numFmtId="0" fontId="11" fillId="2" borderId="39" xfId="1" applyFont="1" applyFill="1" applyBorder="1" applyAlignment="1">
      <alignment horizontal="center" vertical="center"/>
    </xf>
    <xf numFmtId="0" fontId="16" fillId="9" borderId="17" xfId="1" applyFont="1" applyFill="1" applyBorder="1" applyAlignment="1">
      <alignment horizontal="center" vertical="center" wrapText="1"/>
    </xf>
    <xf numFmtId="0" fontId="16" fillId="9" borderId="13" xfId="1" applyFont="1" applyFill="1" applyBorder="1" applyAlignment="1">
      <alignment horizontal="center" vertical="center" wrapText="1"/>
    </xf>
    <xf numFmtId="0" fontId="11" fillId="9" borderId="15" xfId="1" applyFont="1" applyFill="1" applyBorder="1" applyAlignment="1">
      <alignment horizontal="center" vertical="center" wrapText="1"/>
    </xf>
    <xf numFmtId="0" fontId="11" fillId="9" borderId="13" xfId="1" applyFont="1" applyFill="1" applyBorder="1" applyAlignment="1">
      <alignment horizontal="center" vertical="center" wrapText="1"/>
    </xf>
    <xf numFmtId="0" fontId="11" fillId="9" borderId="22" xfId="1" applyFont="1" applyFill="1" applyBorder="1" applyAlignment="1">
      <alignment horizontal="center" vertical="center" wrapText="1"/>
    </xf>
    <xf numFmtId="178" fontId="11" fillId="0" borderId="34" xfId="1" applyNumberFormat="1" applyFont="1" applyBorder="1" applyAlignment="1">
      <alignment horizontal="right" vertical="center"/>
    </xf>
    <xf numFmtId="178" fontId="11" fillId="0" borderId="42" xfId="1" applyNumberFormat="1" applyFont="1" applyBorder="1" applyAlignment="1">
      <alignment horizontal="right" vertical="center"/>
    </xf>
    <xf numFmtId="178" fontId="11" fillId="0" borderId="43" xfId="1" applyNumberFormat="1" applyFont="1" applyBorder="1" applyAlignment="1">
      <alignment horizontal="right" vertical="center"/>
    </xf>
    <xf numFmtId="0" fontId="5" fillId="0" borderId="48" xfId="1" applyBorder="1" applyAlignment="1">
      <alignment horizontal="left" vertical="top" wrapText="1"/>
    </xf>
    <xf numFmtId="0" fontId="5" fillId="0" borderId="49" xfId="1" applyBorder="1" applyAlignment="1">
      <alignment horizontal="left" vertical="top" wrapText="1"/>
    </xf>
    <xf numFmtId="0" fontId="5" fillId="0" borderId="50" xfId="1" applyBorder="1" applyAlignment="1">
      <alignment horizontal="left" vertical="top" wrapText="1"/>
    </xf>
    <xf numFmtId="0" fontId="21" fillId="0" borderId="76" xfId="1" applyFont="1" applyBorder="1" applyAlignment="1">
      <alignment horizontal="left" vertical="center" wrapText="1"/>
    </xf>
    <xf numFmtId="0" fontId="14" fillId="0" borderId="76" xfId="1" applyFont="1" applyBorder="1" applyAlignment="1">
      <alignment horizontal="left" vertical="center" wrapText="1"/>
    </xf>
    <xf numFmtId="0" fontId="12" fillId="9" borderId="31" xfId="1" applyFont="1" applyFill="1" applyBorder="1" applyAlignment="1">
      <alignment horizontal="left" vertical="center"/>
    </xf>
    <xf numFmtId="0" fontId="12" fillId="9" borderId="47" xfId="1" applyFont="1" applyFill="1" applyBorder="1" applyAlignment="1">
      <alignment horizontal="left" vertical="center"/>
    </xf>
    <xf numFmtId="0" fontId="12" fillId="13" borderId="51" xfId="1" applyFont="1" applyFill="1" applyBorder="1" applyAlignment="1">
      <alignment horizontal="center" vertical="center" wrapText="1"/>
    </xf>
    <xf numFmtId="0" fontId="12" fillId="13" borderId="14" xfId="1" applyFont="1" applyFill="1" applyBorder="1" applyAlignment="1">
      <alignment horizontal="center" vertical="center" wrapText="1"/>
    </xf>
    <xf numFmtId="0" fontId="12" fillId="5" borderId="30" xfId="1" applyFont="1" applyFill="1" applyBorder="1" applyAlignment="1">
      <alignment horizontal="right" vertical="center"/>
    </xf>
    <xf numFmtId="0" fontId="12" fillId="5" borderId="31" xfId="1" applyFont="1" applyFill="1" applyBorder="1" applyAlignment="1">
      <alignment horizontal="right" vertical="center"/>
    </xf>
    <xf numFmtId="0" fontId="12" fillId="5" borderId="21" xfId="1" applyFont="1" applyFill="1" applyBorder="1" applyAlignment="1">
      <alignment horizontal="right" vertical="center"/>
    </xf>
    <xf numFmtId="0" fontId="12" fillId="5" borderId="17" xfId="1" applyFont="1" applyFill="1" applyBorder="1" applyAlignment="1">
      <alignment horizontal="right" vertical="center"/>
    </xf>
    <xf numFmtId="0" fontId="12" fillId="5" borderId="32" xfId="1" applyFont="1" applyFill="1" applyBorder="1" applyAlignment="1">
      <alignment horizontal="right" vertical="center"/>
    </xf>
    <xf numFmtId="0" fontId="12" fillId="5" borderId="33" xfId="1" applyFont="1" applyFill="1" applyBorder="1" applyAlignment="1">
      <alignment horizontal="right" vertical="center"/>
    </xf>
    <xf numFmtId="0" fontId="4" fillId="0" borderId="5" xfId="0" applyFont="1" applyBorder="1" applyAlignment="1">
      <alignment vertical="center"/>
    </xf>
    <xf numFmtId="0" fontId="4" fillId="0" borderId="4" xfId="0" applyFont="1" applyBorder="1" applyAlignment="1">
      <alignment vertical="center"/>
    </xf>
    <xf numFmtId="0" fontId="4" fillId="4" borderId="4" xfId="0" quotePrefix="1" applyFont="1" applyFill="1" applyBorder="1" applyAlignment="1">
      <alignment vertical="center"/>
    </xf>
    <xf numFmtId="0" fontId="4" fillId="4" borderId="4" xfId="0" applyFont="1" applyFill="1" applyBorder="1" applyAlignment="1">
      <alignment vertical="center"/>
    </xf>
    <xf numFmtId="0" fontId="4" fillId="4" borderId="5" xfId="0" applyFont="1" applyFill="1" applyBorder="1" applyAlignment="1">
      <alignment vertical="center"/>
    </xf>
  </cellXfs>
  <cellStyles count="5">
    <cellStyle name="桁区切り" xfId="4" builtinId="6"/>
    <cellStyle name="桁区切り 2" xfId="2" xr:uid="{00000000-0005-0000-0000-000000000000}"/>
    <cellStyle name="標準" xfId="0" builtinId="0"/>
    <cellStyle name="標準 2" xfId="1" xr:uid="{00000000-0005-0000-0000-000002000000}"/>
    <cellStyle name="標準 28" xfId="3" xr:uid="{00000000-0005-0000-0000-000003000000}"/>
  </cellStyles>
  <dxfs count="0"/>
  <tableStyles count="0" defaultTableStyle="TableStyleMedium2" defaultPivotStyle="PivotStyleLight16"/>
  <colors>
    <mruColors>
      <color rgb="FF0000FF"/>
      <color rgb="FF2863C9"/>
      <color rgb="FF1581E6"/>
      <color rgb="FF1B9FCF"/>
      <color rgb="FF5383DB"/>
      <color rgb="FF7DB4E8"/>
      <color rgb="FF91BCE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 Id="rId9"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24</xdr:row>
      <xdr:rowOff>0</xdr:rowOff>
    </xdr:from>
    <xdr:to>
      <xdr:col>23</xdr:col>
      <xdr:colOff>20128</xdr:colOff>
      <xdr:row>59</xdr:row>
      <xdr:rowOff>101532</xdr:rowOff>
    </xdr:to>
    <xdr:pic>
      <xdr:nvPicPr>
        <xdr:cNvPr id="3" name="図 2">
          <a:extLst>
            <a:ext uri="{FF2B5EF4-FFF2-40B4-BE49-F238E27FC236}">
              <a16:creationId xmlns:a16="http://schemas.microsoft.com/office/drawing/2014/main" id="{B9A60FDC-B322-A940-DBBD-905961C45404}"/>
            </a:ext>
          </a:extLst>
        </xdr:cNvPr>
        <xdr:cNvPicPr>
          <a:picLocks noChangeAspect="1"/>
        </xdr:cNvPicPr>
      </xdr:nvPicPr>
      <xdr:blipFill>
        <a:blip xmlns:r="http://schemas.openxmlformats.org/officeDocument/2006/relationships" r:embed="rId1"/>
        <a:stretch>
          <a:fillRect/>
        </a:stretch>
      </xdr:blipFill>
      <xdr:spPr>
        <a:xfrm>
          <a:off x="317500" y="16113125"/>
          <a:ext cx="14228571" cy="8161905"/>
        </a:xfrm>
        <a:prstGeom prst="rect">
          <a:avLst/>
        </a:prstGeom>
      </xdr:spPr>
    </xdr:pic>
    <xdr:clientData/>
  </xdr:twoCellAnchor>
  <xdr:twoCellAnchor editAs="oneCell">
    <xdr:from>
      <xdr:col>1</xdr:col>
      <xdr:colOff>0</xdr:colOff>
      <xdr:row>61</xdr:row>
      <xdr:rowOff>0</xdr:rowOff>
    </xdr:from>
    <xdr:to>
      <xdr:col>23</xdr:col>
      <xdr:colOff>92509</xdr:colOff>
      <xdr:row>97</xdr:row>
      <xdr:rowOff>124679</xdr:rowOff>
    </xdr:to>
    <xdr:pic>
      <xdr:nvPicPr>
        <xdr:cNvPr id="4" name="図 3">
          <a:extLst>
            <a:ext uri="{FF2B5EF4-FFF2-40B4-BE49-F238E27FC236}">
              <a16:creationId xmlns:a16="http://schemas.microsoft.com/office/drawing/2014/main" id="{58289EA9-43BD-8F05-5F62-AC1F18A57E9C}"/>
            </a:ext>
          </a:extLst>
        </xdr:cNvPr>
        <xdr:cNvPicPr>
          <a:picLocks noChangeAspect="1"/>
        </xdr:cNvPicPr>
      </xdr:nvPicPr>
      <xdr:blipFill>
        <a:blip xmlns:r="http://schemas.openxmlformats.org/officeDocument/2006/relationships" r:embed="rId2"/>
        <a:stretch>
          <a:fillRect/>
        </a:stretch>
      </xdr:blipFill>
      <xdr:spPr>
        <a:xfrm>
          <a:off x="317500" y="13811250"/>
          <a:ext cx="14304762" cy="8409524"/>
        </a:xfrm>
        <a:prstGeom prst="rect">
          <a:avLst/>
        </a:prstGeom>
      </xdr:spPr>
    </xdr:pic>
    <xdr:clientData/>
  </xdr:twoCellAnchor>
  <xdr:twoCellAnchor editAs="oneCell">
    <xdr:from>
      <xdr:col>1</xdr:col>
      <xdr:colOff>0</xdr:colOff>
      <xdr:row>100</xdr:row>
      <xdr:rowOff>0</xdr:rowOff>
    </xdr:from>
    <xdr:to>
      <xdr:col>23</xdr:col>
      <xdr:colOff>117270</xdr:colOff>
      <xdr:row>135</xdr:row>
      <xdr:rowOff>152961</xdr:rowOff>
    </xdr:to>
    <xdr:pic>
      <xdr:nvPicPr>
        <xdr:cNvPr id="5" name="図 4">
          <a:extLst>
            <a:ext uri="{FF2B5EF4-FFF2-40B4-BE49-F238E27FC236}">
              <a16:creationId xmlns:a16="http://schemas.microsoft.com/office/drawing/2014/main" id="{F40AAC74-DA1F-F209-6B1A-475A4F7DE3FB}"/>
            </a:ext>
          </a:extLst>
        </xdr:cNvPr>
        <xdr:cNvPicPr>
          <a:picLocks noChangeAspect="1"/>
        </xdr:cNvPicPr>
      </xdr:nvPicPr>
      <xdr:blipFill>
        <a:blip xmlns:r="http://schemas.openxmlformats.org/officeDocument/2006/relationships" r:embed="rId3"/>
        <a:stretch>
          <a:fillRect/>
        </a:stretch>
      </xdr:blipFill>
      <xdr:spPr>
        <a:xfrm>
          <a:off x="317500" y="22788563"/>
          <a:ext cx="14333333" cy="8209524"/>
        </a:xfrm>
        <a:prstGeom prst="rect">
          <a:avLst/>
        </a:prstGeom>
      </xdr:spPr>
    </xdr:pic>
    <xdr:clientData/>
  </xdr:twoCellAnchor>
  <xdr:twoCellAnchor editAs="oneCell">
    <xdr:from>
      <xdr:col>1</xdr:col>
      <xdr:colOff>0</xdr:colOff>
      <xdr:row>137</xdr:row>
      <xdr:rowOff>0</xdr:rowOff>
    </xdr:from>
    <xdr:to>
      <xdr:col>23</xdr:col>
      <xdr:colOff>105841</xdr:colOff>
      <xdr:row>173</xdr:row>
      <xdr:rowOff>21822</xdr:rowOff>
    </xdr:to>
    <xdr:pic>
      <xdr:nvPicPr>
        <xdr:cNvPr id="6" name="図 5">
          <a:extLst>
            <a:ext uri="{FF2B5EF4-FFF2-40B4-BE49-F238E27FC236}">
              <a16:creationId xmlns:a16="http://schemas.microsoft.com/office/drawing/2014/main" id="{A742335A-9891-4D88-FA78-501D982A2348}"/>
            </a:ext>
          </a:extLst>
        </xdr:cNvPr>
        <xdr:cNvPicPr>
          <a:picLocks noChangeAspect="1"/>
        </xdr:cNvPicPr>
      </xdr:nvPicPr>
      <xdr:blipFill>
        <a:blip xmlns:r="http://schemas.openxmlformats.org/officeDocument/2006/relationships" r:embed="rId4"/>
        <a:stretch>
          <a:fillRect/>
        </a:stretch>
      </xdr:blipFill>
      <xdr:spPr>
        <a:xfrm>
          <a:off x="317500" y="31305500"/>
          <a:ext cx="14323809" cy="8304762"/>
        </a:xfrm>
        <a:prstGeom prst="rect">
          <a:avLst/>
        </a:prstGeom>
      </xdr:spPr>
    </xdr:pic>
    <xdr:clientData/>
  </xdr:twoCellAnchor>
  <xdr:twoCellAnchor editAs="oneCell">
    <xdr:from>
      <xdr:col>1</xdr:col>
      <xdr:colOff>0</xdr:colOff>
      <xdr:row>175</xdr:row>
      <xdr:rowOff>0</xdr:rowOff>
    </xdr:from>
    <xdr:to>
      <xdr:col>23</xdr:col>
      <xdr:colOff>220127</xdr:colOff>
      <xdr:row>210</xdr:row>
      <xdr:rowOff>168199</xdr:rowOff>
    </xdr:to>
    <xdr:pic>
      <xdr:nvPicPr>
        <xdr:cNvPr id="7" name="図 6">
          <a:extLst>
            <a:ext uri="{FF2B5EF4-FFF2-40B4-BE49-F238E27FC236}">
              <a16:creationId xmlns:a16="http://schemas.microsoft.com/office/drawing/2014/main" id="{7FBCE376-37D8-55BF-071D-F288422C84ED}"/>
            </a:ext>
          </a:extLst>
        </xdr:cNvPr>
        <xdr:cNvPicPr>
          <a:picLocks noChangeAspect="1"/>
        </xdr:cNvPicPr>
      </xdr:nvPicPr>
      <xdr:blipFill>
        <a:blip xmlns:r="http://schemas.openxmlformats.org/officeDocument/2006/relationships" r:embed="rId5"/>
        <a:stretch>
          <a:fillRect/>
        </a:stretch>
      </xdr:blipFill>
      <xdr:spPr>
        <a:xfrm>
          <a:off x="317500" y="40052625"/>
          <a:ext cx="14438095" cy="8228571"/>
        </a:xfrm>
        <a:prstGeom prst="rect">
          <a:avLst/>
        </a:prstGeom>
      </xdr:spPr>
    </xdr:pic>
    <xdr:clientData/>
  </xdr:twoCellAnchor>
  <xdr:twoCellAnchor editAs="oneCell">
    <xdr:from>
      <xdr:col>1</xdr:col>
      <xdr:colOff>0</xdr:colOff>
      <xdr:row>212</xdr:row>
      <xdr:rowOff>0</xdr:rowOff>
    </xdr:from>
    <xdr:to>
      <xdr:col>23</xdr:col>
      <xdr:colOff>41080</xdr:colOff>
      <xdr:row>248</xdr:row>
      <xdr:rowOff>113250</xdr:rowOff>
    </xdr:to>
    <xdr:pic>
      <xdr:nvPicPr>
        <xdr:cNvPr id="8" name="図 7">
          <a:extLst>
            <a:ext uri="{FF2B5EF4-FFF2-40B4-BE49-F238E27FC236}">
              <a16:creationId xmlns:a16="http://schemas.microsoft.com/office/drawing/2014/main" id="{838C5513-AB51-2D8D-AED9-49DE32653E8F}"/>
            </a:ext>
          </a:extLst>
        </xdr:cNvPr>
        <xdr:cNvPicPr>
          <a:picLocks noChangeAspect="1"/>
        </xdr:cNvPicPr>
      </xdr:nvPicPr>
      <xdr:blipFill>
        <a:blip xmlns:r="http://schemas.openxmlformats.org/officeDocument/2006/relationships" r:embed="rId6"/>
        <a:stretch>
          <a:fillRect/>
        </a:stretch>
      </xdr:blipFill>
      <xdr:spPr>
        <a:xfrm>
          <a:off x="317500" y="48569563"/>
          <a:ext cx="14257143" cy="8400000"/>
        </a:xfrm>
        <a:prstGeom prst="rect">
          <a:avLst/>
        </a:prstGeom>
      </xdr:spPr>
    </xdr:pic>
    <xdr:clientData/>
  </xdr:twoCellAnchor>
  <xdr:twoCellAnchor editAs="oneCell">
    <xdr:from>
      <xdr:col>1</xdr:col>
      <xdr:colOff>0</xdr:colOff>
      <xdr:row>250</xdr:row>
      <xdr:rowOff>0</xdr:rowOff>
    </xdr:from>
    <xdr:to>
      <xdr:col>23</xdr:col>
      <xdr:colOff>193461</xdr:colOff>
      <xdr:row>286</xdr:row>
      <xdr:rowOff>63726</xdr:rowOff>
    </xdr:to>
    <xdr:pic>
      <xdr:nvPicPr>
        <xdr:cNvPr id="9" name="図 8">
          <a:extLst>
            <a:ext uri="{FF2B5EF4-FFF2-40B4-BE49-F238E27FC236}">
              <a16:creationId xmlns:a16="http://schemas.microsoft.com/office/drawing/2014/main" id="{BA69A823-F93B-8ACF-6B09-EEE5FC48D3FB}"/>
            </a:ext>
          </a:extLst>
        </xdr:cNvPr>
        <xdr:cNvPicPr>
          <a:picLocks noChangeAspect="1"/>
        </xdr:cNvPicPr>
      </xdr:nvPicPr>
      <xdr:blipFill>
        <a:blip xmlns:r="http://schemas.openxmlformats.org/officeDocument/2006/relationships" r:embed="rId7"/>
        <a:stretch>
          <a:fillRect/>
        </a:stretch>
      </xdr:blipFill>
      <xdr:spPr>
        <a:xfrm>
          <a:off x="317500" y="57316688"/>
          <a:ext cx="14409524" cy="8352381"/>
        </a:xfrm>
        <a:prstGeom prst="rect">
          <a:avLst/>
        </a:prstGeom>
      </xdr:spPr>
    </xdr:pic>
    <xdr:clientData/>
  </xdr:twoCellAnchor>
  <xdr:twoCellAnchor editAs="oneCell">
    <xdr:from>
      <xdr:col>1</xdr:col>
      <xdr:colOff>0</xdr:colOff>
      <xdr:row>289</xdr:row>
      <xdr:rowOff>0</xdr:rowOff>
    </xdr:from>
    <xdr:to>
      <xdr:col>22</xdr:col>
      <xdr:colOff>616083</xdr:colOff>
      <xdr:row>325</xdr:row>
      <xdr:rowOff>48488</xdr:rowOff>
    </xdr:to>
    <xdr:pic>
      <xdr:nvPicPr>
        <xdr:cNvPr id="10" name="図 9">
          <a:extLst>
            <a:ext uri="{FF2B5EF4-FFF2-40B4-BE49-F238E27FC236}">
              <a16:creationId xmlns:a16="http://schemas.microsoft.com/office/drawing/2014/main" id="{8DB5259C-6F86-5757-D81D-3844ABF841F6}"/>
            </a:ext>
          </a:extLst>
        </xdr:cNvPr>
        <xdr:cNvPicPr>
          <a:picLocks noChangeAspect="1"/>
        </xdr:cNvPicPr>
      </xdr:nvPicPr>
      <xdr:blipFill>
        <a:blip xmlns:r="http://schemas.openxmlformats.org/officeDocument/2006/relationships" r:embed="rId8"/>
        <a:stretch>
          <a:fillRect/>
        </a:stretch>
      </xdr:blipFill>
      <xdr:spPr>
        <a:xfrm>
          <a:off x="317500" y="66294000"/>
          <a:ext cx="14171428" cy="8333333"/>
        </a:xfrm>
        <a:prstGeom prst="rect">
          <a:avLst/>
        </a:prstGeom>
      </xdr:spPr>
    </xdr:pic>
    <xdr:clientData/>
  </xdr:twoCellAnchor>
  <xdr:twoCellAnchor editAs="oneCell">
    <xdr:from>
      <xdr:col>1</xdr:col>
      <xdr:colOff>0</xdr:colOff>
      <xdr:row>327</xdr:row>
      <xdr:rowOff>0</xdr:rowOff>
    </xdr:from>
    <xdr:to>
      <xdr:col>23</xdr:col>
      <xdr:colOff>193461</xdr:colOff>
      <xdr:row>362</xdr:row>
      <xdr:rowOff>179628</xdr:rowOff>
    </xdr:to>
    <xdr:pic>
      <xdr:nvPicPr>
        <xdr:cNvPr id="11" name="図 10">
          <a:extLst>
            <a:ext uri="{FF2B5EF4-FFF2-40B4-BE49-F238E27FC236}">
              <a16:creationId xmlns:a16="http://schemas.microsoft.com/office/drawing/2014/main" id="{D5FF5155-3630-9C2A-1EDB-89193640E0FC}"/>
            </a:ext>
          </a:extLst>
        </xdr:cNvPr>
        <xdr:cNvPicPr>
          <a:picLocks noChangeAspect="1"/>
        </xdr:cNvPicPr>
      </xdr:nvPicPr>
      <xdr:blipFill>
        <a:blip xmlns:r="http://schemas.openxmlformats.org/officeDocument/2006/relationships" r:embed="rId9"/>
        <a:stretch>
          <a:fillRect/>
        </a:stretch>
      </xdr:blipFill>
      <xdr:spPr>
        <a:xfrm>
          <a:off x="317500" y="75041125"/>
          <a:ext cx="14409524" cy="823809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314325</xdr:colOff>
      <xdr:row>128</xdr:row>
      <xdr:rowOff>152400</xdr:rowOff>
    </xdr:from>
    <xdr:to>
      <xdr:col>8</xdr:col>
      <xdr:colOff>609600</xdr:colOff>
      <xdr:row>136</xdr:row>
      <xdr:rowOff>152401</xdr:rowOff>
    </xdr:to>
    <xdr:sp macro="" textlink="">
      <xdr:nvSpPr>
        <xdr:cNvPr id="223" name="正方形/長方形 222">
          <a:extLst>
            <a:ext uri="{FF2B5EF4-FFF2-40B4-BE49-F238E27FC236}">
              <a16:creationId xmlns:a16="http://schemas.microsoft.com/office/drawing/2014/main" id="{00000000-0008-0000-0200-0000DF000000}"/>
            </a:ext>
          </a:extLst>
        </xdr:cNvPr>
        <xdr:cNvSpPr/>
      </xdr:nvSpPr>
      <xdr:spPr>
        <a:xfrm>
          <a:off x="314325" y="21827067"/>
          <a:ext cx="5205942" cy="1354667"/>
        </a:xfrm>
        <a:prstGeom prst="rect">
          <a:avLst/>
        </a:prstGeom>
        <a:solidFill>
          <a:schemeClr val="accent4">
            <a:lumMod val="40000"/>
            <a:lumOff val="6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0</xdr:colOff>
      <xdr:row>122</xdr:row>
      <xdr:rowOff>1</xdr:rowOff>
    </xdr:from>
    <xdr:to>
      <xdr:col>22</xdr:col>
      <xdr:colOff>0</xdr:colOff>
      <xdr:row>140</xdr:row>
      <xdr:rowOff>1</xdr:rowOff>
    </xdr:to>
    <xdr:sp macro="" textlink="">
      <xdr:nvSpPr>
        <xdr:cNvPr id="224" name="正方形/長方形 223">
          <a:extLst>
            <a:ext uri="{FF2B5EF4-FFF2-40B4-BE49-F238E27FC236}">
              <a16:creationId xmlns:a16="http://schemas.microsoft.com/office/drawing/2014/main" id="{00000000-0008-0000-0200-0000E0000000}"/>
            </a:ext>
            <a:ext uri="{147F2762-F138-4A5C-976F-8EAC2B608ADB}">
              <a16:predDERef xmlns:a16="http://schemas.microsoft.com/office/drawing/2014/main" pred="{00000000-0008-0000-0200-000051000000}"/>
            </a:ext>
          </a:extLst>
        </xdr:cNvPr>
        <xdr:cNvSpPr/>
      </xdr:nvSpPr>
      <xdr:spPr>
        <a:xfrm>
          <a:off x="5524500" y="20658668"/>
          <a:ext cx="7979833" cy="3048000"/>
        </a:xfrm>
        <a:prstGeom prst="rect">
          <a:avLst/>
        </a:prstGeom>
        <a:solidFill>
          <a:schemeClr val="accent4">
            <a:lumMod val="40000"/>
            <a:lumOff val="6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0</xdr:col>
      <xdr:colOff>314325</xdr:colOff>
      <xdr:row>70</xdr:row>
      <xdr:rowOff>152400</xdr:rowOff>
    </xdr:from>
    <xdr:to>
      <xdr:col>8</xdr:col>
      <xdr:colOff>609600</xdr:colOff>
      <xdr:row>78</xdr:row>
      <xdr:rowOff>152400</xdr:rowOff>
    </xdr:to>
    <xdr:sp macro="" textlink="">
      <xdr:nvSpPr>
        <xdr:cNvPr id="81" name="正方形/長方形 80">
          <a:extLst>
            <a:ext uri="{FF2B5EF4-FFF2-40B4-BE49-F238E27FC236}">
              <a16:creationId xmlns:a16="http://schemas.microsoft.com/office/drawing/2014/main" id="{00000000-0008-0000-0200-000051000000}"/>
            </a:ext>
          </a:extLst>
        </xdr:cNvPr>
        <xdr:cNvSpPr/>
      </xdr:nvSpPr>
      <xdr:spPr>
        <a:xfrm>
          <a:off x="314325" y="11487150"/>
          <a:ext cx="5248275" cy="1295400"/>
        </a:xfrm>
        <a:prstGeom prst="rect">
          <a:avLst/>
        </a:prstGeom>
        <a:solidFill>
          <a:schemeClr val="accent4">
            <a:lumMod val="40000"/>
            <a:lumOff val="6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0</xdr:colOff>
      <xdr:row>64</xdr:row>
      <xdr:rowOff>142875</xdr:rowOff>
    </xdr:from>
    <xdr:to>
      <xdr:col>22</xdr:col>
      <xdr:colOff>10584</xdr:colOff>
      <xdr:row>82</xdr:row>
      <xdr:rowOff>0</xdr:rowOff>
    </xdr:to>
    <xdr:sp macro="" textlink="">
      <xdr:nvSpPr>
        <xdr:cNvPr id="77" name="正方形/長方形 76">
          <a:extLst>
            <a:ext uri="{FF2B5EF4-FFF2-40B4-BE49-F238E27FC236}">
              <a16:creationId xmlns:a16="http://schemas.microsoft.com/office/drawing/2014/main" id="{00000000-0008-0000-0200-00004D000000}"/>
            </a:ext>
            <a:ext uri="{147F2762-F138-4A5C-976F-8EAC2B608ADB}">
              <a16:predDERef xmlns:a16="http://schemas.microsoft.com/office/drawing/2014/main" pred="{00000000-0008-0000-0200-000051000000}"/>
            </a:ext>
          </a:extLst>
        </xdr:cNvPr>
        <xdr:cNvSpPr/>
      </xdr:nvSpPr>
      <xdr:spPr>
        <a:xfrm>
          <a:off x="5524500" y="10980208"/>
          <a:ext cx="7990417" cy="2905125"/>
        </a:xfrm>
        <a:prstGeom prst="rect">
          <a:avLst/>
        </a:prstGeom>
        <a:solidFill>
          <a:schemeClr val="accent4">
            <a:lumMod val="40000"/>
            <a:lumOff val="6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11641</xdr:colOff>
      <xdr:row>75</xdr:row>
      <xdr:rowOff>127000</xdr:rowOff>
    </xdr:from>
    <xdr:to>
      <xdr:col>16</xdr:col>
      <xdr:colOff>264584</xdr:colOff>
      <xdr:row>81</xdr:row>
      <xdr:rowOff>66673</xdr:rowOff>
    </xdr:to>
    <xdr:sp macro="" textlink="">
      <xdr:nvSpPr>
        <xdr:cNvPr id="222" name="正方形/長方形 221">
          <a:extLst>
            <a:ext uri="{FF2B5EF4-FFF2-40B4-BE49-F238E27FC236}">
              <a16:creationId xmlns:a16="http://schemas.microsoft.com/office/drawing/2014/main" id="{00000000-0008-0000-0200-0000DE000000}"/>
            </a:ext>
          </a:extLst>
        </xdr:cNvPr>
        <xdr:cNvSpPr/>
      </xdr:nvSpPr>
      <xdr:spPr>
        <a:xfrm>
          <a:off x="7991474" y="12827000"/>
          <a:ext cx="2094443" cy="955673"/>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9</xdr:col>
      <xdr:colOff>371474</xdr:colOff>
      <xdr:row>65</xdr:row>
      <xdr:rowOff>83607</xdr:rowOff>
    </xdr:from>
    <xdr:to>
      <xdr:col>13</xdr:col>
      <xdr:colOff>10584</xdr:colOff>
      <xdr:row>81</xdr:row>
      <xdr:rowOff>66673</xdr:rowOff>
    </xdr:to>
    <xdr:sp macro="" textlink="">
      <xdr:nvSpPr>
        <xdr:cNvPr id="221" name="正方形/長方形 220">
          <a:extLst>
            <a:ext uri="{FF2B5EF4-FFF2-40B4-BE49-F238E27FC236}">
              <a16:creationId xmlns:a16="http://schemas.microsoft.com/office/drawing/2014/main" id="{00000000-0008-0000-0200-0000DD000000}"/>
            </a:ext>
          </a:extLst>
        </xdr:cNvPr>
        <xdr:cNvSpPr/>
      </xdr:nvSpPr>
      <xdr:spPr>
        <a:xfrm>
          <a:off x="5895974" y="11090274"/>
          <a:ext cx="2094443" cy="2692399"/>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新共通基盤</a:t>
          </a:r>
        </a:p>
      </xdr:txBody>
    </xdr:sp>
    <xdr:clientData/>
  </xdr:twoCellAnchor>
  <xdr:twoCellAnchor>
    <xdr:from>
      <xdr:col>0</xdr:col>
      <xdr:colOff>296332</xdr:colOff>
      <xdr:row>86</xdr:row>
      <xdr:rowOff>162982</xdr:rowOff>
    </xdr:from>
    <xdr:to>
      <xdr:col>13</xdr:col>
      <xdr:colOff>486831</xdr:colOff>
      <xdr:row>111</xdr:row>
      <xdr:rowOff>11906</xdr:rowOff>
    </xdr:to>
    <xdr:sp macro="" textlink="">
      <xdr:nvSpPr>
        <xdr:cNvPr id="79" name="正方形/長方形 78">
          <a:extLst>
            <a:ext uri="{FF2B5EF4-FFF2-40B4-BE49-F238E27FC236}">
              <a16:creationId xmlns:a16="http://schemas.microsoft.com/office/drawing/2014/main" id="{00000000-0008-0000-0200-00004F000000}"/>
            </a:ext>
          </a:extLst>
        </xdr:cNvPr>
        <xdr:cNvSpPr/>
      </xdr:nvSpPr>
      <xdr:spPr>
        <a:xfrm>
          <a:off x="296332" y="14725649"/>
          <a:ext cx="8307916" cy="4082257"/>
        </a:xfrm>
        <a:prstGeom prst="rect">
          <a:avLst/>
        </a:prstGeom>
        <a:solidFill>
          <a:schemeClr val="accent2">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xdr:col>
      <xdr:colOff>297656</xdr:colOff>
      <xdr:row>5</xdr:row>
      <xdr:rowOff>0</xdr:rowOff>
    </xdr:from>
    <xdr:to>
      <xdr:col>22</xdr:col>
      <xdr:colOff>10584</xdr:colOff>
      <xdr:row>21</xdr:row>
      <xdr:rowOff>11906</xdr:rowOff>
    </xdr:to>
    <xdr:sp macro="" textlink="">
      <xdr:nvSpPr>
        <xdr:cNvPr id="2" name="正方形/長方形 1">
          <a:extLst>
            <a:ext uri="{FF2B5EF4-FFF2-40B4-BE49-F238E27FC236}">
              <a16:creationId xmlns:a16="http://schemas.microsoft.com/office/drawing/2014/main" id="{00000000-0008-0000-0200-000002000000}"/>
            </a:ext>
          </a:extLst>
        </xdr:cNvPr>
        <xdr:cNvSpPr/>
      </xdr:nvSpPr>
      <xdr:spPr>
        <a:xfrm>
          <a:off x="2752989" y="846667"/>
          <a:ext cx="10761928" cy="2721239"/>
        </a:xfrm>
        <a:prstGeom prst="rect">
          <a:avLst/>
        </a:prstGeom>
        <a:solidFill>
          <a:schemeClr val="accent5">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0</xdr:col>
      <xdr:colOff>297657</xdr:colOff>
      <xdr:row>29</xdr:row>
      <xdr:rowOff>11906</xdr:rowOff>
    </xdr:from>
    <xdr:to>
      <xdr:col>16</xdr:col>
      <xdr:colOff>369095</xdr:colOff>
      <xdr:row>37</xdr:row>
      <xdr:rowOff>11906</xdr:rowOff>
    </xdr:to>
    <xdr:sp macro="" textlink="">
      <xdr:nvSpPr>
        <xdr:cNvPr id="3" name="正方形/長方形 2">
          <a:extLst>
            <a:ext uri="{FF2B5EF4-FFF2-40B4-BE49-F238E27FC236}">
              <a16:creationId xmlns:a16="http://schemas.microsoft.com/office/drawing/2014/main" id="{00000000-0008-0000-0200-000003000000}"/>
            </a:ext>
          </a:extLst>
        </xdr:cNvPr>
        <xdr:cNvSpPr/>
      </xdr:nvSpPr>
      <xdr:spPr>
        <a:xfrm>
          <a:off x="297657" y="4469606"/>
          <a:ext cx="10129838" cy="1320800"/>
        </a:xfrm>
        <a:prstGeom prst="rect">
          <a:avLst/>
        </a:prstGeom>
        <a:solidFill>
          <a:schemeClr val="accent2">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0</xdr:col>
      <xdr:colOff>285750</xdr:colOff>
      <xdr:row>29</xdr:row>
      <xdr:rowOff>-1</xdr:rowOff>
    </xdr:from>
    <xdr:to>
      <xdr:col>13</xdr:col>
      <xdr:colOff>476249</xdr:colOff>
      <xdr:row>53</xdr:row>
      <xdr:rowOff>11906</xdr:rowOff>
    </xdr:to>
    <xdr:sp macro="" textlink="">
      <xdr:nvSpPr>
        <xdr:cNvPr id="4" name="正方形/長方形 3">
          <a:extLst>
            <a:ext uri="{FF2B5EF4-FFF2-40B4-BE49-F238E27FC236}">
              <a16:creationId xmlns:a16="http://schemas.microsoft.com/office/drawing/2014/main" id="{00000000-0008-0000-0200-000004000000}"/>
            </a:ext>
          </a:extLst>
        </xdr:cNvPr>
        <xdr:cNvSpPr/>
      </xdr:nvSpPr>
      <xdr:spPr>
        <a:xfrm>
          <a:off x="285750" y="4457699"/>
          <a:ext cx="8362949" cy="3974307"/>
        </a:xfrm>
        <a:prstGeom prst="rect">
          <a:avLst/>
        </a:prstGeom>
        <a:solidFill>
          <a:schemeClr val="accent2">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11906</xdr:colOff>
      <xdr:row>45</xdr:row>
      <xdr:rowOff>0</xdr:rowOff>
    </xdr:from>
    <xdr:to>
      <xdr:col>14</xdr:col>
      <xdr:colOff>357187</xdr:colOff>
      <xdr:row>53</xdr:row>
      <xdr:rowOff>0</xdr:rowOff>
    </xdr:to>
    <xdr:sp macro="" textlink="">
      <xdr:nvSpPr>
        <xdr:cNvPr id="5" name="正方形/長方形 4">
          <a:extLst>
            <a:ext uri="{FF2B5EF4-FFF2-40B4-BE49-F238E27FC236}">
              <a16:creationId xmlns:a16="http://schemas.microsoft.com/office/drawing/2014/main" id="{00000000-0008-0000-0200-000005000000}"/>
            </a:ext>
          </a:extLst>
        </xdr:cNvPr>
        <xdr:cNvSpPr/>
      </xdr:nvSpPr>
      <xdr:spPr>
        <a:xfrm>
          <a:off x="5669756" y="7099300"/>
          <a:ext cx="3488531" cy="1320800"/>
        </a:xfrm>
        <a:prstGeom prst="rect">
          <a:avLst/>
        </a:prstGeom>
        <a:solidFill>
          <a:schemeClr val="accent2">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0</xdr:col>
      <xdr:colOff>285749</xdr:colOff>
      <xdr:row>20</xdr:row>
      <xdr:rowOff>71437</xdr:rowOff>
    </xdr:from>
    <xdr:to>
      <xdr:col>22</xdr:col>
      <xdr:colOff>21167</xdr:colOff>
      <xdr:row>29</xdr:row>
      <xdr:rowOff>11906</xdr:rowOff>
    </xdr:to>
    <xdr:sp macro="" textlink="">
      <xdr:nvSpPr>
        <xdr:cNvPr id="6" name="正方形/長方形 5">
          <a:extLst>
            <a:ext uri="{FF2B5EF4-FFF2-40B4-BE49-F238E27FC236}">
              <a16:creationId xmlns:a16="http://schemas.microsoft.com/office/drawing/2014/main" id="{00000000-0008-0000-0200-000006000000}"/>
            </a:ext>
          </a:extLst>
        </xdr:cNvPr>
        <xdr:cNvSpPr/>
      </xdr:nvSpPr>
      <xdr:spPr>
        <a:xfrm>
          <a:off x="285749" y="3458104"/>
          <a:ext cx="13239751" cy="1464469"/>
        </a:xfrm>
        <a:prstGeom prst="rect">
          <a:avLst/>
        </a:prstGeom>
        <a:solidFill>
          <a:schemeClr val="accent5">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371474</xdr:colOff>
      <xdr:row>7</xdr:row>
      <xdr:rowOff>9525</xdr:rowOff>
    </xdr:from>
    <xdr:to>
      <xdr:col>16</xdr:col>
      <xdr:colOff>361949</xdr:colOff>
      <xdr:row>22</xdr:row>
      <xdr:rowOff>161924</xdr:rowOff>
    </xdr:to>
    <xdr:sp macro="" textlink="">
      <xdr:nvSpPr>
        <xdr:cNvPr id="7" name="正方形/長方形 6">
          <a:extLst>
            <a:ext uri="{FF2B5EF4-FFF2-40B4-BE49-F238E27FC236}">
              <a16:creationId xmlns:a16="http://schemas.microsoft.com/office/drawing/2014/main" id="{00000000-0008-0000-0200-000007000000}"/>
            </a:ext>
          </a:extLst>
        </xdr:cNvPr>
        <xdr:cNvSpPr/>
      </xdr:nvSpPr>
      <xdr:spPr>
        <a:xfrm>
          <a:off x="6029324" y="835025"/>
          <a:ext cx="4391025" cy="2628899"/>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共通基盤</a:t>
          </a:r>
        </a:p>
      </xdr:txBody>
    </xdr:sp>
    <xdr:clientData/>
  </xdr:twoCellAnchor>
  <xdr:twoCellAnchor>
    <xdr:from>
      <xdr:col>5</xdr:col>
      <xdr:colOff>0</xdr:colOff>
      <xdr:row>6</xdr:row>
      <xdr:rowOff>0</xdr:rowOff>
    </xdr:from>
    <xdr:to>
      <xdr:col>8</xdr:col>
      <xdr:colOff>0</xdr:colOff>
      <xdr:row>12</xdr:row>
      <xdr:rowOff>0</xdr:rowOff>
    </xdr:to>
    <xdr:sp macro="" textlink="">
      <xdr:nvSpPr>
        <xdr:cNvPr id="8" name="正方形/長方形 7">
          <a:extLst>
            <a:ext uri="{FF2B5EF4-FFF2-40B4-BE49-F238E27FC236}">
              <a16:creationId xmlns:a16="http://schemas.microsoft.com/office/drawing/2014/main" id="{00000000-0008-0000-0200-000008000000}"/>
            </a:ext>
          </a:extLst>
        </xdr:cNvPr>
        <xdr:cNvSpPr/>
      </xdr:nvSpPr>
      <xdr:spPr>
        <a:xfrm>
          <a:off x="3143250" y="660400"/>
          <a:ext cx="1885950" cy="99060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OneSAP</a:t>
          </a:r>
        </a:p>
        <a:p>
          <a:pPr algn="l"/>
          <a:endParaRPr kumimoji="1" lang="ja-JP" altLang="en-US" sz="1100">
            <a:solidFill>
              <a:sysClr val="windowText" lastClr="000000"/>
            </a:solidFill>
          </a:endParaRPr>
        </a:p>
      </xdr:txBody>
    </xdr:sp>
    <xdr:clientData/>
  </xdr:twoCellAnchor>
  <xdr:twoCellAnchor>
    <xdr:from>
      <xdr:col>5</xdr:col>
      <xdr:colOff>0</xdr:colOff>
      <xdr:row>14</xdr:row>
      <xdr:rowOff>0</xdr:rowOff>
    </xdr:from>
    <xdr:to>
      <xdr:col>8</xdr:col>
      <xdr:colOff>0</xdr:colOff>
      <xdr:row>20</xdr:row>
      <xdr:rowOff>0</xdr:rowOff>
    </xdr:to>
    <xdr:sp macro="" textlink="">
      <xdr:nvSpPr>
        <xdr:cNvPr id="9" name="正方形/長方形 8">
          <a:extLst>
            <a:ext uri="{FF2B5EF4-FFF2-40B4-BE49-F238E27FC236}">
              <a16:creationId xmlns:a16="http://schemas.microsoft.com/office/drawing/2014/main" id="{00000000-0008-0000-0200-000009000000}"/>
            </a:ext>
          </a:extLst>
        </xdr:cNvPr>
        <xdr:cNvSpPr/>
      </xdr:nvSpPr>
      <xdr:spPr>
        <a:xfrm>
          <a:off x="3143250" y="1981200"/>
          <a:ext cx="1885950" cy="99060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連携</a:t>
          </a:r>
          <a:r>
            <a:rPr kumimoji="1" lang="en-US" altLang="ja-JP" sz="1100">
              <a:solidFill>
                <a:sysClr val="windowText" lastClr="000000"/>
              </a:solidFill>
            </a:rPr>
            <a:t>NAS</a:t>
          </a: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ja-JP" sz="1100">
              <a:solidFill>
                <a:sysClr val="windowText" lastClr="000000"/>
              </a:solidFill>
              <a:effectLst/>
              <a:latin typeface="+mn-lt"/>
              <a:ea typeface="+mn-ea"/>
              <a:cs typeface="+mn-cs"/>
            </a:rPr>
            <a:t>・</a:t>
          </a:r>
          <a:r>
            <a:rPr kumimoji="1" lang="en-US" altLang="ja-JP" sz="1100">
              <a:solidFill>
                <a:sysClr val="windowText" lastClr="000000"/>
              </a:solidFill>
              <a:effectLst/>
              <a:latin typeface="+mn-lt"/>
              <a:ea typeface="+mn-ea"/>
              <a:cs typeface="+mn-cs"/>
            </a:rPr>
            <a:t>SAP</a:t>
          </a:r>
          <a:r>
            <a:rPr kumimoji="1" lang="ja-JP" altLang="ja-JP" sz="1100">
              <a:solidFill>
                <a:sysClr val="windowText" lastClr="000000"/>
              </a:solidFill>
              <a:effectLst/>
              <a:latin typeface="+mn-lt"/>
              <a:ea typeface="+mn-ea"/>
              <a:cs typeface="+mn-cs"/>
            </a:rPr>
            <a:t>とのファイル連携用</a:t>
          </a:r>
          <a:endParaRPr kumimoji="1" lang="en-US" altLang="ja-JP" sz="1100">
            <a:solidFill>
              <a:sysClr val="windowText" lastClr="000000"/>
            </a:solidFill>
          </a:endParaRPr>
        </a:p>
        <a:p>
          <a:pPr algn="l"/>
          <a:endParaRPr kumimoji="1" lang="ja-JP" altLang="en-US" sz="1100">
            <a:solidFill>
              <a:sysClr val="windowText" lastClr="000000"/>
            </a:solidFill>
          </a:endParaRPr>
        </a:p>
      </xdr:txBody>
    </xdr:sp>
    <xdr:clientData/>
  </xdr:twoCellAnchor>
  <xdr:twoCellAnchor>
    <xdr:from>
      <xdr:col>5</xdr:col>
      <xdr:colOff>0</xdr:colOff>
      <xdr:row>30</xdr:row>
      <xdr:rowOff>0</xdr:rowOff>
    </xdr:from>
    <xdr:to>
      <xdr:col>8</xdr:col>
      <xdr:colOff>0</xdr:colOff>
      <xdr:row>36</xdr:row>
      <xdr:rowOff>0</xdr:rowOff>
    </xdr:to>
    <xdr:sp macro="" textlink="">
      <xdr:nvSpPr>
        <xdr:cNvPr id="10" name="正方形/長方形 9">
          <a:extLst>
            <a:ext uri="{FF2B5EF4-FFF2-40B4-BE49-F238E27FC236}">
              <a16:creationId xmlns:a16="http://schemas.microsoft.com/office/drawing/2014/main" id="{00000000-0008-0000-0200-00000A000000}"/>
            </a:ext>
          </a:extLst>
        </xdr:cNvPr>
        <xdr:cNvSpPr/>
      </xdr:nvSpPr>
      <xdr:spPr>
        <a:xfrm>
          <a:off x="3143250" y="4622800"/>
          <a:ext cx="1885950" cy="990600"/>
        </a:xfrm>
        <a:prstGeom prst="rect">
          <a:avLst/>
        </a:prstGeom>
        <a:solidFill>
          <a:schemeClr val="accent6">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PRM AP/DB</a:t>
          </a:r>
          <a:r>
            <a:rPr kumimoji="1" lang="ja-JP" altLang="en-US" sz="1100">
              <a:solidFill>
                <a:sysClr val="windowText" lastClr="000000"/>
              </a:solidFill>
            </a:rPr>
            <a:t>サーバ</a:t>
          </a:r>
          <a:endParaRPr kumimoji="1" lang="en-US" altLang="ja-JP" sz="1100">
            <a:solidFill>
              <a:sysClr val="windowText" lastClr="000000"/>
            </a:solidFill>
          </a:endParaRPr>
        </a:p>
        <a:p>
          <a:pPr algn="l"/>
          <a:r>
            <a:rPr kumimoji="1" lang="en-US" altLang="ja-JP" sz="1100">
              <a:solidFill>
                <a:sysClr val="windowText" lastClr="000000"/>
              </a:solidFill>
            </a:rPr>
            <a:t>150.92.14.110</a:t>
          </a:r>
        </a:p>
        <a:p>
          <a:pPr algn="l"/>
          <a:r>
            <a:rPr kumimoji="1" lang="ja-JP" altLang="en-US" sz="800">
              <a:solidFill>
                <a:sysClr val="windowText" lastClr="000000"/>
              </a:solidFill>
            </a:rPr>
            <a:t>・製品倉庫システム</a:t>
          </a:r>
          <a:endParaRPr kumimoji="1" lang="en-US" altLang="ja-JP" sz="800">
            <a:solidFill>
              <a:sysClr val="windowText" lastClr="000000"/>
            </a:solidFill>
          </a:endParaRPr>
        </a:p>
        <a:p>
          <a:pPr algn="l"/>
          <a:r>
            <a:rPr kumimoji="1" lang="ja-JP" altLang="en-US" sz="800">
              <a:solidFill>
                <a:sysClr val="windowText" lastClr="000000"/>
              </a:solidFill>
            </a:rPr>
            <a:t>・</a:t>
          </a:r>
          <a:r>
            <a:rPr kumimoji="1" lang="en-US" altLang="ja-JP" sz="800">
              <a:solidFill>
                <a:sysClr val="windowText" lastClr="000000"/>
              </a:solidFill>
            </a:rPr>
            <a:t>ABC</a:t>
          </a:r>
          <a:r>
            <a:rPr kumimoji="1" lang="ja-JP" altLang="en-US" sz="800">
              <a:solidFill>
                <a:sysClr val="windowText" lastClr="000000"/>
              </a:solidFill>
            </a:rPr>
            <a:t>数量実績</a:t>
          </a:r>
          <a:endParaRPr kumimoji="1" lang="en-US" altLang="ja-JP" sz="800">
            <a:solidFill>
              <a:sysClr val="windowText" lastClr="000000"/>
            </a:solidFill>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ja-JP" sz="800">
              <a:solidFill>
                <a:sysClr val="windowText" lastClr="000000"/>
              </a:solidFill>
              <a:effectLst/>
              <a:latin typeface="+mn-lt"/>
              <a:ea typeface="+mn-ea"/>
              <a:cs typeface="+mn-cs"/>
            </a:rPr>
            <a:t>・数量確定ポリマー</a:t>
          </a:r>
          <a:endParaRPr lang="ja-JP" altLang="ja-JP" sz="800">
            <a:solidFill>
              <a:sysClr val="windowText" lastClr="000000"/>
            </a:solidFill>
            <a:effectLst/>
          </a:endParaRPr>
        </a:p>
        <a:p>
          <a:pPr algn="l"/>
          <a:endParaRPr kumimoji="1" lang="ja-JP" altLang="en-US" sz="800">
            <a:solidFill>
              <a:sysClr val="windowText" lastClr="000000"/>
            </a:solidFill>
          </a:endParaRPr>
        </a:p>
      </xdr:txBody>
    </xdr:sp>
    <xdr:clientData/>
  </xdr:twoCellAnchor>
  <xdr:twoCellAnchor>
    <xdr:from>
      <xdr:col>9</xdr:col>
      <xdr:colOff>0</xdr:colOff>
      <xdr:row>30</xdr:row>
      <xdr:rowOff>0</xdr:rowOff>
    </xdr:from>
    <xdr:to>
      <xdr:col>12</xdr:col>
      <xdr:colOff>0</xdr:colOff>
      <xdr:row>36</xdr:row>
      <xdr:rowOff>0</xdr:rowOff>
    </xdr:to>
    <xdr:sp macro="" textlink="">
      <xdr:nvSpPr>
        <xdr:cNvPr id="11" name="正方形/長方形 10">
          <a:extLst>
            <a:ext uri="{FF2B5EF4-FFF2-40B4-BE49-F238E27FC236}">
              <a16:creationId xmlns:a16="http://schemas.microsoft.com/office/drawing/2014/main" id="{00000000-0008-0000-0200-00000B000000}"/>
            </a:ext>
          </a:extLst>
        </xdr:cNvPr>
        <xdr:cNvSpPr/>
      </xdr:nvSpPr>
      <xdr:spPr>
        <a:xfrm>
          <a:off x="5657850" y="4622800"/>
          <a:ext cx="1885950" cy="990600"/>
        </a:xfrm>
        <a:prstGeom prst="rect">
          <a:avLst/>
        </a:prstGeom>
        <a:solidFill>
          <a:schemeClr val="accent6">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千葉ヤード操業サーバ</a:t>
          </a:r>
          <a:endParaRPr kumimoji="1" lang="en-US" altLang="ja-JP" sz="1100">
            <a:solidFill>
              <a:sysClr val="windowText" lastClr="000000"/>
            </a:solidFill>
          </a:endParaRPr>
        </a:p>
        <a:p>
          <a:pPr algn="l"/>
          <a:r>
            <a:rPr kumimoji="1" lang="en-US" altLang="ja-JP" sz="1100">
              <a:solidFill>
                <a:sysClr val="windowText" lastClr="000000"/>
              </a:solidFill>
            </a:rPr>
            <a:t>150.92.21.226</a:t>
          </a:r>
        </a:p>
        <a:p>
          <a:pPr algn="l"/>
          <a:r>
            <a:rPr kumimoji="1" lang="ja-JP" altLang="en-US" sz="1100">
              <a:solidFill>
                <a:sysClr val="windowText" lastClr="000000"/>
              </a:solidFill>
            </a:rPr>
            <a:t>・千葉ヤード操業</a:t>
          </a:r>
          <a:endParaRPr kumimoji="1" lang="en-US" altLang="ja-JP" sz="1100">
            <a:solidFill>
              <a:sysClr val="windowText" lastClr="000000"/>
            </a:solidFill>
          </a:endParaRPr>
        </a:p>
        <a:p>
          <a:pPr algn="l"/>
          <a:r>
            <a:rPr kumimoji="1" lang="ja-JP" altLang="en-US" sz="1100">
              <a:solidFill>
                <a:sysClr val="windowText" lastClr="000000"/>
              </a:solidFill>
            </a:rPr>
            <a:t>・</a:t>
          </a:r>
          <a:r>
            <a:rPr kumimoji="1" lang="en-US" altLang="ja-JP" sz="1100">
              <a:solidFill>
                <a:sysClr val="windowText" lastClr="000000"/>
              </a:solidFill>
            </a:rPr>
            <a:t>PIMS</a:t>
          </a:r>
          <a:r>
            <a:rPr kumimoji="1" lang="ja-JP" altLang="en-US" sz="1100">
              <a:solidFill>
                <a:sysClr val="windowText" lastClr="000000"/>
              </a:solidFill>
            </a:rPr>
            <a:t>取込サービス</a:t>
          </a:r>
        </a:p>
      </xdr:txBody>
    </xdr:sp>
    <xdr:clientData/>
  </xdr:twoCellAnchor>
  <xdr:twoCellAnchor>
    <xdr:from>
      <xdr:col>7</xdr:col>
      <xdr:colOff>0</xdr:colOff>
      <xdr:row>38</xdr:row>
      <xdr:rowOff>0</xdr:rowOff>
    </xdr:from>
    <xdr:to>
      <xdr:col>10</xdr:col>
      <xdr:colOff>0</xdr:colOff>
      <xdr:row>44</xdr:row>
      <xdr:rowOff>0</xdr:rowOff>
    </xdr:to>
    <xdr:sp macro="" textlink="">
      <xdr:nvSpPr>
        <xdr:cNvPr id="12" name="正方形/長方形 11">
          <a:extLst>
            <a:ext uri="{FF2B5EF4-FFF2-40B4-BE49-F238E27FC236}">
              <a16:creationId xmlns:a16="http://schemas.microsoft.com/office/drawing/2014/main" id="{00000000-0008-0000-0200-00000C000000}"/>
            </a:ext>
          </a:extLst>
        </xdr:cNvPr>
        <xdr:cNvSpPr/>
      </xdr:nvSpPr>
      <xdr:spPr>
        <a:xfrm>
          <a:off x="4400550" y="5943600"/>
          <a:ext cx="1885950" cy="990600"/>
        </a:xfrm>
        <a:prstGeom prst="rect">
          <a:avLst/>
        </a:prstGeom>
        <a:solidFill>
          <a:schemeClr val="accent6">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千葉事業所</a:t>
          </a:r>
          <a:r>
            <a:rPr kumimoji="1" lang="en-US" altLang="ja-JP" sz="1100">
              <a:solidFill>
                <a:sysClr val="windowText" lastClr="000000"/>
              </a:solidFill>
            </a:rPr>
            <a:t>(</a:t>
          </a:r>
          <a:r>
            <a:rPr kumimoji="1" lang="ja-JP" altLang="en-US" sz="1100">
              <a:solidFill>
                <a:sysClr val="windowText" lastClr="000000"/>
              </a:solidFill>
            </a:rPr>
            <a:t>化学</a:t>
          </a:r>
          <a:r>
            <a:rPr kumimoji="1" lang="en-US" altLang="ja-JP" sz="1100">
              <a:solidFill>
                <a:sysClr val="windowText" lastClr="000000"/>
              </a:solidFill>
            </a:rPr>
            <a:t>)GW</a:t>
          </a:r>
          <a:r>
            <a:rPr kumimoji="1" lang="ja-JP" altLang="en-US" sz="1100">
              <a:solidFill>
                <a:sysClr val="windowText" lastClr="000000"/>
              </a:solidFill>
            </a:rPr>
            <a:t>サーバ</a:t>
          </a:r>
          <a:endParaRPr kumimoji="1" lang="en-US" altLang="ja-JP" sz="1100">
            <a:solidFill>
              <a:sysClr val="windowText" lastClr="000000"/>
            </a:solidFill>
          </a:endParaRPr>
        </a:p>
        <a:p>
          <a:pPr algn="l"/>
          <a:r>
            <a:rPr kumimoji="1" lang="en-US" altLang="ja-JP" sz="1100">
              <a:solidFill>
                <a:sysClr val="windowText" lastClr="000000"/>
              </a:solidFill>
            </a:rPr>
            <a:t>10.178.150.1</a:t>
          </a:r>
        </a:p>
        <a:p>
          <a:pPr algn="l"/>
          <a:r>
            <a:rPr kumimoji="1" lang="ja-JP" altLang="en-US" sz="1100">
              <a:solidFill>
                <a:sysClr val="windowText" lastClr="000000"/>
              </a:solidFill>
            </a:rPr>
            <a:t>・</a:t>
          </a:r>
          <a:r>
            <a:rPr kumimoji="1" lang="en-US" altLang="ja-JP" sz="1100">
              <a:solidFill>
                <a:sysClr val="windowText" lastClr="000000"/>
              </a:solidFill>
            </a:rPr>
            <a:t>L3</a:t>
          </a:r>
          <a:r>
            <a:rPr kumimoji="1" lang="ja-JP" altLang="en-US" sz="1100">
              <a:solidFill>
                <a:sysClr val="windowText" lastClr="000000"/>
              </a:solidFill>
            </a:rPr>
            <a:t>層とのファイル連携用</a:t>
          </a:r>
          <a:endParaRPr kumimoji="1" lang="en-US" altLang="ja-JP" sz="1100">
            <a:solidFill>
              <a:sysClr val="windowText" lastClr="000000"/>
            </a:solidFill>
          </a:endParaRPr>
        </a:p>
      </xdr:txBody>
    </xdr:sp>
    <xdr:clientData/>
  </xdr:twoCellAnchor>
  <xdr:twoCellAnchor>
    <xdr:from>
      <xdr:col>10</xdr:col>
      <xdr:colOff>0</xdr:colOff>
      <xdr:row>16</xdr:row>
      <xdr:rowOff>9525</xdr:rowOff>
    </xdr:from>
    <xdr:to>
      <xdr:col>13</xdr:col>
      <xdr:colOff>0</xdr:colOff>
      <xdr:row>22</xdr:row>
      <xdr:rowOff>9525</xdr:rowOff>
    </xdr:to>
    <xdr:sp macro="" textlink="">
      <xdr:nvSpPr>
        <xdr:cNvPr id="13" name="正方形/長方形 12">
          <a:extLst>
            <a:ext uri="{FF2B5EF4-FFF2-40B4-BE49-F238E27FC236}">
              <a16:creationId xmlns:a16="http://schemas.microsoft.com/office/drawing/2014/main" id="{00000000-0008-0000-0200-00000D000000}"/>
            </a:ext>
            <a:ext uri="{147F2762-F138-4A5C-976F-8EAC2B608ADB}">
              <a16:predDERef xmlns:a16="http://schemas.microsoft.com/office/drawing/2014/main" pred="{00000000-0008-0000-0200-00000C000000}"/>
            </a:ext>
          </a:extLst>
        </xdr:cNvPr>
        <xdr:cNvSpPr/>
      </xdr:nvSpPr>
      <xdr:spPr>
        <a:xfrm>
          <a:off x="6191250" y="2600325"/>
          <a:ext cx="1857375" cy="971550"/>
        </a:xfrm>
        <a:prstGeom prst="rect">
          <a:avLst/>
        </a:prstGeom>
        <a:gradFill flip="none" rotWithShape="1">
          <a:gsLst>
            <a:gs pos="50000">
              <a:schemeClr val="bg1">
                <a:lumMod val="75000"/>
              </a:schemeClr>
            </a:gs>
            <a:gs pos="50000">
              <a:schemeClr val="accent6">
                <a:lumMod val="40000"/>
                <a:lumOff val="60000"/>
              </a:schemeClr>
            </a:gs>
          </a:gsLst>
          <a:lin ang="2700000" scaled="1"/>
          <a:tileRect/>
        </a:grad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バッチ基盤サーバ</a:t>
          </a:r>
          <a:endParaRPr kumimoji="1" lang="en-US" altLang="ja-JP" sz="1100">
            <a:solidFill>
              <a:sysClr val="windowText" lastClr="000000"/>
            </a:solidFill>
          </a:endParaRPr>
        </a:p>
        <a:p>
          <a:pPr algn="l"/>
          <a:r>
            <a:rPr kumimoji="1" lang="ja-JP" altLang="en-US" sz="800">
              <a:solidFill>
                <a:sysClr val="windowText" lastClr="000000"/>
              </a:solidFill>
            </a:rPr>
            <a:t>・品質管理システム</a:t>
          </a:r>
        </a:p>
        <a:p>
          <a:pPr algn="l"/>
          <a:r>
            <a:rPr kumimoji="1" lang="ja-JP" altLang="en-US" sz="800">
              <a:solidFill>
                <a:sysClr val="windowText" lastClr="000000"/>
              </a:solidFill>
            </a:rPr>
            <a:t>・包装システム</a:t>
          </a:r>
          <a:endParaRPr kumimoji="1" lang="en-US" altLang="ja-JP" sz="800">
            <a:solidFill>
              <a:sysClr val="windowText" lastClr="000000"/>
            </a:solidFill>
          </a:endParaRPr>
        </a:p>
        <a:p>
          <a:pPr algn="l"/>
          <a:r>
            <a:rPr kumimoji="1" lang="ja-JP" altLang="en-US" sz="800">
              <a:solidFill>
                <a:sysClr val="windowText" lastClr="000000"/>
              </a:solidFill>
            </a:rPr>
            <a:t>・数量確定システム</a:t>
          </a:r>
        </a:p>
        <a:p>
          <a:pPr algn="l"/>
          <a:r>
            <a:rPr kumimoji="1" lang="ja-JP" altLang="en-US" sz="800">
              <a:solidFill>
                <a:sysClr val="windowText" lastClr="000000"/>
              </a:solidFill>
            </a:rPr>
            <a:t>・用役管理システム</a:t>
          </a:r>
        </a:p>
        <a:p>
          <a:pPr algn="l"/>
          <a:endParaRPr kumimoji="1" lang="en-US" altLang="ja-JP" sz="800">
            <a:solidFill>
              <a:sysClr val="windowText" lastClr="000000"/>
            </a:solidFill>
          </a:endParaRPr>
        </a:p>
        <a:p>
          <a:pPr algn="l"/>
          <a:endParaRPr kumimoji="1" lang="ja-JP" altLang="en-US" sz="800">
            <a:solidFill>
              <a:sysClr val="windowText" lastClr="000000"/>
            </a:solidFill>
          </a:endParaRPr>
        </a:p>
      </xdr:txBody>
    </xdr:sp>
    <xdr:clientData/>
  </xdr:twoCellAnchor>
  <xdr:twoCellAnchor>
    <xdr:from>
      <xdr:col>13</xdr:col>
      <xdr:colOff>0</xdr:colOff>
      <xdr:row>16</xdr:row>
      <xdr:rowOff>0</xdr:rowOff>
    </xdr:from>
    <xdr:to>
      <xdr:col>16</xdr:col>
      <xdr:colOff>0</xdr:colOff>
      <xdr:row>22</xdr:row>
      <xdr:rowOff>0</xdr:rowOff>
    </xdr:to>
    <xdr:sp macro="" textlink="">
      <xdr:nvSpPr>
        <xdr:cNvPr id="14" name="正方形/長方形 13">
          <a:extLst>
            <a:ext uri="{FF2B5EF4-FFF2-40B4-BE49-F238E27FC236}">
              <a16:creationId xmlns:a16="http://schemas.microsoft.com/office/drawing/2014/main" id="{00000000-0008-0000-0200-00000E000000}"/>
            </a:ext>
          </a:extLst>
        </xdr:cNvPr>
        <xdr:cNvSpPr/>
      </xdr:nvSpPr>
      <xdr:spPr>
        <a:xfrm>
          <a:off x="8172450" y="2311400"/>
          <a:ext cx="1885950" cy="990600"/>
        </a:xfrm>
        <a:prstGeom prst="rect">
          <a:avLst/>
        </a:prstGeom>
        <a:gradFill flip="none" rotWithShape="1">
          <a:gsLst>
            <a:gs pos="50000">
              <a:schemeClr val="bg1">
                <a:lumMod val="75000"/>
              </a:schemeClr>
            </a:gs>
            <a:gs pos="50000">
              <a:schemeClr val="accent6">
                <a:lumMod val="40000"/>
                <a:lumOff val="60000"/>
              </a:schemeClr>
            </a:gs>
          </a:gsLst>
          <a:lin ang="2700000" scaled="1"/>
          <a:tileRect/>
        </a:grad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共通基盤帳票サーバ</a:t>
          </a:r>
          <a:endParaRPr kumimoji="1" lang="en-US" altLang="ja-JP" sz="1100">
            <a:solidFill>
              <a:sysClr val="windowText" lastClr="000000"/>
            </a:solidFill>
          </a:endParaRPr>
        </a:p>
        <a:p>
          <a:pPr algn="l"/>
          <a:r>
            <a:rPr kumimoji="1" lang="ja-JP" altLang="en-US" sz="800">
              <a:solidFill>
                <a:sysClr val="windowText" lastClr="000000"/>
              </a:solidFill>
            </a:rPr>
            <a:t>・品質管理システム</a:t>
          </a:r>
        </a:p>
        <a:p>
          <a:pPr algn="l"/>
          <a:r>
            <a:rPr kumimoji="1" lang="ja-JP" altLang="en-US" sz="800">
              <a:solidFill>
                <a:sysClr val="windowText" lastClr="000000"/>
              </a:solidFill>
            </a:rPr>
            <a:t>・包装システム</a:t>
          </a:r>
          <a:endParaRPr kumimoji="1" lang="en-US" altLang="ja-JP" sz="800">
            <a:solidFill>
              <a:sysClr val="windowText" lastClr="000000"/>
            </a:solidFill>
          </a:endParaRPr>
        </a:p>
        <a:p>
          <a:pPr algn="l"/>
          <a:endParaRPr kumimoji="1" lang="ja-JP" altLang="en-US" sz="800">
            <a:solidFill>
              <a:sysClr val="windowText" lastClr="000000"/>
            </a:solidFill>
          </a:endParaRPr>
        </a:p>
      </xdr:txBody>
    </xdr:sp>
    <xdr:clientData/>
  </xdr:twoCellAnchor>
  <xdr:twoCellAnchor>
    <xdr:from>
      <xdr:col>1</xdr:col>
      <xdr:colOff>0</xdr:colOff>
      <xdr:row>14</xdr:row>
      <xdr:rowOff>0</xdr:rowOff>
    </xdr:from>
    <xdr:to>
      <xdr:col>4</xdr:col>
      <xdr:colOff>0</xdr:colOff>
      <xdr:row>20</xdr:row>
      <xdr:rowOff>0</xdr:rowOff>
    </xdr:to>
    <xdr:sp macro="" textlink="">
      <xdr:nvSpPr>
        <xdr:cNvPr id="15" name="正方形/長方形 14">
          <a:extLst>
            <a:ext uri="{FF2B5EF4-FFF2-40B4-BE49-F238E27FC236}">
              <a16:creationId xmlns:a16="http://schemas.microsoft.com/office/drawing/2014/main" id="{00000000-0008-0000-0200-00000F000000}"/>
            </a:ext>
          </a:extLst>
        </xdr:cNvPr>
        <xdr:cNvSpPr/>
      </xdr:nvSpPr>
      <xdr:spPr>
        <a:xfrm>
          <a:off x="628650" y="1981200"/>
          <a:ext cx="1885950" cy="990600"/>
        </a:xfrm>
        <a:prstGeom prst="rect">
          <a:avLst/>
        </a:prstGeom>
        <a:solidFill>
          <a:schemeClr val="accent6">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PRM HULFT</a:t>
          </a:r>
          <a:r>
            <a:rPr kumimoji="1" lang="ja-JP" altLang="en-US" sz="1100">
              <a:solidFill>
                <a:sysClr val="windowText" lastClr="000000"/>
              </a:solidFill>
            </a:rPr>
            <a:t>サーバ</a:t>
          </a:r>
          <a:endParaRPr kumimoji="1" lang="en-US" altLang="ja-JP" sz="1100">
            <a:solidFill>
              <a:sysClr val="windowText" lastClr="000000"/>
            </a:solidFill>
          </a:endParaRPr>
        </a:p>
        <a:p>
          <a:pPr algn="l"/>
          <a:r>
            <a:rPr kumimoji="1" lang="en-US" altLang="ja-JP" sz="1100">
              <a:solidFill>
                <a:sysClr val="windowText" lastClr="000000"/>
              </a:solidFill>
            </a:rPr>
            <a:t>10.180.0.54</a:t>
          </a:r>
        </a:p>
        <a:p>
          <a:pPr algn="l"/>
          <a:r>
            <a:rPr kumimoji="1" lang="ja-JP" altLang="en-US" sz="1100">
              <a:solidFill>
                <a:sysClr val="windowText" lastClr="000000"/>
              </a:solidFill>
            </a:rPr>
            <a:t>・</a:t>
          </a:r>
          <a:r>
            <a:rPr kumimoji="1" lang="en-US" altLang="ja-JP" sz="1100">
              <a:solidFill>
                <a:sysClr val="windowText" lastClr="000000"/>
              </a:solidFill>
            </a:rPr>
            <a:t>SAP</a:t>
          </a:r>
          <a:r>
            <a:rPr kumimoji="1" lang="ja-JP" altLang="en-US" sz="1100">
              <a:solidFill>
                <a:sysClr val="windowText" lastClr="000000"/>
              </a:solidFill>
            </a:rPr>
            <a:t>とのファイル連携用</a:t>
          </a:r>
        </a:p>
        <a:p>
          <a:pPr algn="l"/>
          <a:endParaRPr kumimoji="1" lang="ja-JP" altLang="en-US" sz="1100">
            <a:solidFill>
              <a:sysClr val="windowText" lastClr="000000"/>
            </a:solidFill>
          </a:endParaRPr>
        </a:p>
      </xdr:txBody>
    </xdr:sp>
    <xdr:clientData/>
  </xdr:twoCellAnchor>
  <xdr:twoCellAnchor>
    <xdr:from>
      <xdr:col>1</xdr:col>
      <xdr:colOff>0</xdr:colOff>
      <xdr:row>6</xdr:row>
      <xdr:rowOff>0</xdr:rowOff>
    </xdr:from>
    <xdr:to>
      <xdr:col>4</xdr:col>
      <xdr:colOff>0</xdr:colOff>
      <xdr:row>12</xdr:row>
      <xdr:rowOff>0</xdr:rowOff>
    </xdr:to>
    <xdr:sp macro="" textlink="">
      <xdr:nvSpPr>
        <xdr:cNvPr id="16" name="正方形/長方形 15">
          <a:extLst>
            <a:ext uri="{FF2B5EF4-FFF2-40B4-BE49-F238E27FC236}">
              <a16:creationId xmlns:a16="http://schemas.microsoft.com/office/drawing/2014/main" id="{00000000-0008-0000-0200-000010000000}"/>
            </a:ext>
          </a:extLst>
        </xdr:cNvPr>
        <xdr:cNvSpPr/>
      </xdr:nvSpPr>
      <xdr:spPr>
        <a:xfrm>
          <a:off x="628650" y="660400"/>
          <a:ext cx="1885950" cy="99060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PRM OneSAP</a:t>
          </a:r>
        </a:p>
        <a:p>
          <a:pPr algn="l"/>
          <a:endParaRPr kumimoji="1" lang="ja-JP" altLang="en-US" sz="1100">
            <a:solidFill>
              <a:sysClr val="windowText" lastClr="000000"/>
            </a:solidFill>
          </a:endParaRPr>
        </a:p>
      </xdr:txBody>
    </xdr:sp>
    <xdr:clientData/>
  </xdr:twoCellAnchor>
  <xdr:twoCellAnchor>
    <xdr:from>
      <xdr:col>7</xdr:col>
      <xdr:colOff>0</xdr:colOff>
      <xdr:row>46</xdr:row>
      <xdr:rowOff>0</xdr:rowOff>
    </xdr:from>
    <xdr:to>
      <xdr:col>10</xdr:col>
      <xdr:colOff>0</xdr:colOff>
      <xdr:row>52</xdr:row>
      <xdr:rowOff>0</xdr:rowOff>
    </xdr:to>
    <xdr:sp macro="" textlink="">
      <xdr:nvSpPr>
        <xdr:cNvPr id="17" name="正方形/長方形 16">
          <a:extLst>
            <a:ext uri="{FF2B5EF4-FFF2-40B4-BE49-F238E27FC236}">
              <a16:creationId xmlns:a16="http://schemas.microsoft.com/office/drawing/2014/main" id="{00000000-0008-0000-0200-000011000000}"/>
            </a:ext>
          </a:extLst>
        </xdr:cNvPr>
        <xdr:cNvSpPr/>
      </xdr:nvSpPr>
      <xdr:spPr>
        <a:xfrm>
          <a:off x="4400550" y="7264400"/>
          <a:ext cx="1885950" cy="99060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UX7000</a:t>
          </a:r>
          <a:r>
            <a:rPr kumimoji="1" lang="ja-JP" altLang="en-US" sz="1100">
              <a:solidFill>
                <a:sysClr val="windowText" lastClr="000000"/>
              </a:solidFill>
            </a:rPr>
            <a:t>サーバ</a:t>
          </a:r>
          <a:endParaRPr kumimoji="1" lang="en-US" altLang="ja-JP" sz="1100">
            <a:solidFill>
              <a:sysClr val="windowText" lastClr="000000"/>
            </a:solidFill>
          </a:endParaRPr>
        </a:p>
        <a:p>
          <a:pPr algn="l"/>
          <a:r>
            <a:rPr kumimoji="1" lang="ja-JP" altLang="en-US" sz="1100">
              <a:solidFill>
                <a:sysClr val="windowText" lastClr="000000"/>
              </a:solidFill>
            </a:rPr>
            <a:t>・製品倉庫の連携先</a:t>
          </a:r>
          <a:endParaRPr kumimoji="1" lang="en-US" altLang="ja-JP" sz="1100">
            <a:solidFill>
              <a:sysClr val="windowText" lastClr="000000"/>
            </a:solidFill>
          </a:endParaRPr>
        </a:p>
      </xdr:txBody>
    </xdr:sp>
    <xdr:clientData/>
  </xdr:twoCellAnchor>
  <xdr:twoCellAnchor>
    <xdr:from>
      <xdr:col>11</xdr:col>
      <xdr:colOff>0</xdr:colOff>
      <xdr:row>46</xdr:row>
      <xdr:rowOff>0</xdr:rowOff>
    </xdr:from>
    <xdr:to>
      <xdr:col>14</xdr:col>
      <xdr:colOff>0</xdr:colOff>
      <xdr:row>52</xdr:row>
      <xdr:rowOff>0</xdr:rowOff>
    </xdr:to>
    <xdr:sp macro="" textlink="">
      <xdr:nvSpPr>
        <xdr:cNvPr id="18" name="正方形/長方形 17">
          <a:extLst>
            <a:ext uri="{FF2B5EF4-FFF2-40B4-BE49-F238E27FC236}">
              <a16:creationId xmlns:a16="http://schemas.microsoft.com/office/drawing/2014/main" id="{00000000-0008-0000-0200-000012000000}"/>
            </a:ext>
          </a:extLst>
        </xdr:cNvPr>
        <xdr:cNvSpPr/>
      </xdr:nvSpPr>
      <xdr:spPr>
        <a:xfrm>
          <a:off x="6915150" y="7264400"/>
          <a:ext cx="1885950" cy="99060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運転制御サーバ</a:t>
          </a:r>
          <a:endParaRPr kumimoji="1" lang="en-US" altLang="ja-JP" sz="1100">
            <a:solidFill>
              <a:sysClr val="windowText" lastClr="000000"/>
            </a:solidFill>
          </a:endParaRPr>
        </a:p>
        <a:p>
          <a:pPr algn="l"/>
          <a:r>
            <a:rPr kumimoji="1" lang="ja-JP" altLang="en-US" sz="1100">
              <a:solidFill>
                <a:sysClr val="windowText" lastClr="000000"/>
              </a:solidFill>
            </a:rPr>
            <a:t>・ヤードの連携先</a:t>
          </a:r>
          <a:endParaRPr kumimoji="1" lang="en-US" altLang="ja-JP" sz="1100">
            <a:solidFill>
              <a:sysClr val="windowText" lastClr="000000"/>
            </a:solidFill>
          </a:endParaRPr>
        </a:p>
      </xdr:txBody>
    </xdr:sp>
    <xdr:clientData/>
  </xdr:twoCellAnchor>
  <xdr:twoCellAnchor>
    <xdr:from>
      <xdr:col>3</xdr:col>
      <xdr:colOff>0</xdr:colOff>
      <xdr:row>46</xdr:row>
      <xdr:rowOff>0</xdr:rowOff>
    </xdr:from>
    <xdr:to>
      <xdr:col>6</xdr:col>
      <xdr:colOff>0</xdr:colOff>
      <xdr:row>52</xdr:row>
      <xdr:rowOff>0</xdr:rowOff>
    </xdr:to>
    <xdr:sp macro="" textlink="">
      <xdr:nvSpPr>
        <xdr:cNvPr id="19" name="正方形/長方形 18">
          <a:extLst>
            <a:ext uri="{FF2B5EF4-FFF2-40B4-BE49-F238E27FC236}">
              <a16:creationId xmlns:a16="http://schemas.microsoft.com/office/drawing/2014/main" id="{00000000-0008-0000-0200-000013000000}"/>
            </a:ext>
          </a:extLst>
        </xdr:cNvPr>
        <xdr:cNvSpPr/>
      </xdr:nvSpPr>
      <xdr:spPr>
        <a:xfrm>
          <a:off x="1885950" y="7264400"/>
          <a:ext cx="1885950" cy="99060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TCM</a:t>
          </a:r>
          <a:r>
            <a:rPr kumimoji="1" lang="ja-JP" altLang="en-US" sz="1100">
              <a:solidFill>
                <a:sysClr val="windowText" lastClr="000000"/>
              </a:solidFill>
            </a:rPr>
            <a:t>サーバ</a:t>
          </a:r>
          <a:endParaRPr kumimoji="1" lang="en-US" altLang="ja-JP" sz="1100">
            <a:solidFill>
              <a:sysClr val="windowText" lastClr="000000"/>
            </a:solidFill>
          </a:endParaRPr>
        </a:p>
        <a:p>
          <a:pPr algn="l"/>
          <a:r>
            <a:rPr kumimoji="1" lang="ja-JP" altLang="en-US" sz="1100">
              <a:solidFill>
                <a:sysClr val="windowText" lastClr="000000"/>
              </a:solidFill>
            </a:rPr>
            <a:t>・製品倉庫の連携先</a:t>
          </a:r>
        </a:p>
      </xdr:txBody>
    </xdr:sp>
    <xdr:clientData/>
  </xdr:twoCellAnchor>
  <xdr:twoCellAnchor>
    <xdr:from>
      <xdr:col>2</xdr:col>
      <xdr:colOff>342900</xdr:colOff>
      <xdr:row>12</xdr:row>
      <xdr:rowOff>0</xdr:rowOff>
    </xdr:from>
    <xdr:to>
      <xdr:col>2</xdr:col>
      <xdr:colOff>342900</xdr:colOff>
      <xdr:row>14</xdr:row>
      <xdr:rowOff>0</xdr:rowOff>
    </xdr:to>
    <xdr:cxnSp macro="">
      <xdr:nvCxnSpPr>
        <xdr:cNvPr id="20" name="直線コネクタ 19">
          <a:extLst>
            <a:ext uri="{FF2B5EF4-FFF2-40B4-BE49-F238E27FC236}">
              <a16:creationId xmlns:a16="http://schemas.microsoft.com/office/drawing/2014/main" id="{00000000-0008-0000-0200-000014000000}"/>
            </a:ext>
          </a:extLst>
        </xdr:cNvPr>
        <xdr:cNvCxnSpPr>
          <a:stCxn id="16" idx="2"/>
          <a:endCxn id="15" idx="0"/>
        </xdr:cNvCxnSpPr>
      </xdr:nvCxnSpPr>
      <xdr:spPr>
        <a:xfrm>
          <a:off x="1600200" y="1651000"/>
          <a:ext cx="0" cy="330200"/>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309563</xdr:colOff>
      <xdr:row>20</xdr:row>
      <xdr:rowOff>0</xdr:rowOff>
    </xdr:from>
    <xdr:to>
      <xdr:col>5</xdr:col>
      <xdr:colOff>0</xdr:colOff>
      <xdr:row>33</xdr:row>
      <xdr:rowOff>0</xdr:rowOff>
    </xdr:to>
    <xdr:cxnSp macro="">
      <xdr:nvCxnSpPr>
        <xdr:cNvPr id="21" name="カギ線コネクタ 20">
          <a:extLst>
            <a:ext uri="{FF2B5EF4-FFF2-40B4-BE49-F238E27FC236}">
              <a16:creationId xmlns:a16="http://schemas.microsoft.com/office/drawing/2014/main" id="{00000000-0008-0000-0200-000015000000}"/>
            </a:ext>
          </a:extLst>
        </xdr:cNvPr>
        <xdr:cNvCxnSpPr>
          <a:stCxn id="15" idx="2"/>
          <a:endCxn id="10" idx="1"/>
        </xdr:cNvCxnSpPr>
      </xdr:nvCxnSpPr>
      <xdr:spPr>
        <a:xfrm rot="16200000" flipH="1">
          <a:off x="1281907" y="3256756"/>
          <a:ext cx="2146300" cy="1576387"/>
        </a:xfrm>
        <a:prstGeom prst="bentConnector2">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342900</xdr:colOff>
      <xdr:row>12</xdr:row>
      <xdr:rowOff>0</xdr:rowOff>
    </xdr:from>
    <xdr:to>
      <xdr:col>6</xdr:col>
      <xdr:colOff>342900</xdr:colOff>
      <xdr:row>14</xdr:row>
      <xdr:rowOff>0</xdr:rowOff>
    </xdr:to>
    <xdr:cxnSp macro="">
      <xdr:nvCxnSpPr>
        <xdr:cNvPr id="22" name="直線コネクタ 21">
          <a:extLst>
            <a:ext uri="{FF2B5EF4-FFF2-40B4-BE49-F238E27FC236}">
              <a16:creationId xmlns:a16="http://schemas.microsoft.com/office/drawing/2014/main" id="{00000000-0008-0000-0200-000016000000}"/>
            </a:ext>
          </a:extLst>
        </xdr:cNvPr>
        <xdr:cNvCxnSpPr>
          <a:stCxn id="8" idx="2"/>
          <a:endCxn id="9" idx="0"/>
        </xdr:cNvCxnSpPr>
      </xdr:nvCxnSpPr>
      <xdr:spPr>
        <a:xfrm>
          <a:off x="4114800" y="1651000"/>
          <a:ext cx="0" cy="330200"/>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309563</xdr:colOff>
      <xdr:row>20</xdr:row>
      <xdr:rowOff>0</xdr:rowOff>
    </xdr:from>
    <xdr:to>
      <xdr:col>6</xdr:col>
      <xdr:colOff>309563</xdr:colOff>
      <xdr:row>30</xdr:row>
      <xdr:rowOff>0</xdr:rowOff>
    </xdr:to>
    <xdr:cxnSp macro="">
      <xdr:nvCxnSpPr>
        <xdr:cNvPr id="23" name="直線コネクタ 22">
          <a:extLst>
            <a:ext uri="{FF2B5EF4-FFF2-40B4-BE49-F238E27FC236}">
              <a16:creationId xmlns:a16="http://schemas.microsoft.com/office/drawing/2014/main" id="{00000000-0008-0000-0200-000017000000}"/>
            </a:ext>
          </a:extLst>
        </xdr:cNvPr>
        <xdr:cNvCxnSpPr>
          <a:stCxn id="9" idx="2"/>
          <a:endCxn id="10" idx="0"/>
        </xdr:cNvCxnSpPr>
      </xdr:nvCxnSpPr>
      <xdr:spPr>
        <a:xfrm>
          <a:off x="4081463" y="2971800"/>
          <a:ext cx="0" cy="1651000"/>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333375</xdr:colOff>
      <xdr:row>19</xdr:row>
      <xdr:rowOff>47624</xdr:rowOff>
    </xdr:from>
    <xdr:to>
      <xdr:col>10</xdr:col>
      <xdr:colOff>345282</xdr:colOff>
      <xdr:row>30</xdr:row>
      <xdr:rowOff>0</xdr:rowOff>
    </xdr:to>
    <xdr:cxnSp macro="">
      <xdr:nvCxnSpPr>
        <xdr:cNvPr id="24" name="カギ線コネクタ 23">
          <a:extLst>
            <a:ext uri="{FF2B5EF4-FFF2-40B4-BE49-F238E27FC236}">
              <a16:creationId xmlns:a16="http://schemas.microsoft.com/office/drawing/2014/main" id="{00000000-0008-0000-0200-000018000000}"/>
            </a:ext>
          </a:extLst>
        </xdr:cNvPr>
        <xdr:cNvCxnSpPr>
          <a:endCxn id="11" idx="0"/>
        </xdr:cNvCxnSpPr>
      </xdr:nvCxnSpPr>
      <xdr:spPr>
        <a:xfrm rot="16200000" flipH="1">
          <a:off x="5112941" y="3103958"/>
          <a:ext cx="1768476" cy="1269207"/>
        </a:xfrm>
        <a:prstGeom prst="bentConnector3">
          <a:avLst>
            <a:gd name="adj1" fmla="val 50000"/>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342900</xdr:colOff>
      <xdr:row>36</xdr:row>
      <xdr:rowOff>0</xdr:rowOff>
    </xdr:from>
    <xdr:to>
      <xdr:col>10</xdr:col>
      <xdr:colOff>342900</xdr:colOff>
      <xdr:row>38</xdr:row>
      <xdr:rowOff>0</xdr:rowOff>
    </xdr:to>
    <xdr:cxnSp macro="">
      <xdr:nvCxnSpPr>
        <xdr:cNvPr id="25" name="カギ線コネクタ 24">
          <a:extLst>
            <a:ext uri="{FF2B5EF4-FFF2-40B4-BE49-F238E27FC236}">
              <a16:creationId xmlns:a16="http://schemas.microsoft.com/office/drawing/2014/main" id="{00000000-0008-0000-0200-000019000000}"/>
            </a:ext>
          </a:extLst>
        </xdr:cNvPr>
        <xdr:cNvCxnSpPr>
          <a:stCxn id="11" idx="2"/>
          <a:endCxn id="12" idx="0"/>
        </xdr:cNvCxnSpPr>
      </xdr:nvCxnSpPr>
      <xdr:spPr>
        <a:xfrm rot="5400000">
          <a:off x="5835650" y="5149850"/>
          <a:ext cx="330200" cy="1257300"/>
        </a:xfrm>
        <a:prstGeom prst="bentConnector3">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342900</xdr:colOff>
      <xdr:row>36</xdr:row>
      <xdr:rowOff>0</xdr:rowOff>
    </xdr:from>
    <xdr:to>
      <xdr:col>7</xdr:col>
      <xdr:colOff>0</xdr:colOff>
      <xdr:row>41</xdr:row>
      <xdr:rowOff>0</xdr:rowOff>
    </xdr:to>
    <xdr:cxnSp macro="">
      <xdr:nvCxnSpPr>
        <xdr:cNvPr id="26" name="カギ線コネクタ 25">
          <a:extLst>
            <a:ext uri="{FF2B5EF4-FFF2-40B4-BE49-F238E27FC236}">
              <a16:creationId xmlns:a16="http://schemas.microsoft.com/office/drawing/2014/main" id="{00000000-0008-0000-0200-00001A000000}"/>
            </a:ext>
          </a:extLst>
        </xdr:cNvPr>
        <xdr:cNvCxnSpPr>
          <a:stCxn id="10" idx="2"/>
          <a:endCxn id="12" idx="1"/>
        </xdr:cNvCxnSpPr>
      </xdr:nvCxnSpPr>
      <xdr:spPr>
        <a:xfrm rot="16200000" flipH="1">
          <a:off x="3844925" y="5883275"/>
          <a:ext cx="825500" cy="285750"/>
        </a:xfrm>
        <a:prstGeom prst="bentConnector2">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342900</xdr:colOff>
      <xdr:row>44</xdr:row>
      <xdr:rowOff>0</xdr:rowOff>
    </xdr:from>
    <xdr:to>
      <xdr:col>8</xdr:col>
      <xdr:colOff>342900</xdr:colOff>
      <xdr:row>46</xdr:row>
      <xdr:rowOff>0</xdr:rowOff>
    </xdr:to>
    <xdr:cxnSp macro="">
      <xdr:nvCxnSpPr>
        <xdr:cNvPr id="27" name="カギ線コネクタ 26">
          <a:extLst>
            <a:ext uri="{FF2B5EF4-FFF2-40B4-BE49-F238E27FC236}">
              <a16:creationId xmlns:a16="http://schemas.microsoft.com/office/drawing/2014/main" id="{00000000-0008-0000-0200-00001B000000}"/>
            </a:ext>
          </a:extLst>
        </xdr:cNvPr>
        <xdr:cNvCxnSpPr>
          <a:stCxn id="12" idx="2"/>
          <a:endCxn id="19" idx="0"/>
        </xdr:cNvCxnSpPr>
      </xdr:nvCxnSpPr>
      <xdr:spPr>
        <a:xfrm rot="5400000">
          <a:off x="3949700" y="5842000"/>
          <a:ext cx="330200" cy="2514600"/>
        </a:xfrm>
        <a:prstGeom prst="bentConnector3">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342900</xdr:colOff>
      <xdr:row>44</xdr:row>
      <xdr:rowOff>0</xdr:rowOff>
    </xdr:from>
    <xdr:to>
      <xdr:col>12</xdr:col>
      <xdr:colOff>342900</xdr:colOff>
      <xdr:row>46</xdr:row>
      <xdr:rowOff>0</xdr:rowOff>
    </xdr:to>
    <xdr:cxnSp macro="">
      <xdr:nvCxnSpPr>
        <xdr:cNvPr id="28" name="カギ線コネクタ 27">
          <a:extLst>
            <a:ext uri="{FF2B5EF4-FFF2-40B4-BE49-F238E27FC236}">
              <a16:creationId xmlns:a16="http://schemas.microsoft.com/office/drawing/2014/main" id="{00000000-0008-0000-0200-00001C000000}"/>
            </a:ext>
          </a:extLst>
        </xdr:cNvPr>
        <xdr:cNvCxnSpPr>
          <a:stCxn id="12" idx="2"/>
          <a:endCxn id="18" idx="0"/>
        </xdr:cNvCxnSpPr>
      </xdr:nvCxnSpPr>
      <xdr:spPr>
        <a:xfrm rot="16200000" flipH="1">
          <a:off x="6464300" y="5842000"/>
          <a:ext cx="330200" cy="2514600"/>
        </a:xfrm>
        <a:prstGeom prst="bentConnector3">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342900</xdr:colOff>
      <xdr:row>44</xdr:row>
      <xdr:rowOff>0</xdr:rowOff>
    </xdr:from>
    <xdr:to>
      <xdr:col>8</xdr:col>
      <xdr:colOff>342900</xdr:colOff>
      <xdr:row>46</xdr:row>
      <xdr:rowOff>0</xdr:rowOff>
    </xdr:to>
    <xdr:cxnSp macro="">
      <xdr:nvCxnSpPr>
        <xdr:cNvPr id="29" name="直線コネクタ 28">
          <a:extLst>
            <a:ext uri="{FF2B5EF4-FFF2-40B4-BE49-F238E27FC236}">
              <a16:creationId xmlns:a16="http://schemas.microsoft.com/office/drawing/2014/main" id="{00000000-0008-0000-0200-00001D000000}"/>
            </a:ext>
          </a:extLst>
        </xdr:cNvPr>
        <xdr:cNvCxnSpPr>
          <a:stCxn id="12" idx="2"/>
          <a:endCxn id="17" idx="0"/>
        </xdr:cNvCxnSpPr>
      </xdr:nvCxnSpPr>
      <xdr:spPr>
        <a:xfrm>
          <a:off x="5372100" y="6934200"/>
          <a:ext cx="0" cy="330200"/>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0</xdr:colOff>
      <xdr:row>15</xdr:row>
      <xdr:rowOff>9525</xdr:rowOff>
    </xdr:from>
    <xdr:to>
      <xdr:col>10</xdr:col>
      <xdr:colOff>19050</xdr:colOff>
      <xdr:row>15</xdr:row>
      <xdr:rowOff>9525</xdr:rowOff>
    </xdr:to>
    <xdr:cxnSp macro="">
      <xdr:nvCxnSpPr>
        <xdr:cNvPr id="30" name="直線コネクタ 29">
          <a:extLst>
            <a:ext uri="{FF2B5EF4-FFF2-40B4-BE49-F238E27FC236}">
              <a16:creationId xmlns:a16="http://schemas.microsoft.com/office/drawing/2014/main" id="{00000000-0008-0000-0200-00001E000000}"/>
            </a:ext>
          </a:extLst>
        </xdr:cNvPr>
        <xdr:cNvCxnSpPr/>
      </xdr:nvCxnSpPr>
      <xdr:spPr>
        <a:xfrm>
          <a:off x="5029200" y="2155825"/>
          <a:ext cx="1276350" cy="0"/>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23814</xdr:colOff>
      <xdr:row>38</xdr:row>
      <xdr:rowOff>0</xdr:rowOff>
    </xdr:from>
    <xdr:to>
      <xdr:col>17</xdr:col>
      <xdr:colOff>23813</xdr:colOff>
      <xdr:row>44</xdr:row>
      <xdr:rowOff>0</xdr:rowOff>
    </xdr:to>
    <xdr:sp macro="" textlink="">
      <xdr:nvSpPr>
        <xdr:cNvPr id="31" name="正方形/長方形 30">
          <a:extLst>
            <a:ext uri="{FF2B5EF4-FFF2-40B4-BE49-F238E27FC236}">
              <a16:creationId xmlns:a16="http://schemas.microsoft.com/office/drawing/2014/main" id="{00000000-0008-0000-0200-00001F000000}"/>
            </a:ext>
          </a:extLst>
        </xdr:cNvPr>
        <xdr:cNvSpPr/>
      </xdr:nvSpPr>
      <xdr:spPr>
        <a:xfrm>
          <a:off x="8824914" y="5943600"/>
          <a:ext cx="1885949" cy="99060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PIMS</a:t>
          </a:r>
          <a:r>
            <a:rPr kumimoji="1" lang="ja-JP" altLang="en-US" sz="1100">
              <a:solidFill>
                <a:sysClr val="windowText" lastClr="000000"/>
              </a:solidFill>
            </a:rPr>
            <a:t>サーバ</a:t>
          </a:r>
          <a:endParaRPr kumimoji="1" lang="en-US" altLang="ja-JP" sz="1100">
            <a:solidFill>
              <a:sysClr val="windowText" lastClr="000000"/>
            </a:solidFill>
          </a:endParaRPr>
        </a:p>
        <a:p>
          <a:pPr algn="l"/>
          <a:r>
            <a:rPr kumimoji="1" lang="ja-JP" altLang="en-US" sz="1100">
              <a:solidFill>
                <a:sysClr val="windowText" lastClr="000000"/>
              </a:solidFill>
            </a:rPr>
            <a:t>・</a:t>
          </a:r>
          <a:r>
            <a:rPr kumimoji="1" lang="en-US" altLang="ja-JP" sz="1100">
              <a:solidFill>
                <a:sysClr val="windowText" lastClr="000000"/>
              </a:solidFill>
            </a:rPr>
            <a:t>PHX</a:t>
          </a:r>
          <a:r>
            <a:rPr kumimoji="1" lang="ja-JP" altLang="en-US" sz="1100">
              <a:solidFill>
                <a:sysClr val="windowText" lastClr="000000"/>
              </a:solidFill>
            </a:rPr>
            <a:t>データ取込元</a:t>
          </a:r>
          <a:endParaRPr kumimoji="1" lang="en-US" altLang="ja-JP" sz="1100">
            <a:solidFill>
              <a:sysClr val="windowText" lastClr="000000"/>
            </a:solidFill>
          </a:endParaRPr>
        </a:p>
        <a:p>
          <a:pPr algn="l"/>
          <a:r>
            <a:rPr kumimoji="1" lang="ja-JP" altLang="en-US" sz="1100">
              <a:solidFill>
                <a:sysClr val="windowText" lastClr="000000"/>
              </a:solidFill>
            </a:rPr>
            <a:t>・</a:t>
          </a:r>
          <a:r>
            <a:rPr kumimoji="1" lang="en-US" altLang="ja-JP" sz="1100">
              <a:solidFill>
                <a:sysClr val="windowText" lastClr="000000"/>
              </a:solidFill>
            </a:rPr>
            <a:t>PHX</a:t>
          </a:r>
          <a:r>
            <a:rPr kumimoji="1" lang="ja-JP" altLang="en-US" sz="1100">
              <a:solidFill>
                <a:sysClr val="windowText" lastClr="000000"/>
              </a:solidFill>
            </a:rPr>
            <a:t>データ書込み先</a:t>
          </a:r>
        </a:p>
      </xdr:txBody>
    </xdr:sp>
    <xdr:clientData/>
  </xdr:twoCellAnchor>
  <xdr:twoCellAnchor>
    <xdr:from>
      <xdr:col>11</xdr:col>
      <xdr:colOff>323417</xdr:colOff>
      <xdr:row>35</xdr:row>
      <xdr:rowOff>146971</xdr:rowOff>
    </xdr:from>
    <xdr:to>
      <xdr:col>15</xdr:col>
      <xdr:colOff>365847</xdr:colOff>
      <xdr:row>38</xdr:row>
      <xdr:rowOff>0</xdr:rowOff>
    </xdr:to>
    <xdr:cxnSp macro="">
      <xdr:nvCxnSpPr>
        <xdr:cNvPr id="32" name="カギ線コネクタ 31">
          <a:extLst>
            <a:ext uri="{FF2B5EF4-FFF2-40B4-BE49-F238E27FC236}">
              <a16:creationId xmlns:a16="http://schemas.microsoft.com/office/drawing/2014/main" id="{00000000-0008-0000-0200-000020000000}"/>
            </a:ext>
          </a:extLst>
        </xdr:cNvPr>
        <xdr:cNvCxnSpPr>
          <a:endCxn id="31" idx="0"/>
        </xdr:cNvCxnSpPr>
      </xdr:nvCxnSpPr>
      <xdr:spPr>
        <a:xfrm rot="16200000" flipH="1">
          <a:off x="8342917" y="4490921"/>
          <a:ext cx="348329" cy="2557030"/>
        </a:xfrm>
        <a:prstGeom prst="bentConnector3">
          <a:avLst/>
        </a:prstGeom>
        <a:ln w="57150">
          <a:solidFill>
            <a:srgbClr val="00B05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345280</xdr:colOff>
      <xdr:row>10</xdr:row>
      <xdr:rowOff>0</xdr:rowOff>
    </xdr:from>
    <xdr:to>
      <xdr:col>17</xdr:col>
      <xdr:colOff>23812</xdr:colOff>
      <xdr:row>41</xdr:row>
      <xdr:rowOff>0</xdr:rowOff>
    </xdr:to>
    <xdr:cxnSp macro="">
      <xdr:nvCxnSpPr>
        <xdr:cNvPr id="33" name="カギ線コネクタ 32">
          <a:extLst>
            <a:ext uri="{FF2B5EF4-FFF2-40B4-BE49-F238E27FC236}">
              <a16:creationId xmlns:a16="http://schemas.microsoft.com/office/drawing/2014/main" id="{00000000-0008-0000-0200-000021000000}"/>
            </a:ext>
          </a:extLst>
        </xdr:cNvPr>
        <xdr:cNvCxnSpPr>
          <a:stCxn id="35" idx="0"/>
          <a:endCxn id="31" idx="3"/>
        </xdr:cNvCxnSpPr>
      </xdr:nvCxnSpPr>
      <xdr:spPr>
        <a:xfrm rot="16200000" flipH="1">
          <a:off x="6426596" y="2154634"/>
          <a:ext cx="5118100" cy="3450432"/>
        </a:xfrm>
        <a:prstGeom prst="bentConnector4">
          <a:avLst>
            <a:gd name="adj1" fmla="val -3295"/>
            <a:gd name="adj2" fmla="val 105981"/>
          </a:avLst>
        </a:prstGeom>
        <a:ln w="57150">
          <a:solidFill>
            <a:srgbClr val="00B050"/>
          </a:solidFill>
        </a:ln>
      </xdr:spPr>
      <xdr:style>
        <a:lnRef idx="1">
          <a:schemeClr val="accent6"/>
        </a:lnRef>
        <a:fillRef idx="0">
          <a:schemeClr val="accent6"/>
        </a:fillRef>
        <a:effectRef idx="0">
          <a:schemeClr val="accent6"/>
        </a:effectRef>
        <a:fontRef idx="minor">
          <a:schemeClr val="tx1"/>
        </a:fontRef>
      </xdr:style>
    </xdr:cxnSp>
    <xdr:clientData/>
  </xdr:twoCellAnchor>
  <xdr:twoCellAnchor>
    <xdr:from>
      <xdr:col>5</xdr:col>
      <xdr:colOff>428624</xdr:colOff>
      <xdr:row>41</xdr:row>
      <xdr:rowOff>-1</xdr:rowOff>
    </xdr:from>
    <xdr:to>
      <xdr:col>15</xdr:col>
      <xdr:colOff>369095</xdr:colOff>
      <xdr:row>44</xdr:row>
      <xdr:rowOff>0</xdr:rowOff>
    </xdr:to>
    <xdr:cxnSp macro="">
      <xdr:nvCxnSpPr>
        <xdr:cNvPr id="34" name="カギ線コネクタ 33">
          <a:extLst>
            <a:ext uri="{FF2B5EF4-FFF2-40B4-BE49-F238E27FC236}">
              <a16:creationId xmlns:a16="http://schemas.microsoft.com/office/drawing/2014/main" id="{00000000-0008-0000-0200-000022000000}"/>
            </a:ext>
          </a:extLst>
        </xdr:cNvPr>
        <xdr:cNvCxnSpPr>
          <a:endCxn id="31" idx="2"/>
        </xdr:cNvCxnSpPr>
      </xdr:nvCxnSpPr>
      <xdr:spPr>
        <a:xfrm>
          <a:off x="3571874" y="6438899"/>
          <a:ext cx="6226971" cy="495301"/>
        </a:xfrm>
        <a:prstGeom prst="bentConnector4">
          <a:avLst>
            <a:gd name="adj1" fmla="val -38608"/>
            <a:gd name="adj2" fmla="val 426666"/>
          </a:avLst>
        </a:prstGeom>
        <a:ln w="57150">
          <a:solidFill>
            <a:srgbClr val="00B05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0</xdr:colOff>
      <xdr:row>10</xdr:row>
      <xdr:rowOff>0</xdr:rowOff>
    </xdr:from>
    <xdr:to>
      <xdr:col>13</xdr:col>
      <xdr:colOff>0</xdr:colOff>
      <xdr:row>16</xdr:row>
      <xdr:rowOff>0</xdr:rowOff>
    </xdr:to>
    <xdr:sp macro="" textlink="">
      <xdr:nvSpPr>
        <xdr:cNvPr id="35" name="正方形/長方形 34">
          <a:extLst>
            <a:ext uri="{FF2B5EF4-FFF2-40B4-BE49-F238E27FC236}">
              <a16:creationId xmlns:a16="http://schemas.microsoft.com/office/drawing/2014/main" id="{00000000-0008-0000-0200-000023000000}"/>
            </a:ext>
          </a:extLst>
        </xdr:cNvPr>
        <xdr:cNvSpPr/>
      </xdr:nvSpPr>
      <xdr:spPr>
        <a:xfrm>
          <a:off x="6286500" y="1320800"/>
          <a:ext cx="1885950" cy="990600"/>
        </a:xfrm>
        <a:prstGeom prst="rect">
          <a:avLst/>
        </a:prstGeom>
        <a:gradFill flip="none" rotWithShape="1">
          <a:gsLst>
            <a:gs pos="50000">
              <a:schemeClr val="bg1">
                <a:lumMod val="75000"/>
              </a:schemeClr>
            </a:gs>
            <a:gs pos="50000">
              <a:schemeClr val="accent6">
                <a:lumMod val="40000"/>
                <a:lumOff val="60000"/>
              </a:schemeClr>
            </a:gs>
          </a:gsLst>
          <a:lin ang="2700000" scaled="1"/>
          <a:tileRect/>
        </a:grad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共通基盤</a:t>
          </a:r>
          <a:r>
            <a:rPr kumimoji="1" lang="en-US" altLang="ja-JP" sz="1100">
              <a:solidFill>
                <a:sysClr val="windowText" lastClr="000000"/>
              </a:solidFill>
            </a:rPr>
            <a:t>AP</a:t>
          </a:r>
          <a:r>
            <a:rPr kumimoji="1" lang="ja-JP" altLang="en-US" sz="1100">
              <a:solidFill>
                <a:sysClr val="windowText" lastClr="000000"/>
              </a:solidFill>
            </a:rPr>
            <a:t>サーバ</a:t>
          </a:r>
          <a:endParaRPr kumimoji="1" lang="en-US" altLang="ja-JP" sz="1100">
            <a:solidFill>
              <a:sysClr val="windowText" lastClr="000000"/>
            </a:solidFill>
          </a:endParaRPr>
        </a:p>
        <a:p>
          <a:pPr algn="l"/>
          <a:r>
            <a:rPr kumimoji="1" lang="ja-JP" altLang="en-US" sz="800">
              <a:solidFill>
                <a:sysClr val="windowText" lastClr="000000"/>
              </a:solidFill>
            </a:rPr>
            <a:t>・品質管理システム</a:t>
          </a:r>
          <a:endParaRPr kumimoji="1" lang="en-US" altLang="ja-JP" sz="800">
            <a:solidFill>
              <a:sysClr val="windowText" lastClr="000000"/>
            </a:solidFill>
          </a:endParaRPr>
        </a:p>
        <a:p>
          <a:pPr algn="l"/>
          <a:r>
            <a:rPr kumimoji="1" lang="ja-JP" altLang="en-US" sz="800">
              <a:solidFill>
                <a:sysClr val="windowText" lastClr="000000"/>
              </a:solidFill>
            </a:rPr>
            <a:t>・包装システム</a:t>
          </a:r>
          <a:endParaRPr kumimoji="1" lang="en-US" altLang="ja-JP" sz="800">
            <a:solidFill>
              <a:sysClr val="windowText" lastClr="000000"/>
            </a:solidFill>
          </a:endParaRPr>
        </a:p>
        <a:p>
          <a:pPr algn="l"/>
          <a:r>
            <a:rPr kumimoji="1" lang="ja-JP" altLang="en-US" sz="800">
              <a:solidFill>
                <a:sysClr val="windowText" lastClr="000000"/>
              </a:solidFill>
            </a:rPr>
            <a:t>・数量確定システム</a:t>
          </a:r>
          <a:endParaRPr kumimoji="1" lang="en-US" altLang="ja-JP" sz="800">
            <a:solidFill>
              <a:sysClr val="windowText" lastClr="000000"/>
            </a:solidFill>
          </a:endParaRPr>
        </a:p>
        <a:p>
          <a:pPr algn="l"/>
          <a:r>
            <a:rPr kumimoji="1" lang="ja-JP" altLang="en-US" sz="800">
              <a:solidFill>
                <a:sysClr val="windowText" lastClr="000000"/>
              </a:solidFill>
            </a:rPr>
            <a:t>・用役管理システム</a:t>
          </a:r>
          <a:endParaRPr kumimoji="1" lang="en-US" altLang="ja-JP" sz="800">
            <a:solidFill>
              <a:sysClr val="windowText" lastClr="000000"/>
            </a:solidFill>
          </a:endParaRPr>
        </a:p>
      </xdr:txBody>
    </xdr:sp>
    <xdr:clientData/>
  </xdr:twoCellAnchor>
  <xdr:twoCellAnchor>
    <xdr:from>
      <xdr:col>13</xdr:col>
      <xdr:colOff>0</xdr:colOff>
      <xdr:row>10</xdr:row>
      <xdr:rowOff>0</xdr:rowOff>
    </xdr:from>
    <xdr:to>
      <xdr:col>16</xdr:col>
      <xdr:colOff>0</xdr:colOff>
      <xdr:row>16</xdr:row>
      <xdr:rowOff>0</xdr:rowOff>
    </xdr:to>
    <xdr:sp macro="" textlink="">
      <xdr:nvSpPr>
        <xdr:cNvPr id="36" name="正方形/長方形 35">
          <a:extLst>
            <a:ext uri="{FF2B5EF4-FFF2-40B4-BE49-F238E27FC236}">
              <a16:creationId xmlns:a16="http://schemas.microsoft.com/office/drawing/2014/main" id="{00000000-0008-0000-0200-000024000000}"/>
            </a:ext>
          </a:extLst>
        </xdr:cNvPr>
        <xdr:cNvSpPr/>
      </xdr:nvSpPr>
      <xdr:spPr>
        <a:xfrm>
          <a:off x="8172450" y="1320800"/>
          <a:ext cx="1885950" cy="990600"/>
        </a:xfrm>
        <a:prstGeom prst="rect">
          <a:avLst/>
        </a:prstGeom>
        <a:gradFill flip="none" rotWithShape="1">
          <a:gsLst>
            <a:gs pos="50000">
              <a:schemeClr val="bg1">
                <a:lumMod val="75000"/>
              </a:schemeClr>
            </a:gs>
            <a:gs pos="50000">
              <a:schemeClr val="accent6">
                <a:lumMod val="40000"/>
                <a:lumOff val="60000"/>
              </a:schemeClr>
            </a:gs>
          </a:gsLst>
          <a:lin ang="2700000" scaled="1"/>
          <a:tileRect/>
        </a:grad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共通基盤</a:t>
          </a:r>
          <a:r>
            <a:rPr kumimoji="1" lang="en-US" altLang="ja-JP" sz="1100">
              <a:solidFill>
                <a:sysClr val="windowText" lastClr="000000"/>
              </a:solidFill>
            </a:rPr>
            <a:t>DB</a:t>
          </a:r>
          <a:r>
            <a:rPr kumimoji="1" lang="ja-JP" altLang="en-US" sz="1100">
              <a:solidFill>
                <a:sysClr val="windowText" lastClr="000000"/>
              </a:solidFill>
            </a:rPr>
            <a:t>サーバ</a:t>
          </a:r>
          <a:endParaRPr kumimoji="1" lang="en-US" altLang="ja-JP" sz="1100">
            <a:solidFill>
              <a:sysClr val="windowText" lastClr="000000"/>
            </a:solidFill>
          </a:endParaRPr>
        </a:p>
        <a:p>
          <a:pPr algn="l"/>
          <a:r>
            <a:rPr kumimoji="1" lang="ja-JP" altLang="en-US" sz="800">
              <a:solidFill>
                <a:sysClr val="windowText" lastClr="000000"/>
              </a:solidFill>
            </a:rPr>
            <a:t>・品質管理システム</a:t>
          </a:r>
        </a:p>
        <a:p>
          <a:pPr algn="l"/>
          <a:r>
            <a:rPr kumimoji="1" lang="ja-JP" altLang="en-US" sz="800">
              <a:solidFill>
                <a:sysClr val="windowText" lastClr="000000"/>
              </a:solidFill>
            </a:rPr>
            <a:t>・包装システム</a:t>
          </a:r>
          <a:endParaRPr kumimoji="1" lang="en-US" altLang="ja-JP" sz="800">
            <a:solidFill>
              <a:sysClr val="windowText" lastClr="000000"/>
            </a:solidFill>
          </a:endParaRPr>
        </a:p>
        <a:p>
          <a:pPr algn="l"/>
          <a:r>
            <a:rPr kumimoji="1" lang="ja-JP" altLang="en-US" sz="800">
              <a:solidFill>
                <a:sysClr val="windowText" lastClr="000000"/>
              </a:solidFill>
            </a:rPr>
            <a:t>・数量確定システム</a:t>
          </a:r>
        </a:p>
        <a:p>
          <a:pPr algn="l"/>
          <a:r>
            <a:rPr kumimoji="1" lang="ja-JP" altLang="en-US" sz="800">
              <a:solidFill>
                <a:sysClr val="windowText" lastClr="000000"/>
              </a:solidFill>
            </a:rPr>
            <a:t>・用役管理システム</a:t>
          </a:r>
        </a:p>
        <a:p>
          <a:pPr algn="l"/>
          <a:endParaRPr kumimoji="1" lang="ja-JP" altLang="en-US" sz="800">
            <a:solidFill>
              <a:sysClr val="windowText" lastClr="000000"/>
            </a:solidFill>
          </a:endParaRPr>
        </a:p>
      </xdr:txBody>
    </xdr:sp>
    <xdr:clientData/>
  </xdr:twoCellAnchor>
  <xdr:twoCellAnchor>
    <xdr:from>
      <xdr:col>11</xdr:col>
      <xdr:colOff>119066</xdr:colOff>
      <xdr:row>22</xdr:row>
      <xdr:rowOff>35719</xdr:rowOff>
    </xdr:from>
    <xdr:to>
      <xdr:col>12</xdr:col>
      <xdr:colOff>4</xdr:colOff>
      <xdr:row>25</xdr:row>
      <xdr:rowOff>137585</xdr:rowOff>
    </xdr:to>
    <xdr:cxnSp macro="">
      <xdr:nvCxnSpPr>
        <xdr:cNvPr id="37" name="カギ線コネクタ 36">
          <a:extLst>
            <a:ext uri="{FF2B5EF4-FFF2-40B4-BE49-F238E27FC236}">
              <a16:creationId xmlns:a16="http://schemas.microsoft.com/office/drawing/2014/main" id="{00000000-0008-0000-0200-000025000000}"/>
            </a:ext>
          </a:extLst>
        </xdr:cNvPr>
        <xdr:cNvCxnSpPr>
          <a:stCxn id="38" idx="1"/>
        </xdr:cNvCxnSpPr>
      </xdr:nvCxnSpPr>
      <xdr:spPr>
        <a:xfrm rot="10800000">
          <a:off x="6987649" y="3761052"/>
          <a:ext cx="505355" cy="609866"/>
        </a:xfrm>
        <a:prstGeom prst="bentConnector2">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3</xdr:colOff>
      <xdr:row>25</xdr:row>
      <xdr:rowOff>2</xdr:rowOff>
    </xdr:from>
    <xdr:to>
      <xdr:col>15</xdr:col>
      <xdr:colOff>116417</xdr:colOff>
      <xdr:row>26</xdr:row>
      <xdr:rowOff>105833</xdr:rowOff>
    </xdr:to>
    <xdr:sp macro="" textlink="">
      <xdr:nvSpPr>
        <xdr:cNvPr id="38" name="正方形/長方形 37">
          <a:extLst>
            <a:ext uri="{FF2B5EF4-FFF2-40B4-BE49-F238E27FC236}">
              <a16:creationId xmlns:a16="http://schemas.microsoft.com/office/drawing/2014/main" id="{00000000-0008-0000-0200-000026000000}"/>
            </a:ext>
          </a:extLst>
        </xdr:cNvPr>
        <xdr:cNvSpPr/>
      </xdr:nvSpPr>
      <xdr:spPr>
        <a:xfrm>
          <a:off x="7493003" y="4233335"/>
          <a:ext cx="1989664" cy="275165"/>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新</a:t>
          </a:r>
          <a:r>
            <a:rPr kumimoji="1" lang="en-US" altLang="ja-JP" sz="1100">
              <a:solidFill>
                <a:sysClr val="windowText" lastClr="000000"/>
              </a:solidFill>
            </a:rPr>
            <a:t>IRIS</a:t>
          </a:r>
          <a:r>
            <a:rPr kumimoji="1" lang="ja-JP" altLang="en-US" sz="1100">
              <a:solidFill>
                <a:sysClr val="windowText" lastClr="000000"/>
              </a:solidFill>
            </a:rPr>
            <a:t>操業品質管理</a:t>
          </a:r>
          <a:r>
            <a:rPr kumimoji="1" lang="en-US" altLang="ja-JP" sz="1100">
              <a:solidFill>
                <a:sysClr val="windowText" lastClr="000000"/>
              </a:solidFill>
            </a:rPr>
            <a:t>AP</a:t>
          </a:r>
          <a:r>
            <a:rPr kumimoji="1" lang="ja-JP" altLang="en-US" sz="1100">
              <a:solidFill>
                <a:sysClr val="windowText" lastClr="000000"/>
              </a:solidFill>
            </a:rPr>
            <a:t>サーバ</a:t>
          </a:r>
          <a:endParaRPr kumimoji="1" lang="en-US" altLang="ja-JP" sz="1100">
            <a:solidFill>
              <a:sysClr val="windowText" lastClr="000000"/>
            </a:solidFill>
          </a:endParaRPr>
        </a:p>
      </xdr:txBody>
    </xdr:sp>
    <xdr:clientData/>
  </xdr:twoCellAnchor>
  <xdr:twoCellAnchor>
    <xdr:from>
      <xdr:col>1</xdr:col>
      <xdr:colOff>9525</xdr:colOff>
      <xdr:row>0</xdr:row>
      <xdr:rowOff>92869</xdr:rowOff>
    </xdr:from>
    <xdr:to>
      <xdr:col>2</xdr:col>
      <xdr:colOff>9525</xdr:colOff>
      <xdr:row>0</xdr:row>
      <xdr:rowOff>92869</xdr:rowOff>
    </xdr:to>
    <xdr:cxnSp macro="">
      <xdr:nvCxnSpPr>
        <xdr:cNvPr id="39" name="直線コネクタ 38">
          <a:extLst>
            <a:ext uri="{FF2B5EF4-FFF2-40B4-BE49-F238E27FC236}">
              <a16:creationId xmlns:a16="http://schemas.microsoft.com/office/drawing/2014/main" id="{00000000-0008-0000-0200-000027000000}"/>
            </a:ext>
          </a:extLst>
        </xdr:cNvPr>
        <xdr:cNvCxnSpPr/>
      </xdr:nvCxnSpPr>
      <xdr:spPr>
        <a:xfrm>
          <a:off x="638175" y="92869"/>
          <a:ext cx="628650" cy="0"/>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9525</xdr:colOff>
      <xdr:row>1</xdr:row>
      <xdr:rowOff>92869</xdr:rowOff>
    </xdr:from>
    <xdr:to>
      <xdr:col>2</xdr:col>
      <xdr:colOff>9525</xdr:colOff>
      <xdr:row>1</xdr:row>
      <xdr:rowOff>92869</xdr:rowOff>
    </xdr:to>
    <xdr:cxnSp macro="">
      <xdr:nvCxnSpPr>
        <xdr:cNvPr id="40" name="直線コネクタ 39">
          <a:extLst>
            <a:ext uri="{FF2B5EF4-FFF2-40B4-BE49-F238E27FC236}">
              <a16:creationId xmlns:a16="http://schemas.microsoft.com/office/drawing/2014/main" id="{00000000-0008-0000-0200-000028000000}"/>
            </a:ext>
          </a:extLst>
        </xdr:cNvPr>
        <xdr:cNvCxnSpPr/>
      </xdr:nvCxnSpPr>
      <xdr:spPr>
        <a:xfrm>
          <a:off x="638175" y="257969"/>
          <a:ext cx="628650" cy="0"/>
        </a:xfrm>
        <a:prstGeom prst="line">
          <a:avLst/>
        </a:prstGeom>
        <a:ln w="57150">
          <a:solidFill>
            <a:srgbClr val="00B05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171450</xdr:colOff>
      <xdr:row>24</xdr:row>
      <xdr:rowOff>19050</xdr:rowOff>
    </xdr:from>
    <xdr:to>
      <xdr:col>2</xdr:col>
      <xdr:colOff>171450</xdr:colOff>
      <xdr:row>25</xdr:row>
      <xdr:rowOff>133351</xdr:rowOff>
    </xdr:to>
    <xdr:cxnSp macro="">
      <xdr:nvCxnSpPr>
        <xdr:cNvPr id="41" name="直線矢印コネクタ 40">
          <a:extLst>
            <a:ext uri="{FF2B5EF4-FFF2-40B4-BE49-F238E27FC236}">
              <a16:creationId xmlns:a16="http://schemas.microsoft.com/office/drawing/2014/main" id="{00000000-0008-0000-0200-000029000000}"/>
            </a:ext>
          </a:extLst>
        </xdr:cNvPr>
        <xdr:cNvCxnSpPr/>
      </xdr:nvCxnSpPr>
      <xdr:spPr>
        <a:xfrm flipV="1">
          <a:off x="1428750" y="3651250"/>
          <a:ext cx="0" cy="279401"/>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497681</xdr:colOff>
      <xdr:row>25</xdr:row>
      <xdr:rowOff>90488</xdr:rowOff>
    </xdr:from>
    <xdr:to>
      <xdr:col>9</xdr:col>
      <xdr:colOff>173831</xdr:colOff>
      <xdr:row>25</xdr:row>
      <xdr:rowOff>90489</xdr:rowOff>
    </xdr:to>
    <xdr:cxnSp macro="">
      <xdr:nvCxnSpPr>
        <xdr:cNvPr id="42" name="直線矢印コネクタ 41">
          <a:extLst>
            <a:ext uri="{FF2B5EF4-FFF2-40B4-BE49-F238E27FC236}">
              <a16:creationId xmlns:a16="http://schemas.microsoft.com/office/drawing/2014/main" id="{00000000-0008-0000-0200-00002A000000}"/>
            </a:ext>
          </a:extLst>
        </xdr:cNvPr>
        <xdr:cNvCxnSpPr/>
      </xdr:nvCxnSpPr>
      <xdr:spPr>
        <a:xfrm flipH="1">
          <a:off x="5526881" y="3887788"/>
          <a:ext cx="304800" cy="1"/>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200025</xdr:colOff>
      <xdr:row>37</xdr:row>
      <xdr:rowOff>28575</xdr:rowOff>
    </xdr:from>
    <xdr:to>
      <xdr:col>6</xdr:col>
      <xdr:colOff>200025</xdr:colOff>
      <xdr:row>38</xdr:row>
      <xdr:rowOff>142876</xdr:rowOff>
    </xdr:to>
    <xdr:cxnSp macro="">
      <xdr:nvCxnSpPr>
        <xdr:cNvPr id="43" name="直線矢印コネクタ 42">
          <a:extLst>
            <a:ext uri="{FF2B5EF4-FFF2-40B4-BE49-F238E27FC236}">
              <a16:creationId xmlns:a16="http://schemas.microsoft.com/office/drawing/2014/main" id="{00000000-0008-0000-0200-00002B000000}"/>
            </a:ext>
          </a:extLst>
        </xdr:cNvPr>
        <xdr:cNvCxnSpPr/>
      </xdr:nvCxnSpPr>
      <xdr:spPr>
        <a:xfrm flipV="1">
          <a:off x="3971925" y="5807075"/>
          <a:ext cx="0" cy="279401"/>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9524</xdr:colOff>
      <xdr:row>24</xdr:row>
      <xdr:rowOff>14287</xdr:rowOff>
    </xdr:from>
    <xdr:to>
      <xdr:col>11</xdr:col>
      <xdr:colOff>9524</xdr:colOff>
      <xdr:row>25</xdr:row>
      <xdr:rowOff>133351</xdr:rowOff>
    </xdr:to>
    <xdr:cxnSp macro="">
      <xdr:nvCxnSpPr>
        <xdr:cNvPr id="44" name="直線矢印コネクタ 43">
          <a:extLst>
            <a:ext uri="{FF2B5EF4-FFF2-40B4-BE49-F238E27FC236}">
              <a16:creationId xmlns:a16="http://schemas.microsoft.com/office/drawing/2014/main" id="{00000000-0008-0000-0200-00002C000000}"/>
            </a:ext>
          </a:extLst>
        </xdr:cNvPr>
        <xdr:cNvCxnSpPr/>
      </xdr:nvCxnSpPr>
      <xdr:spPr>
        <a:xfrm flipV="1">
          <a:off x="6924674" y="3646487"/>
          <a:ext cx="0" cy="284164"/>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497682</xdr:colOff>
      <xdr:row>36</xdr:row>
      <xdr:rowOff>76200</xdr:rowOff>
    </xdr:from>
    <xdr:to>
      <xdr:col>9</xdr:col>
      <xdr:colOff>173832</xdr:colOff>
      <xdr:row>36</xdr:row>
      <xdr:rowOff>76201</xdr:rowOff>
    </xdr:to>
    <xdr:cxnSp macro="">
      <xdr:nvCxnSpPr>
        <xdr:cNvPr id="45" name="直線矢印コネクタ 44">
          <a:extLst>
            <a:ext uri="{FF2B5EF4-FFF2-40B4-BE49-F238E27FC236}">
              <a16:creationId xmlns:a16="http://schemas.microsoft.com/office/drawing/2014/main" id="{00000000-0008-0000-0200-00002D000000}"/>
            </a:ext>
          </a:extLst>
        </xdr:cNvPr>
        <xdr:cNvCxnSpPr/>
      </xdr:nvCxnSpPr>
      <xdr:spPr>
        <a:xfrm flipH="1">
          <a:off x="5526882" y="5689600"/>
          <a:ext cx="304800" cy="1"/>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100012</xdr:colOff>
      <xdr:row>36</xdr:row>
      <xdr:rowOff>76200</xdr:rowOff>
    </xdr:from>
    <xdr:to>
      <xdr:col>12</xdr:col>
      <xdr:colOff>461962</xdr:colOff>
      <xdr:row>36</xdr:row>
      <xdr:rowOff>76201</xdr:rowOff>
    </xdr:to>
    <xdr:cxnSp macro="">
      <xdr:nvCxnSpPr>
        <xdr:cNvPr id="46" name="直線矢印コネクタ 45">
          <a:extLst>
            <a:ext uri="{FF2B5EF4-FFF2-40B4-BE49-F238E27FC236}">
              <a16:creationId xmlns:a16="http://schemas.microsoft.com/office/drawing/2014/main" id="{00000000-0008-0000-0200-00002E000000}"/>
            </a:ext>
          </a:extLst>
        </xdr:cNvPr>
        <xdr:cNvCxnSpPr/>
      </xdr:nvCxnSpPr>
      <xdr:spPr>
        <a:xfrm flipH="1">
          <a:off x="7643812" y="5689600"/>
          <a:ext cx="361950" cy="1"/>
        </a:xfrm>
        <a:prstGeom prst="straightConnector1">
          <a:avLst/>
        </a:prstGeom>
        <a:ln>
          <a:solidFill>
            <a:srgbClr val="00B050"/>
          </a:solidFill>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176646</xdr:colOff>
      <xdr:row>44</xdr:row>
      <xdr:rowOff>162792</xdr:rowOff>
    </xdr:from>
    <xdr:to>
      <xdr:col>15</xdr:col>
      <xdr:colOff>181841</xdr:colOff>
      <xdr:row>47</xdr:row>
      <xdr:rowOff>8659</xdr:rowOff>
    </xdr:to>
    <xdr:cxnSp macro="">
      <xdr:nvCxnSpPr>
        <xdr:cNvPr id="47" name="直線矢印コネクタ 46">
          <a:extLst>
            <a:ext uri="{FF2B5EF4-FFF2-40B4-BE49-F238E27FC236}">
              <a16:creationId xmlns:a16="http://schemas.microsoft.com/office/drawing/2014/main" id="{00000000-0008-0000-0200-00002F000000}"/>
            </a:ext>
          </a:extLst>
        </xdr:cNvPr>
        <xdr:cNvCxnSpPr/>
      </xdr:nvCxnSpPr>
      <xdr:spPr>
        <a:xfrm flipH="1" flipV="1">
          <a:off x="9606396" y="7096992"/>
          <a:ext cx="5195" cy="341167"/>
        </a:xfrm>
        <a:prstGeom prst="straightConnector1">
          <a:avLst/>
        </a:prstGeom>
        <a:ln>
          <a:solidFill>
            <a:srgbClr val="00B050"/>
          </a:solidFill>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190500</xdr:colOff>
      <xdr:row>24</xdr:row>
      <xdr:rowOff>19050</xdr:rowOff>
    </xdr:from>
    <xdr:to>
      <xdr:col>6</xdr:col>
      <xdr:colOff>190500</xdr:colOff>
      <xdr:row>25</xdr:row>
      <xdr:rowOff>133351</xdr:rowOff>
    </xdr:to>
    <xdr:cxnSp macro="">
      <xdr:nvCxnSpPr>
        <xdr:cNvPr id="48" name="直線矢印コネクタ 47">
          <a:extLst>
            <a:ext uri="{FF2B5EF4-FFF2-40B4-BE49-F238E27FC236}">
              <a16:creationId xmlns:a16="http://schemas.microsoft.com/office/drawing/2014/main" id="{00000000-0008-0000-0200-000030000000}"/>
            </a:ext>
          </a:extLst>
        </xdr:cNvPr>
        <xdr:cNvCxnSpPr/>
      </xdr:nvCxnSpPr>
      <xdr:spPr>
        <a:xfrm flipV="1">
          <a:off x="3962400" y="3651250"/>
          <a:ext cx="0" cy="279401"/>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333375</xdr:colOff>
      <xdr:row>8</xdr:row>
      <xdr:rowOff>76200</xdr:rowOff>
    </xdr:from>
    <xdr:to>
      <xdr:col>12</xdr:col>
      <xdr:colOff>9525</xdr:colOff>
      <xdr:row>8</xdr:row>
      <xdr:rowOff>76201</xdr:rowOff>
    </xdr:to>
    <xdr:cxnSp macro="">
      <xdr:nvCxnSpPr>
        <xdr:cNvPr id="49" name="直線矢印コネクタ 48">
          <a:extLst>
            <a:ext uri="{FF2B5EF4-FFF2-40B4-BE49-F238E27FC236}">
              <a16:creationId xmlns:a16="http://schemas.microsoft.com/office/drawing/2014/main" id="{00000000-0008-0000-0200-000031000000}"/>
            </a:ext>
          </a:extLst>
        </xdr:cNvPr>
        <xdr:cNvCxnSpPr/>
      </xdr:nvCxnSpPr>
      <xdr:spPr>
        <a:xfrm flipH="1">
          <a:off x="7248525" y="1066800"/>
          <a:ext cx="304800" cy="1"/>
        </a:xfrm>
        <a:prstGeom prst="straightConnector1">
          <a:avLst/>
        </a:prstGeom>
        <a:ln>
          <a:solidFill>
            <a:srgbClr val="00B050"/>
          </a:solidFill>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0</xdr:colOff>
      <xdr:row>18</xdr:row>
      <xdr:rowOff>0</xdr:rowOff>
    </xdr:from>
    <xdr:to>
      <xdr:col>10</xdr:col>
      <xdr:colOff>19050</xdr:colOff>
      <xdr:row>18</xdr:row>
      <xdr:rowOff>0</xdr:rowOff>
    </xdr:to>
    <xdr:cxnSp macro="">
      <xdr:nvCxnSpPr>
        <xdr:cNvPr id="50" name="直線コネクタ 49">
          <a:extLst>
            <a:ext uri="{FF2B5EF4-FFF2-40B4-BE49-F238E27FC236}">
              <a16:creationId xmlns:a16="http://schemas.microsoft.com/office/drawing/2014/main" id="{00000000-0008-0000-0200-000032000000}"/>
            </a:ext>
          </a:extLst>
        </xdr:cNvPr>
        <xdr:cNvCxnSpPr/>
      </xdr:nvCxnSpPr>
      <xdr:spPr>
        <a:xfrm>
          <a:off x="5029200" y="2641600"/>
          <a:ext cx="1276350" cy="0"/>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495300</xdr:colOff>
      <xdr:row>14</xdr:row>
      <xdr:rowOff>76200</xdr:rowOff>
    </xdr:from>
    <xdr:to>
      <xdr:col>9</xdr:col>
      <xdr:colOff>171450</xdr:colOff>
      <xdr:row>14</xdr:row>
      <xdr:rowOff>76201</xdr:rowOff>
    </xdr:to>
    <xdr:cxnSp macro="">
      <xdr:nvCxnSpPr>
        <xdr:cNvPr id="51" name="直線矢印コネクタ 50">
          <a:extLst>
            <a:ext uri="{FF2B5EF4-FFF2-40B4-BE49-F238E27FC236}">
              <a16:creationId xmlns:a16="http://schemas.microsoft.com/office/drawing/2014/main" id="{00000000-0008-0000-0200-000033000000}"/>
            </a:ext>
          </a:extLst>
        </xdr:cNvPr>
        <xdr:cNvCxnSpPr/>
      </xdr:nvCxnSpPr>
      <xdr:spPr>
        <a:xfrm flipH="1">
          <a:off x="5524500" y="2057400"/>
          <a:ext cx="304800" cy="1"/>
        </a:xfrm>
        <a:prstGeom prst="straightConnector1">
          <a:avLst/>
        </a:prstGeom>
        <a:ln>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495300</xdr:colOff>
      <xdr:row>18</xdr:row>
      <xdr:rowOff>95250</xdr:rowOff>
    </xdr:from>
    <xdr:to>
      <xdr:col>9</xdr:col>
      <xdr:colOff>171450</xdr:colOff>
      <xdr:row>18</xdr:row>
      <xdr:rowOff>95251</xdr:rowOff>
    </xdr:to>
    <xdr:cxnSp macro="">
      <xdr:nvCxnSpPr>
        <xdr:cNvPr id="52" name="直線矢印コネクタ 51">
          <a:extLst>
            <a:ext uri="{FF2B5EF4-FFF2-40B4-BE49-F238E27FC236}">
              <a16:creationId xmlns:a16="http://schemas.microsoft.com/office/drawing/2014/main" id="{00000000-0008-0000-0200-000034000000}"/>
            </a:ext>
          </a:extLst>
        </xdr:cNvPr>
        <xdr:cNvCxnSpPr/>
      </xdr:nvCxnSpPr>
      <xdr:spPr>
        <a:xfrm flipH="1">
          <a:off x="5524500" y="2736850"/>
          <a:ext cx="304800" cy="1"/>
        </a:xfrm>
        <a:prstGeom prst="straightConnector1">
          <a:avLst/>
        </a:prstGeom>
        <a:ln>
          <a:headEnd type="triangle" w="med" len="med"/>
          <a:tailEnd type="non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190500</xdr:colOff>
      <xdr:row>12</xdr:row>
      <xdr:rowOff>28575</xdr:rowOff>
    </xdr:from>
    <xdr:to>
      <xdr:col>6</xdr:col>
      <xdr:colOff>190500</xdr:colOff>
      <xdr:row>13</xdr:row>
      <xdr:rowOff>142876</xdr:rowOff>
    </xdr:to>
    <xdr:cxnSp macro="">
      <xdr:nvCxnSpPr>
        <xdr:cNvPr id="53" name="直線矢印コネクタ 52">
          <a:extLst>
            <a:ext uri="{FF2B5EF4-FFF2-40B4-BE49-F238E27FC236}">
              <a16:creationId xmlns:a16="http://schemas.microsoft.com/office/drawing/2014/main" id="{00000000-0008-0000-0200-000035000000}"/>
            </a:ext>
          </a:extLst>
        </xdr:cNvPr>
        <xdr:cNvCxnSpPr/>
      </xdr:nvCxnSpPr>
      <xdr:spPr>
        <a:xfrm flipV="1">
          <a:off x="3962400" y="1679575"/>
          <a:ext cx="0" cy="279401"/>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171450</xdr:colOff>
      <xdr:row>12</xdr:row>
      <xdr:rowOff>19050</xdr:rowOff>
    </xdr:from>
    <xdr:to>
      <xdr:col>2</xdr:col>
      <xdr:colOff>171450</xdr:colOff>
      <xdr:row>13</xdr:row>
      <xdr:rowOff>133351</xdr:rowOff>
    </xdr:to>
    <xdr:cxnSp macro="">
      <xdr:nvCxnSpPr>
        <xdr:cNvPr id="54" name="直線矢印コネクタ 53">
          <a:extLst>
            <a:ext uri="{FF2B5EF4-FFF2-40B4-BE49-F238E27FC236}">
              <a16:creationId xmlns:a16="http://schemas.microsoft.com/office/drawing/2014/main" id="{00000000-0008-0000-0200-000036000000}"/>
            </a:ext>
          </a:extLst>
        </xdr:cNvPr>
        <xdr:cNvCxnSpPr/>
      </xdr:nvCxnSpPr>
      <xdr:spPr>
        <a:xfrm flipV="1">
          <a:off x="1428750" y="1670050"/>
          <a:ext cx="0" cy="279401"/>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190500</xdr:colOff>
      <xdr:row>44</xdr:row>
      <xdr:rowOff>28575</xdr:rowOff>
    </xdr:from>
    <xdr:to>
      <xdr:col>8</xdr:col>
      <xdr:colOff>190500</xdr:colOff>
      <xdr:row>45</xdr:row>
      <xdr:rowOff>142876</xdr:rowOff>
    </xdr:to>
    <xdr:cxnSp macro="">
      <xdr:nvCxnSpPr>
        <xdr:cNvPr id="55" name="直線矢印コネクタ 54">
          <a:extLst>
            <a:ext uri="{FF2B5EF4-FFF2-40B4-BE49-F238E27FC236}">
              <a16:creationId xmlns:a16="http://schemas.microsoft.com/office/drawing/2014/main" id="{00000000-0008-0000-0200-000037000000}"/>
            </a:ext>
          </a:extLst>
        </xdr:cNvPr>
        <xdr:cNvCxnSpPr/>
      </xdr:nvCxnSpPr>
      <xdr:spPr>
        <a:xfrm flipV="1">
          <a:off x="5219700" y="6962775"/>
          <a:ext cx="0" cy="279401"/>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171450</xdr:colOff>
      <xdr:row>44</xdr:row>
      <xdr:rowOff>76200</xdr:rowOff>
    </xdr:from>
    <xdr:to>
      <xdr:col>6</xdr:col>
      <xdr:colOff>533400</xdr:colOff>
      <xdr:row>44</xdr:row>
      <xdr:rowOff>76201</xdr:rowOff>
    </xdr:to>
    <xdr:cxnSp macro="">
      <xdr:nvCxnSpPr>
        <xdr:cNvPr id="56" name="直線矢印コネクタ 55">
          <a:extLst>
            <a:ext uri="{FF2B5EF4-FFF2-40B4-BE49-F238E27FC236}">
              <a16:creationId xmlns:a16="http://schemas.microsoft.com/office/drawing/2014/main" id="{00000000-0008-0000-0200-000038000000}"/>
            </a:ext>
          </a:extLst>
        </xdr:cNvPr>
        <xdr:cNvCxnSpPr/>
      </xdr:nvCxnSpPr>
      <xdr:spPr>
        <a:xfrm flipH="1">
          <a:off x="3943350" y="7010400"/>
          <a:ext cx="361950" cy="1"/>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161925</xdr:colOff>
      <xdr:row>44</xdr:row>
      <xdr:rowOff>76200</xdr:rowOff>
    </xdr:from>
    <xdr:to>
      <xdr:col>10</xdr:col>
      <xdr:colOff>523875</xdr:colOff>
      <xdr:row>44</xdr:row>
      <xdr:rowOff>76201</xdr:rowOff>
    </xdr:to>
    <xdr:cxnSp macro="">
      <xdr:nvCxnSpPr>
        <xdr:cNvPr id="57" name="直線矢印コネクタ 56">
          <a:extLst>
            <a:ext uri="{FF2B5EF4-FFF2-40B4-BE49-F238E27FC236}">
              <a16:creationId xmlns:a16="http://schemas.microsoft.com/office/drawing/2014/main" id="{00000000-0008-0000-0200-000039000000}"/>
            </a:ext>
          </a:extLst>
        </xdr:cNvPr>
        <xdr:cNvCxnSpPr/>
      </xdr:nvCxnSpPr>
      <xdr:spPr>
        <a:xfrm flipH="1">
          <a:off x="6448425" y="7010400"/>
          <a:ext cx="361950" cy="1"/>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280987</xdr:colOff>
      <xdr:row>33</xdr:row>
      <xdr:rowOff>130969</xdr:rowOff>
    </xdr:from>
    <xdr:to>
      <xdr:col>7</xdr:col>
      <xdr:colOff>652462</xdr:colOff>
      <xdr:row>35</xdr:row>
      <xdr:rowOff>146971</xdr:rowOff>
    </xdr:to>
    <xdr:sp macro="" textlink="">
      <xdr:nvSpPr>
        <xdr:cNvPr id="58" name="円柱 57">
          <a:extLst>
            <a:ext uri="{FF2B5EF4-FFF2-40B4-BE49-F238E27FC236}">
              <a16:creationId xmlns:a16="http://schemas.microsoft.com/office/drawing/2014/main" id="{00000000-0008-0000-0200-00003A000000}"/>
            </a:ext>
          </a:extLst>
        </xdr:cNvPr>
        <xdr:cNvSpPr/>
      </xdr:nvSpPr>
      <xdr:spPr>
        <a:xfrm>
          <a:off x="4681537" y="5249069"/>
          <a:ext cx="346075" cy="346202"/>
        </a:xfrm>
        <a:prstGeom prst="can">
          <a:avLst/>
        </a:prstGeom>
        <a:solidFill>
          <a:schemeClr val="accent6"/>
        </a:solidFill>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15</xdr:col>
      <xdr:colOff>276225</xdr:colOff>
      <xdr:row>13</xdr:row>
      <xdr:rowOff>123825</xdr:rowOff>
    </xdr:from>
    <xdr:to>
      <xdr:col>15</xdr:col>
      <xdr:colOff>647700</xdr:colOff>
      <xdr:row>15</xdr:row>
      <xdr:rowOff>139827</xdr:rowOff>
    </xdr:to>
    <xdr:sp macro="" textlink="">
      <xdr:nvSpPr>
        <xdr:cNvPr id="59" name="円柱 58">
          <a:extLst>
            <a:ext uri="{FF2B5EF4-FFF2-40B4-BE49-F238E27FC236}">
              <a16:creationId xmlns:a16="http://schemas.microsoft.com/office/drawing/2014/main" id="{00000000-0008-0000-0200-00003B000000}"/>
            </a:ext>
          </a:extLst>
        </xdr:cNvPr>
        <xdr:cNvSpPr/>
      </xdr:nvSpPr>
      <xdr:spPr>
        <a:xfrm>
          <a:off x="9705975" y="1939925"/>
          <a:ext cx="352425" cy="346202"/>
        </a:xfrm>
        <a:prstGeom prst="can">
          <a:avLst/>
        </a:prstGeom>
        <a:gradFill>
          <a:gsLst>
            <a:gs pos="50000">
              <a:schemeClr val="bg1">
                <a:lumMod val="75000"/>
              </a:schemeClr>
            </a:gs>
            <a:gs pos="50000">
              <a:schemeClr val="bg1">
                <a:lumMod val="75000"/>
              </a:schemeClr>
            </a:gs>
            <a:gs pos="50000">
              <a:schemeClr val="accent6"/>
            </a:gs>
          </a:gsLst>
          <a:lin ang="2700000" scaled="1"/>
        </a:gradFill>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11</xdr:col>
      <xdr:colOff>323850</xdr:colOff>
      <xdr:row>12</xdr:row>
      <xdr:rowOff>150813</xdr:rowOff>
    </xdr:from>
    <xdr:to>
      <xdr:col>16</xdr:col>
      <xdr:colOff>314325</xdr:colOff>
      <xdr:row>30</xdr:row>
      <xdr:rowOff>8659</xdr:rowOff>
    </xdr:to>
    <xdr:grpSp>
      <xdr:nvGrpSpPr>
        <xdr:cNvPr id="60" name="グループ化 59">
          <a:extLst>
            <a:ext uri="{FF2B5EF4-FFF2-40B4-BE49-F238E27FC236}">
              <a16:creationId xmlns:a16="http://schemas.microsoft.com/office/drawing/2014/main" id="{00000000-0008-0000-0200-00003C000000}"/>
            </a:ext>
          </a:extLst>
        </xdr:cNvPr>
        <xdr:cNvGrpSpPr/>
      </xdr:nvGrpSpPr>
      <xdr:grpSpPr>
        <a:xfrm>
          <a:off x="7134225" y="2093913"/>
          <a:ext cx="3086100" cy="2772496"/>
          <a:chOff x="7867650" y="1350963"/>
          <a:chExt cx="3419475" cy="2945528"/>
        </a:xfrm>
      </xdr:grpSpPr>
      <xdr:cxnSp macro="">
        <xdr:nvCxnSpPr>
          <xdr:cNvPr id="61" name="直線コネクタ 60">
            <a:extLst>
              <a:ext uri="{FF2B5EF4-FFF2-40B4-BE49-F238E27FC236}">
                <a16:creationId xmlns:a16="http://schemas.microsoft.com/office/drawing/2014/main" id="{00000000-0008-0000-0200-00003D000000}"/>
              </a:ext>
            </a:extLst>
          </xdr:cNvPr>
          <xdr:cNvCxnSpPr>
            <a:stCxn id="36" idx="3"/>
          </xdr:cNvCxnSpPr>
        </xdr:nvCxnSpPr>
        <xdr:spPr>
          <a:xfrm>
            <a:off x="10972800" y="1371600"/>
            <a:ext cx="314325" cy="0"/>
          </a:xfrm>
          <a:prstGeom prst="line">
            <a:avLst/>
          </a:prstGeom>
          <a:ln w="57150">
            <a:solidFill>
              <a:srgbClr val="00B050"/>
            </a:solidFill>
          </a:ln>
        </xdr:spPr>
        <xdr:style>
          <a:lnRef idx="1">
            <a:schemeClr val="accent1"/>
          </a:lnRef>
          <a:fillRef idx="0">
            <a:schemeClr val="accent1"/>
          </a:fillRef>
          <a:effectRef idx="0">
            <a:schemeClr val="accent1"/>
          </a:effectRef>
          <a:fontRef idx="minor">
            <a:schemeClr val="tx1"/>
          </a:fontRef>
        </xdr:style>
      </xdr:cxnSp>
      <xdr:cxnSp macro="">
        <xdr:nvCxnSpPr>
          <xdr:cNvPr id="62" name="直線コネクタ 61">
            <a:extLst>
              <a:ext uri="{FF2B5EF4-FFF2-40B4-BE49-F238E27FC236}">
                <a16:creationId xmlns:a16="http://schemas.microsoft.com/office/drawing/2014/main" id="{00000000-0008-0000-0200-00003E000000}"/>
              </a:ext>
            </a:extLst>
          </xdr:cNvPr>
          <xdr:cNvCxnSpPr/>
        </xdr:nvCxnSpPr>
        <xdr:spPr>
          <a:xfrm>
            <a:off x="11277600" y="1350963"/>
            <a:ext cx="0" cy="2787650"/>
          </a:xfrm>
          <a:prstGeom prst="line">
            <a:avLst/>
          </a:prstGeom>
          <a:ln w="57150">
            <a:solidFill>
              <a:srgbClr val="00B050"/>
            </a:solidFill>
          </a:ln>
        </xdr:spPr>
        <xdr:style>
          <a:lnRef idx="1">
            <a:schemeClr val="accent1"/>
          </a:lnRef>
          <a:fillRef idx="0">
            <a:schemeClr val="accent1"/>
          </a:fillRef>
          <a:effectRef idx="0">
            <a:schemeClr val="accent1"/>
          </a:effectRef>
          <a:fontRef idx="minor">
            <a:schemeClr val="tx1"/>
          </a:fontRef>
        </xdr:style>
      </xdr:cxnSp>
      <xdr:cxnSp macro="">
        <xdr:nvCxnSpPr>
          <xdr:cNvPr id="63" name="直線コネクタ 62">
            <a:extLst>
              <a:ext uri="{FF2B5EF4-FFF2-40B4-BE49-F238E27FC236}">
                <a16:creationId xmlns:a16="http://schemas.microsoft.com/office/drawing/2014/main" id="{00000000-0008-0000-0200-00003F000000}"/>
              </a:ext>
            </a:extLst>
          </xdr:cNvPr>
          <xdr:cNvCxnSpPr/>
        </xdr:nvCxnSpPr>
        <xdr:spPr>
          <a:xfrm flipH="1">
            <a:off x="7867650" y="4114800"/>
            <a:ext cx="3419475" cy="0"/>
          </a:xfrm>
          <a:prstGeom prst="line">
            <a:avLst/>
          </a:prstGeom>
          <a:ln w="57150">
            <a:solidFill>
              <a:srgbClr val="00B050"/>
            </a:solidFill>
          </a:ln>
        </xdr:spPr>
        <xdr:style>
          <a:lnRef idx="1">
            <a:schemeClr val="accent1"/>
          </a:lnRef>
          <a:fillRef idx="0">
            <a:schemeClr val="accent1"/>
          </a:fillRef>
          <a:effectRef idx="0">
            <a:schemeClr val="accent1"/>
          </a:effectRef>
          <a:fontRef idx="minor">
            <a:schemeClr val="tx1"/>
          </a:fontRef>
        </xdr:style>
      </xdr:cxnSp>
      <xdr:cxnSp macro="">
        <xdr:nvCxnSpPr>
          <xdr:cNvPr id="64" name="直線コネクタ 63">
            <a:extLst>
              <a:ext uri="{FF2B5EF4-FFF2-40B4-BE49-F238E27FC236}">
                <a16:creationId xmlns:a16="http://schemas.microsoft.com/office/drawing/2014/main" id="{00000000-0008-0000-0200-000040000000}"/>
              </a:ext>
            </a:extLst>
          </xdr:cNvPr>
          <xdr:cNvCxnSpPr/>
        </xdr:nvCxnSpPr>
        <xdr:spPr>
          <a:xfrm>
            <a:off x="7867650" y="4086225"/>
            <a:ext cx="0" cy="210266"/>
          </a:xfrm>
          <a:prstGeom prst="line">
            <a:avLst/>
          </a:prstGeom>
          <a:ln w="57150">
            <a:solidFill>
              <a:srgbClr val="00B050"/>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14</xdr:col>
      <xdr:colOff>161925</xdr:colOff>
      <xdr:row>28</xdr:row>
      <xdr:rowOff>66675</xdr:rowOff>
    </xdr:from>
    <xdr:to>
      <xdr:col>14</xdr:col>
      <xdr:colOff>523875</xdr:colOff>
      <xdr:row>28</xdr:row>
      <xdr:rowOff>66676</xdr:rowOff>
    </xdr:to>
    <xdr:cxnSp macro="">
      <xdr:nvCxnSpPr>
        <xdr:cNvPr id="65" name="直線矢印コネクタ 64">
          <a:extLst>
            <a:ext uri="{FF2B5EF4-FFF2-40B4-BE49-F238E27FC236}">
              <a16:creationId xmlns:a16="http://schemas.microsoft.com/office/drawing/2014/main" id="{00000000-0008-0000-0200-000041000000}"/>
            </a:ext>
          </a:extLst>
        </xdr:cNvPr>
        <xdr:cNvCxnSpPr/>
      </xdr:nvCxnSpPr>
      <xdr:spPr>
        <a:xfrm flipH="1">
          <a:off x="8963025" y="4359275"/>
          <a:ext cx="361950" cy="1"/>
        </a:xfrm>
        <a:prstGeom prst="straightConnector1">
          <a:avLst/>
        </a:prstGeom>
        <a:ln>
          <a:solidFill>
            <a:srgbClr val="00B050"/>
          </a:solidFill>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319090</xdr:colOff>
      <xdr:row>38</xdr:row>
      <xdr:rowOff>0</xdr:rowOff>
    </xdr:from>
    <xdr:to>
      <xdr:col>13</xdr:col>
      <xdr:colOff>321468</xdr:colOff>
      <xdr:row>43</xdr:row>
      <xdr:rowOff>154781</xdr:rowOff>
    </xdr:to>
    <xdr:sp macro="" textlink="">
      <xdr:nvSpPr>
        <xdr:cNvPr id="66" name="正方形/長方形 65">
          <a:extLst>
            <a:ext uri="{FF2B5EF4-FFF2-40B4-BE49-F238E27FC236}">
              <a16:creationId xmlns:a16="http://schemas.microsoft.com/office/drawing/2014/main" id="{00000000-0008-0000-0200-000042000000}"/>
            </a:ext>
          </a:extLst>
        </xdr:cNvPr>
        <xdr:cNvSpPr/>
      </xdr:nvSpPr>
      <xdr:spPr>
        <a:xfrm>
          <a:off x="6605590" y="5943600"/>
          <a:ext cx="1888328" cy="980281"/>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ETS-R EAI</a:t>
          </a:r>
        </a:p>
        <a:p>
          <a:pPr algn="l"/>
          <a:r>
            <a:rPr kumimoji="1" lang="ja-JP" altLang="en-US" sz="1100">
              <a:solidFill>
                <a:sysClr val="windowText" lastClr="000000"/>
              </a:solidFill>
            </a:rPr>
            <a:t>・オフラスとの連携用</a:t>
          </a:r>
          <a:endParaRPr kumimoji="1" lang="en-US" altLang="ja-JP" sz="1100">
            <a:solidFill>
              <a:sysClr val="windowText" lastClr="000000"/>
            </a:solidFill>
          </a:endParaRPr>
        </a:p>
      </xdr:txBody>
    </xdr:sp>
    <xdr:clientData/>
  </xdr:twoCellAnchor>
  <xdr:twoCellAnchor>
    <xdr:from>
      <xdr:col>11</xdr:col>
      <xdr:colOff>277091</xdr:colOff>
      <xdr:row>33</xdr:row>
      <xdr:rowOff>129887</xdr:rowOff>
    </xdr:from>
    <xdr:to>
      <xdr:col>11</xdr:col>
      <xdr:colOff>648566</xdr:colOff>
      <xdr:row>35</xdr:row>
      <xdr:rowOff>145889</xdr:rowOff>
    </xdr:to>
    <xdr:sp macro="" textlink="">
      <xdr:nvSpPr>
        <xdr:cNvPr id="67" name="円柱 66">
          <a:extLst>
            <a:ext uri="{FF2B5EF4-FFF2-40B4-BE49-F238E27FC236}">
              <a16:creationId xmlns:a16="http://schemas.microsoft.com/office/drawing/2014/main" id="{00000000-0008-0000-0200-000043000000}"/>
            </a:ext>
          </a:extLst>
        </xdr:cNvPr>
        <xdr:cNvSpPr/>
      </xdr:nvSpPr>
      <xdr:spPr>
        <a:xfrm>
          <a:off x="7192241" y="5247987"/>
          <a:ext cx="352425" cy="346202"/>
        </a:xfrm>
        <a:prstGeom prst="can">
          <a:avLst/>
        </a:prstGeom>
        <a:solidFill>
          <a:schemeClr val="accent6"/>
        </a:solidFill>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11</xdr:col>
      <xdr:colOff>35718</xdr:colOff>
      <xdr:row>36</xdr:row>
      <xdr:rowOff>0</xdr:rowOff>
    </xdr:from>
    <xdr:to>
      <xdr:col>11</xdr:col>
      <xdr:colOff>35718</xdr:colOff>
      <xdr:row>37</xdr:row>
      <xdr:rowOff>154781</xdr:rowOff>
    </xdr:to>
    <xdr:cxnSp macro="">
      <xdr:nvCxnSpPr>
        <xdr:cNvPr id="68" name="直線コネクタ 67">
          <a:extLst>
            <a:ext uri="{FF2B5EF4-FFF2-40B4-BE49-F238E27FC236}">
              <a16:creationId xmlns:a16="http://schemas.microsoft.com/office/drawing/2014/main" id="{00000000-0008-0000-0200-000044000000}"/>
            </a:ext>
          </a:extLst>
        </xdr:cNvPr>
        <xdr:cNvCxnSpPr/>
      </xdr:nvCxnSpPr>
      <xdr:spPr>
        <a:xfrm>
          <a:off x="6950868" y="5613400"/>
          <a:ext cx="0" cy="319881"/>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581025</xdr:colOff>
      <xdr:row>36</xdr:row>
      <xdr:rowOff>16671</xdr:rowOff>
    </xdr:from>
    <xdr:to>
      <xdr:col>10</xdr:col>
      <xdr:colOff>581025</xdr:colOff>
      <xdr:row>37</xdr:row>
      <xdr:rowOff>130972</xdr:rowOff>
    </xdr:to>
    <xdr:cxnSp macro="">
      <xdr:nvCxnSpPr>
        <xdr:cNvPr id="69" name="直線矢印コネクタ 68">
          <a:extLst>
            <a:ext uri="{FF2B5EF4-FFF2-40B4-BE49-F238E27FC236}">
              <a16:creationId xmlns:a16="http://schemas.microsoft.com/office/drawing/2014/main" id="{00000000-0008-0000-0200-000045000000}"/>
            </a:ext>
          </a:extLst>
        </xdr:cNvPr>
        <xdr:cNvCxnSpPr/>
      </xdr:nvCxnSpPr>
      <xdr:spPr>
        <a:xfrm flipV="1">
          <a:off x="6867525" y="5630071"/>
          <a:ext cx="0" cy="279401"/>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416719</xdr:colOff>
      <xdr:row>35</xdr:row>
      <xdr:rowOff>154781</xdr:rowOff>
    </xdr:from>
    <xdr:to>
      <xdr:col>5</xdr:col>
      <xdr:colOff>416719</xdr:colOff>
      <xdr:row>41</xdr:row>
      <xdr:rowOff>0</xdr:rowOff>
    </xdr:to>
    <xdr:cxnSp macro="">
      <xdr:nvCxnSpPr>
        <xdr:cNvPr id="70" name="直線コネクタ 69">
          <a:extLst>
            <a:ext uri="{FF2B5EF4-FFF2-40B4-BE49-F238E27FC236}">
              <a16:creationId xmlns:a16="http://schemas.microsoft.com/office/drawing/2014/main" id="{00000000-0008-0000-0200-000046000000}"/>
            </a:ext>
          </a:extLst>
        </xdr:cNvPr>
        <xdr:cNvCxnSpPr/>
      </xdr:nvCxnSpPr>
      <xdr:spPr>
        <a:xfrm>
          <a:off x="3559969" y="5603081"/>
          <a:ext cx="0" cy="835819"/>
        </a:xfrm>
        <a:prstGeom prst="line">
          <a:avLst/>
        </a:prstGeom>
        <a:ln w="57150">
          <a:solidFill>
            <a:srgbClr val="00B05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652462</xdr:colOff>
      <xdr:row>19</xdr:row>
      <xdr:rowOff>64293</xdr:rowOff>
    </xdr:from>
    <xdr:to>
      <xdr:col>8</xdr:col>
      <xdr:colOff>345281</xdr:colOff>
      <xdr:row>19</xdr:row>
      <xdr:rowOff>64293</xdr:rowOff>
    </xdr:to>
    <xdr:cxnSp macro="">
      <xdr:nvCxnSpPr>
        <xdr:cNvPr id="71" name="直線コネクタ 70">
          <a:extLst>
            <a:ext uri="{FF2B5EF4-FFF2-40B4-BE49-F238E27FC236}">
              <a16:creationId xmlns:a16="http://schemas.microsoft.com/office/drawing/2014/main" id="{00000000-0008-0000-0200-000047000000}"/>
            </a:ext>
          </a:extLst>
        </xdr:cNvPr>
        <xdr:cNvCxnSpPr/>
      </xdr:nvCxnSpPr>
      <xdr:spPr>
        <a:xfrm>
          <a:off x="5027612" y="2870993"/>
          <a:ext cx="346869" cy="0"/>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559592</xdr:colOff>
      <xdr:row>21</xdr:row>
      <xdr:rowOff>83344</xdr:rowOff>
    </xdr:from>
    <xdr:to>
      <xdr:col>5</xdr:col>
      <xdr:colOff>10583</xdr:colOff>
      <xdr:row>23</xdr:row>
      <xdr:rowOff>1</xdr:rowOff>
    </xdr:to>
    <xdr:sp macro="" textlink="">
      <xdr:nvSpPr>
        <xdr:cNvPr id="72" name="正方形/長方形 71">
          <a:extLst>
            <a:ext uri="{FF2B5EF4-FFF2-40B4-BE49-F238E27FC236}">
              <a16:creationId xmlns:a16="http://schemas.microsoft.com/office/drawing/2014/main" id="{00000000-0008-0000-0200-000048000000}"/>
            </a:ext>
          </a:extLst>
        </xdr:cNvPr>
        <xdr:cNvSpPr/>
      </xdr:nvSpPr>
      <xdr:spPr>
        <a:xfrm>
          <a:off x="1808425" y="3639344"/>
          <a:ext cx="1324241" cy="255324"/>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オフラスとの連携</a:t>
          </a:r>
          <a:endParaRPr kumimoji="1" lang="en-US" altLang="ja-JP" sz="1100">
            <a:solidFill>
              <a:sysClr val="windowText" lastClr="000000"/>
            </a:solidFill>
          </a:endParaRPr>
        </a:p>
      </xdr:txBody>
    </xdr:sp>
    <xdr:clientData/>
  </xdr:twoCellAnchor>
  <xdr:twoCellAnchor>
    <xdr:from>
      <xdr:col>4</xdr:col>
      <xdr:colOff>321470</xdr:colOff>
      <xdr:row>17</xdr:row>
      <xdr:rowOff>0</xdr:rowOff>
    </xdr:from>
    <xdr:to>
      <xdr:col>5</xdr:col>
      <xdr:colOff>1</xdr:colOff>
      <xdr:row>21</xdr:row>
      <xdr:rowOff>83343</xdr:rowOff>
    </xdr:to>
    <xdr:cxnSp macro="">
      <xdr:nvCxnSpPr>
        <xdr:cNvPr id="73" name="カギ線コネクタ 72">
          <a:extLst>
            <a:ext uri="{FF2B5EF4-FFF2-40B4-BE49-F238E27FC236}">
              <a16:creationId xmlns:a16="http://schemas.microsoft.com/office/drawing/2014/main" id="{00000000-0008-0000-0200-000049000000}"/>
            </a:ext>
          </a:extLst>
        </xdr:cNvPr>
        <xdr:cNvCxnSpPr>
          <a:endCxn id="9" idx="1"/>
        </xdr:cNvCxnSpPr>
      </xdr:nvCxnSpPr>
      <xdr:spPr>
        <a:xfrm rot="5400000" flipH="1" flipV="1">
          <a:off x="2617789" y="2694781"/>
          <a:ext cx="743743" cy="307181"/>
        </a:xfrm>
        <a:prstGeom prst="bentConnector2">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438150</xdr:colOff>
      <xdr:row>18</xdr:row>
      <xdr:rowOff>40482</xdr:rowOff>
    </xdr:from>
    <xdr:to>
      <xdr:col>4</xdr:col>
      <xdr:colOff>438150</xdr:colOff>
      <xdr:row>19</xdr:row>
      <xdr:rowOff>154783</xdr:rowOff>
    </xdr:to>
    <xdr:cxnSp macro="">
      <xdr:nvCxnSpPr>
        <xdr:cNvPr id="74" name="直線矢印コネクタ 73">
          <a:extLst>
            <a:ext uri="{FF2B5EF4-FFF2-40B4-BE49-F238E27FC236}">
              <a16:creationId xmlns:a16="http://schemas.microsoft.com/office/drawing/2014/main" id="{00000000-0008-0000-0200-00004A000000}"/>
            </a:ext>
          </a:extLst>
        </xdr:cNvPr>
        <xdr:cNvCxnSpPr/>
      </xdr:nvCxnSpPr>
      <xdr:spPr>
        <a:xfrm flipV="1">
          <a:off x="2952750" y="2682082"/>
          <a:ext cx="0" cy="279401"/>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603252</xdr:colOff>
      <xdr:row>2</xdr:row>
      <xdr:rowOff>74083</xdr:rowOff>
    </xdr:from>
    <xdr:to>
      <xdr:col>2</xdr:col>
      <xdr:colOff>550335</xdr:colOff>
      <xdr:row>5</xdr:row>
      <xdr:rowOff>52916</xdr:rowOff>
    </xdr:to>
    <xdr:sp macro="" textlink="">
      <xdr:nvSpPr>
        <xdr:cNvPr id="76" name="正方形/長方形 75">
          <a:extLst>
            <a:ext uri="{FF2B5EF4-FFF2-40B4-BE49-F238E27FC236}">
              <a16:creationId xmlns:a16="http://schemas.microsoft.com/office/drawing/2014/main" id="{00000000-0008-0000-0200-00004C000000}"/>
            </a:ext>
          </a:extLst>
        </xdr:cNvPr>
        <xdr:cNvSpPr/>
      </xdr:nvSpPr>
      <xdr:spPr>
        <a:xfrm>
          <a:off x="603252" y="412750"/>
          <a:ext cx="1195916" cy="486833"/>
        </a:xfrm>
        <a:prstGeom prst="rect">
          <a:avLst/>
        </a:prstGeom>
        <a:solidFill>
          <a:schemeClr val="bg1"/>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2400">
              <a:solidFill>
                <a:schemeClr val="tx1"/>
              </a:solidFill>
            </a:rPr>
            <a:t>更新前</a:t>
          </a:r>
        </a:p>
      </xdr:txBody>
    </xdr:sp>
    <xdr:clientData/>
  </xdr:twoCellAnchor>
  <xdr:twoCellAnchor>
    <xdr:from>
      <xdr:col>0</xdr:col>
      <xdr:colOff>308239</xdr:colOff>
      <xdr:row>87</xdr:row>
      <xdr:rowOff>11906</xdr:rowOff>
    </xdr:from>
    <xdr:to>
      <xdr:col>17</xdr:col>
      <xdr:colOff>31750</xdr:colOff>
      <xdr:row>95</xdr:row>
      <xdr:rowOff>11905</xdr:rowOff>
    </xdr:to>
    <xdr:sp macro="" textlink="">
      <xdr:nvSpPr>
        <xdr:cNvPr id="78" name="正方形/長方形 77">
          <a:extLst>
            <a:ext uri="{FF2B5EF4-FFF2-40B4-BE49-F238E27FC236}">
              <a16:creationId xmlns:a16="http://schemas.microsoft.com/office/drawing/2014/main" id="{00000000-0008-0000-0200-00004E000000}"/>
            </a:ext>
            <a:ext uri="{147F2762-F138-4A5C-976F-8EAC2B608ADB}">
              <a16:predDERef xmlns:a16="http://schemas.microsoft.com/office/drawing/2014/main" pred="{00000000-0008-0000-0200-00004D000000}"/>
            </a:ext>
          </a:extLst>
        </xdr:cNvPr>
        <xdr:cNvSpPr/>
      </xdr:nvSpPr>
      <xdr:spPr>
        <a:xfrm>
          <a:off x="308239" y="14743906"/>
          <a:ext cx="10338594" cy="1354666"/>
        </a:xfrm>
        <a:prstGeom prst="rect">
          <a:avLst/>
        </a:prstGeom>
        <a:solidFill>
          <a:schemeClr val="accent2">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22488</xdr:colOff>
      <xdr:row>103</xdr:row>
      <xdr:rowOff>0</xdr:rowOff>
    </xdr:from>
    <xdr:to>
      <xdr:col>14</xdr:col>
      <xdr:colOff>367769</xdr:colOff>
      <xdr:row>111</xdr:row>
      <xdr:rowOff>0</xdr:rowOff>
    </xdr:to>
    <xdr:sp macro="" textlink="">
      <xdr:nvSpPr>
        <xdr:cNvPr id="80" name="正方形/長方形 79">
          <a:extLst>
            <a:ext uri="{FF2B5EF4-FFF2-40B4-BE49-F238E27FC236}">
              <a16:creationId xmlns:a16="http://schemas.microsoft.com/office/drawing/2014/main" id="{00000000-0008-0000-0200-000050000000}"/>
            </a:ext>
          </a:extLst>
        </xdr:cNvPr>
        <xdr:cNvSpPr/>
      </xdr:nvSpPr>
      <xdr:spPr>
        <a:xfrm>
          <a:off x="5642238" y="17441333"/>
          <a:ext cx="3467364" cy="1354667"/>
        </a:xfrm>
        <a:prstGeom prst="rect">
          <a:avLst/>
        </a:prstGeom>
        <a:solidFill>
          <a:schemeClr val="accent2">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xdr:col>
      <xdr:colOff>10582</xdr:colOff>
      <xdr:row>64</xdr:row>
      <xdr:rowOff>0</xdr:rowOff>
    </xdr:from>
    <xdr:to>
      <xdr:col>8</xdr:col>
      <xdr:colOff>10582</xdr:colOff>
      <xdr:row>70</xdr:row>
      <xdr:rowOff>0</xdr:rowOff>
    </xdr:to>
    <xdr:sp macro="" textlink="">
      <xdr:nvSpPr>
        <xdr:cNvPr id="83" name="正方形/長方形 82">
          <a:extLst>
            <a:ext uri="{FF2B5EF4-FFF2-40B4-BE49-F238E27FC236}">
              <a16:creationId xmlns:a16="http://schemas.microsoft.com/office/drawing/2014/main" id="{00000000-0008-0000-0200-000053000000}"/>
            </a:ext>
          </a:extLst>
        </xdr:cNvPr>
        <xdr:cNvSpPr/>
      </xdr:nvSpPr>
      <xdr:spPr>
        <a:xfrm>
          <a:off x="3132665" y="10837333"/>
          <a:ext cx="1873250" cy="101600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OneSAP</a:t>
          </a:r>
        </a:p>
        <a:p>
          <a:pPr algn="l"/>
          <a:endParaRPr kumimoji="1" lang="ja-JP" altLang="en-US" sz="1100">
            <a:solidFill>
              <a:sysClr val="windowText" lastClr="000000"/>
            </a:solidFill>
          </a:endParaRPr>
        </a:p>
      </xdr:txBody>
    </xdr:sp>
    <xdr:clientData/>
  </xdr:twoCellAnchor>
  <xdr:twoCellAnchor>
    <xdr:from>
      <xdr:col>5</xdr:col>
      <xdr:colOff>10582</xdr:colOff>
      <xdr:row>72</xdr:row>
      <xdr:rowOff>0</xdr:rowOff>
    </xdr:from>
    <xdr:to>
      <xdr:col>8</xdr:col>
      <xdr:colOff>10582</xdr:colOff>
      <xdr:row>78</xdr:row>
      <xdr:rowOff>0</xdr:rowOff>
    </xdr:to>
    <xdr:sp macro="" textlink="">
      <xdr:nvSpPr>
        <xdr:cNvPr id="84" name="正方形/長方形 83">
          <a:extLst>
            <a:ext uri="{FF2B5EF4-FFF2-40B4-BE49-F238E27FC236}">
              <a16:creationId xmlns:a16="http://schemas.microsoft.com/office/drawing/2014/main" id="{00000000-0008-0000-0200-000054000000}"/>
            </a:ext>
          </a:extLst>
        </xdr:cNvPr>
        <xdr:cNvSpPr/>
      </xdr:nvSpPr>
      <xdr:spPr>
        <a:xfrm>
          <a:off x="3132665" y="12192000"/>
          <a:ext cx="1873250" cy="101600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連携</a:t>
          </a:r>
          <a:r>
            <a:rPr kumimoji="1" lang="en-US" altLang="ja-JP" sz="1100">
              <a:solidFill>
                <a:sysClr val="windowText" lastClr="000000"/>
              </a:solidFill>
            </a:rPr>
            <a:t>NAS</a:t>
          </a: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ja-JP" sz="1100">
              <a:solidFill>
                <a:sysClr val="windowText" lastClr="000000"/>
              </a:solidFill>
              <a:effectLst/>
              <a:latin typeface="+mn-lt"/>
              <a:ea typeface="+mn-ea"/>
              <a:cs typeface="+mn-cs"/>
            </a:rPr>
            <a:t>・</a:t>
          </a:r>
          <a:r>
            <a:rPr kumimoji="1" lang="en-US" altLang="ja-JP" sz="1100">
              <a:solidFill>
                <a:sysClr val="windowText" lastClr="000000"/>
              </a:solidFill>
              <a:effectLst/>
              <a:latin typeface="+mn-lt"/>
              <a:ea typeface="+mn-ea"/>
              <a:cs typeface="+mn-cs"/>
            </a:rPr>
            <a:t>SAP</a:t>
          </a:r>
          <a:r>
            <a:rPr kumimoji="1" lang="ja-JP" altLang="ja-JP" sz="1100">
              <a:solidFill>
                <a:sysClr val="windowText" lastClr="000000"/>
              </a:solidFill>
              <a:effectLst/>
              <a:latin typeface="+mn-lt"/>
              <a:ea typeface="+mn-ea"/>
              <a:cs typeface="+mn-cs"/>
            </a:rPr>
            <a:t>とのファイル連携用</a:t>
          </a:r>
          <a:endParaRPr kumimoji="1" lang="en-US" altLang="ja-JP" sz="1100">
            <a:solidFill>
              <a:sysClr val="windowText" lastClr="000000"/>
            </a:solidFill>
          </a:endParaRPr>
        </a:p>
        <a:p>
          <a:pPr algn="l"/>
          <a:endParaRPr kumimoji="1" lang="ja-JP" altLang="en-US" sz="1100">
            <a:solidFill>
              <a:sysClr val="windowText" lastClr="000000"/>
            </a:solidFill>
          </a:endParaRPr>
        </a:p>
      </xdr:txBody>
    </xdr:sp>
    <xdr:clientData/>
  </xdr:twoCellAnchor>
  <xdr:twoCellAnchor>
    <xdr:from>
      <xdr:col>5</xdr:col>
      <xdr:colOff>10582</xdr:colOff>
      <xdr:row>88</xdr:row>
      <xdr:rowOff>0</xdr:rowOff>
    </xdr:from>
    <xdr:to>
      <xdr:col>8</xdr:col>
      <xdr:colOff>10582</xdr:colOff>
      <xdr:row>94</xdr:row>
      <xdr:rowOff>0</xdr:rowOff>
    </xdr:to>
    <xdr:sp macro="" textlink="">
      <xdr:nvSpPr>
        <xdr:cNvPr id="85" name="正方形/長方形 84">
          <a:extLst>
            <a:ext uri="{FF2B5EF4-FFF2-40B4-BE49-F238E27FC236}">
              <a16:creationId xmlns:a16="http://schemas.microsoft.com/office/drawing/2014/main" id="{00000000-0008-0000-0200-000055000000}"/>
            </a:ext>
          </a:extLst>
        </xdr:cNvPr>
        <xdr:cNvSpPr/>
      </xdr:nvSpPr>
      <xdr:spPr>
        <a:xfrm>
          <a:off x="3132665" y="14901333"/>
          <a:ext cx="1873250" cy="1016000"/>
        </a:xfrm>
        <a:prstGeom prst="rect">
          <a:avLst/>
        </a:prstGeom>
        <a:solidFill>
          <a:schemeClr val="accent6">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新</a:t>
          </a:r>
          <a:r>
            <a:rPr kumimoji="1" lang="en-US" altLang="ja-JP" sz="1100">
              <a:solidFill>
                <a:sysClr val="windowText" lastClr="000000"/>
              </a:solidFill>
            </a:rPr>
            <a:t>PRM AP/DB</a:t>
          </a:r>
          <a:r>
            <a:rPr kumimoji="1" lang="ja-JP" altLang="en-US" sz="1100">
              <a:solidFill>
                <a:sysClr val="windowText" lastClr="000000"/>
              </a:solidFill>
            </a:rPr>
            <a:t>サーバ</a:t>
          </a:r>
          <a:endParaRPr kumimoji="1" lang="en-US" altLang="ja-JP" sz="1100">
            <a:solidFill>
              <a:sysClr val="windowText" lastClr="000000"/>
            </a:solidFill>
          </a:endParaRPr>
        </a:p>
        <a:p>
          <a:pPr algn="l"/>
          <a:r>
            <a:rPr kumimoji="1" lang="ja-JP" altLang="en-US" sz="800">
              <a:solidFill>
                <a:sysClr val="windowText" lastClr="000000"/>
              </a:solidFill>
            </a:rPr>
            <a:t>・製品倉庫システム</a:t>
          </a:r>
          <a:endParaRPr kumimoji="1" lang="en-US" altLang="ja-JP" sz="800">
            <a:solidFill>
              <a:sysClr val="windowText" lastClr="000000"/>
            </a:solidFill>
          </a:endParaRPr>
        </a:p>
        <a:p>
          <a:pPr algn="l"/>
          <a:r>
            <a:rPr kumimoji="1" lang="ja-JP" altLang="en-US" sz="800">
              <a:solidFill>
                <a:sysClr val="windowText" lastClr="000000"/>
              </a:solidFill>
            </a:rPr>
            <a:t>・</a:t>
          </a:r>
          <a:r>
            <a:rPr kumimoji="1" lang="en-US" altLang="ja-JP" sz="800">
              <a:solidFill>
                <a:sysClr val="windowText" lastClr="000000"/>
              </a:solidFill>
            </a:rPr>
            <a:t>ABC</a:t>
          </a:r>
          <a:r>
            <a:rPr kumimoji="1" lang="ja-JP" altLang="en-US" sz="800">
              <a:solidFill>
                <a:sysClr val="windowText" lastClr="000000"/>
              </a:solidFill>
            </a:rPr>
            <a:t>数量実績</a:t>
          </a:r>
          <a:endParaRPr kumimoji="1" lang="en-US" altLang="ja-JP" sz="800">
            <a:solidFill>
              <a:sysClr val="windowText" lastClr="000000"/>
            </a:solidFill>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ja-JP" sz="800">
              <a:solidFill>
                <a:sysClr val="windowText" lastClr="000000"/>
              </a:solidFill>
              <a:effectLst/>
              <a:latin typeface="+mn-lt"/>
              <a:ea typeface="+mn-ea"/>
              <a:cs typeface="+mn-cs"/>
            </a:rPr>
            <a:t>・数量確定ポリマー</a:t>
          </a:r>
          <a:endParaRPr lang="ja-JP" altLang="ja-JP" sz="800">
            <a:solidFill>
              <a:sysClr val="windowText" lastClr="000000"/>
            </a:solidFill>
            <a:effectLst/>
          </a:endParaRPr>
        </a:p>
        <a:p>
          <a:pPr algn="l"/>
          <a:endParaRPr kumimoji="1" lang="ja-JP" altLang="en-US" sz="800">
            <a:solidFill>
              <a:sysClr val="windowText" lastClr="000000"/>
            </a:solidFill>
          </a:endParaRPr>
        </a:p>
      </xdr:txBody>
    </xdr:sp>
    <xdr:clientData/>
  </xdr:twoCellAnchor>
  <xdr:twoCellAnchor>
    <xdr:from>
      <xdr:col>9</xdr:col>
      <xdr:colOff>10582</xdr:colOff>
      <xdr:row>88</xdr:row>
      <xdr:rowOff>0</xdr:rowOff>
    </xdr:from>
    <xdr:to>
      <xdr:col>12</xdr:col>
      <xdr:colOff>10582</xdr:colOff>
      <xdr:row>94</xdr:row>
      <xdr:rowOff>0</xdr:rowOff>
    </xdr:to>
    <xdr:sp macro="" textlink="">
      <xdr:nvSpPr>
        <xdr:cNvPr id="86" name="正方形/長方形 85">
          <a:extLst>
            <a:ext uri="{FF2B5EF4-FFF2-40B4-BE49-F238E27FC236}">
              <a16:creationId xmlns:a16="http://schemas.microsoft.com/office/drawing/2014/main" id="{00000000-0008-0000-0200-000056000000}"/>
            </a:ext>
          </a:extLst>
        </xdr:cNvPr>
        <xdr:cNvSpPr/>
      </xdr:nvSpPr>
      <xdr:spPr>
        <a:xfrm>
          <a:off x="5630332" y="14901333"/>
          <a:ext cx="1873250" cy="1016000"/>
        </a:xfrm>
        <a:prstGeom prst="rect">
          <a:avLst/>
        </a:prstGeom>
        <a:solidFill>
          <a:schemeClr val="accent6">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新千葉ヤード操業サーバ</a:t>
          </a:r>
          <a:endParaRPr kumimoji="1" lang="en-US" altLang="ja-JP" sz="1100">
            <a:solidFill>
              <a:sysClr val="windowText" lastClr="000000"/>
            </a:solidFill>
          </a:endParaRPr>
        </a:p>
        <a:p>
          <a:pPr algn="l"/>
          <a:r>
            <a:rPr kumimoji="1" lang="ja-JP" altLang="en-US" sz="1100">
              <a:solidFill>
                <a:sysClr val="windowText" lastClr="000000"/>
              </a:solidFill>
            </a:rPr>
            <a:t>・千葉ヤード操業</a:t>
          </a:r>
          <a:endParaRPr kumimoji="1" lang="en-US" altLang="ja-JP" sz="1100">
            <a:solidFill>
              <a:sysClr val="windowText" lastClr="000000"/>
            </a:solidFill>
          </a:endParaRPr>
        </a:p>
        <a:p>
          <a:pPr algn="l"/>
          <a:r>
            <a:rPr kumimoji="1" lang="ja-JP" altLang="en-US" sz="1100">
              <a:solidFill>
                <a:sysClr val="windowText" lastClr="000000"/>
              </a:solidFill>
            </a:rPr>
            <a:t>・</a:t>
          </a:r>
          <a:r>
            <a:rPr kumimoji="1" lang="en-US" altLang="ja-JP" sz="1100">
              <a:solidFill>
                <a:sysClr val="windowText" lastClr="000000"/>
              </a:solidFill>
            </a:rPr>
            <a:t>PIMS</a:t>
          </a:r>
          <a:r>
            <a:rPr kumimoji="1" lang="ja-JP" altLang="en-US" sz="1100">
              <a:solidFill>
                <a:sysClr val="windowText" lastClr="000000"/>
              </a:solidFill>
            </a:rPr>
            <a:t>取込サービス</a:t>
          </a:r>
        </a:p>
      </xdr:txBody>
    </xdr:sp>
    <xdr:clientData/>
  </xdr:twoCellAnchor>
  <xdr:twoCellAnchor>
    <xdr:from>
      <xdr:col>7</xdr:col>
      <xdr:colOff>10582</xdr:colOff>
      <xdr:row>96</xdr:row>
      <xdr:rowOff>0</xdr:rowOff>
    </xdr:from>
    <xdr:to>
      <xdr:col>10</xdr:col>
      <xdr:colOff>10582</xdr:colOff>
      <xdr:row>102</xdr:row>
      <xdr:rowOff>0</xdr:rowOff>
    </xdr:to>
    <xdr:sp macro="" textlink="">
      <xdr:nvSpPr>
        <xdr:cNvPr id="87" name="正方形/長方形 86">
          <a:extLst>
            <a:ext uri="{FF2B5EF4-FFF2-40B4-BE49-F238E27FC236}">
              <a16:creationId xmlns:a16="http://schemas.microsoft.com/office/drawing/2014/main" id="{00000000-0008-0000-0200-000057000000}"/>
            </a:ext>
          </a:extLst>
        </xdr:cNvPr>
        <xdr:cNvSpPr/>
      </xdr:nvSpPr>
      <xdr:spPr>
        <a:xfrm>
          <a:off x="4381499" y="16256000"/>
          <a:ext cx="1873250" cy="1016000"/>
        </a:xfrm>
        <a:prstGeom prst="rect">
          <a:avLst/>
        </a:prstGeom>
        <a:solidFill>
          <a:schemeClr val="accent6">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新千葉事業所</a:t>
          </a:r>
          <a:r>
            <a:rPr kumimoji="1" lang="en-US" altLang="ja-JP" sz="1100">
              <a:solidFill>
                <a:sysClr val="windowText" lastClr="000000"/>
              </a:solidFill>
            </a:rPr>
            <a:t>(</a:t>
          </a:r>
          <a:r>
            <a:rPr kumimoji="1" lang="ja-JP" altLang="en-US" sz="1100">
              <a:solidFill>
                <a:sysClr val="windowText" lastClr="000000"/>
              </a:solidFill>
            </a:rPr>
            <a:t>化学</a:t>
          </a:r>
          <a:r>
            <a:rPr kumimoji="1" lang="en-US" altLang="ja-JP" sz="1100">
              <a:solidFill>
                <a:sysClr val="windowText" lastClr="000000"/>
              </a:solidFill>
            </a:rPr>
            <a:t>)GW</a:t>
          </a:r>
          <a:r>
            <a:rPr kumimoji="1" lang="ja-JP" altLang="en-US" sz="1100">
              <a:solidFill>
                <a:sysClr val="windowText" lastClr="000000"/>
              </a:solidFill>
            </a:rPr>
            <a:t>サーバ</a:t>
          </a:r>
          <a:endParaRPr kumimoji="1" lang="en-US" altLang="ja-JP" sz="1100">
            <a:solidFill>
              <a:sysClr val="windowText" lastClr="000000"/>
            </a:solidFill>
          </a:endParaRPr>
        </a:p>
        <a:p>
          <a:pPr algn="l"/>
          <a:r>
            <a:rPr kumimoji="1" lang="ja-JP" altLang="en-US" sz="1100">
              <a:solidFill>
                <a:sysClr val="windowText" lastClr="000000"/>
              </a:solidFill>
            </a:rPr>
            <a:t>・</a:t>
          </a:r>
          <a:r>
            <a:rPr kumimoji="1" lang="en-US" altLang="ja-JP" sz="1100">
              <a:solidFill>
                <a:sysClr val="windowText" lastClr="000000"/>
              </a:solidFill>
            </a:rPr>
            <a:t>L3</a:t>
          </a:r>
          <a:r>
            <a:rPr kumimoji="1" lang="ja-JP" altLang="en-US" sz="1100">
              <a:solidFill>
                <a:sysClr val="windowText" lastClr="000000"/>
              </a:solidFill>
            </a:rPr>
            <a:t>層とのファイル連携用</a:t>
          </a:r>
          <a:endParaRPr kumimoji="1" lang="en-US" altLang="ja-JP" sz="1100">
            <a:solidFill>
              <a:sysClr val="windowText" lastClr="000000"/>
            </a:solidFill>
          </a:endParaRPr>
        </a:p>
      </xdr:txBody>
    </xdr:sp>
    <xdr:clientData/>
  </xdr:twoCellAnchor>
  <xdr:twoCellAnchor>
    <xdr:from>
      <xdr:col>10</xdr:col>
      <xdr:colOff>10582</xdr:colOff>
      <xdr:row>74</xdr:row>
      <xdr:rowOff>-1</xdr:rowOff>
    </xdr:from>
    <xdr:to>
      <xdr:col>13</xdr:col>
      <xdr:colOff>10582</xdr:colOff>
      <xdr:row>80</xdr:row>
      <xdr:rowOff>-1</xdr:rowOff>
    </xdr:to>
    <xdr:sp macro="" textlink="">
      <xdr:nvSpPr>
        <xdr:cNvPr id="88" name="正方形/長方形 87">
          <a:extLst>
            <a:ext uri="{FF2B5EF4-FFF2-40B4-BE49-F238E27FC236}">
              <a16:creationId xmlns:a16="http://schemas.microsoft.com/office/drawing/2014/main" id="{00000000-0008-0000-0200-000058000000}"/>
            </a:ext>
          </a:extLst>
        </xdr:cNvPr>
        <xdr:cNvSpPr/>
      </xdr:nvSpPr>
      <xdr:spPr>
        <a:xfrm>
          <a:off x="6254749" y="12530666"/>
          <a:ext cx="1873250" cy="1016000"/>
        </a:xfrm>
        <a:prstGeom prst="rect">
          <a:avLst/>
        </a:prstGeom>
        <a:gradFill flip="none" rotWithShape="1">
          <a:gsLst>
            <a:gs pos="50000">
              <a:schemeClr val="bg1">
                <a:lumMod val="75000"/>
              </a:schemeClr>
            </a:gs>
            <a:gs pos="50000">
              <a:schemeClr val="accent6">
                <a:lumMod val="40000"/>
                <a:lumOff val="60000"/>
              </a:schemeClr>
            </a:gs>
          </a:gsLst>
          <a:lin ang="2700000" scaled="1"/>
          <a:tileRect/>
        </a:grad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kumimoji="1" lang="ja-JP" altLang="en-US" sz="1100">
              <a:solidFill>
                <a:sysClr val="windowText" lastClr="000000"/>
              </a:solidFill>
              <a:latin typeface="+mn-lt"/>
              <a:ea typeface="+mn-ea"/>
              <a:cs typeface="+mn-cs"/>
            </a:rPr>
            <a:t>新バッチ基盤サーバ</a:t>
          </a:r>
        </a:p>
        <a:p>
          <a:pPr marL="0" indent="0" algn="l"/>
          <a:r>
            <a:rPr kumimoji="1" lang="ja-JP" altLang="en-US" sz="800">
              <a:solidFill>
                <a:sysClr val="windowText" lastClr="000000"/>
              </a:solidFill>
              <a:latin typeface="+mn-lt"/>
              <a:ea typeface="+mn-ea"/>
              <a:cs typeface="+mn-cs"/>
            </a:rPr>
            <a:t>・品質管理システム</a:t>
          </a:r>
        </a:p>
        <a:p>
          <a:pPr marL="0" indent="0" algn="l"/>
          <a:r>
            <a:rPr kumimoji="1" lang="ja-JP" altLang="en-US" sz="800">
              <a:solidFill>
                <a:sysClr val="windowText" lastClr="000000"/>
              </a:solidFill>
              <a:latin typeface="+mn-lt"/>
              <a:ea typeface="+mn-ea"/>
              <a:cs typeface="+mn-cs"/>
            </a:rPr>
            <a:t>・包装システム</a:t>
          </a:r>
        </a:p>
        <a:p>
          <a:pPr marL="0" indent="0" algn="l"/>
          <a:r>
            <a:rPr kumimoji="1" lang="ja-JP" altLang="en-US" sz="800">
              <a:solidFill>
                <a:sysClr val="windowText" lastClr="000000"/>
              </a:solidFill>
              <a:latin typeface="+mn-lt"/>
              <a:ea typeface="+mn-ea"/>
              <a:cs typeface="+mn-cs"/>
            </a:rPr>
            <a:t>・数量確定システム</a:t>
          </a:r>
        </a:p>
        <a:p>
          <a:pPr marL="0" indent="0" algn="l"/>
          <a:r>
            <a:rPr kumimoji="1" lang="ja-JP" altLang="en-US" sz="800">
              <a:solidFill>
                <a:sysClr val="windowText" lastClr="000000"/>
              </a:solidFill>
              <a:latin typeface="+mn-lt"/>
              <a:ea typeface="+mn-ea"/>
              <a:cs typeface="+mn-cs"/>
            </a:rPr>
            <a:t>・用役管理システム</a:t>
          </a:r>
        </a:p>
      </xdr:txBody>
    </xdr:sp>
    <xdr:clientData/>
  </xdr:twoCellAnchor>
  <xdr:twoCellAnchor>
    <xdr:from>
      <xdr:col>13</xdr:col>
      <xdr:colOff>10582</xdr:colOff>
      <xdr:row>75</xdr:row>
      <xdr:rowOff>127000</xdr:rowOff>
    </xdr:from>
    <xdr:to>
      <xdr:col>16</xdr:col>
      <xdr:colOff>10582</xdr:colOff>
      <xdr:row>80</xdr:row>
      <xdr:rowOff>-1</xdr:rowOff>
    </xdr:to>
    <xdr:sp macro="" textlink="">
      <xdr:nvSpPr>
        <xdr:cNvPr id="89" name="正方形/長方形 88">
          <a:extLst>
            <a:ext uri="{FF2B5EF4-FFF2-40B4-BE49-F238E27FC236}">
              <a16:creationId xmlns:a16="http://schemas.microsoft.com/office/drawing/2014/main" id="{00000000-0008-0000-0200-000059000000}"/>
            </a:ext>
          </a:extLst>
        </xdr:cNvPr>
        <xdr:cNvSpPr/>
      </xdr:nvSpPr>
      <xdr:spPr>
        <a:xfrm>
          <a:off x="8127999" y="12827000"/>
          <a:ext cx="1873250" cy="719666"/>
        </a:xfrm>
        <a:prstGeom prst="rect">
          <a:avLst/>
        </a:prstGeom>
        <a:gradFill flip="none" rotWithShape="1">
          <a:gsLst>
            <a:gs pos="50000">
              <a:schemeClr val="bg1">
                <a:lumMod val="75000"/>
              </a:schemeClr>
            </a:gs>
            <a:gs pos="50000">
              <a:schemeClr val="accent6">
                <a:lumMod val="40000"/>
                <a:lumOff val="60000"/>
              </a:schemeClr>
            </a:gs>
          </a:gsLst>
          <a:lin ang="2700000" scaled="1"/>
          <a:tileRect/>
        </a:grad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kumimoji="1" lang="ja-JP" altLang="en-US" sz="1100">
              <a:solidFill>
                <a:sysClr val="windowText" lastClr="000000"/>
              </a:solidFill>
              <a:latin typeface="+mn-lt"/>
              <a:ea typeface="+mn-ea"/>
              <a:cs typeface="+mn-cs"/>
            </a:rPr>
            <a:t>新共通基盤帳票サーバ</a:t>
          </a:r>
          <a:endParaRPr kumimoji="1" lang="en-US" altLang="ja-JP" sz="1100">
            <a:solidFill>
              <a:sysClr val="windowText" lastClr="000000"/>
            </a:solidFill>
            <a:latin typeface="+mn-lt"/>
            <a:ea typeface="+mn-ea"/>
            <a:cs typeface="+mn-cs"/>
          </a:endParaRPr>
        </a:p>
        <a:p>
          <a:pPr marL="0" indent="0" algn="l"/>
          <a:r>
            <a:rPr kumimoji="1" lang="ja-JP" altLang="en-US" sz="800">
              <a:solidFill>
                <a:sysClr val="windowText" lastClr="000000"/>
              </a:solidFill>
              <a:latin typeface="+mn-lt"/>
              <a:ea typeface="+mn-ea"/>
              <a:cs typeface="+mn-cs"/>
            </a:rPr>
            <a:t>・品質管理システム</a:t>
          </a:r>
        </a:p>
        <a:p>
          <a:pPr marL="0" indent="0" algn="l"/>
          <a:r>
            <a:rPr kumimoji="1" lang="ja-JP" altLang="en-US" sz="800">
              <a:solidFill>
                <a:sysClr val="windowText" lastClr="000000"/>
              </a:solidFill>
              <a:latin typeface="+mn-lt"/>
              <a:ea typeface="+mn-ea"/>
              <a:cs typeface="+mn-cs"/>
            </a:rPr>
            <a:t>・包装システム</a:t>
          </a:r>
          <a:endParaRPr kumimoji="1" lang="en-US" altLang="ja-JP" sz="800">
            <a:solidFill>
              <a:sysClr val="windowText" lastClr="000000"/>
            </a:solidFill>
            <a:latin typeface="+mn-lt"/>
            <a:ea typeface="+mn-ea"/>
            <a:cs typeface="+mn-cs"/>
          </a:endParaRPr>
        </a:p>
      </xdr:txBody>
    </xdr:sp>
    <xdr:clientData/>
  </xdr:twoCellAnchor>
  <xdr:twoCellAnchor>
    <xdr:from>
      <xdr:col>1</xdr:col>
      <xdr:colOff>10582</xdr:colOff>
      <xdr:row>72</xdr:row>
      <xdr:rowOff>0</xdr:rowOff>
    </xdr:from>
    <xdr:to>
      <xdr:col>4</xdr:col>
      <xdr:colOff>10582</xdr:colOff>
      <xdr:row>78</xdr:row>
      <xdr:rowOff>0</xdr:rowOff>
    </xdr:to>
    <xdr:sp macro="" textlink="">
      <xdr:nvSpPr>
        <xdr:cNvPr id="90" name="正方形/長方形 89">
          <a:extLst>
            <a:ext uri="{FF2B5EF4-FFF2-40B4-BE49-F238E27FC236}">
              <a16:creationId xmlns:a16="http://schemas.microsoft.com/office/drawing/2014/main" id="{00000000-0008-0000-0200-00005A000000}"/>
            </a:ext>
          </a:extLst>
        </xdr:cNvPr>
        <xdr:cNvSpPr/>
      </xdr:nvSpPr>
      <xdr:spPr>
        <a:xfrm>
          <a:off x="634999" y="12192000"/>
          <a:ext cx="1873250" cy="1016000"/>
        </a:xfrm>
        <a:prstGeom prst="rect">
          <a:avLst/>
        </a:prstGeom>
        <a:solidFill>
          <a:schemeClr val="accent6">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PRM HULFT</a:t>
          </a:r>
          <a:r>
            <a:rPr kumimoji="1" lang="ja-JP" altLang="en-US" sz="1100">
              <a:solidFill>
                <a:sysClr val="windowText" lastClr="000000"/>
              </a:solidFill>
            </a:rPr>
            <a:t>サーバ</a:t>
          </a:r>
          <a:endParaRPr kumimoji="1" lang="en-US" altLang="ja-JP" sz="1100">
            <a:solidFill>
              <a:sysClr val="windowText" lastClr="000000"/>
            </a:solidFill>
          </a:endParaRPr>
        </a:p>
        <a:p>
          <a:pPr algn="l"/>
          <a:r>
            <a:rPr kumimoji="1" lang="en-US" altLang="ja-JP" sz="1100">
              <a:solidFill>
                <a:sysClr val="windowText" lastClr="000000"/>
              </a:solidFill>
            </a:rPr>
            <a:t>10.180.0.54</a:t>
          </a:r>
        </a:p>
        <a:p>
          <a:pPr algn="l"/>
          <a:r>
            <a:rPr kumimoji="1" lang="ja-JP" altLang="en-US" sz="1100">
              <a:solidFill>
                <a:sysClr val="windowText" lastClr="000000"/>
              </a:solidFill>
            </a:rPr>
            <a:t>・</a:t>
          </a:r>
          <a:r>
            <a:rPr kumimoji="1" lang="en-US" altLang="ja-JP" sz="1100">
              <a:solidFill>
                <a:sysClr val="windowText" lastClr="000000"/>
              </a:solidFill>
            </a:rPr>
            <a:t>SAP</a:t>
          </a:r>
          <a:r>
            <a:rPr kumimoji="1" lang="ja-JP" altLang="en-US" sz="1100">
              <a:solidFill>
                <a:sysClr val="windowText" lastClr="000000"/>
              </a:solidFill>
            </a:rPr>
            <a:t>とのファイル連携用</a:t>
          </a:r>
        </a:p>
        <a:p>
          <a:pPr algn="l"/>
          <a:endParaRPr kumimoji="1" lang="ja-JP" altLang="en-US" sz="1100">
            <a:solidFill>
              <a:sysClr val="windowText" lastClr="000000"/>
            </a:solidFill>
          </a:endParaRPr>
        </a:p>
      </xdr:txBody>
    </xdr:sp>
    <xdr:clientData/>
  </xdr:twoCellAnchor>
  <xdr:twoCellAnchor>
    <xdr:from>
      <xdr:col>1</xdr:col>
      <xdr:colOff>10582</xdr:colOff>
      <xdr:row>64</xdr:row>
      <xdr:rowOff>0</xdr:rowOff>
    </xdr:from>
    <xdr:to>
      <xdr:col>4</xdr:col>
      <xdr:colOff>10582</xdr:colOff>
      <xdr:row>70</xdr:row>
      <xdr:rowOff>0</xdr:rowOff>
    </xdr:to>
    <xdr:sp macro="" textlink="">
      <xdr:nvSpPr>
        <xdr:cNvPr id="91" name="正方形/長方形 90">
          <a:extLst>
            <a:ext uri="{FF2B5EF4-FFF2-40B4-BE49-F238E27FC236}">
              <a16:creationId xmlns:a16="http://schemas.microsoft.com/office/drawing/2014/main" id="{00000000-0008-0000-0200-00005B000000}"/>
            </a:ext>
          </a:extLst>
        </xdr:cNvPr>
        <xdr:cNvSpPr/>
      </xdr:nvSpPr>
      <xdr:spPr>
        <a:xfrm>
          <a:off x="634999" y="10837333"/>
          <a:ext cx="1873250" cy="101600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PRM OneSAP</a:t>
          </a:r>
        </a:p>
        <a:p>
          <a:pPr algn="l"/>
          <a:endParaRPr kumimoji="1" lang="ja-JP" altLang="en-US" sz="1100">
            <a:solidFill>
              <a:sysClr val="windowText" lastClr="000000"/>
            </a:solidFill>
          </a:endParaRPr>
        </a:p>
      </xdr:txBody>
    </xdr:sp>
    <xdr:clientData/>
  </xdr:twoCellAnchor>
  <xdr:twoCellAnchor>
    <xdr:from>
      <xdr:col>7</xdr:col>
      <xdr:colOff>10582</xdr:colOff>
      <xdr:row>104</xdr:row>
      <xdr:rowOff>-1</xdr:rowOff>
    </xdr:from>
    <xdr:to>
      <xdr:col>10</xdr:col>
      <xdr:colOff>10582</xdr:colOff>
      <xdr:row>110</xdr:row>
      <xdr:rowOff>-1</xdr:rowOff>
    </xdr:to>
    <xdr:sp macro="" textlink="">
      <xdr:nvSpPr>
        <xdr:cNvPr id="92" name="正方形/長方形 91">
          <a:extLst>
            <a:ext uri="{FF2B5EF4-FFF2-40B4-BE49-F238E27FC236}">
              <a16:creationId xmlns:a16="http://schemas.microsoft.com/office/drawing/2014/main" id="{00000000-0008-0000-0200-00005C000000}"/>
            </a:ext>
          </a:extLst>
        </xdr:cNvPr>
        <xdr:cNvSpPr/>
      </xdr:nvSpPr>
      <xdr:spPr>
        <a:xfrm>
          <a:off x="4381499" y="17610666"/>
          <a:ext cx="1873250" cy="101600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UX7000</a:t>
          </a:r>
          <a:r>
            <a:rPr kumimoji="1" lang="ja-JP" altLang="en-US" sz="1100">
              <a:solidFill>
                <a:sysClr val="windowText" lastClr="000000"/>
              </a:solidFill>
            </a:rPr>
            <a:t>サーバ</a:t>
          </a:r>
          <a:endParaRPr kumimoji="1" lang="en-US" altLang="ja-JP" sz="1100">
            <a:solidFill>
              <a:sysClr val="windowText" lastClr="000000"/>
            </a:solidFill>
          </a:endParaRPr>
        </a:p>
        <a:p>
          <a:pPr algn="l"/>
          <a:r>
            <a:rPr kumimoji="1" lang="ja-JP" altLang="en-US" sz="1100">
              <a:solidFill>
                <a:sysClr val="windowText" lastClr="000000"/>
              </a:solidFill>
            </a:rPr>
            <a:t>・製品倉庫の連携先</a:t>
          </a:r>
          <a:endParaRPr kumimoji="1" lang="en-US" altLang="ja-JP" sz="1100">
            <a:solidFill>
              <a:sysClr val="windowText" lastClr="000000"/>
            </a:solidFill>
          </a:endParaRPr>
        </a:p>
      </xdr:txBody>
    </xdr:sp>
    <xdr:clientData/>
  </xdr:twoCellAnchor>
  <xdr:twoCellAnchor>
    <xdr:from>
      <xdr:col>11</xdr:col>
      <xdr:colOff>10582</xdr:colOff>
      <xdr:row>104</xdr:row>
      <xdr:rowOff>-1</xdr:rowOff>
    </xdr:from>
    <xdr:to>
      <xdr:col>14</xdr:col>
      <xdr:colOff>10582</xdr:colOff>
      <xdr:row>110</xdr:row>
      <xdr:rowOff>-1</xdr:rowOff>
    </xdr:to>
    <xdr:sp macro="" textlink="">
      <xdr:nvSpPr>
        <xdr:cNvPr id="93" name="正方形/長方形 92">
          <a:extLst>
            <a:ext uri="{FF2B5EF4-FFF2-40B4-BE49-F238E27FC236}">
              <a16:creationId xmlns:a16="http://schemas.microsoft.com/office/drawing/2014/main" id="{00000000-0008-0000-0200-00005D000000}"/>
            </a:ext>
          </a:extLst>
        </xdr:cNvPr>
        <xdr:cNvSpPr/>
      </xdr:nvSpPr>
      <xdr:spPr>
        <a:xfrm>
          <a:off x="6879165" y="17610666"/>
          <a:ext cx="1873250" cy="101600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運転制御サーバ</a:t>
          </a:r>
          <a:endParaRPr kumimoji="1" lang="en-US" altLang="ja-JP" sz="1100">
            <a:solidFill>
              <a:sysClr val="windowText" lastClr="000000"/>
            </a:solidFill>
          </a:endParaRPr>
        </a:p>
        <a:p>
          <a:pPr algn="l"/>
          <a:r>
            <a:rPr kumimoji="1" lang="ja-JP" altLang="en-US" sz="1100">
              <a:solidFill>
                <a:sysClr val="windowText" lastClr="000000"/>
              </a:solidFill>
            </a:rPr>
            <a:t>・ヤードの連携先</a:t>
          </a:r>
          <a:endParaRPr kumimoji="1" lang="en-US" altLang="ja-JP" sz="1100">
            <a:solidFill>
              <a:sysClr val="windowText" lastClr="000000"/>
            </a:solidFill>
          </a:endParaRPr>
        </a:p>
      </xdr:txBody>
    </xdr:sp>
    <xdr:clientData/>
  </xdr:twoCellAnchor>
  <xdr:twoCellAnchor>
    <xdr:from>
      <xdr:col>3</xdr:col>
      <xdr:colOff>10582</xdr:colOff>
      <xdr:row>104</xdr:row>
      <xdr:rowOff>-1</xdr:rowOff>
    </xdr:from>
    <xdr:to>
      <xdr:col>6</xdr:col>
      <xdr:colOff>10582</xdr:colOff>
      <xdr:row>110</xdr:row>
      <xdr:rowOff>-1</xdr:rowOff>
    </xdr:to>
    <xdr:sp macro="" textlink="">
      <xdr:nvSpPr>
        <xdr:cNvPr id="94" name="正方形/長方形 93">
          <a:extLst>
            <a:ext uri="{FF2B5EF4-FFF2-40B4-BE49-F238E27FC236}">
              <a16:creationId xmlns:a16="http://schemas.microsoft.com/office/drawing/2014/main" id="{00000000-0008-0000-0200-00005E000000}"/>
            </a:ext>
          </a:extLst>
        </xdr:cNvPr>
        <xdr:cNvSpPr/>
      </xdr:nvSpPr>
      <xdr:spPr>
        <a:xfrm>
          <a:off x="1883832" y="17610666"/>
          <a:ext cx="1873250" cy="101600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TCM</a:t>
          </a:r>
          <a:r>
            <a:rPr kumimoji="1" lang="ja-JP" altLang="en-US" sz="1100">
              <a:solidFill>
                <a:sysClr val="windowText" lastClr="000000"/>
              </a:solidFill>
            </a:rPr>
            <a:t>サーバ</a:t>
          </a:r>
          <a:endParaRPr kumimoji="1" lang="en-US" altLang="ja-JP" sz="1100">
            <a:solidFill>
              <a:sysClr val="windowText" lastClr="000000"/>
            </a:solidFill>
          </a:endParaRPr>
        </a:p>
        <a:p>
          <a:pPr algn="l"/>
          <a:r>
            <a:rPr kumimoji="1" lang="ja-JP" altLang="en-US" sz="1100">
              <a:solidFill>
                <a:sysClr val="windowText" lastClr="000000"/>
              </a:solidFill>
            </a:rPr>
            <a:t>・製品倉庫の連携先</a:t>
          </a:r>
        </a:p>
      </xdr:txBody>
    </xdr:sp>
    <xdr:clientData/>
  </xdr:twoCellAnchor>
  <xdr:twoCellAnchor>
    <xdr:from>
      <xdr:col>2</xdr:col>
      <xdr:colOff>353482</xdr:colOff>
      <xdr:row>70</xdr:row>
      <xdr:rowOff>0</xdr:rowOff>
    </xdr:from>
    <xdr:to>
      <xdr:col>2</xdr:col>
      <xdr:colOff>353482</xdr:colOff>
      <xdr:row>72</xdr:row>
      <xdr:rowOff>0</xdr:rowOff>
    </xdr:to>
    <xdr:cxnSp macro="">
      <xdr:nvCxnSpPr>
        <xdr:cNvPr id="95" name="直線コネクタ 94">
          <a:extLst>
            <a:ext uri="{FF2B5EF4-FFF2-40B4-BE49-F238E27FC236}">
              <a16:creationId xmlns:a16="http://schemas.microsoft.com/office/drawing/2014/main" id="{00000000-0008-0000-0200-00005F000000}"/>
            </a:ext>
          </a:extLst>
        </xdr:cNvPr>
        <xdr:cNvCxnSpPr>
          <a:stCxn id="91" idx="2"/>
          <a:endCxn id="90" idx="0"/>
        </xdr:cNvCxnSpPr>
      </xdr:nvCxnSpPr>
      <xdr:spPr>
        <a:xfrm>
          <a:off x="1602315" y="11853333"/>
          <a:ext cx="0" cy="338667"/>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320145</xdr:colOff>
      <xdr:row>78</xdr:row>
      <xdr:rowOff>0</xdr:rowOff>
    </xdr:from>
    <xdr:to>
      <xdr:col>5</xdr:col>
      <xdr:colOff>10582</xdr:colOff>
      <xdr:row>91</xdr:row>
      <xdr:rowOff>0</xdr:rowOff>
    </xdr:to>
    <xdr:cxnSp macro="">
      <xdr:nvCxnSpPr>
        <xdr:cNvPr id="96" name="カギ線コネクタ 95">
          <a:extLst>
            <a:ext uri="{FF2B5EF4-FFF2-40B4-BE49-F238E27FC236}">
              <a16:creationId xmlns:a16="http://schemas.microsoft.com/office/drawing/2014/main" id="{00000000-0008-0000-0200-000060000000}"/>
            </a:ext>
          </a:extLst>
        </xdr:cNvPr>
        <xdr:cNvCxnSpPr>
          <a:stCxn id="90" idx="2"/>
          <a:endCxn id="85" idx="1"/>
        </xdr:cNvCxnSpPr>
      </xdr:nvCxnSpPr>
      <xdr:spPr>
        <a:xfrm rot="16200000" flipH="1">
          <a:off x="1250155" y="13526823"/>
          <a:ext cx="2201333" cy="1563687"/>
        </a:xfrm>
        <a:prstGeom prst="bentConnector2">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353482</xdr:colOff>
      <xdr:row>70</xdr:row>
      <xdr:rowOff>0</xdr:rowOff>
    </xdr:from>
    <xdr:to>
      <xdr:col>6</xdr:col>
      <xdr:colOff>353482</xdr:colOff>
      <xdr:row>72</xdr:row>
      <xdr:rowOff>0</xdr:rowOff>
    </xdr:to>
    <xdr:cxnSp macro="">
      <xdr:nvCxnSpPr>
        <xdr:cNvPr id="97" name="直線コネクタ 96">
          <a:extLst>
            <a:ext uri="{FF2B5EF4-FFF2-40B4-BE49-F238E27FC236}">
              <a16:creationId xmlns:a16="http://schemas.microsoft.com/office/drawing/2014/main" id="{00000000-0008-0000-0200-000061000000}"/>
            </a:ext>
          </a:extLst>
        </xdr:cNvPr>
        <xdr:cNvCxnSpPr>
          <a:stCxn id="83" idx="2"/>
          <a:endCxn id="84" idx="0"/>
        </xdr:cNvCxnSpPr>
      </xdr:nvCxnSpPr>
      <xdr:spPr>
        <a:xfrm>
          <a:off x="4099982" y="11853333"/>
          <a:ext cx="0" cy="338667"/>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320145</xdr:colOff>
      <xdr:row>78</xdr:row>
      <xdr:rowOff>0</xdr:rowOff>
    </xdr:from>
    <xdr:to>
      <xdr:col>6</xdr:col>
      <xdr:colOff>320145</xdr:colOff>
      <xdr:row>88</xdr:row>
      <xdr:rowOff>0</xdr:rowOff>
    </xdr:to>
    <xdr:cxnSp macro="">
      <xdr:nvCxnSpPr>
        <xdr:cNvPr id="98" name="直線コネクタ 97">
          <a:extLst>
            <a:ext uri="{FF2B5EF4-FFF2-40B4-BE49-F238E27FC236}">
              <a16:creationId xmlns:a16="http://schemas.microsoft.com/office/drawing/2014/main" id="{00000000-0008-0000-0200-000062000000}"/>
            </a:ext>
          </a:extLst>
        </xdr:cNvPr>
        <xdr:cNvCxnSpPr>
          <a:stCxn id="84" idx="2"/>
          <a:endCxn id="85" idx="0"/>
        </xdr:cNvCxnSpPr>
      </xdr:nvCxnSpPr>
      <xdr:spPr>
        <a:xfrm>
          <a:off x="4066645" y="13208000"/>
          <a:ext cx="0" cy="1693333"/>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343957</xdr:colOff>
      <xdr:row>77</xdr:row>
      <xdr:rowOff>47623</xdr:rowOff>
    </xdr:from>
    <xdr:to>
      <xdr:col>10</xdr:col>
      <xdr:colOff>355864</xdr:colOff>
      <xdr:row>88</xdr:row>
      <xdr:rowOff>0</xdr:rowOff>
    </xdr:to>
    <xdr:cxnSp macro="">
      <xdr:nvCxnSpPr>
        <xdr:cNvPr id="99" name="カギ線コネクタ 98">
          <a:extLst>
            <a:ext uri="{FF2B5EF4-FFF2-40B4-BE49-F238E27FC236}">
              <a16:creationId xmlns:a16="http://schemas.microsoft.com/office/drawing/2014/main" id="{00000000-0008-0000-0200-000063000000}"/>
            </a:ext>
          </a:extLst>
        </xdr:cNvPr>
        <xdr:cNvCxnSpPr>
          <a:endCxn id="86" idx="0"/>
        </xdr:cNvCxnSpPr>
      </xdr:nvCxnSpPr>
      <xdr:spPr>
        <a:xfrm rot="16200000" flipH="1">
          <a:off x="5062139" y="13363441"/>
          <a:ext cx="1815043" cy="1260741"/>
        </a:xfrm>
        <a:prstGeom prst="bentConnector3">
          <a:avLst>
            <a:gd name="adj1" fmla="val 50000"/>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353482</xdr:colOff>
      <xdr:row>94</xdr:row>
      <xdr:rowOff>0</xdr:rowOff>
    </xdr:from>
    <xdr:to>
      <xdr:col>10</xdr:col>
      <xdr:colOff>353482</xdr:colOff>
      <xdr:row>96</xdr:row>
      <xdr:rowOff>0</xdr:rowOff>
    </xdr:to>
    <xdr:cxnSp macro="">
      <xdr:nvCxnSpPr>
        <xdr:cNvPr id="100" name="カギ線コネクタ 99">
          <a:extLst>
            <a:ext uri="{FF2B5EF4-FFF2-40B4-BE49-F238E27FC236}">
              <a16:creationId xmlns:a16="http://schemas.microsoft.com/office/drawing/2014/main" id="{00000000-0008-0000-0200-000064000000}"/>
            </a:ext>
          </a:extLst>
        </xdr:cNvPr>
        <xdr:cNvCxnSpPr>
          <a:stCxn id="86" idx="2"/>
          <a:endCxn id="87" idx="0"/>
        </xdr:cNvCxnSpPr>
      </xdr:nvCxnSpPr>
      <xdr:spPr>
        <a:xfrm rot="5400000">
          <a:off x="5803898" y="15462250"/>
          <a:ext cx="338667" cy="1248834"/>
        </a:xfrm>
        <a:prstGeom prst="bentConnector3">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353482</xdr:colOff>
      <xdr:row>94</xdr:row>
      <xdr:rowOff>0</xdr:rowOff>
    </xdr:from>
    <xdr:to>
      <xdr:col>7</xdr:col>
      <xdr:colOff>10582</xdr:colOff>
      <xdr:row>99</xdr:row>
      <xdr:rowOff>0</xdr:rowOff>
    </xdr:to>
    <xdr:cxnSp macro="">
      <xdr:nvCxnSpPr>
        <xdr:cNvPr id="101" name="カギ線コネクタ 100">
          <a:extLst>
            <a:ext uri="{FF2B5EF4-FFF2-40B4-BE49-F238E27FC236}">
              <a16:creationId xmlns:a16="http://schemas.microsoft.com/office/drawing/2014/main" id="{00000000-0008-0000-0200-000065000000}"/>
            </a:ext>
          </a:extLst>
        </xdr:cNvPr>
        <xdr:cNvCxnSpPr>
          <a:stCxn id="85" idx="2"/>
          <a:endCxn id="87" idx="1"/>
        </xdr:cNvCxnSpPr>
      </xdr:nvCxnSpPr>
      <xdr:spPr>
        <a:xfrm rot="16200000" flipH="1">
          <a:off x="3817407" y="16199908"/>
          <a:ext cx="846667" cy="281517"/>
        </a:xfrm>
        <a:prstGeom prst="bentConnector2">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353482</xdr:colOff>
      <xdr:row>102</xdr:row>
      <xdr:rowOff>0</xdr:rowOff>
    </xdr:from>
    <xdr:to>
      <xdr:col>8</xdr:col>
      <xdr:colOff>353482</xdr:colOff>
      <xdr:row>104</xdr:row>
      <xdr:rowOff>-1</xdr:rowOff>
    </xdr:to>
    <xdr:cxnSp macro="">
      <xdr:nvCxnSpPr>
        <xdr:cNvPr id="102" name="カギ線コネクタ 101">
          <a:extLst>
            <a:ext uri="{FF2B5EF4-FFF2-40B4-BE49-F238E27FC236}">
              <a16:creationId xmlns:a16="http://schemas.microsoft.com/office/drawing/2014/main" id="{00000000-0008-0000-0200-000066000000}"/>
            </a:ext>
          </a:extLst>
        </xdr:cNvPr>
        <xdr:cNvCxnSpPr>
          <a:stCxn id="87" idx="2"/>
          <a:endCxn id="94" idx="0"/>
        </xdr:cNvCxnSpPr>
      </xdr:nvCxnSpPr>
      <xdr:spPr>
        <a:xfrm rot="5400000">
          <a:off x="3930649" y="16192500"/>
          <a:ext cx="338666" cy="2497666"/>
        </a:xfrm>
        <a:prstGeom prst="bentConnector3">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353482</xdr:colOff>
      <xdr:row>102</xdr:row>
      <xdr:rowOff>0</xdr:rowOff>
    </xdr:from>
    <xdr:to>
      <xdr:col>12</xdr:col>
      <xdr:colOff>353482</xdr:colOff>
      <xdr:row>104</xdr:row>
      <xdr:rowOff>-1</xdr:rowOff>
    </xdr:to>
    <xdr:cxnSp macro="">
      <xdr:nvCxnSpPr>
        <xdr:cNvPr id="103" name="カギ線コネクタ 102">
          <a:extLst>
            <a:ext uri="{FF2B5EF4-FFF2-40B4-BE49-F238E27FC236}">
              <a16:creationId xmlns:a16="http://schemas.microsoft.com/office/drawing/2014/main" id="{00000000-0008-0000-0200-000067000000}"/>
            </a:ext>
          </a:extLst>
        </xdr:cNvPr>
        <xdr:cNvCxnSpPr>
          <a:stCxn id="87" idx="2"/>
          <a:endCxn id="93" idx="0"/>
        </xdr:cNvCxnSpPr>
      </xdr:nvCxnSpPr>
      <xdr:spPr>
        <a:xfrm rot="16200000" flipH="1">
          <a:off x="6428316" y="16192499"/>
          <a:ext cx="338666" cy="2497667"/>
        </a:xfrm>
        <a:prstGeom prst="bentConnector3">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353482</xdr:colOff>
      <xdr:row>102</xdr:row>
      <xdr:rowOff>0</xdr:rowOff>
    </xdr:from>
    <xdr:to>
      <xdr:col>8</xdr:col>
      <xdr:colOff>353482</xdr:colOff>
      <xdr:row>104</xdr:row>
      <xdr:rowOff>-1</xdr:rowOff>
    </xdr:to>
    <xdr:cxnSp macro="">
      <xdr:nvCxnSpPr>
        <xdr:cNvPr id="104" name="直線コネクタ 103">
          <a:extLst>
            <a:ext uri="{FF2B5EF4-FFF2-40B4-BE49-F238E27FC236}">
              <a16:creationId xmlns:a16="http://schemas.microsoft.com/office/drawing/2014/main" id="{00000000-0008-0000-0200-000068000000}"/>
            </a:ext>
          </a:extLst>
        </xdr:cNvPr>
        <xdr:cNvCxnSpPr>
          <a:stCxn id="87" idx="2"/>
          <a:endCxn id="92" idx="0"/>
        </xdr:cNvCxnSpPr>
      </xdr:nvCxnSpPr>
      <xdr:spPr>
        <a:xfrm>
          <a:off x="5348815" y="17272000"/>
          <a:ext cx="0" cy="338666"/>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10582</xdr:colOff>
      <xdr:row>73</xdr:row>
      <xdr:rowOff>9525</xdr:rowOff>
    </xdr:from>
    <xdr:to>
      <xdr:col>10</xdr:col>
      <xdr:colOff>29632</xdr:colOff>
      <xdr:row>73</xdr:row>
      <xdr:rowOff>9525</xdr:rowOff>
    </xdr:to>
    <xdr:cxnSp macro="">
      <xdr:nvCxnSpPr>
        <xdr:cNvPr id="105" name="直線コネクタ 104">
          <a:extLst>
            <a:ext uri="{FF2B5EF4-FFF2-40B4-BE49-F238E27FC236}">
              <a16:creationId xmlns:a16="http://schemas.microsoft.com/office/drawing/2014/main" id="{00000000-0008-0000-0200-000069000000}"/>
            </a:ext>
          </a:extLst>
        </xdr:cNvPr>
        <xdr:cNvCxnSpPr/>
      </xdr:nvCxnSpPr>
      <xdr:spPr>
        <a:xfrm>
          <a:off x="5005915" y="12370858"/>
          <a:ext cx="1267884" cy="0"/>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34396</xdr:colOff>
      <xdr:row>96</xdr:row>
      <xdr:rowOff>0</xdr:rowOff>
    </xdr:from>
    <xdr:to>
      <xdr:col>17</xdr:col>
      <xdr:colOff>34395</xdr:colOff>
      <xdr:row>102</xdr:row>
      <xdr:rowOff>0</xdr:rowOff>
    </xdr:to>
    <xdr:sp macro="" textlink="">
      <xdr:nvSpPr>
        <xdr:cNvPr id="106" name="正方形/長方形 105">
          <a:extLst>
            <a:ext uri="{FF2B5EF4-FFF2-40B4-BE49-F238E27FC236}">
              <a16:creationId xmlns:a16="http://schemas.microsoft.com/office/drawing/2014/main" id="{00000000-0008-0000-0200-00006A000000}"/>
            </a:ext>
          </a:extLst>
        </xdr:cNvPr>
        <xdr:cNvSpPr/>
      </xdr:nvSpPr>
      <xdr:spPr>
        <a:xfrm>
          <a:off x="8776229" y="16256000"/>
          <a:ext cx="1873249" cy="101600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PIMS</a:t>
          </a:r>
          <a:r>
            <a:rPr kumimoji="1" lang="ja-JP" altLang="en-US" sz="1100">
              <a:solidFill>
                <a:sysClr val="windowText" lastClr="000000"/>
              </a:solidFill>
            </a:rPr>
            <a:t>サーバ</a:t>
          </a:r>
          <a:endParaRPr kumimoji="1" lang="en-US" altLang="ja-JP" sz="1100">
            <a:solidFill>
              <a:sysClr val="windowText" lastClr="000000"/>
            </a:solidFill>
          </a:endParaRPr>
        </a:p>
        <a:p>
          <a:pPr algn="l"/>
          <a:r>
            <a:rPr kumimoji="1" lang="ja-JP" altLang="en-US" sz="1100">
              <a:solidFill>
                <a:sysClr val="windowText" lastClr="000000"/>
              </a:solidFill>
            </a:rPr>
            <a:t>・</a:t>
          </a:r>
          <a:r>
            <a:rPr kumimoji="1" lang="en-US" altLang="ja-JP" sz="1100">
              <a:solidFill>
                <a:sysClr val="windowText" lastClr="000000"/>
              </a:solidFill>
            </a:rPr>
            <a:t>PHX</a:t>
          </a:r>
          <a:r>
            <a:rPr kumimoji="1" lang="ja-JP" altLang="en-US" sz="1100">
              <a:solidFill>
                <a:sysClr val="windowText" lastClr="000000"/>
              </a:solidFill>
            </a:rPr>
            <a:t>データ取込元</a:t>
          </a:r>
          <a:endParaRPr kumimoji="1" lang="en-US" altLang="ja-JP" sz="1100">
            <a:solidFill>
              <a:sysClr val="windowText" lastClr="000000"/>
            </a:solidFill>
          </a:endParaRPr>
        </a:p>
        <a:p>
          <a:pPr algn="l"/>
          <a:r>
            <a:rPr kumimoji="1" lang="ja-JP" altLang="en-US" sz="1100">
              <a:solidFill>
                <a:sysClr val="windowText" lastClr="000000"/>
              </a:solidFill>
            </a:rPr>
            <a:t>・</a:t>
          </a:r>
          <a:r>
            <a:rPr kumimoji="1" lang="en-US" altLang="ja-JP" sz="1100">
              <a:solidFill>
                <a:sysClr val="windowText" lastClr="000000"/>
              </a:solidFill>
            </a:rPr>
            <a:t>PHX</a:t>
          </a:r>
          <a:r>
            <a:rPr kumimoji="1" lang="ja-JP" altLang="en-US" sz="1100">
              <a:solidFill>
                <a:sysClr val="windowText" lastClr="000000"/>
              </a:solidFill>
            </a:rPr>
            <a:t>データ書込み先</a:t>
          </a:r>
        </a:p>
      </xdr:txBody>
    </xdr:sp>
    <xdr:clientData/>
  </xdr:twoCellAnchor>
  <xdr:twoCellAnchor>
    <xdr:from>
      <xdr:col>11</xdr:col>
      <xdr:colOff>333999</xdr:colOff>
      <xdr:row>93</xdr:row>
      <xdr:rowOff>146971</xdr:rowOff>
    </xdr:from>
    <xdr:to>
      <xdr:col>15</xdr:col>
      <xdr:colOff>376429</xdr:colOff>
      <xdr:row>96</xdr:row>
      <xdr:rowOff>0</xdr:rowOff>
    </xdr:to>
    <xdr:cxnSp macro="">
      <xdr:nvCxnSpPr>
        <xdr:cNvPr id="107" name="カギ線コネクタ 106">
          <a:extLst>
            <a:ext uri="{FF2B5EF4-FFF2-40B4-BE49-F238E27FC236}">
              <a16:creationId xmlns:a16="http://schemas.microsoft.com/office/drawing/2014/main" id="{00000000-0008-0000-0200-00006B000000}"/>
            </a:ext>
          </a:extLst>
        </xdr:cNvPr>
        <xdr:cNvCxnSpPr>
          <a:endCxn id="106" idx="0"/>
        </xdr:cNvCxnSpPr>
      </xdr:nvCxnSpPr>
      <xdr:spPr>
        <a:xfrm rot="16200000" flipH="1">
          <a:off x="8292116" y="14805437"/>
          <a:ext cx="361029" cy="2540097"/>
        </a:xfrm>
        <a:prstGeom prst="bentConnector3">
          <a:avLst/>
        </a:prstGeom>
        <a:ln w="57150">
          <a:solidFill>
            <a:srgbClr val="00B05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355862</xdr:colOff>
      <xdr:row>68</xdr:row>
      <xdr:rowOff>-1</xdr:rowOff>
    </xdr:from>
    <xdr:to>
      <xdr:col>17</xdr:col>
      <xdr:colOff>34394</xdr:colOff>
      <xdr:row>99</xdr:row>
      <xdr:rowOff>0</xdr:rowOff>
    </xdr:to>
    <xdr:cxnSp macro="">
      <xdr:nvCxnSpPr>
        <xdr:cNvPr id="108" name="カギ線コネクタ 107">
          <a:extLst>
            <a:ext uri="{FF2B5EF4-FFF2-40B4-BE49-F238E27FC236}">
              <a16:creationId xmlns:a16="http://schemas.microsoft.com/office/drawing/2014/main" id="{00000000-0008-0000-0200-00006C000000}"/>
            </a:ext>
          </a:extLst>
        </xdr:cNvPr>
        <xdr:cNvCxnSpPr>
          <a:stCxn id="110" idx="0"/>
          <a:endCxn id="106" idx="3"/>
        </xdr:cNvCxnSpPr>
      </xdr:nvCxnSpPr>
      <xdr:spPr>
        <a:xfrm rot="16200000" flipH="1">
          <a:off x="6312294" y="12426817"/>
          <a:ext cx="5249334" cy="3425032"/>
        </a:xfrm>
        <a:prstGeom prst="bentConnector4">
          <a:avLst>
            <a:gd name="adj1" fmla="val -3295"/>
            <a:gd name="adj2" fmla="val 105981"/>
          </a:avLst>
        </a:prstGeom>
        <a:ln w="57150">
          <a:solidFill>
            <a:srgbClr val="00B050"/>
          </a:solidFill>
        </a:ln>
      </xdr:spPr>
      <xdr:style>
        <a:lnRef idx="1">
          <a:schemeClr val="accent6"/>
        </a:lnRef>
        <a:fillRef idx="0">
          <a:schemeClr val="accent6"/>
        </a:fillRef>
        <a:effectRef idx="0">
          <a:schemeClr val="accent6"/>
        </a:effectRef>
        <a:fontRef idx="minor">
          <a:schemeClr val="tx1"/>
        </a:fontRef>
      </xdr:style>
    </xdr:cxnSp>
    <xdr:clientData/>
  </xdr:twoCellAnchor>
  <xdr:twoCellAnchor>
    <xdr:from>
      <xdr:col>5</xdr:col>
      <xdr:colOff>439206</xdr:colOff>
      <xdr:row>98</xdr:row>
      <xdr:rowOff>162982</xdr:rowOff>
    </xdr:from>
    <xdr:to>
      <xdr:col>15</xdr:col>
      <xdr:colOff>379677</xdr:colOff>
      <xdr:row>102</xdr:row>
      <xdr:rowOff>0</xdr:rowOff>
    </xdr:to>
    <xdr:cxnSp macro="">
      <xdr:nvCxnSpPr>
        <xdr:cNvPr id="109" name="カギ線コネクタ 108">
          <a:extLst>
            <a:ext uri="{FF2B5EF4-FFF2-40B4-BE49-F238E27FC236}">
              <a16:creationId xmlns:a16="http://schemas.microsoft.com/office/drawing/2014/main" id="{00000000-0008-0000-0200-00006D000000}"/>
            </a:ext>
          </a:extLst>
        </xdr:cNvPr>
        <xdr:cNvCxnSpPr>
          <a:endCxn id="106" idx="2"/>
        </xdr:cNvCxnSpPr>
      </xdr:nvCxnSpPr>
      <xdr:spPr>
        <a:xfrm>
          <a:off x="3561289" y="16757649"/>
          <a:ext cx="6184638" cy="514351"/>
        </a:xfrm>
        <a:prstGeom prst="bentConnector4">
          <a:avLst>
            <a:gd name="adj1" fmla="val -38608"/>
            <a:gd name="adj2" fmla="val 426666"/>
          </a:avLst>
        </a:prstGeom>
        <a:ln w="57150">
          <a:solidFill>
            <a:srgbClr val="00B05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10582</xdr:colOff>
      <xdr:row>68</xdr:row>
      <xdr:rowOff>-1</xdr:rowOff>
    </xdr:from>
    <xdr:to>
      <xdr:col>13</xdr:col>
      <xdr:colOff>10582</xdr:colOff>
      <xdr:row>74</xdr:row>
      <xdr:rowOff>-1</xdr:rowOff>
    </xdr:to>
    <xdr:sp macro="" textlink="">
      <xdr:nvSpPr>
        <xdr:cNvPr id="110" name="正方形/長方形 109">
          <a:extLst>
            <a:ext uri="{FF2B5EF4-FFF2-40B4-BE49-F238E27FC236}">
              <a16:creationId xmlns:a16="http://schemas.microsoft.com/office/drawing/2014/main" id="{00000000-0008-0000-0200-00006E000000}"/>
            </a:ext>
          </a:extLst>
        </xdr:cNvPr>
        <xdr:cNvSpPr/>
      </xdr:nvSpPr>
      <xdr:spPr>
        <a:xfrm>
          <a:off x="6254749" y="11514666"/>
          <a:ext cx="1873250" cy="1016000"/>
        </a:xfrm>
        <a:prstGeom prst="rect">
          <a:avLst/>
        </a:prstGeom>
        <a:gradFill flip="none" rotWithShape="1">
          <a:gsLst>
            <a:gs pos="50000">
              <a:schemeClr val="bg1">
                <a:lumMod val="75000"/>
              </a:schemeClr>
            </a:gs>
            <a:gs pos="50000">
              <a:schemeClr val="accent6">
                <a:lumMod val="40000"/>
                <a:lumOff val="60000"/>
              </a:schemeClr>
            </a:gs>
          </a:gsLst>
          <a:lin ang="2700000" scaled="1"/>
          <a:tileRect/>
        </a:grad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kumimoji="1" lang="ja-JP" altLang="en-US" sz="1100">
              <a:solidFill>
                <a:sysClr val="windowText" lastClr="000000"/>
              </a:solidFill>
              <a:latin typeface="+mn-lt"/>
              <a:ea typeface="+mn-ea"/>
              <a:cs typeface="+mn-cs"/>
            </a:rPr>
            <a:t>新共通基盤</a:t>
          </a:r>
          <a:r>
            <a:rPr kumimoji="1" lang="en-US" altLang="ja-JP" sz="1100">
              <a:solidFill>
                <a:sysClr val="windowText" lastClr="000000"/>
              </a:solidFill>
              <a:latin typeface="+mn-lt"/>
              <a:ea typeface="+mn-ea"/>
              <a:cs typeface="+mn-cs"/>
            </a:rPr>
            <a:t>AP</a:t>
          </a:r>
          <a:r>
            <a:rPr kumimoji="1" lang="ja-JP" altLang="en-US" sz="1100">
              <a:solidFill>
                <a:sysClr val="windowText" lastClr="000000"/>
              </a:solidFill>
              <a:latin typeface="+mn-lt"/>
              <a:ea typeface="+mn-ea"/>
              <a:cs typeface="+mn-cs"/>
            </a:rPr>
            <a:t>サーバ</a:t>
          </a:r>
        </a:p>
        <a:p>
          <a:pPr marL="0" indent="0" algn="l"/>
          <a:r>
            <a:rPr kumimoji="1" lang="ja-JP" altLang="en-US" sz="800">
              <a:solidFill>
                <a:sysClr val="windowText" lastClr="000000"/>
              </a:solidFill>
              <a:latin typeface="+mn-lt"/>
              <a:ea typeface="+mn-ea"/>
              <a:cs typeface="+mn-cs"/>
            </a:rPr>
            <a:t>・品質管理システム</a:t>
          </a:r>
        </a:p>
        <a:p>
          <a:pPr marL="0" indent="0" algn="l"/>
          <a:r>
            <a:rPr kumimoji="1" lang="ja-JP" altLang="en-US" sz="800">
              <a:solidFill>
                <a:sysClr val="windowText" lastClr="000000"/>
              </a:solidFill>
              <a:latin typeface="+mn-lt"/>
              <a:ea typeface="+mn-ea"/>
              <a:cs typeface="+mn-cs"/>
            </a:rPr>
            <a:t>・包装システム</a:t>
          </a:r>
        </a:p>
        <a:p>
          <a:pPr marL="0" indent="0" algn="l"/>
          <a:r>
            <a:rPr kumimoji="1" lang="ja-JP" altLang="en-US" sz="800">
              <a:solidFill>
                <a:sysClr val="windowText" lastClr="000000"/>
              </a:solidFill>
              <a:latin typeface="+mn-lt"/>
              <a:ea typeface="+mn-ea"/>
              <a:cs typeface="+mn-cs"/>
            </a:rPr>
            <a:t>・数量確定システム</a:t>
          </a:r>
        </a:p>
        <a:p>
          <a:pPr marL="0" indent="0" algn="l"/>
          <a:r>
            <a:rPr kumimoji="1" lang="ja-JP" altLang="en-US" sz="800">
              <a:solidFill>
                <a:sysClr val="windowText" lastClr="000000"/>
              </a:solidFill>
              <a:latin typeface="+mn-lt"/>
              <a:ea typeface="+mn-ea"/>
              <a:cs typeface="+mn-cs"/>
            </a:rPr>
            <a:t>・用役管理システム</a:t>
          </a:r>
        </a:p>
      </xdr:txBody>
    </xdr:sp>
    <xdr:clientData/>
  </xdr:twoCellAnchor>
  <xdr:twoCellAnchor>
    <xdr:from>
      <xdr:col>13</xdr:col>
      <xdr:colOff>10582</xdr:colOff>
      <xdr:row>68</xdr:row>
      <xdr:rowOff>4231</xdr:rowOff>
    </xdr:from>
    <xdr:to>
      <xdr:col>16</xdr:col>
      <xdr:colOff>10582</xdr:colOff>
      <xdr:row>75</xdr:row>
      <xdr:rowOff>137583</xdr:rowOff>
    </xdr:to>
    <xdr:sp macro="" textlink="">
      <xdr:nvSpPr>
        <xdr:cNvPr id="111" name="正方形/長方形 110">
          <a:extLst>
            <a:ext uri="{FF2B5EF4-FFF2-40B4-BE49-F238E27FC236}">
              <a16:creationId xmlns:a16="http://schemas.microsoft.com/office/drawing/2014/main" id="{00000000-0008-0000-0200-00006F000000}"/>
            </a:ext>
          </a:extLst>
        </xdr:cNvPr>
        <xdr:cNvSpPr/>
      </xdr:nvSpPr>
      <xdr:spPr>
        <a:xfrm>
          <a:off x="7990415" y="11518898"/>
          <a:ext cx="1841500" cy="1318685"/>
        </a:xfrm>
        <a:prstGeom prst="rect">
          <a:avLst/>
        </a:prstGeom>
        <a:solidFill>
          <a:schemeClr val="accent6">
            <a:lumMod val="40000"/>
            <a:lumOff val="60000"/>
          </a:schemeClr>
        </a:solid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工場集約</a:t>
          </a:r>
          <a:r>
            <a:rPr kumimoji="1" lang="en-US" altLang="ja-JP" sz="1100">
              <a:solidFill>
                <a:sysClr val="windowText" lastClr="000000"/>
              </a:solidFill>
            </a:rPr>
            <a:t>DB</a:t>
          </a:r>
          <a:r>
            <a:rPr kumimoji="1" lang="ja-JP" altLang="en-US" sz="1100">
              <a:solidFill>
                <a:sysClr val="windowText" lastClr="000000"/>
              </a:solidFill>
            </a:rPr>
            <a:t>サーバ</a:t>
          </a:r>
          <a:endParaRPr kumimoji="1" lang="en-US" altLang="ja-JP" sz="1100">
            <a:solidFill>
              <a:sysClr val="windowText" lastClr="000000"/>
            </a:solidFill>
          </a:endParaRPr>
        </a:p>
        <a:p>
          <a:pPr algn="l"/>
          <a:r>
            <a:rPr kumimoji="1" lang="ja-JP" altLang="en-US" sz="800">
              <a:solidFill>
                <a:sysClr val="windowText" lastClr="000000"/>
              </a:solidFill>
            </a:rPr>
            <a:t>・品質管理システム</a:t>
          </a:r>
        </a:p>
        <a:p>
          <a:pPr algn="l"/>
          <a:r>
            <a:rPr kumimoji="1" lang="ja-JP" altLang="en-US" sz="800">
              <a:solidFill>
                <a:sysClr val="windowText" lastClr="000000"/>
              </a:solidFill>
            </a:rPr>
            <a:t>・包装システム</a:t>
          </a:r>
          <a:endParaRPr kumimoji="1" lang="en-US" altLang="ja-JP" sz="800">
            <a:solidFill>
              <a:sysClr val="windowText" lastClr="000000"/>
            </a:solidFill>
          </a:endParaRPr>
        </a:p>
        <a:p>
          <a:pPr algn="l"/>
          <a:r>
            <a:rPr kumimoji="1" lang="ja-JP" altLang="en-US" sz="800">
              <a:solidFill>
                <a:sysClr val="windowText" lastClr="000000"/>
              </a:solidFill>
            </a:rPr>
            <a:t>・数量確定システム</a:t>
          </a:r>
        </a:p>
        <a:p>
          <a:pPr algn="l"/>
          <a:r>
            <a:rPr kumimoji="1" lang="ja-JP" altLang="en-US" sz="800">
              <a:solidFill>
                <a:sysClr val="windowText" lastClr="000000"/>
              </a:solidFill>
            </a:rPr>
            <a:t>・用役管理システム</a:t>
          </a:r>
          <a:endParaRPr kumimoji="1" lang="en-US" altLang="ja-JP" sz="800">
            <a:solidFill>
              <a:sysClr val="windowText" lastClr="000000"/>
            </a:solidFill>
          </a:endParaRPr>
        </a:p>
        <a:p>
          <a:pPr algn="l"/>
          <a:r>
            <a:rPr kumimoji="1" lang="ja-JP" altLang="en-US" sz="800">
              <a:solidFill>
                <a:sysClr val="windowText" lastClr="000000"/>
              </a:solidFill>
            </a:rPr>
            <a:t>・工場</a:t>
          </a:r>
          <a:r>
            <a:rPr kumimoji="1" lang="en-US" altLang="ja-JP" sz="800">
              <a:solidFill>
                <a:sysClr val="windowText" lastClr="000000"/>
              </a:solidFill>
            </a:rPr>
            <a:t>DB</a:t>
          </a:r>
          <a:endParaRPr kumimoji="1" lang="ja-JP" altLang="en-US" sz="800">
            <a:solidFill>
              <a:sysClr val="windowText" lastClr="000000"/>
            </a:solidFill>
          </a:endParaRPr>
        </a:p>
        <a:p>
          <a:pPr algn="l"/>
          <a:endParaRPr kumimoji="1" lang="ja-JP" altLang="en-US" sz="800">
            <a:solidFill>
              <a:sysClr val="windowText" lastClr="000000"/>
            </a:solidFill>
          </a:endParaRPr>
        </a:p>
      </xdr:txBody>
    </xdr:sp>
    <xdr:clientData/>
  </xdr:twoCellAnchor>
  <xdr:twoCellAnchor>
    <xdr:from>
      <xdr:col>11</xdr:col>
      <xdr:colOff>129648</xdr:colOff>
      <xdr:row>80</xdr:row>
      <xdr:rowOff>35718</xdr:rowOff>
    </xdr:from>
    <xdr:to>
      <xdr:col>12</xdr:col>
      <xdr:colOff>10586</xdr:colOff>
      <xdr:row>83</xdr:row>
      <xdr:rowOff>137584</xdr:rowOff>
    </xdr:to>
    <xdr:cxnSp macro="">
      <xdr:nvCxnSpPr>
        <xdr:cNvPr id="112" name="カギ線コネクタ 111">
          <a:extLst>
            <a:ext uri="{FF2B5EF4-FFF2-40B4-BE49-F238E27FC236}">
              <a16:creationId xmlns:a16="http://schemas.microsoft.com/office/drawing/2014/main" id="{00000000-0008-0000-0200-000070000000}"/>
            </a:ext>
          </a:extLst>
        </xdr:cNvPr>
        <xdr:cNvCxnSpPr>
          <a:stCxn id="113" idx="1"/>
        </xdr:cNvCxnSpPr>
      </xdr:nvCxnSpPr>
      <xdr:spPr>
        <a:xfrm rot="10800000">
          <a:off x="6998231" y="13582385"/>
          <a:ext cx="505355" cy="609866"/>
        </a:xfrm>
        <a:prstGeom prst="bentConnector2">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10585</xdr:colOff>
      <xdr:row>83</xdr:row>
      <xdr:rowOff>1</xdr:rowOff>
    </xdr:from>
    <xdr:to>
      <xdr:col>15</xdr:col>
      <xdr:colOff>116417</xdr:colOff>
      <xdr:row>84</xdr:row>
      <xdr:rowOff>105833</xdr:rowOff>
    </xdr:to>
    <xdr:sp macro="" textlink="">
      <xdr:nvSpPr>
        <xdr:cNvPr id="113" name="正方形/長方形 112">
          <a:extLst>
            <a:ext uri="{FF2B5EF4-FFF2-40B4-BE49-F238E27FC236}">
              <a16:creationId xmlns:a16="http://schemas.microsoft.com/office/drawing/2014/main" id="{00000000-0008-0000-0200-000071000000}"/>
            </a:ext>
          </a:extLst>
        </xdr:cNvPr>
        <xdr:cNvSpPr/>
      </xdr:nvSpPr>
      <xdr:spPr>
        <a:xfrm>
          <a:off x="7503585" y="14054668"/>
          <a:ext cx="1979082" cy="275165"/>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新</a:t>
          </a:r>
          <a:r>
            <a:rPr kumimoji="1" lang="en-US" altLang="ja-JP" sz="1100">
              <a:solidFill>
                <a:sysClr val="windowText" lastClr="000000"/>
              </a:solidFill>
            </a:rPr>
            <a:t>IRIS</a:t>
          </a:r>
          <a:r>
            <a:rPr kumimoji="1" lang="ja-JP" altLang="en-US" sz="1100">
              <a:solidFill>
                <a:sysClr val="windowText" lastClr="000000"/>
              </a:solidFill>
            </a:rPr>
            <a:t>操業品質管理</a:t>
          </a:r>
          <a:r>
            <a:rPr kumimoji="1" lang="en-US" altLang="ja-JP" sz="1100">
              <a:solidFill>
                <a:sysClr val="windowText" lastClr="000000"/>
              </a:solidFill>
            </a:rPr>
            <a:t>AP</a:t>
          </a:r>
          <a:r>
            <a:rPr kumimoji="1" lang="ja-JP" altLang="en-US" sz="1100">
              <a:solidFill>
                <a:sysClr val="windowText" lastClr="000000"/>
              </a:solidFill>
            </a:rPr>
            <a:t>サーバ</a:t>
          </a:r>
          <a:endParaRPr kumimoji="1" lang="en-US" altLang="ja-JP" sz="1100">
            <a:solidFill>
              <a:sysClr val="windowText" lastClr="000000"/>
            </a:solidFill>
          </a:endParaRPr>
        </a:p>
      </xdr:txBody>
    </xdr:sp>
    <xdr:clientData/>
  </xdr:twoCellAnchor>
  <xdr:twoCellAnchor>
    <xdr:from>
      <xdr:col>2</xdr:col>
      <xdr:colOff>182032</xdr:colOff>
      <xdr:row>82</xdr:row>
      <xdr:rowOff>19050</xdr:rowOff>
    </xdr:from>
    <xdr:to>
      <xdr:col>2</xdr:col>
      <xdr:colOff>182032</xdr:colOff>
      <xdr:row>83</xdr:row>
      <xdr:rowOff>133350</xdr:rowOff>
    </xdr:to>
    <xdr:cxnSp macro="">
      <xdr:nvCxnSpPr>
        <xdr:cNvPr id="114" name="直線矢印コネクタ 113">
          <a:extLst>
            <a:ext uri="{FF2B5EF4-FFF2-40B4-BE49-F238E27FC236}">
              <a16:creationId xmlns:a16="http://schemas.microsoft.com/office/drawing/2014/main" id="{00000000-0008-0000-0200-000072000000}"/>
            </a:ext>
          </a:extLst>
        </xdr:cNvPr>
        <xdr:cNvCxnSpPr/>
      </xdr:nvCxnSpPr>
      <xdr:spPr>
        <a:xfrm flipV="1">
          <a:off x="1430865" y="13904383"/>
          <a:ext cx="0" cy="283634"/>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508263</xdr:colOff>
      <xdr:row>83</xdr:row>
      <xdr:rowOff>90487</xdr:rowOff>
    </xdr:from>
    <xdr:to>
      <xdr:col>9</xdr:col>
      <xdr:colOff>184413</xdr:colOff>
      <xdr:row>83</xdr:row>
      <xdr:rowOff>90488</xdr:rowOff>
    </xdr:to>
    <xdr:cxnSp macro="">
      <xdr:nvCxnSpPr>
        <xdr:cNvPr id="115" name="直線矢印コネクタ 114">
          <a:extLst>
            <a:ext uri="{FF2B5EF4-FFF2-40B4-BE49-F238E27FC236}">
              <a16:creationId xmlns:a16="http://schemas.microsoft.com/office/drawing/2014/main" id="{00000000-0008-0000-0200-000073000000}"/>
            </a:ext>
          </a:extLst>
        </xdr:cNvPr>
        <xdr:cNvCxnSpPr/>
      </xdr:nvCxnSpPr>
      <xdr:spPr>
        <a:xfrm flipH="1">
          <a:off x="5503596" y="14145154"/>
          <a:ext cx="300567" cy="1"/>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210607</xdr:colOff>
      <xdr:row>95</xdr:row>
      <xdr:rowOff>28574</xdr:rowOff>
    </xdr:from>
    <xdr:to>
      <xdr:col>6</xdr:col>
      <xdr:colOff>210607</xdr:colOff>
      <xdr:row>96</xdr:row>
      <xdr:rowOff>142876</xdr:rowOff>
    </xdr:to>
    <xdr:cxnSp macro="">
      <xdr:nvCxnSpPr>
        <xdr:cNvPr id="116" name="直線矢印コネクタ 115">
          <a:extLst>
            <a:ext uri="{FF2B5EF4-FFF2-40B4-BE49-F238E27FC236}">
              <a16:creationId xmlns:a16="http://schemas.microsoft.com/office/drawing/2014/main" id="{00000000-0008-0000-0200-000074000000}"/>
            </a:ext>
          </a:extLst>
        </xdr:cNvPr>
        <xdr:cNvCxnSpPr/>
      </xdr:nvCxnSpPr>
      <xdr:spPr>
        <a:xfrm flipV="1">
          <a:off x="3957107" y="16115241"/>
          <a:ext cx="0" cy="283635"/>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20106</xdr:colOff>
      <xdr:row>82</xdr:row>
      <xdr:rowOff>14287</xdr:rowOff>
    </xdr:from>
    <xdr:to>
      <xdr:col>11</xdr:col>
      <xdr:colOff>20106</xdr:colOff>
      <xdr:row>83</xdr:row>
      <xdr:rowOff>133350</xdr:rowOff>
    </xdr:to>
    <xdr:cxnSp macro="">
      <xdr:nvCxnSpPr>
        <xdr:cNvPr id="117" name="直線矢印コネクタ 116">
          <a:extLst>
            <a:ext uri="{FF2B5EF4-FFF2-40B4-BE49-F238E27FC236}">
              <a16:creationId xmlns:a16="http://schemas.microsoft.com/office/drawing/2014/main" id="{00000000-0008-0000-0200-000075000000}"/>
            </a:ext>
          </a:extLst>
        </xdr:cNvPr>
        <xdr:cNvCxnSpPr/>
      </xdr:nvCxnSpPr>
      <xdr:spPr>
        <a:xfrm flipV="1">
          <a:off x="6888689" y="13899620"/>
          <a:ext cx="0" cy="288397"/>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508264</xdr:colOff>
      <xdr:row>94</xdr:row>
      <xdr:rowOff>76200</xdr:rowOff>
    </xdr:from>
    <xdr:to>
      <xdr:col>9</xdr:col>
      <xdr:colOff>184414</xdr:colOff>
      <xdr:row>94</xdr:row>
      <xdr:rowOff>76201</xdr:rowOff>
    </xdr:to>
    <xdr:cxnSp macro="">
      <xdr:nvCxnSpPr>
        <xdr:cNvPr id="118" name="直線矢印コネクタ 117">
          <a:extLst>
            <a:ext uri="{FF2B5EF4-FFF2-40B4-BE49-F238E27FC236}">
              <a16:creationId xmlns:a16="http://schemas.microsoft.com/office/drawing/2014/main" id="{00000000-0008-0000-0200-000076000000}"/>
            </a:ext>
          </a:extLst>
        </xdr:cNvPr>
        <xdr:cNvCxnSpPr/>
      </xdr:nvCxnSpPr>
      <xdr:spPr>
        <a:xfrm flipH="1">
          <a:off x="5503597" y="15993533"/>
          <a:ext cx="300567" cy="1"/>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110594</xdr:colOff>
      <xdr:row>94</xdr:row>
      <xdr:rowOff>76200</xdr:rowOff>
    </xdr:from>
    <xdr:to>
      <xdr:col>12</xdr:col>
      <xdr:colOff>472544</xdr:colOff>
      <xdr:row>94</xdr:row>
      <xdr:rowOff>76201</xdr:rowOff>
    </xdr:to>
    <xdr:cxnSp macro="">
      <xdr:nvCxnSpPr>
        <xdr:cNvPr id="119" name="直線矢印コネクタ 118">
          <a:extLst>
            <a:ext uri="{FF2B5EF4-FFF2-40B4-BE49-F238E27FC236}">
              <a16:creationId xmlns:a16="http://schemas.microsoft.com/office/drawing/2014/main" id="{00000000-0008-0000-0200-000077000000}"/>
            </a:ext>
          </a:extLst>
        </xdr:cNvPr>
        <xdr:cNvCxnSpPr/>
      </xdr:nvCxnSpPr>
      <xdr:spPr>
        <a:xfrm flipH="1">
          <a:off x="7603594" y="15993533"/>
          <a:ext cx="361950" cy="1"/>
        </a:xfrm>
        <a:prstGeom prst="straightConnector1">
          <a:avLst/>
        </a:prstGeom>
        <a:ln>
          <a:solidFill>
            <a:srgbClr val="00B050"/>
          </a:solidFill>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187228</xdr:colOff>
      <xdr:row>102</xdr:row>
      <xdr:rowOff>162792</xdr:rowOff>
    </xdr:from>
    <xdr:to>
      <xdr:col>15</xdr:col>
      <xdr:colOff>192423</xdr:colOff>
      <xdr:row>105</xdr:row>
      <xdr:rowOff>8659</xdr:rowOff>
    </xdr:to>
    <xdr:cxnSp macro="">
      <xdr:nvCxnSpPr>
        <xdr:cNvPr id="120" name="直線矢印コネクタ 119">
          <a:extLst>
            <a:ext uri="{FF2B5EF4-FFF2-40B4-BE49-F238E27FC236}">
              <a16:creationId xmlns:a16="http://schemas.microsoft.com/office/drawing/2014/main" id="{00000000-0008-0000-0200-000078000000}"/>
            </a:ext>
          </a:extLst>
        </xdr:cNvPr>
        <xdr:cNvCxnSpPr/>
      </xdr:nvCxnSpPr>
      <xdr:spPr>
        <a:xfrm flipH="1" flipV="1">
          <a:off x="9553478" y="17434792"/>
          <a:ext cx="5195" cy="353867"/>
        </a:xfrm>
        <a:prstGeom prst="straightConnector1">
          <a:avLst/>
        </a:prstGeom>
        <a:ln>
          <a:solidFill>
            <a:srgbClr val="00B050"/>
          </a:solidFill>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201082</xdr:colOff>
      <xdr:row>82</xdr:row>
      <xdr:rowOff>19050</xdr:rowOff>
    </xdr:from>
    <xdr:to>
      <xdr:col>6</xdr:col>
      <xdr:colOff>201082</xdr:colOff>
      <xdr:row>83</xdr:row>
      <xdr:rowOff>133350</xdr:rowOff>
    </xdr:to>
    <xdr:cxnSp macro="">
      <xdr:nvCxnSpPr>
        <xdr:cNvPr id="121" name="直線矢印コネクタ 120">
          <a:extLst>
            <a:ext uri="{FF2B5EF4-FFF2-40B4-BE49-F238E27FC236}">
              <a16:creationId xmlns:a16="http://schemas.microsoft.com/office/drawing/2014/main" id="{00000000-0008-0000-0200-000079000000}"/>
            </a:ext>
          </a:extLst>
        </xdr:cNvPr>
        <xdr:cNvCxnSpPr/>
      </xdr:nvCxnSpPr>
      <xdr:spPr>
        <a:xfrm flipV="1">
          <a:off x="3947582" y="13904383"/>
          <a:ext cx="0" cy="283634"/>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343957</xdr:colOff>
      <xdr:row>66</xdr:row>
      <xdr:rowOff>76200</xdr:rowOff>
    </xdr:from>
    <xdr:to>
      <xdr:col>12</xdr:col>
      <xdr:colOff>20107</xdr:colOff>
      <xdr:row>66</xdr:row>
      <xdr:rowOff>76201</xdr:rowOff>
    </xdr:to>
    <xdr:cxnSp macro="">
      <xdr:nvCxnSpPr>
        <xdr:cNvPr id="122" name="直線矢印コネクタ 121">
          <a:extLst>
            <a:ext uri="{FF2B5EF4-FFF2-40B4-BE49-F238E27FC236}">
              <a16:creationId xmlns:a16="http://schemas.microsoft.com/office/drawing/2014/main" id="{00000000-0008-0000-0200-00007A000000}"/>
            </a:ext>
          </a:extLst>
        </xdr:cNvPr>
        <xdr:cNvCxnSpPr/>
      </xdr:nvCxnSpPr>
      <xdr:spPr>
        <a:xfrm flipH="1">
          <a:off x="7212540" y="11252200"/>
          <a:ext cx="300567" cy="1"/>
        </a:xfrm>
        <a:prstGeom prst="straightConnector1">
          <a:avLst/>
        </a:prstGeom>
        <a:ln>
          <a:solidFill>
            <a:srgbClr val="00B050"/>
          </a:solidFill>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10582</xdr:colOff>
      <xdr:row>76</xdr:row>
      <xdr:rowOff>0</xdr:rowOff>
    </xdr:from>
    <xdr:to>
      <xdr:col>10</xdr:col>
      <xdr:colOff>29632</xdr:colOff>
      <xdr:row>76</xdr:row>
      <xdr:rowOff>0</xdr:rowOff>
    </xdr:to>
    <xdr:cxnSp macro="">
      <xdr:nvCxnSpPr>
        <xdr:cNvPr id="123" name="直線コネクタ 122">
          <a:extLst>
            <a:ext uri="{FF2B5EF4-FFF2-40B4-BE49-F238E27FC236}">
              <a16:creationId xmlns:a16="http://schemas.microsoft.com/office/drawing/2014/main" id="{00000000-0008-0000-0200-00007B000000}"/>
            </a:ext>
          </a:extLst>
        </xdr:cNvPr>
        <xdr:cNvCxnSpPr/>
      </xdr:nvCxnSpPr>
      <xdr:spPr>
        <a:xfrm>
          <a:off x="5005915" y="12869333"/>
          <a:ext cx="1267884" cy="0"/>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505882</xdr:colOff>
      <xdr:row>72</xdr:row>
      <xdr:rowOff>76200</xdr:rowOff>
    </xdr:from>
    <xdr:to>
      <xdr:col>9</xdr:col>
      <xdr:colOff>182032</xdr:colOff>
      <xdr:row>72</xdr:row>
      <xdr:rowOff>76201</xdr:rowOff>
    </xdr:to>
    <xdr:cxnSp macro="">
      <xdr:nvCxnSpPr>
        <xdr:cNvPr id="124" name="直線矢印コネクタ 123">
          <a:extLst>
            <a:ext uri="{FF2B5EF4-FFF2-40B4-BE49-F238E27FC236}">
              <a16:creationId xmlns:a16="http://schemas.microsoft.com/office/drawing/2014/main" id="{00000000-0008-0000-0200-00007C000000}"/>
            </a:ext>
          </a:extLst>
        </xdr:cNvPr>
        <xdr:cNvCxnSpPr/>
      </xdr:nvCxnSpPr>
      <xdr:spPr>
        <a:xfrm flipH="1">
          <a:off x="5501215" y="12268200"/>
          <a:ext cx="300567" cy="1"/>
        </a:xfrm>
        <a:prstGeom prst="straightConnector1">
          <a:avLst/>
        </a:prstGeom>
        <a:ln>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505882</xdr:colOff>
      <xdr:row>76</xdr:row>
      <xdr:rowOff>95250</xdr:rowOff>
    </xdr:from>
    <xdr:to>
      <xdr:col>9</xdr:col>
      <xdr:colOff>182032</xdr:colOff>
      <xdr:row>76</xdr:row>
      <xdr:rowOff>95251</xdr:rowOff>
    </xdr:to>
    <xdr:cxnSp macro="">
      <xdr:nvCxnSpPr>
        <xdr:cNvPr id="125" name="直線矢印コネクタ 124">
          <a:extLst>
            <a:ext uri="{FF2B5EF4-FFF2-40B4-BE49-F238E27FC236}">
              <a16:creationId xmlns:a16="http://schemas.microsoft.com/office/drawing/2014/main" id="{00000000-0008-0000-0200-00007D000000}"/>
            </a:ext>
          </a:extLst>
        </xdr:cNvPr>
        <xdr:cNvCxnSpPr/>
      </xdr:nvCxnSpPr>
      <xdr:spPr>
        <a:xfrm flipH="1">
          <a:off x="5501215" y="12964583"/>
          <a:ext cx="300567" cy="1"/>
        </a:xfrm>
        <a:prstGeom prst="straightConnector1">
          <a:avLst/>
        </a:prstGeom>
        <a:ln>
          <a:headEnd type="triangle" w="med" len="med"/>
          <a:tailEnd type="non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201082</xdr:colOff>
      <xdr:row>70</xdr:row>
      <xdr:rowOff>28575</xdr:rowOff>
    </xdr:from>
    <xdr:to>
      <xdr:col>6</xdr:col>
      <xdr:colOff>201082</xdr:colOff>
      <xdr:row>71</xdr:row>
      <xdr:rowOff>142875</xdr:rowOff>
    </xdr:to>
    <xdr:cxnSp macro="">
      <xdr:nvCxnSpPr>
        <xdr:cNvPr id="126" name="直線矢印コネクタ 125">
          <a:extLst>
            <a:ext uri="{FF2B5EF4-FFF2-40B4-BE49-F238E27FC236}">
              <a16:creationId xmlns:a16="http://schemas.microsoft.com/office/drawing/2014/main" id="{00000000-0008-0000-0200-00007E000000}"/>
            </a:ext>
          </a:extLst>
        </xdr:cNvPr>
        <xdr:cNvCxnSpPr/>
      </xdr:nvCxnSpPr>
      <xdr:spPr>
        <a:xfrm flipV="1">
          <a:off x="3947582" y="11881908"/>
          <a:ext cx="0" cy="283634"/>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182032</xdr:colOff>
      <xdr:row>70</xdr:row>
      <xdr:rowOff>19050</xdr:rowOff>
    </xdr:from>
    <xdr:to>
      <xdr:col>2</xdr:col>
      <xdr:colOff>182032</xdr:colOff>
      <xdr:row>71</xdr:row>
      <xdr:rowOff>133350</xdr:rowOff>
    </xdr:to>
    <xdr:cxnSp macro="">
      <xdr:nvCxnSpPr>
        <xdr:cNvPr id="127" name="直線矢印コネクタ 126">
          <a:extLst>
            <a:ext uri="{FF2B5EF4-FFF2-40B4-BE49-F238E27FC236}">
              <a16:creationId xmlns:a16="http://schemas.microsoft.com/office/drawing/2014/main" id="{00000000-0008-0000-0200-00007F000000}"/>
            </a:ext>
          </a:extLst>
        </xdr:cNvPr>
        <xdr:cNvCxnSpPr/>
      </xdr:nvCxnSpPr>
      <xdr:spPr>
        <a:xfrm flipV="1">
          <a:off x="1430865" y="11872383"/>
          <a:ext cx="0" cy="283634"/>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201082</xdr:colOff>
      <xdr:row>102</xdr:row>
      <xdr:rowOff>28575</xdr:rowOff>
    </xdr:from>
    <xdr:to>
      <xdr:col>8</xdr:col>
      <xdr:colOff>201082</xdr:colOff>
      <xdr:row>103</xdr:row>
      <xdr:rowOff>142876</xdr:rowOff>
    </xdr:to>
    <xdr:cxnSp macro="">
      <xdr:nvCxnSpPr>
        <xdr:cNvPr id="128" name="直線矢印コネクタ 127">
          <a:extLst>
            <a:ext uri="{FF2B5EF4-FFF2-40B4-BE49-F238E27FC236}">
              <a16:creationId xmlns:a16="http://schemas.microsoft.com/office/drawing/2014/main" id="{00000000-0008-0000-0200-000080000000}"/>
            </a:ext>
          </a:extLst>
        </xdr:cNvPr>
        <xdr:cNvCxnSpPr/>
      </xdr:nvCxnSpPr>
      <xdr:spPr>
        <a:xfrm flipV="1">
          <a:off x="5196415" y="17300575"/>
          <a:ext cx="0" cy="283634"/>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182032</xdr:colOff>
      <xdr:row>102</xdr:row>
      <xdr:rowOff>76200</xdr:rowOff>
    </xdr:from>
    <xdr:to>
      <xdr:col>6</xdr:col>
      <xdr:colOff>543982</xdr:colOff>
      <xdr:row>102</xdr:row>
      <xdr:rowOff>76201</xdr:rowOff>
    </xdr:to>
    <xdr:cxnSp macro="">
      <xdr:nvCxnSpPr>
        <xdr:cNvPr id="129" name="直線矢印コネクタ 128">
          <a:extLst>
            <a:ext uri="{FF2B5EF4-FFF2-40B4-BE49-F238E27FC236}">
              <a16:creationId xmlns:a16="http://schemas.microsoft.com/office/drawing/2014/main" id="{00000000-0008-0000-0200-000081000000}"/>
            </a:ext>
          </a:extLst>
        </xdr:cNvPr>
        <xdr:cNvCxnSpPr/>
      </xdr:nvCxnSpPr>
      <xdr:spPr>
        <a:xfrm flipH="1">
          <a:off x="3928532" y="17348200"/>
          <a:ext cx="361950" cy="1"/>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172507</xdr:colOff>
      <xdr:row>102</xdr:row>
      <xdr:rowOff>76200</xdr:rowOff>
    </xdr:from>
    <xdr:to>
      <xdr:col>10</xdr:col>
      <xdr:colOff>534457</xdr:colOff>
      <xdr:row>102</xdr:row>
      <xdr:rowOff>76201</xdr:rowOff>
    </xdr:to>
    <xdr:cxnSp macro="">
      <xdr:nvCxnSpPr>
        <xdr:cNvPr id="130" name="直線矢印コネクタ 129">
          <a:extLst>
            <a:ext uri="{FF2B5EF4-FFF2-40B4-BE49-F238E27FC236}">
              <a16:creationId xmlns:a16="http://schemas.microsoft.com/office/drawing/2014/main" id="{00000000-0008-0000-0200-000082000000}"/>
            </a:ext>
          </a:extLst>
        </xdr:cNvPr>
        <xdr:cNvCxnSpPr/>
      </xdr:nvCxnSpPr>
      <xdr:spPr>
        <a:xfrm flipH="1">
          <a:off x="6416674" y="17348200"/>
          <a:ext cx="361950" cy="1"/>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291569</xdr:colOff>
      <xdr:row>91</xdr:row>
      <xdr:rowOff>130969</xdr:rowOff>
    </xdr:from>
    <xdr:to>
      <xdr:col>8</xdr:col>
      <xdr:colOff>13228</xdr:colOff>
      <xdr:row>93</xdr:row>
      <xdr:rowOff>146971</xdr:rowOff>
    </xdr:to>
    <xdr:sp macro="" textlink="">
      <xdr:nvSpPr>
        <xdr:cNvPr id="131" name="円柱 130">
          <a:extLst>
            <a:ext uri="{FF2B5EF4-FFF2-40B4-BE49-F238E27FC236}">
              <a16:creationId xmlns:a16="http://schemas.microsoft.com/office/drawing/2014/main" id="{00000000-0008-0000-0200-000083000000}"/>
            </a:ext>
          </a:extLst>
        </xdr:cNvPr>
        <xdr:cNvSpPr/>
      </xdr:nvSpPr>
      <xdr:spPr>
        <a:xfrm>
          <a:off x="4662486" y="15540302"/>
          <a:ext cx="346075" cy="354669"/>
        </a:xfrm>
        <a:prstGeom prst="can">
          <a:avLst/>
        </a:prstGeom>
        <a:solidFill>
          <a:schemeClr val="accent6"/>
        </a:solidFill>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15</xdr:col>
      <xdr:colOff>286807</xdr:colOff>
      <xdr:row>71</xdr:row>
      <xdr:rowOff>123824</xdr:rowOff>
    </xdr:from>
    <xdr:to>
      <xdr:col>16</xdr:col>
      <xdr:colOff>14815</xdr:colOff>
      <xdr:row>73</xdr:row>
      <xdr:rowOff>139827</xdr:rowOff>
    </xdr:to>
    <xdr:sp macro="" textlink="">
      <xdr:nvSpPr>
        <xdr:cNvPr id="132" name="円柱 131">
          <a:extLst>
            <a:ext uri="{FF2B5EF4-FFF2-40B4-BE49-F238E27FC236}">
              <a16:creationId xmlns:a16="http://schemas.microsoft.com/office/drawing/2014/main" id="{00000000-0008-0000-0200-000084000000}"/>
            </a:ext>
          </a:extLst>
        </xdr:cNvPr>
        <xdr:cNvSpPr/>
      </xdr:nvSpPr>
      <xdr:spPr>
        <a:xfrm>
          <a:off x="9653057" y="12146491"/>
          <a:ext cx="352425" cy="354669"/>
        </a:xfrm>
        <a:prstGeom prst="can">
          <a:avLst/>
        </a:prstGeom>
        <a:solidFill>
          <a:schemeClr val="accent6"/>
        </a:solidFill>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11</xdr:col>
      <xdr:colOff>334432</xdr:colOff>
      <xdr:row>70</xdr:row>
      <xdr:rowOff>150813</xdr:rowOff>
    </xdr:from>
    <xdr:to>
      <xdr:col>16</xdr:col>
      <xdr:colOff>324907</xdr:colOff>
      <xdr:row>88</xdr:row>
      <xdr:rowOff>8659</xdr:rowOff>
    </xdr:to>
    <xdr:grpSp>
      <xdr:nvGrpSpPr>
        <xdr:cNvPr id="133" name="グループ化 132">
          <a:extLst>
            <a:ext uri="{FF2B5EF4-FFF2-40B4-BE49-F238E27FC236}">
              <a16:creationId xmlns:a16="http://schemas.microsoft.com/office/drawing/2014/main" id="{00000000-0008-0000-0200-000085000000}"/>
            </a:ext>
          </a:extLst>
        </xdr:cNvPr>
        <xdr:cNvGrpSpPr/>
      </xdr:nvGrpSpPr>
      <xdr:grpSpPr>
        <a:xfrm>
          <a:off x="7144807" y="11485563"/>
          <a:ext cx="3086100" cy="2772496"/>
          <a:chOff x="7867650" y="1350963"/>
          <a:chExt cx="3419475" cy="2945528"/>
        </a:xfrm>
      </xdr:grpSpPr>
      <xdr:cxnSp macro="">
        <xdr:nvCxnSpPr>
          <xdr:cNvPr id="134" name="直線コネクタ 133">
            <a:extLst>
              <a:ext uri="{FF2B5EF4-FFF2-40B4-BE49-F238E27FC236}">
                <a16:creationId xmlns:a16="http://schemas.microsoft.com/office/drawing/2014/main" id="{00000000-0008-0000-0200-000086000000}"/>
              </a:ext>
            </a:extLst>
          </xdr:cNvPr>
          <xdr:cNvCxnSpPr/>
        </xdr:nvCxnSpPr>
        <xdr:spPr>
          <a:xfrm>
            <a:off x="10926280" y="1371600"/>
            <a:ext cx="314325" cy="0"/>
          </a:xfrm>
          <a:prstGeom prst="line">
            <a:avLst/>
          </a:prstGeom>
          <a:ln w="57150">
            <a:solidFill>
              <a:srgbClr val="00B050"/>
            </a:solidFill>
          </a:ln>
        </xdr:spPr>
        <xdr:style>
          <a:lnRef idx="1">
            <a:schemeClr val="accent1"/>
          </a:lnRef>
          <a:fillRef idx="0">
            <a:schemeClr val="accent1"/>
          </a:fillRef>
          <a:effectRef idx="0">
            <a:schemeClr val="accent1"/>
          </a:effectRef>
          <a:fontRef idx="minor">
            <a:schemeClr val="tx1"/>
          </a:fontRef>
        </xdr:style>
      </xdr:cxnSp>
      <xdr:cxnSp macro="">
        <xdr:nvCxnSpPr>
          <xdr:cNvPr id="135" name="直線コネクタ 134">
            <a:extLst>
              <a:ext uri="{FF2B5EF4-FFF2-40B4-BE49-F238E27FC236}">
                <a16:creationId xmlns:a16="http://schemas.microsoft.com/office/drawing/2014/main" id="{00000000-0008-0000-0200-000087000000}"/>
              </a:ext>
            </a:extLst>
          </xdr:cNvPr>
          <xdr:cNvCxnSpPr/>
        </xdr:nvCxnSpPr>
        <xdr:spPr>
          <a:xfrm>
            <a:off x="11277600" y="1350963"/>
            <a:ext cx="0" cy="2787650"/>
          </a:xfrm>
          <a:prstGeom prst="line">
            <a:avLst/>
          </a:prstGeom>
          <a:ln w="57150">
            <a:solidFill>
              <a:srgbClr val="00B050"/>
            </a:solidFill>
          </a:ln>
        </xdr:spPr>
        <xdr:style>
          <a:lnRef idx="1">
            <a:schemeClr val="accent1"/>
          </a:lnRef>
          <a:fillRef idx="0">
            <a:schemeClr val="accent1"/>
          </a:fillRef>
          <a:effectRef idx="0">
            <a:schemeClr val="accent1"/>
          </a:effectRef>
          <a:fontRef idx="minor">
            <a:schemeClr val="tx1"/>
          </a:fontRef>
        </xdr:style>
      </xdr:cxnSp>
      <xdr:cxnSp macro="">
        <xdr:nvCxnSpPr>
          <xdr:cNvPr id="136" name="直線コネクタ 135">
            <a:extLst>
              <a:ext uri="{FF2B5EF4-FFF2-40B4-BE49-F238E27FC236}">
                <a16:creationId xmlns:a16="http://schemas.microsoft.com/office/drawing/2014/main" id="{00000000-0008-0000-0200-000088000000}"/>
              </a:ext>
            </a:extLst>
          </xdr:cNvPr>
          <xdr:cNvCxnSpPr/>
        </xdr:nvCxnSpPr>
        <xdr:spPr>
          <a:xfrm flipH="1">
            <a:off x="7867650" y="4114800"/>
            <a:ext cx="3419475" cy="0"/>
          </a:xfrm>
          <a:prstGeom prst="line">
            <a:avLst/>
          </a:prstGeom>
          <a:ln w="57150">
            <a:solidFill>
              <a:srgbClr val="00B050"/>
            </a:solidFill>
          </a:ln>
        </xdr:spPr>
        <xdr:style>
          <a:lnRef idx="1">
            <a:schemeClr val="accent1"/>
          </a:lnRef>
          <a:fillRef idx="0">
            <a:schemeClr val="accent1"/>
          </a:fillRef>
          <a:effectRef idx="0">
            <a:schemeClr val="accent1"/>
          </a:effectRef>
          <a:fontRef idx="minor">
            <a:schemeClr val="tx1"/>
          </a:fontRef>
        </xdr:style>
      </xdr:cxnSp>
      <xdr:cxnSp macro="">
        <xdr:nvCxnSpPr>
          <xdr:cNvPr id="137" name="直線コネクタ 136">
            <a:extLst>
              <a:ext uri="{FF2B5EF4-FFF2-40B4-BE49-F238E27FC236}">
                <a16:creationId xmlns:a16="http://schemas.microsoft.com/office/drawing/2014/main" id="{00000000-0008-0000-0200-000089000000}"/>
              </a:ext>
            </a:extLst>
          </xdr:cNvPr>
          <xdr:cNvCxnSpPr/>
        </xdr:nvCxnSpPr>
        <xdr:spPr>
          <a:xfrm>
            <a:off x="7867650" y="4086225"/>
            <a:ext cx="0" cy="210266"/>
          </a:xfrm>
          <a:prstGeom prst="line">
            <a:avLst/>
          </a:prstGeom>
          <a:ln w="57150">
            <a:solidFill>
              <a:srgbClr val="00B050"/>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14</xdr:col>
      <xdr:colOff>172507</xdr:colOff>
      <xdr:row>86</xdr:row>
      <xdr:rowOff>66674</xdr:rowOff>
    </xdr:from>
    <xdr:to>
      <xdr:col>14</xdr:col>
      <xdr:colOff>534457</xdr:colOff>
      <xdr:row>86</xdr:row>
      <xdr:rowOff>66675</xdr:rowOff>
    </xdr:to>
    <xdr:cxnSp macro="">
      <xdr:nvCxnSpPr>
        <xdr:cNvPr id="138" name="直線矢印コネクタ 137">
          <a:extLst>
            <a:ext uri="{FF2B5EF4-FFF2-40B4-BE49-F238E27FC236}">
              <a16:creationId xmlns:a16="http://schemas.microsoft.com/office/drawing/2014/main" id="{00000000-0008-0000-0200-00008A000000}"/>
            </a:ext>
          </a:extLst>
        </xdr:cNvPr>
        <xdr:cNvCxnSpPr/>
      </xdr:nvCxnSpPr>
      <xdr:spPr>
        <a:xfrm flipH="1">
          <a:off x="8914340" y="14629341"/>
          <a:ext cx="361950" cy="1"/>
        </a:xfrm>
        <a:prstGeom prst="straightConnector1">
          <a:avLst/>
        </a:prstGeom>
        <a:ln>
          <a:solidFill>
            <a:srgbClr val="00B050"/>
          </a:solidFill>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329672</xdr:colOff>
      <xdr:row>96</xdr:row>
      <xdr:rowOff>0</xdr:rowOff>
    </xdr:from>
    <xdr:to>
      <xdr:col>13</xdr:col>
      <xdr:colOff>332050</xdr:colOff>
      <xdr:row>101</xdr:row>
      <xdr:rowOff>154780</xdr:rowOff>
    </xdr:to>
    <xdr:sp macro="" textlink="">
      <xdr:nvSpPr>
        <xdr:cNvPr id="139" name="正方形/長方形 138">
          <a:extLst>
            <a:ext uri="{FF2B5EF4-FFF2-40B4-BE49-F238E27FC236}">
              <a16:creationId xmlns:a16="http://schemas.microsoft.com/office/drawing/2014/main" id="{00000000-0008-0000-0200-00008B000000}"/>
            </a:ext>
          </a:extLst>
        </xdr:cNvPr>
        <xdr:cNvSpPr/>
      </xdr:nvSpPr>
      <xdr:spPr>
        <a:xfrm>
          <a:off x="6573839" y="16256000"/>
          <a:ext cx="1875628" cy="1001447"/>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ETS-R EAI</a:t>
          </a:r>
        </a:p>
        <a:p>
          <a:pPr algn="l"/>
          <a:r>
            <a:rPr kumimoji="1" lang="ja-JP" altLang="en-US" sz="1100">
              <a:solidFill>
                <a:sysClr val="windowText" lastClr="000000"/>
              </a:solidFill>
            </a:rPr>
            <a:t>・オフラスとの連携用</a:t>
          </a:r>
          <a:endParaRPr kumimoji="1" lang="en-US" altLang="ja-JP" sz="1100">
            <a:solidFill>
              <a:sysClr val="windowText" lastClr="000000"/>
            </a:solidFill>
          </a:endParaRPr>
        </a:p>
      </xdr:txBody>
    </xdr:sp>
    <xdr:clientData/>
  </xdr:twoCellAnchor>
  <xdr:twoCellAnchor>
    <xdr:from>
      <xdr:col>11</xdr:col>
      <xdr:colOff>287673</xdr:colOff>
      <xdr:row>91</xdr:row>
      <xdr:rowOff>129887</xdr:rowOff>
    </xdr:from>
    <xdr:to>
      <xdr:col>12</xdr:col>
      <xdr:colOff>15681</xdr:colOff>
      <xdr:row>93</xdr:row>
      <xdr:rowOff>145889</xdr:rowOff>
    </xdr:to>
    <xdr:sp macro="" textlink="">
      <xdr:nvSpPr>
        <xdr:cNvPr id="140" name="円柱 139">
          <a:extLst>
            <a:ext uri="{FF2B5EF4-FFF2-40B4-BE49-F238E27FC236}">
              <a16:creationId xmlns:a16="http://schemas.microsoft.com/office/drawing/2014/main" id="{00000000-0008-0000-0200-00008C000000}"/>
            </a:ext>
          </a:extLst>
        </xdr:cNvPr>
        <xdr:cNvSpPr/>
      </xdr:nvSpPr>
      <xdr:spPr>
        <a:xfrm>
          <a:off x="7156256" y="15539220"/>
          <a:ext cx="352425" cy="354669"/>
        </a:xfrm>
        <a:prstGeom prst="can">
          <a:avLst/>
        </a:prstGeom>
        <a:solidFill>
          <a:schemeClr val="accent6"/>
        </a:solidFill>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11</xdr:col>
      <xdr:colOff>46300</xdr:colOff>
      <xdr:row>94</xdr:row>
      <xdr:rowOff>0</xdr:rowOff>
    </xdr:from>
    <xdr:to>
      <xdr:col>11</xdr:col>
      <xdr:colOff>46300</xdr:colOff>
      <xdr:row>95</xdr:row>
      <xdr:rowOff>154780</xdr:rowOff>
    </xdr:to>
    <xdr:cxnSp macro="">
      <xdr:nvCxnSpPr>
        <xdr:cNvPr id="141" name="直線コネクタ 140">
          <a:extLst>
            <a:ext uri="{FF2B5EF4-FFF2-40B4-BE49-F238E27FC236}">
              <a16:creationId xmlns:a16="http://schemas.microsoft.com/office/drawing/2014/main" id="{00000000-0008-0000-0200-00008D000000}"/>
            </a:ext>
          </a:extLst>
        </xdr:cNvPr>
        <xdr:cNvCxnSpPr/>
      </xdr:nvCxnSpPr>
      <xdr:spPr>
        <a:xfrm>
          <a:off x="6914883" y="15917333"/>
          <a:ext cx="0" cy="324114"/>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591607</xdr:colOff>
      <xdr:row>94</xdr:row>
      <xdr:rowOff>16671</xdr:rowOff>
    </xdr:from>
    <xdr:to>
      <xdr:col>10</xdr:col>
      <xdr:colOff>591607</xdr:colOff>
      <xdr:row>95</xdr:row>
      <xdr:rowOff>130971</xdr:rowOff>
    </xdr:to>
    <xdr:cxnSp macro="">
      <xdr:nvCxnSpPr>
        <xdr:cNvPr id="142" name="直線矢印コネクタ 141">
          <a:extLst>
            <a:ext uri="{FF2B5EF4-FFF2-40B4-BE49-F238E27FC236}">
              <a16:creationId xmlns:a16="http://schemas.microsoft.com/office/drawing/2014/main" id="{00000000-0008-0000-0200-00008E000000}"/>
            </a:ext>
          </a:extLst>
        </xdr:cNvPr>
        <xdr:cNvCxnSpPr/>
      </xdr:nvCxnSpPr>
      <xdr:spPr>
        <a:xfrm flipV="1">
          <a:off x="6835774" y="15934004"/>
          <a:ext cx="0" cy="283634"/>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427301</xdr:colOff>
      <xdr:row>93</xdr:row>
      <xdr:rowOff>154781</xdr:rowOff>
    </xdr:from>
    <xdr:to>
      <xdr:col>5</xdr:col>
      <xdr:colOff>427301</xdr:colOff>
      <xdr:row>99</xdr:row>
      <xdr:rowOff>0</xdr:rowOff>
    </xdr:to>
    <xdr:cxnSp macro="">
      <xdr:nvCxnSpPr>
        <xdr:cNvPr id="143" name="直線コネクタ 142">
          <a:extLst>
            <a:ext uri="{FF2B5EF4-FFF2-40B4-BE49-F238E27FC236}">
              <a16:creationId xmlns:a16="http://schemas.microsoft.com/office/drawing/2014/main" id="{00000000-0008-0000-0200-00008F000000}"/>
            </a:ext>
          </a:extLst>
        </xdr:cNvPr>
        <xdr:cNvCxnSpPr/>
      </xdr:nvCxnSpPr>
      <xdr:spPr>
        <a:xfrm>
          <a:off x="3549384" y="15902781"/>
          <a:ext cx="0" cy="861219"/>
        </a:xfrm>
        <a:prstGeom prst="line">
          <a:avLst/>
        </a:prstGeom>
        <a:ln w="57150">
          <a:solidFill>
            <a:srgbClr val="00B05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13228</xdr:colOff>
      <xdr:row>77</xdr:row>
      <xdr:rowOff>64292</xdr:rowOff>
    </xdr:from>
    <xdr:to>
      <xdr:col>8</xdr:col>
      <xdr:colOff>355863</xdr:colOff>
      <xdr:row>77</xdr:row>
      <xdr:rowOff>64292</xdr:rowOff>
    </xdr:to>
    <xdr:cxnSp macro="">
      <xdr:nvCxnSpPr>
        <xdr:cNvPr id="144" name="直線コネクタ 143">
          <a:extLst>
            <a:ext uri="{FF2B5EF4-FFF2-40B4-BE49-F238E27FC236}">
              <a16:creationId xmlns:a16="http://schemas.microsoft.com/office/drawing/2014/main" id="{00000000-0008-0000-0200-000090000000}"/>
            </a:ext>
          </a:extLst>
        </xdr:cNvPr>
        <xdr:cNvCxnSpPr/>
      </xdr:nvCxnSpPr>
      <xdr:spPr>
        <a:xfrm>
          <a:off x="5008561" y="13102959"/>
          <a:ext cx="342635" cy="0"/>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570175</xdr:colOff>
      <xdr:row>79</xdr:row>
      <xdr:rowOff>83343</xdr:rowOff>
    </xdr:from>
    <xdr:to>
      <xdr:col>5</xdr:col>
      <xdr:colOff>52917</xdr:colOff>
      <xdr:row>81</xdr:row>
      <xdr:rowOff>21167</xdr:rowOff>
    </xdr:to>
    <xdr:sp macro="" textlink="">
      <xdr:nvSpPr>
        <xdr:cNvPr id="145" name="正方形/長方形 144">
          <a:extLst>
            <a:ext uri="{FF2B5EF4-FFF2-40B4-BE49-F238E27FC236}">
              <a16:creationId xmlns:a16="http://schemas.microsoft.com/office/drawing/2014/main" id="{00000000-0008-0000-0200-000091000000}"/>
            </a:ext>
          </a:extLst>
        </xdr:cNvPr>
        <xdr:cNvSpPr/>
      </xdr:nvSpPr>
      <xdr:spPr>
        <a:xfrm>
          <a:off x="1819008" y="13460676"/>
          <a:ext cx="1355992" cy="276491"/>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オフラスとの連携</a:t>
          </a:r>
          <a:endParaRPr kumimoji="1" lang="en-US" altLang="ja-JP" sz="1100">
            <a:solidFill>
              <a:sysClr val="windowText" lastClr="000000"/>
            </a:solidFill>
          </a:endParaRPr>
        </a:p>
      </xdr:txBody>
    </xdr:sp>
    <xdr:clientData/>
  </xdr:twoCellAnchor>
  <xdr:twoCellAnchor>
    <xdr:from>
      <xdr:col>4</xdr:col>
      <xdr:colOff>332052</xdr:colOff>
      <xdr:row>75</xdr:row>
      <xdr:rowOff>0</xdr:rowOff>
    </xdr:from>
    <xdr:to>
      <xdr:col>5</xdr:col>
      <xdr:colOff>10583</xdr:colOff>
      <xdr:row>79</xdr:row>
      <xdr:rowOff>83343</xdr:rowOff>
    </xdr:to>
    <xdr:cxnSp macro="">
      <xdr:nvCxnSpPr>
        <xdr:cNvPr id="146" name="カギ線コネクタ 145">
          <a:extLst>
            <a:ext uri="{FF2B5EF4-FFF2-40B4-BE49-F238E27FC236}">
              <a16:creationId xmlns:a16="http://schemas.microsoft.com/office/drawing/2014/main" id="{00000000-0008-0000-0200-000092000000}"/>
            </a:ext>
          </a:extLst>
        </xdr:cNvPr>
        <xdr:cNvCxnSpPr>
          <a:endCxn id="84" idx="1"/>
        </xdr:cNvCxnSpPr>
      </xdr:nvCxnSpPr>
      <xdr:spPr>
        <a:xfrm rot="5400000" flipH="1" flipV="1">
          <a:off x="2600855" y="12928864"/>
          <a:ext cx="760676" cy="302947"/>
        </a:xfrm>
        <a:prstGeom prst="bentConnector2">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448732</xdr:colOff>
      <xdr:row>76</xdr:row>
      <xdr:rowOff>40482</xdr:rowOff>
    </xdr:from>
    <xdr:to>
      <xdr:col>4</xdr:col>
      <xdr:colOff>448732</xdr:colOff>
      <xdr:row>77</xdr:row>
      <xdr:rowOff>154782</xdr:rowOff>
    </xdr:to>
    <xdr:cxnSp macro="">
      <xdr:nvCxnSpPr>
        <xdr:cNvPr id="147" name="直線矢印コネクタ 146">
          <a:extLst>
            <a:ext uri="{FF2B5EF4-FFF2-40B4-BE49-F238E27FC236}">
              <a16:creationId xmlns:a16="http://schemas.microsoft.com/office/drawing/2014/main" id="{00000000-0008-0000-0200-000093000000}"/>
            </a:ext>
          </a:extLst>
        </xdr:cNvPr>
        <xdr:cNvCxnSpPr/>
      </xdr:nvCxnSpPr>
      <xdr:spPr>
        <a:xfrm flipV="1">
          <a:off x="2946399" y="12909815"/>
          <a:ext cx="0" cy="283634"/>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0</xdr:colOff>
      <xdr:row>58</xdr:row>
      <xdr:rowOff>0</xdr:rowOff>
    </xdr:from>
    <xdr:to>
      <xdr:col>12</xdr:col>
      <xdr:colOff>613833</xdr:colOff>
      <xdr:row>60</xdr:row>
      <xdr:rowOff>148166</xdr:rowOff>
    </xdr:to>
    <xdr:sp macro="" textlink="">
      <xdr:nvSpPr>
        <xdr:cNvPr id="148" name="正方形/長方形 147">
          <a:extLst>
            <a:ext uri="{FF2B5EF4-FFF2-40B4-BE49-F238E27FC236}">
              <a16:creationId xmlns:a16="http://schemas.microsoft.com/office/drawing/2014/main" id="{00000000-0008-0000-0200-000094000000}"/>
            </a:ext>
          </a:extLst>
        </xdr:cNvPr>
        <xdr:cNvSpPr/>
      </xdr:nvSpPr>
      <xdr:spPr>
        <a:xfrm>
          <a:off x="624417" y="9821333"/>
          <a:ext cx="7482416" cy="486833"/>
        </a:xfrm>
        <a:prstGeom prst="rect">
          <a:avLst/>
        </a:prstGeom>
        <a:solidFill>
          <a:schemeClr val="bg1"/>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2400">
              <a:solidFill>
                <a:schemeClr val="tx1"/>
              </a:solidFill>
            </a:rPr>
            <a:t>（１）次期アーキテクチャとして</a:t>
          </a:r>
          <a:r>
            <a:rPr kumimoji="1" lang="en-US" altLang="ja-JP" sz="2400">
              <a:solidFill>
                <a:schemeClr val="tx1"/>
              </a:solidFill>
            </a:rPr>
            <a:t>Azure</a:t>
          </a:r>
          <a:r>
            <a:rPr kumimoji="1" lang="ja-JP" altLang="en-US" sz="2400">
              <a:solidFill>
                <a:schemeClr val="tx1"/>
              </a:solidFill>
            </a:rPr>
            <a:t>環境に再構築</a:t>
          </a:r>
        </a:p>
      </xdr:txBody>
    </xdr:sp>
    <xdr:clientData/>
  </xdr:twoCellAnchor>
  <xdr:twoCellAnchor>
    <xdr:from>
      <xdr:col>0</xdr:col>
      <xdr:colOff>308251</xdr:colOff>
      <xdr:row>145</xdr:row>
      <xdr:rowOff>11907</xdr:rowOff>
    </xdr:from>
    <xdr:to>
      <xdr:col>16</xdr:col>
      <xdr:colOff>379689</xdr:colOff>
      <xdr:row>153</xdr:row>
      <xdr:rowOff>11906</xdr:rowOff>
    </xdr:to>
    <xdr:sp macro="" textlink="">
      <xdr:nvSpPr>
        <xdr:cNvPr id="150" name="正方形/長方形 149">
          <a:extLst>
            <a:ext uri="{FF2B5EF4-FFF2-40B4-BE49-F238E27FC236}">
              <a16:creationId xmlns:a16="http://schemas.microsoft.com/office/drawing/2014/main" id="{00000000-0008-0000-0200-000096000000}"/>
            </a:ext>
          </a:extLst>
        </xdr:cNvPr>
        <xdr:cNvSpPr/>
      </xdr:nvSpPr>
      <xdr:spPr>
        <a:xfrm>
          <a:off x="308251" y="24565240"/>
          <a:ext cx="10062105" cy="1354666"/>
        </a:xfrm>
        <a:prstGeom prst="rect">
          <a:avLst/>
        </a:prstGeom>
        <a:solidFill>
          <a:schemeClr val="accent2">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0</xdr:col>
      <xdr:colOff>296344</xdr:colOff>
      <xdr:row>144</xdr:row>
      <xdr:rowOff>162983</xdr:rowOff>
    </xdr:from>
    <xdr:to>
      <xdr:col>13</xdr:col>
      <xdr:colOff>486843</xdr:colOff>
      <xdr:row>169</xdr:row>
      <xdr:rowOff>11907</xdr:rowOff>
    </xdr:to>
    <xdr:sp macro="" textlink="">
      <xdr:nvSpPr>
        <xdr:cNvPr id="151" name="正方形/長方形 150">
          <a:extLst>
            <a:ext uri="{FF2B5EF4-FFF2-40B4-BE49-F238E27FC236}">
              <a16:creationId xmlns:a16="http://schemas.microsoft.com/office/drawing/2014/main" id="{00000000-0008-0000-0200-000097000000}"/>
            </a:ext>
          </a:extLst>
        </xdr:cNvPr>
        <xdr:cNvSpPr/>
      </xdr:nvSpPr>
      <xdr:spPr>
        <a:xfrm>
          <a:off x="296344" y="24546983"/>
          <a:ext cx="8307916" cy="4082257"/>
        </a:xfrm>
        <a:prstGeom prst="rect">
          <a:avLst/>
        </a:prstGeom>
        <a:solidFill>
          <a:schemeClr val="accent2">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22500</xdr:colOff>
      <xdr:row>161</xdr:row>
      <xdr:rowOff>0</xdr:rowOff>
    </xdr:from>
    <xdr:to>
      <xdr:col>14</xdr:col>
      <xdr:colOff>367781</xdr:colOff>
      <xdr:row>169</xdr:row>
      <xdr:rowOff>1</xdr:rowOff>
    </xdr:to>
    <xdr:sp macro="" textlink="">
      <xdr:nvSpPr>
        <xdr:cNvPr id="152" name="正方形/長方形 151">
          <a:extLst>
            <a:ext uri="{FF2B5EF4-FFF2-40B4-BE49-F238E27FC236}">
              <a16:creationId xmlns:a16="http://schemas.microsoft.com/office/drawing/2014/main" id="{00000000-0008-0000-0200-000098000000}"/>
            </a:ext>
          </a:extLst>
        </xdr:cNvPr>
        <xdr:cNvSpPr/>
      </xdr:nvSpPr>
      <xdr:spPr>
        <a:xfrm>
          <a:off x="5642250" y="27262667"/>
          <a:ext cx="3467364" cy="1354667"/>
        </a:xfrm>
        <a:prstGeom prst="rect">
          <a:avLst/>
        </a:prstGeom>
        <a:solidFill>
          <a:schemeClr val="accent2">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382068</xdr:colOff>
      <xdr:row>123</xdr:row>
      <xdr:rowOff>9525</xdr:rowOff>
    </xdr:from>
    <xdr:to>
      <xdr:col>16</xdr:col>
      <xdr:colOff>372543</xdr:colOff>
      <xdr:row>138</xdr:row>
      <xdr:rowOff>161924</xdr:rowOff>
    </xdr:to>
    <xdr:sp macro="" textlink="">
      <xdr:nvSpPr>
        <xdr:cNvPr id="154" name="正方形/長方形 153">
          <a:extLst>
            <a:ext uri="{FF2B5EF4-FFF2-40B4-BE49-F238E27FC236}">
              <a16:creationId xmlns:a16="http://schemas.microsoft.com/office/drawing/2014/main" id="{00000000-0008-0000-0200-00009A000000}"/>
            </a:ext>
          </a:extLst>
        </xdr:cNvPr>
        <xdr:cNvSpPr/>
      </xdr:nvSpPr>
      <xdr:spPr>
        <a:xfrm>
          <a:off x="6001818" y="20837525"/>
          <a:ext cx="4361392" cy="2692399"/>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縮小共通基盤</a:t>
          </a:r>
        </a:p>
      </xdr:txBody>
    </xdr:sp>
    <xdr:clientData/>
  </xdr:twoCellAnchor>
  <xdr:twoCellAnchor>
    <xdr:from>
      <xdr:col>5</xdr:col>
      <xdr:colOff>10594</xdr:colOff>
      <xdr:row>122</xdr:row>
      <xdr:rowOff>0</xdr:rowOff>
    </xdr:from>
    <xdr:to>
      <xdr:col>8</xdr:col>
      <xdr:colOff>10594</xdr:colOff>
      <xdr:row>128</xdr:row>
      <xdr:rowOff>0</xdr:rowOff>
    </xdr:to>
    <xdr:sp macro="" textlink="">
      <xdr:nvSpPr>
        <xdr:cNvPr id="155" name="正方形/長方形 154">
          <a:extLst>
            <a:ext uri="{FF2B5EF4-FFF2-40B4-BE49-F238E27FC236}">
              <a16:creationId xmlns:a16="http://schemas.microsoft.com/office/drawing/2014/main" id="{00000000-0008-0000-0200-00009B000000}"/>
            </a:ext>
          </a:extLst>
        </xdr:cNvPr>
        <xdr:cNvSpPr/>
      </xdr:nvSpPr>
      <xdr:spPr>
        <a:xfrm>
          <a:off x="3132677" y="20658667"/>
          <a:ext cx="1873250" cy="101600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OneSAP</a:t>
          </a:r>
        </a:p>
        <a:p>
          <a:pPr algn="l"/>
          <a:endParaRPr kumimoji="1" lang="ja-JP" altLang="en-US" sz="1100">
            <a:solidFill>
              <a:sysClr val="windowText" lastClr="000000"/>
            </a:solidFill>
          </a:endParaRPr>
        </a:p>
      </xdr:txBody>
    </xdr:sp>
    <xdr:clientData/>
  </xdr:twoCellAnchor>
  <xdr:twoCellAnchor>
    <xdr:from>
      <xdr:col>5</xdr:col>
      <xdr:colOff>10594</xdr:colOff>
      <xdr:row>130</xdr:row>
      <xdr:rowOff>1</xdr:rowOff>
    </xdr:from>
    <xdr:to>
      <xdr:col>8</xdr:col>
      <xdr:colOff>10594</xdr:colOff>
      <xdr:row>136</xdr:row>
      <xdr:rowOff>1</xdr:rowOff>
    </xdr:to>
    <xdr:sp macro="" textlink="">
      <xdr:nvSpPr>
        <xdr:cNvPr id="156" name="正方形/長方形 155">
          <a:extLst>
            <a:ext uri="{FF2B5EF4-FFF2-40B4-BE49-F238E27FC236}">
              <a16:creationId xmlns:a16="http://schemas.microsoft.com/office/drawing/2014/main" id="{00000000-0008-0000-0200-00009C000000}"/>
            </a:ext>
          </a:extLst>
        </xdr:cNvPr>
        <xdr:cNvSpPr/>
      </xdr:nvSpPr>
      <xdr:spPr>
        <a:xfrm>
          <a:off x="3132677" y="22013334"/>
          <a:ext cx="1873250" cy="101600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連携</a:t>
          </a:r>
          <a:r>
            <a:rPr kumimoji="1" lang="en-US" altLang="ja-JP" sz="1100">
              <a:solidFill>
                <a:sysClr val="windowText" lastClr="000000"/>
              </a:solidFill>
            </a:rPr>
            <a:t>NAS</a:t>
          </a: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ja-JP" sz="1100">
              <a:solidFill>
                <a:sysClr val="windowText" lastClr="000000"/>
              </a:solidFill>
              <a:effectLst/>
              <a:latin typeface="+mn-lt"/>
              <a:ea typeface="+mn-ea"/>
              <a:cs typeface="+mn-cs"/>
            </a:rPr>
            <a:t>・</a:t>
          </a:r>
          <a:r>
            <a:rPr kumimoji="1" lang="en-US" altLang="ja-JP" sz="1100">
              <a:solidFill>
                <a:sysClr val="windowText" lastClr="000000"/>
              </a:solidFill>
              <a:effectLst/>
              <a:latin typeface="+mn-lt"/>
              <a:ea typeface="+mn-ea"/>
              <a:cs typeface="+mn-cs"/>
            </a:rPr>
            <a:t>SAP</a:t>
          </a:r>
          <a:r>
            <a:rPr kumimoji="1" lang="ja-JP" altLang="ja-JP" sz="1100">
              <a:solidFill>
                <a:sysClr val="windowText" lastClr="000000"/>
              </a:solidFill>
              <a:effectLst/>
              <a:latin typeface="+mn-lt"/>
              <a:ea typeface="+mn-ea"/>
              <a:cs typeface="+mn-cs"/>
            </a:rPr>
            <a:t>とのファイル連携用</a:t>
          </a:r>
          <a:endParaRPr kumimoji="1" lang="en-US" altLang="ja-JP" sz="1100">
            <a:solidFill>
              <a:sysClr val="windowText" lastClr="000000"/>
            </a:solidFill>
          </a:endParaRPr>
        </a:p>
        <a:p>
          <a:pPr algn="l"/>
          <a:endParaRPr kumimoji="1" lang="ja-JP" altLang="en-US" sz="1100">
            <a:solidFill>
              <a:sysClr val="windowText" lastClr="000000"/>
            </a:solidFill>
          </a:endParaRPr>
        </a:p>
      </xdr:txBody>
    </xdr:sp>
    <xdr:clientData/>
  </xdr:twoCellAnchor>
  <xdr:twoCellAnchor>
    <xdr:from>
      <xdr:col>5</xdr:col>
      <xdr:colOff>10594</xdr:colOff>
      <xdr:row>146</xdr:row>
      <xdr:rowOff>0</xdr:rowOff>
    </xdr:from>
    <xdr:to>
      <xdr:col>8</xdr:col>
      <xdr:colOff>10594</xdr:colOff>
      <xdr:row>152</xdr:row>
      <xdr:rowOff>0</xdr:rowOff>
    </xdr:to>
    <xdr:sp macro="" textlink="">
      <xdr:nvSpPr>
        <xdr:cNvPr id="157" name="正方形/長方形 156">
          <a:extLst>
            <a:ext uri="{FF2B5EF4-FFF2-40B4-BE49-F238E27FC236}">
              <a16:creationId xmlns:a16="http://schemas.microsoft.com/office/drawing/2014/main" id="{00000000-0008-0000-0200-00009D000000}"/>
            </a:ext>
          </a:extLst>
        </xdr:cNvPr>
        <xdr:cNvSpPr/>
      </xdr:nvSpPr>
      <xdr:spPr>
        <a:xfrm>
          <a:off x="3132677" y="24722667"/>
          <a:ext cx="1873250" cy="1016000"/>
        </a:xfrm>
        <a:prstGeom prst="rect">
          <a:avLst/>
        </a:prstGeom>
        <a:solidFill>
          <a:schemeClr val="accent6">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新</a:t>
          </a:r>
          <a:r>
            <a:rPr kumimoji="1" lang="en-US" altLang="ja-JP" sz="1100">
              <a:solidFill>
                <a:sysClr val="windowText" lastClr="000000"/>
              </a:solidFill>
            </a:rPr>
            <a:t>PRM AP/DB</a:t>
          </a:r>
          <a:r>
            <a:rPr kumimoji="1" lang="ja-JP" altLang="en-US" sz="1100">
              <a:solidFill>
                <a:sysClr val="windowText" lastClr="000000"/>
              </a:solidFill>
            </a:rPr>
            <a:t>サーバ</a:t>
          </a:r>
          <a:endParaRPr kumimoji="1" lang="en-US" altLang="ja-JP" sz="1100">
            <a:solidFill>
              <a:sysClr val="windowText" lastClr="000000"/>
            </a:solidFill>
          </a:endParaRPr>
        </a:p>
        <a:p>
          <a:pPr algn="l"/>
          <a:r>
            <a:rPr kumimoji="1" lang="ja-JP" altLang="en-US" sz="800">
              <a:solidFill>
                <a:sysClr val="windowText" lastClr="000000"/>
              </a:solidFill>
            </a:rPr>
            <a:t>・製品倉庫システム</a:t>
          </a:r>
          <a:endParaRPr kumimoji="1" lang="en-US" altLang="ja-JP" sz="800">
            <a:solidFill>
              <a:sysClr val="windowText" lastClr="000000"/>
            </a:solidFill>
          </a:endParaRPr>
        </a:p>
        <a:p>
          <a:pPr algn="l"/>
          <a:r>
            <a:rPr kumimoji="1" lang="ja-JP" altLang="en-US" sz="800">
              <a:solidFill>
                <a:sysClr val="windowText" lastClr="000000"/>
              </a:solidFill>
            </a:rPr>
            <a:t>・</a:t>
          </a:r>
          <a:r>
            <a:rPr kumimoji="1" lang="en-US" altLang="ja-JP" sz="800">
              <a:solidFill>
                <a:sysClr val="windowText" lastClr="000000"/>
              </a:solidFill>
            </a:rPr>
            <a:t>ABC</a:t>
          </a:r>
          <a:r>
            <a:rPr kumimoji="1" lang="ja-JP" altLang="en-US" sz="800">
              <a:solidFill>
                <a:sysClr val="windowText" lastClr="000000"/>
              </a:solidFill>
            </a:rPr>
            <a:t>数量実績</a:t>
          </a:r>
          <a:endParaRPr kumimoji="1" lang="en-US" altLang="ja-JP" sz="800">
            <a:solidFill>
              <a:sysClr val="windowText" lastClr="000000"/>
            </a:solidFill>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ja-JP" sz="800">
              <a:solidFill>
                <a:sysClr val="windowText" lastClr="000000"/>
              </a:solidFill>
              <a:effectLst/>
              <a:latin typeface="+mn-lt"/>
              <a:ea typeface="+mn-ea"/>
              <a:cs typeface="+mn-cs"/>
            </a:rPr>
            <a:t>・数量確定ポリマー</a:t>
          </a:r>
          <a:endParaRPr lang="ja-JP" altLang="ja-JP" sz="800">
            <a:solidFill>
              <a:sysClr val="windowText" lastClr="000000"/>
            </a:solidFill>
            <a:effectLst/>
          </a:endParaRPr>
        </a:p>
        <a:p>
          <a:pPr algn="l"/>
          <a:endParaRPr kumimoji="1" lang="ja-JP" altLang="en-US" sz="1100">
            <a:solidFill>
              <a:sysClr val="windowText" lastClr="000000"/>
            </a:solidFill>
          </a:endParaRPr>
        </a:p>
      </xdr:txBody>
    </xdr:sp>
    <xdr:clientData/>
  </xdr:twoCellAnchor>
  <xdr:twoCellAnchor>
    <xdr:from>
      <xdr:col>9</xdr:col>
      <xdr:colOff>10594</xdr:colOff>
      <xdr:row>146</xdr:row>
      <xdr:rowOff>0</xdr:rowOff>
    </xdr:from>
    <xdr:to>
      <xdr:col>12</xdr:col>
      <xdr:colOff>10594</xdr:colOff>
      <xdr:row>152</xdr:row>
      <xdr:rowOff>0</xdr:rowOff>
    </xdr:to>
    <xdr:sp macro="" textlink="">
      <xdr:nvSpPr>
        <xdr:cNvPr id="158" name="正方形/長方形 157">
          <a:extLst>
            <a:ext uri="{FF2B5EF4-FFF2-40B4-BE49-F238E27FC236}">
              <a16:creationId xmlns:a16="http://schemas.microsoft.com/office/drawing/2014/main" id="{00000000-0008-0000-0200-00009E000000}"/>
            </a:ext>
          </a:extLst>
        </xdr:cNvPr>
        <xdr:cNvSpPr/>
      </xdr:nvSpPr>
      <xdr:spPr>
        <a:xfrm>
          <a:off x="5630344" y="24722667"/>
          <a:ext cx="1873250" cy="1016000"/>
        </a:xfrm>
        <a:prstGeom prst="rect">
          <a:avLst/>
        </a:prstGeom>
        <a:solidFill>
          <a:schemeClr val="accent6">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新千葉ヤード操業サーバ</a:t>
          </a:r>
          <a:endParaRPr kumimoji="1" lang="en-US" altLang="ja-JP" sz="1100">
            <a:solidFill>
              <a:sysClr val="windowText" lastClr="000000"/>
            </a:solidFill>
          </a:endParaRPr>
        </a:p>
        <a:p>
          <a:pPr algn="l"/>
          <a:r>
            <a:rPr kumimoji="1" lang="ja-JP" altLang="en-US" sz="1100">
              <a:solidFill>
                <a:sysClr val="windowText" lastClr="000000"/>
              </a:solidFill>
            </a:rPr>
            <a:t>・千葉ヤード操業</a:t>
          </a:r>
          <a:endParaRPr kumimoji="1" lang="en-US" altLang="ja-JP" sz="1100">
            <a:solidFill>
              <a:sysClr val="windowText" lastClr="000000"/>
            </a:solidFill>
          </a:endParaRPr>
        </a:p>
        <a:p>
          <a:pPr algn="l"/>
          <a:r>
            <a:rPr kumimoji="1" lang="ja-JP" altLang="en-US" sz="1100">
              <a:solidFill>
                <a:sysClr val="windowText" lastClr="000000"/>
              </a:solidFill>
            </a:rPr>
            <a:t>・</a:t>
          </a:r>
          <a:r>
            <a:rPr kumimoji="1" lang="en-US" altLang="ja-JP" sz="1100">
              <a:solidFill>
                <a:sysClr val="windowText" lastClr="000000"/>
              </a:solidFill>
            </a:rPr>
            <a:t>PIMS</a:t>
          </a:r>
          <a:r>
            <a:rPr kumimoji="1" lang="ja-JP" altLang="en-US" sz="1100">
              <a:solidFill>
                <a:sysClr val="windowText" lastClr="000000"/>
              </a:solidFill>
            </a:rPr>
            <a:t>取込サービス</a:t>
          </a:r>
        </a:p>
      </xdr:txBody>
    </xdr:sp>
    <xdr:clientData/>
  </xdr:twoCellAnchor>
  <xdr:twoCellAnchor>
    <xdr:from>
      <xdr:col>7</xdr:col>
      <xdr:colOff>10594</xdr:colOff>
      <xdr:row>154</xdr:row>
      <xdr:rowOff>1</xdr:rowOff>
    </xdr:from>
    <xdr:to>
      <xdr:col>10</xdr:col>
      <xdr:colOff>10594</xdr:colOff>
      <xdr:row>160</xdr:row>
      <xdr:rowOff>1</xdr:rowOff>
    </xdr:to>
    <xdr:sp macro="" textlink="">
      <xdr:nvSpPr>
        <xdr:cNvPr id="159" name="正方形/長方形 158">
          <a:extLst>
            <a:ext uri="{FF2B5EF4-FFF2-40B4-BE49-F238E27FC236}">
              <a16:creationId xmlns:a16="http://schemas.microsoft.com/office/drawing/2014/main" id="{00000000-0008-0000-0200-00009F000000}"/>
            </a:ext>
          </a:extLst>
        </xdr:cNvPr>
        <xdr:cNvSpPr/>
      </xdr:nvSpPr>
      <xdr:spPr>
        <a:xfrm>
          <a:off x="4381511" y="26077334"/>
          <a:ext cx="1873250" cy="1016000"/>
        </a:xfrm>
        <a:prstGeom prst="rect">
          <a:avLst/>
        </a:prstGeom>
        <a:solidFill>
          <a:schemeClr val="accent6">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新千葉事業所</a:t>
          </a:r>
          <a:r>
            <a:rPr kumimoji="1" lang="en-US" altLang="ja-JP" sz="1100">
              <a:solidFill>
                <a:sysClr val="windowText" lastClr="000000"/>
              </a:solidFill>
            </a:rPr>
            <a:t>(</a:t>
          </a:r>
          <a:r>
            <a:rPr kumimoji="1" lang="ja-JP" altLang="en-US" sz="1100">
              <a:solidFill>
                <a:sysClr val="windowText" lastClr="000000"/>
              </a:solidFill>
            </a:rPr>
            <a:t>化学</a:t>
          </a:r>
          <a:r>
            <a:rPr kumimoji="1" lang="en-US" altLang="ja-JP" sz="1100">
              <a:solidFill>
                <a:sysClr val="windowText" lastClr="000000"/>
              </a:solidFill>
            </a:rPr>
            <a:t>)GW</a:t>
          </a:r>
          <a:r>
            <a:rPr kumimoji="1" lang="ja-JP" altLang="en-US" sz="1100">
              <a:solidFill>
                <a:sysClr val="windowText" lastClr="000000"/>
              </a:solidFill>
            </a:rPr>
            <a:t>サーバ</a:t>
          </a:r>
          <a:endParaRPr kumimoji="1" lang="en-US" altLang="ja-JP" sz="1100">
            <a:solidFill>
              <a:sysClr val="windowText" lastClr="000000"/>
            </a:solidFill>
          </a:endParaRPr>
        </a:p>
        <a:p>
          <a:pPr algn="l"/>
          <a:r>
            <a:rPr kumimoji="1" lang="ja-JP" altLang="en-US" sz="1100">
              <a:solidFill>
                <a:sysClr val="windowText" lastClr="000000"/>
              </a:solidFill>
            </a:rPr>
            <a:t>・</a:t>
          </a:r>
          <a:r>
            <a:rPr kumimoji="1" lang="en-US" altLang="ja-JP" sz="1100">
              <a:solidFill>
                <a:sysClr val="windowText" lastClr="000000"/>
              </a:solidFill>
            </a:rPr>
            <a:t>L3</a:t>
          </a:r>
          <a:r>
            <a:rPr kumimoji="1" lang="ja-JP" altLang="en-US" sz="1100">
              <a:solidFill>
                <a:sysClr val="windowText" lastClr="000000"/>
              </a:solidFill>
            </a:rPr>
            <a:t>層とのファイル連携用</a:t>
          </a:r>
          <a:endParaRPr kumimoji="1" lang="en-US" altLang="ja-JP" sz="1100">
            <a:solidFill>
              <a:sysClr val="windowText" lastClr="000000"/>
            </a:solidFill>
          </a:endParaRPr>
        </a:p>
      </xdr:txBody>
    </xdr:sp>
    <xdr:clientData/>
  </xdr:twoCellAnchor>
  <xdr:twoCellAnchor>
    <xdr:from>
      <xdr:col>10</xdr:col>
      <xdr:colOff>10594</xdr:colOff>
      <xdr:row>132</xdr:row>
      <xdr:rowOff>0</xdr:rowOff>
    </xdr:from>
    <xdr:to>
      <xdr:col>13</xdr:col>
      <xdr:colOff>10594</xdr:colOff>
      <xdr:row>138</xdr:row>
      <xdr:rowOff>0</xdr:rowOff>
    </xdr:to>
    <xdr:sp macro="" textlink="">
      <xdr:nvSpPr>
        <xdr:cNvPr id="160" name="正方形/長方形 159">
          <a:extLst>
            <a:ext uri="{FF2B5EF4-FFF2-40B4-BE49-F238E27FC236}">
              <a16:creationId xmlns:a16="http://schemas.microsoft.com/office/drawing/2014/main" id="{00000000-0008-0000-0200-0000A0000000}"/>
            </a:ext>
          </a:extLst>
        </xdr:cNvPr>
        <xdr:cNvSpPr/>
      </xdr:nvSpPr>
      <xdr:spPr>
        <a:xfrm>
          <a:off x="6254761" y="22352000"/>
          <a:ext cx="1873250" cy="1016000"/>
        </a:xfrm>
        <a:prstGeom prst="rect">
          <a:avLst/>
        </a:prstGeom>
        <a:gradFill flip="none" rotWithShape="1">
          <a:gsLst>
            <a:gs pos="50000">
              <a:schemeClr val="bg1">
                <a:lumMod val="75000"/>
              </a:schemeClr>
            </a:gs>
            <a:gs pos="50000">
              <a:schemeClr val="accent6">
                <a:lumMod val="40000"/>
                <a:lumOff val="60000"/>
              </a:schemeClr>
            </a:gs>
          </a:gsLst>
          <a:lin ang="2700000" scaled="1"/>
          <a:tileRect/>
        </a:grad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バッチ基盤サーバ</a:t>
          </a:r>
          <a:endParaRPr kumimoji="1" lang="en-US" altLang="ja-JP" sz="1100">
            <a:solidFill>
              <a:sysClr val="windowText" lastClr="000000"/>
            </a:solidFill>
          </a:endParaRPr>
        </a:p>
        <a:p>
          <a:pPr algn="l"/>
          <a:r>
            <a:rPr kumimoji="1" lang="ja-JP" altLang="en-US" sz="800">
              <a:solidFill>
                <a:sysClr val="windowText" lastClr="000000"/>
              </a:solidFill>
            </a:rPr>
            <a:t>・品質管理システム</a:t>
          </a:r>
        </a:p>
        <a:p>
          <a:pPr algn="l"/>
          <a:r>
            <a:rPr kumimoji="1" lang="ja-JP" altLang="en-US" sz="800">
              <a:solidFill>
                <a:sysClr val="windowText" lastClr="000000"/>
              </a:solidFill>
            </a:rPr>
            <a:t>・包装システム</a:t>
          </a:r>
          <a:endParaRPr kumimoji="1" lang="en-US" altLang="ja-JP" sz="800">
            <a:solidFill>
              <a:sysClr val="windowText" lastClr="000000"/>
            </a:solidFill>
          </a:endParaRPr>
        </a:p>
        <a:p>
          <a:pPr algn="l"/>
          <a:r>
            <a:rPr kumimoji="1" lang="ja-JP" altLang="en-US" sz="800">
              <a:solidFill>
                <a:sysClr val="windowText" lastClr="000000"/>
              </a:solidFill>
            </a:rPr>
            <a:t>・数量確定システム</a:t>
          </a:r>
        </a:p>
        <a:p>
          <a:pPr algn="l"/>
          <a:r>
            <a:rPr kumimoji="1" lang="ja-JP" altLang="en-US" sz="800">
              <a:solidFill>
                <a:sysClr val="windowText" lastClr="000000"/>
              </a:solidFill>
            </a:rPr>
            <a:t>・用役管理システム</a:t>
          </a:r>
          <a:endParaRPr kumimoji="1" lang="en-US" altLang="ja-JP" sz="800">
            <a:solidFill>
              <a:sysClr val="windowText" lastClr="000000"/>
            </a:solidFill>
          </a:endParaRPr>
        </a:p>
        <a:p>
          <a:pPr algn="l"/>
          <a:endParaRPr kumimoji="1" lang="ja-JP" altLang="en-US" sz="800">
            <a:solidFill>
              <a:sysClr val="windowText" lastClr="000000"/>
            </a:solidFill>
          </a:endParaRPr>
        </a:p>
      </xdr:txBody>
    </xdr:sp>
    <xdr:clientData/>
  </xdr:twoCellAnchor>
  <xdr:twoCellAnchor>
    <xdr:from>
      <xdr:col>13</xdr:col>
      <xdr:colOff>10594</xdr:colOff>
      <xdr:row>132</xdr:row>
      <xdr:rowOff>0</xdr:rowOff>
    </xdr:from>
    <xdr:to>
      <xdr:col>16</xdr:col>
      <xdr:colOff>10594</xdr:colOff>
      <xdr:row>138</xdr:row>
      <xdr:rowOff>0</xdr:rowOff>
    </xdr:to>
    <xdr:sp macro="" textlink="">
      <xdr:nvSpPr>
        <xdr:cNvPr id="161" name="正方形/長方形 160">
          <a:extLst>
            <a:ext uri="{FF2B5EF4-FFF2-40B4-BE49-F238E27FC236}">
              <a16:creationId xmlns:a16="http://schemas.microsoft.com/office/drawing/2014/main" id="{00000000-0008-0000-0200-0000A1000000}"/>
            </a:ext>
          </a:extLst>
        </xdr:cNvPr>
        <xdr:cNvSpPr/>
      </xdr:nvSpPr>
      <xdr:spPr>
        <a:xfrm>
          <a:off x="8128011" y="22352000"/>
          <a:ext cx="1873250" cy="1016000"/>
        </a:xfrm>
        <a:prstGeom prst="rect">
          <a:avLst/>
        </a:prstGeom>
        <a:gradFill flip="none" rotWithShape="1">
          <a:gsLst>
            <a:gs pos="50000">
              <a:schemeClr val="bg1">
                <a:lumMod val="75000"/>
              </a:schemeClr>
            </a:gs>
            <a:gs pos="50000">
              <a:schemeClr val="accent6">
                <a:lumMod val="40000"/>
                <a:lumOff val="60000"/>
              </a:schemeClr>
            </a:gs>
          </a:gsLst>
          <a:lin ang="2700000" scaled="1"/>
          <a:tileRect/>
        </a:grad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共通基盤帳票サーバ</a:t>
          </a:r>
          <a:endParaRPr kumimoji="1" lang="en-US" altLang="ja-JP" sz="1100">
            <a:solidFill>
              <a:sysClr val="windowText" lastClr="000000"/>
            </a:solidFill>
          </a:endParaRPr>
        </a:p>
        <a:p>
          <a:pPr algn="l"/>
          <a:r>
            <a:rPr kumimoji="1" lang="ja-JP" altLang="en-US" sz="800">
              <a:solidFill>
                <a:sysClr val="windowText" lastClr="000000"/>
              </a:solidFill>
            </a:rPr>
            <a:t>・品質管理システム</a:t>
          </a:r>
        </a:p>
        <a:p>
          <a:pPr algn="l"/>
          <a:r>
            <a:rPr kumimoji="1" lang="ja-JP" altLang="en-US" sz="800">
              <a:solidFill>
                <a:sysClr val="windowText" lastClr="000000"/>
              </a:solidFill>
            </a:rPr>
            <a:t>・包装システム</a:t>
          </a:r>
          <a:endParaRPr kumimoji="1" lang="en-US" altLang="ja-JP" sz="800">
            <a:solidFill>
              <a:sysClr val="windowText" lastClr="000000"/>
            </a:solidFill>
          </a:endParaRPr>
        </a:p>
        <a:p>
          <a:pPr algn="l"/>
          <a:endParaRPr kumimoji="1" lang="ja-JP" altLang="en-US" sz="1100">
            <a:solidFill>
              <a:sysClr val="windowText" lastClr="000000"/>
            </a:solidFill>
          </a:endParaRPr>
        </a:p>
      </xdr:txBody>
    </xdr:sp>
    <xdr:clientData/>
  </xdr:twoCellAnchor>
  <xdr:twoCellAnchor>
    <xdr:from>
      <xdr:col>1</xdr:col>
      <xdr:colOff>10594</xdr:colOff>
      <xdr:row>130</xdr:row>
      <xdr:rowOff>1</xdr:rowOff>
    </xdr:from>
    <xdr:to>
      <xdr:col>4</xdr:col>
      <xdr:colOff>10594</xdr:colOff>
      <xdr:row>136</xdr:row>
      <xdr:rowOff>1</xdr:rowOff>
    </xdr:to>
    <xdr:sp macro="" textlink="">
      <xdr:nvSpPr>
        <xdr:cNvPr id="162" name="正方形/長方形 161">
          <a:extLst>
            <a:ext uri="{FF2B5EF4-FFF2-40B4-BE49-F238E27FC236}">
              <a16:creationId xmlns:a16="http://schemas.microsoft.com/office/drawing/2014/main" id="{00000000-0008-0000-0200-0000A2000000}"/>
            </a:ext>
          </a:extLst>
        </xdr:cNvPr>
        <xdr:cNvSpPr/>
      </xdr:nvSpPr>
      <xdr:spPr>
        <a:xfrm>
          <a:off x="635011" y="22013334"/>
          <a:ext cx="1873250" cy="1016000"/>
        </a:xfrm>
        <a:prstGeom prst="rect">
          <a:avLst/>
        </a:prstGeom>
        <a:solidFill>
          <a:schemeClr val="accent6">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PRM HULFT</a:t>
          </a:r>
          <a:r>
            <a:rPr kumimoji="1" lang="ja-JP" altLang="en-US" sz="1100">
              <a:solidFill>
                <a:sysClr val="windowText" lastClr="000000"/>
              </a:solidFill>
            </a:rPr>
            <a:t>サーバ</a:t>
          </a:r>
          <a:endParaRPr kumimoji="1" lang="en-US" altLang="ja-JP" sz="1100">
            <a:solidFill>
              <a:sysClr val="windowText" lastClr="000000"/>
            </a:solidFill>
          </a:endParaRPr>
        </a:p>
        <a:p>
          <a:pPr algn="l"/>
          <a:r>
            <a:rPr kumimoji="1" lang="en-US" altLang="ja-JP" sz="1100">
              <a:solidFill>
                <a:sysClr val="windowText" lastClr="000000"/>
              </a:solidFill>
            </a:rPr>
            <a:t>10.180.0.54</a:t>
          </a:r>
        </a:p>
        <a:p>
          <a:pPr algn="l"/>
          <a:r>
            <a:rPr kumimoji="1" lang="ja-JP" altLang="en-US" sz="1100">
              <a:solidFill>
                <a:sysClr val="windowText" lastClr="000000"/>
              </a:solidFill>
            </a:rPr>
            <a:t>・</a:t>
          </a:r>
          <a:r>
            <a:rPr kumimoji="1" lang="en-US" altLang="ja-JP" sz="1100">
              <a:solidFill>
                <a:sysClr val="windowText" lastClr="000000"/>
              </a:solidFill>
            </a:rPr>
            <a:t>SAP</a:t>
          </a:r>
          <a:r>
            <a:rPr kumimoji="1" lang="ja-JP" altLang="en-US" sz="1100">
              <a:solidFill>
                <a:sysClr val="windowText" lastClr="000000"/>
              </a:solidFill>
            </a:rPr>
            <a:t>とのファイル連携用</a:t>
          </a:r>
        </a:p>
        <a:p>
          <a:pPr algn="l"/>
          <a:endParaRPr kumimoji="1" lang="ja-JP" altLang="en-US" sz="1100">
            <a:solidFill>
              <a:sysClr val="windowText" lastClr="000000"/>
            </a:solidFill>
          </a:endParaRPr>
        </a:p>
      </xdr:txBody>
    </xdr:sp>
    <xdr:clientData/>
  </xdr:twoCellAnchor>
  <xdr:twoCellAnchor>
    <xdr:from>
      <xdr:col>1</xdr:col>
      <xdr:colOff>10594</xdr:colOff>
      <xdr:row>122</xdr:row>
      <xdr:rowOff>0</xdr:rowOff>
    </xdr:from>
    <xdr:to>
      <xdr:col>4</xdr:col>
      <xdr:colOff>10594</xdr:colOff>
      <xdr:row>128</xdr:row>
      <xdr:rowOff>0</xdr:rowOff>
    </xdr:to>
    <xdr:sp macro="" textlink="">
      <xdr:nvSpPr>
        <xdr:cNvPr id="163" name="正方形/長方形 162">
          <a:extLst>
            <a:ext uri="{FF2B5EF4-FFF2-40B4-BE49-F238E27FC236}">
              <a16:creationId xmlns:a16="http://schemas.microsoft.com/office/drawing/2014/main" id="{00000000-0008-0000-0200-0000A3000000}"/>
            </a:ext>
          </a:extLst>
        </xdr:cNvPr>
        <xdr:cNvSpPr/>
      </xdr:nvSpPr>
      <xdr:spPr>
        <a:xfrm>
          <a:off x="635011" y="20658667"/>
          <a:ext cx="1873250" cy="101600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PRM OneSAP</a:t>
          </a:r>
        </a:p>
        <a:p>
          <a:pPr algn="l"/>
          <a:endParaRPr kumimoji="1" lang="ja-JP" altLang="en-US" sz="1100">
            <a:solidFill>
              <a:sysClr val="windowText" lastClr="000000"/>
            </a:solidFill>
          </a:endParaRPr>
        </a:p>
      </xdr:txBody>
    </xdr:sp>
    <xdr:clientData/>
  </xdr:twoCellAnchor>
  <xdr:twoCellAnchor>
    <xdr:from>
      <xdr:col>7</xdr:col>
      <xdr:colOff>10594</xdr:colOff>
      <xdr:row>162</xdr:row>
      <xdr:rowOff>0</xdr:rowOff>
    </xdr:from>
    <xdr:to>
      <xdr:col>10</xdr:col>
      <xdr:colOff>10594</xdr:colOff>
      <xdr:row>168</xdr:row>
      <xdr:rowOff>0</xdr:rowOff>
    </xdr:to>
    <xdr:sp macro="" textlink="">
      <xdr:nvSpPr>
        <xdr:cNvPr id="164" name="正方形/長方形 163">
          <a:extLst>
            <a:ext uri="{FF2B5EF4-FFF2-40B4-BE49-F238E27FC236}">
              <a16:creationId xmlns:a16="http://schemas.microsoft.com/office/drawing/2014/main" id="{00000000-0008-0000-0200-0000A4000000}"/>
            </a:ext>
          </a:extLst>
        </xdr:cNvPr>
        <xdr:cNvSpPr/>
      </xdr:nvSpPr>
      <xdr:spPr>
        <a:xfrm>
          <a:off x="4381511" y="27432000"/>
          <a:ext cx="1873250" cy="101600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UX7000</a:t>
          </a:r>
          <a:r>
            <a:rPr kumimoji="1" lang="ja-JP" altLang="en-US" sz="1100">
              <a:solidFill>
                <a:sysClr val="windowText" lastClr="000000"/>
              </a:solidFill>
            </a:rPr>
            <a:t>サーバ</a:t>
          </a:r>
          <a:endParaRPr kumimoji="1" lang="en-US" altLang="ja-JP" sz="1100">
            <a:solidFill>
              <a:sysClr val="windowText" lastClr="000000"/>
            </a:solidFill>
          </a:endParaRPr>
        </a:p>
        <a:p>
          <a:pPr algn="l"/>
          <a:r>
            <a:rPr kumimoji="1" lang="ja-JP" altLang="en-US" sz="1100">
              <a:solidFill>
                <a:sysClr val="windowText" lastClr="000000"/>
              </a:solidFill>
            </a:rPr>
            <a:t>・製品倉庫の連携先</a:t>
          </a:r>
          <a:endParaRPr kumimoji="1" lang="en-US" altLang="ja-JP" sz="1100">
            <a:solidFill>
              <a:sysClr val="windowText" lastClr="000000"/>
            </a:solidFill>
          </a:endParaRPr>
        </a:p>
      </xdr:txBody>
    </xdr:sp>
    <xdr:clientData/>
  </xdr:twoCellAnchor>
  <xdr:twoCellAnchor>
    <xdr:from>
      <xdr:col>11</xdr:col>
      <xdr:colOff>10594</xdr:colOff>
      <xdr:row>162</xdr:row>
      <xdr:rowOff>0</xdr:rowOff>
    </xdr:from>
    <xdr:to>
      <xdr:col>14</xdr:col>
      <xdr:colOff>10594</xdr:colOff>
      <xdr:row>168</xdr:row>
      <xdr:rowOff>0</xdr:rowOff>
    </xdr:to>
    <xdr:sp macro="" textlink="">
      <xdr:nvSpPr>
        <xdr:cNvPr id="165" name="正方形/長方形 164">
          <a:extLst>
            <a:ext uri="{FF2B5EF4-FFF2-40B4-BE49-F238E27FC236}">
              <a16:creationId xmlns:a16="http://schemas.microsoft.com/office/drawing/2014/main" id="{00000000-0008-0000-0200-0000A5000000}"/>
            </a:ext>
          </a:extLst>
        </xdr:cNvPr>
        <xdr:cNvSpPr/>
      </xdr:nvSpPr>
      <xdr:spPr>
        <a:xfrm>
          <a:off x="6879177" y="27432000"/>
          <a:ext cx="1873250" cy="101600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運転制御サーバ</a:t>
          </a:r>
          <a:endParaRPr kumimoji="1" lang="en-US" altLang="ja-JP" sz="1100">
            <a:solidFill>
              <a:sysClr val="windowText" lastClr="000000"/>
            </a:solidFill>
          </a:endParaRPr>
        </a:p>
        <a:p>
          <a:pPr algn="l"/>
          <a:r>
            <a:rPr kumimoji="1" lang="ja-JP" altLang="en-US" sz="1100">
              <a:solidFill>
                <a:sysClr val="windowText" lastClr="000000"/>
              </a:solidFill>
            </a:rPr>
            <a:t>・ヤードの連携先</a:t>
          </a:r>
          <a:endParaRPr kumimoji="1" lang="en-US" altLang="ja-JP" sz="1100">
            <a:solidFill>
              <a:sysClr val="windowText" lastClr="000000"/>
            </a:solidFill>
          </a:endParaRPr>
        </a:p>
      </xdr:txBody>
    </xdr:sp>
    <xdr:clientData/>
  </xdr:twoCellAnchor>
  <xdr:twoCellAnchor>
    <xdr:from>
      <xdr:col>3</xdr:col>
      <xdr:colOff>10594</xdr:colOff>
      <xdr:row>162</xdr:row>
      <xdr:rowOff>0</xdr:rowOff>
    </xdr:from>
    <xdr:to>
      <xdr:col>6</xdr:col>
      <xdr:colOff>10594</xdr:colOff>
      <xdr:row>168</xdr:row>
      <xdr:rowOff>0</xdr:rowOff>
    </xdr:to>
    <xdr:sp macro="" textlink="">
      <xdr:nvSpPr>
        <xdr:cNvPr id="166" name="正方形/長方形 165">
          <a:extLst>
            <a:ext uri="{FF2B5EF4-FFF2-40B4-BE49-F238E27FC236}">
              <a16:creationId xmlns:a16="http://schemas.microsoft.com/office/drawing/2014/main" id="{00000000-0008-0000-0200-0000A6000000}"/>
            </a:ext>
          </a:extLst>
        </xdr:cNvPr>
        <xdr:cNvSpPr/>
      </xdr:nvSpPr>
      <xdr:spPr>
        <a:xfrm>
          <a:off x="1883844" y="27432000"/>
          <a:ext cx="1873250" cy="101600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TCM</a:t>
          </a:r>
          <a:r>
            <a:rPr kumimoji="1" lang="ja-JP" altLang="en-US" sz="1100">
              <a:solidFill>
                <a:sysClr val="windowText" lastClr="000000"/>
              </a:solidFill>
            </a:rPr>
            <a:t>サーバ</a:t>
          </a:r>
          <a:endParaRPr kumimoji="1" lang="en-US" altLang="ja-JP" sz="1100">
            <a:solidFill>
              <a:sysClr val="windowText" lastClr="000000"/>
            </a:solidFill>
          </a:endParaRPr>
        </a:p>
        <a:p>
          <a:pPr algn="l"/>
          <a:r>
            <a:rPr kumimoji="1" lang="ja-JP" altLang="en-US" sz="1100">
              <a:solidFill>
                <a:sysClr val="windowText" lastClr="000000"/>
              </a:solidFill>
            </a:rPr>
            <a:t>・製品倉庫の連携先</a:t>
          </a:r>
        </a:p>
      </xdr:txBody>
    </xdr:sp>
    <xdr:clientData/>
  </xdr:twoCellAnchor>
  <xdr:twoCellAnchor>
    <xdr:from>
      <xdr:col>2</xdr:col>
      <xdr:colOff>353494</xdr:colOff>
      <xdr:row>128</xdr:row>
      <xdr:rowOff>0</xdr:rowOff>
    </xdr:from>
    <xdr:to>
      <xdr:col>2</xdr:col>
      <xdr:colOff>353494</xdr:colOff>
      <xdr:row>130</xdr:row>
      <xdr:rowOff>1</xdr:rowOff>
    </xdr:to>
    <xdr:cxnSp macro="">
      <xdr:nvCxnSpPr>
        <xdr:cNvPr id="167" name="直線コネクタ 166">
          <a:extLst>
            <a:ext uri="{FF2B5EF4-FFF2-40B4-BE49-F238E27FC236}">
              <a16:creationId xmlns:a16="http://schemas.microsoft.com/office/drawing/2014/main" id="{00000000-0008-0000-0200-0000A7000000}"/>
            </a:ext>
          </a:extLst>
        </xdr:cNvPr>
        <xdr:cNvCxnSpPr>
          <a:stCxn id="163" idx="2"/>
          <a:endCxn id="162" idx="0"/>
        </xdr:cNvCxnSpPr>
      </xdr:nvCxnSpPr>
      <xdr:spPr>
        <a:xfrm>
          <a:off x="1602327" y="21674667"/>
          <a:ext cx="0" cy="338667"/>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320157</xdr:colOff>
      <xdr:row>136</xdr:row>
      <xdr:rowOff>1</xdr:rowOff>
    </xdr:from>
    <xdr:to>
      <xdr:col>5</xdr:col>
      <xdr:colOff>10594</xdr:colOff>
      <xdr:row>149</xdr:row>
      <xdr:rowOff>0</xdr:rowOff>
    </xdr:to>
    <xdr:cxnSp macro="">
      <xdr:nvCxnSpPr>
        <xdr:cNvPr id="168" name="カギ線コネクタ 167">
          <a:extLst>
            <a:ext uri="{FF2B5EF4-FFF2-40B4-BE49-F238E27FC236}">
              <a16:creationId xmlns:a16="http://schemas.microsoft.com/office/drawing/2014/main" id="{00000000-0008-0000-0200-0000A8000000}"/>
            </a:ext>
          </a:extLst>
        </xdr:cNvPr>
        <xdr:cNvCxnSpPr>
          <a:stCxn id="162" idx="2"/>
          <a:endCxn id="157" idx="1"/>
        </xdr:cNvCxnSpPr>
      </xdr:nvCxnSpPr>
      <xdr:spPr>
        <a:xfrm rot="16200000" flipH="1">
          <a:off x="1250167" y="23348157"/>
          <a:ext cx="2201333" cy="1563687"/>
        </a:xfrm>
        <a:prstGeom prst="bentConnector2">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353494</xdr:colOff>
      <xdr:row>128</xdr:row>
      <xdr:rowOff>0</xdr:rowOff>
    </xdr:from>
    <xdr:to>
      <xdr:col>6</xdr:col>
      <xdr:colOff>353494</xdr:colOff>
      <xdr:row>130</xdr:row>
      <xdr:rowOff>1</xdr:rowOff>
    </xdr:to>
    <xdr:cxnSp macro="">
      <xdr:nvCxnSpPr>
        <xdr:cNvPr id="169" name="直線コネクタ 168">
          <a:extLst>
            <a:ext uri="{FF2B5EF4-FFF2-40B4-BE49-F238E27FC236}">
              <a16:creationId xmlns:a16="http://schemas.microsoft.com/office/drawing/2014/main" id="{00000000-0008-0000-0200-0000A9000000}"/>
            </a:ext>
          </a:extLst>
        </xdr:cNvPr>
        <xdr:cNvCxnSpPr>
          <a:stCxn id="155" idx="2"/>
          <a:endCxn id="156" idx="0"/>
        </xdr:cNvCxnSpPr>
      </xdr:nvCxnSpPr>
      <xdr:spPr>
        <a:xfrm>
          <a:off x="4099994" y="21674667"/>
          <a:ext cx="0" cy="338667"/>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320157</xdr:colOff>
      <xdr:row>136</xdr:row>
      <xdr:rowOff>1</xdr:rowOff>
    </xdr:from>
    <xdr:to>
      <xdr:col>6</xdr:col>
      <xdr:colOff>320157</xdr:colOff>
      <xdr:row>146</xdr:row>
      <xdr:rowOff>0</xdr:rowOff>
    </xdr:to>
    <xdr:cxnSp macro="">
      <xdr:nvCxnSpPr>
        <xdr:cNvPr id="170" name="直線コネクタ 169">
          <a:extLst>
            <a:ext uri="{FF2B5EF4-FFF2-40B4-BE49-F238E27FC236}">
              <a16:creationId xmlns:a16="http://schemas.microsoft.com/office/drawing/2014/main" id="{00000000-0008-0000-0200-0000AA000000}"/>
            </a:ext>
          </a:extLst>
        </xdr:cNvPr>
        <xdr:cNvCxnSpPr>
          <a:stCxn id="156" idx="2"/>
          <a:endCxn id="157" idx="0"/>
        </xdr:cNvCxnSpPr>
      </xdr:nvCxnSpPr>
      <xdr:spPr>
        <a:xfrm>
          <a:off x="4066657" y="23029334"/>
          <a:ext cx="0" cy="1693333"/>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343969</xdr:colOff>
      <xdr:row>135</xdr:row>
      <xdr:rowOff>47624</xdr:rowOff>
    </xdr:from>
    <xdr:to>
      <xdr:col>10</xdr:col>
      <xdr:colOff>355876</xdr:colOff>
      <xdr:row>146</xdr:row>
      <xdr:rowOff>0</xdr:rowOff>
    </xdr:to>
    <xdr:cxnSp macro="">
      <xdr:nvCxnSpPr>
        <xdr:cNvPr id="171" name="カギ線コネクタ 170">
          <a:extLst>
            <a:ext uri="{FF2B5EF4-FFF2-40B4-BE49-F238E27FC236}">
              <a16:creationId xmlns:a16="http://schemas.microsoft.com/office/drawing/2014/main" id="{00000000-0008-0000-0200-0000AB000000}"/>
            </a:ext>
          </a:extLst>
        </xdr:cNvPr>
        <xdr:cNvCxnSpPr>
          <a:endCxn id="158" idx="0"/>
        </xdr:cNvCxnSpPr>
      </xdr:nvCxnSpPr>
      <xdr:spPr>
        <a:xfrm rot="16200000" flipH="1">
          <a:off x="5062151" y="23184775"/>
          <a:ext cx="1815043" cy="1260741"/>
        </a:xfrm>
        <a:prstGeom prst="bentConnector3">
          <a:avLst>
            <a:gd name="adj1" fmla="val 50000"/>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353494</xdr:colOff>
      <xdr:row>152</xdr:row>
      <xdr:rowOff>0</xdr:rowOff>
    </xdr:from>
    <xdr:to>
      <xdr:col>10</xdr:col>
      <xdr:colOff>353494</xdr:colOff>
      <xdr:row>154</xdr:row>
      <xdr:rowOff>1</xdr:rowOff>
    </xdr:to>
    <xdr:cxnSp macro="">
      <xdr:nvCxnSpPr>
        <xdr:cNvPr id="172" name="カギ線コネクタ 171">
          <a:extLst>
            <a:ext uri="{FF2B5EF4-FFF2-40B4-BE49-F238E27FC236}">
              <a16:creationId xmlns:a16="http://schemas.microsoft.com/office/drawing/2014/main" id="{00000000-0008-0000-0200-0000AC000000}"/>
            </a:ext>
          </a:extLst>
        </xdr:cNvPr>
        <xdr:cNvCxnSpPr>
          <a:stCxn id="158" idx="2"/>
          <a:endCxn id="159" idx="0"/>
        </xdr:cNvCxnSpPr>
      </xdr:nvCxnSpPr>
      <xdr:spPr>
        <a:xfrm rot="5400000">
          <a:off x="5803910" y="25283584"/>
          <a:ext cx="338667" cy="1248834"/>
        </a:xfrm>
        <a:prstGeom prst="bentConnector3">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353494</xdr:colOff>
      <xdr:row>152</xdr:row>
      <xdr:rowOff>0</xdr:rowOff>
    </xdr:from>
    <xdr:to>
      <xdr:col>7</xdr:col>
      <xdr:colOff>10594</xdr:colOff>
      <xdr:row>157</xdr:row>
      <xdr:rowOff>1</xdr:rowOff>
    </xdr:to>
    <xdr:cxnSp macro="">
      <xdr:nvCxnSpPr>
        <xdr:cNvPr id="173" name="カギ線コネクタ 172">
          <a:extLst>
            <a:ext uri="{FF2B5EF4-FFF2-40B4-BE49-F238E27FC236}">
              <a16:creationId xmlns:a16="http://schemas.microsoft.com/office/drawing/2014/main" id="{00000000-0008-0000-0200-0000AD000000}"/>
            </a:ext>
          </a:extLst>
        </xdr:cNvPr>
        <xdr:cNvCxnSpPr>
          <a:stCxn id="157" idx="2"/>
          <a:endCxn id="159" idx="1"/>
        </xdr:cNvCxnSpPr>
      </xdr:nvCxnSpPr>
      <xdr:spPr>
        <a:xfrm rot="16200000" flipH="1">
          <a:off x="3817419" y="26021242"/>
          <a:ext cx="846667" cy="281517"/>
        </a:xfrm>
        <a:prstGeom prst="bentConnector2">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353494</xdr:colOff>
      <xdr:row>160</xdr:row>
      <xdr:rowOff>1</xdr:rowOff>
    </xdr:from>
    <xdr:to>
      <xdr:col>8</xdr:col>
      <xdr:colOff>353494</xdr:colOff>
      <xdr:row>162</xdr:row>
      <xdr:rowOff>0</xdr:rowOff>
    </xdr:to>
    <xdr:cxnSp macro="">
      <xdr:nvCxnSpPr>
        <xdr:cNvPr id="174" name="カギ線コネクタ 173">
          <a:extLst>
            <a:ext uri="{FF2B5EF4-FFF2-40B4-BE49-F238E27FC236}">
              <a16:creationId xmlns:a16="http://schemas.microsoft.com/office/drawing/2014/main" id="{00000000-0008-0000-0200-0000AE000000}"/>
            </a:ext>
          </a:extLst>
        </xdr:cNvPr>
        <xdr:cNvCxnSpPr>
          <a:stCxn id="159" idx="2"/>
          <a:endCxn id="166" idx="0"/>
        </xdr:cNvCxnSpPr>
      </xdr:nvCxnSpPr>
      <xdr:spPr>
        <a:xfrm rot="5400000">
          <a:off x="3930661" y="26013834"/>
          <a:ext cx="338666" cy="2497666"/>
        </a:xfrm>
        <a:prstGeom prst="bentConnector3">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353494</xdr:colOff>
      <xdr:row>160</xdr:row>
      <xdr:rowOff>1</xdr:rowOff>
    </xdr:from>
    <xdr:to>
      <xdr:col>12</xdr:col>
      <xdr:colOff>353494</xdr:colOff>
      <xdr:row>162</xdr:row>
      <xdr:rowOff>0</xdr:rowOff>
    </xdr:to>
    <xdr:cxnSp macro="">
      <xdr:nvCxnSpPr>
        <xdr:cNvPr id="175" name="カギ線コネクタ 174">
          <a:extLst>
            <a:ext uri="{FF2B5EF4-FFF2-40B4-BE49-F238E27FC236}">
              <a16:creationId xmlns:a16="http://schemas.microsoft.com/office/drawing/2014/main" id="{00000000-0008-0000-0200-0000AF000000}"/>
            </a:ext>
          </a:extLst>
        </xdr:cNvPr>
        <xdr:cNvCxnSpPr>
          <a:stCxn id="159" idx="2"/>
          <a:endCxn id="165" idx="0"/>
        </xdr:cNvCxnSpPr>
      </xdr:nvCxnSpPr>
      <xdr:spPr>
        <a:xfrm rot="16200000" flipH="1">
          <a:off x="6428328" y="26013833"/>
          <a:ext cx="338666" cy="2497667"/>
        </a:xfrm>
        <a:prstGeom prst="bentConnector3">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353494</xdr:colOff>
      <xdr:row>160</xdr:row>
      <xdr:rowOff>1</xdr:rowOff>
    </xdr:from>
    <xdr:to>
      <xdr:col>8</xdr:col>
      <xdr:colOff>353494</xdr:colOff>
      <xdr:row>162</xdr:row>
      <xdr:rowOff>0</xdr:rowOff>
    </xdr:to>
    <xdr:cxnSp macro="">
      <xdr:nvCxnSpPr>
        <xdr:cNvPr id="176" name="直線コネクタ 175">
          <a:extLst>
            <a:ext uri="{FF2B5EF4-FFF2-40B4-BE49-F238E27FC236}">
              <a16:creationId xmlns:a16="http://schemas.microsoft.com/office/drawing/2014/main" id="{00000000-0008-0000-0200-0000B0000000}"/>
            </a:ext>
          </a:extLst>
        </xdr:cNvPr>
        <xdr:cNvCxnSpPr>
          <a:stCxn id="159" idx="2"/>
          <a:endCxn id="164" idx="0"/>
        </xdr:cNvCxnSpPr>
      </xdr:nvCxnSpPr>
      <xdr:spPr>
        <a:xfrm>
          <a:off x="5348827" y="27093334"/>
          <a:ext cx="0" cy="338666"/>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10594</xdr:colOff>
      <xdr:row>131</xdr:row>
      <xdr:rowOff>9525</xdr:rowOff>
    </xdr:from>
    <xdr:to>
      <xdr:col>10</xdr:col>
      <xdr:colOff>29644</xdr:colOff>
      <xdr:row>131</xdr:row>
      <xdr:rowOff>9525</xdr:rowOff>
    </xdr:to>
    <xdr:cxnSp macro="">
      <xdr:nvCxnSpPr>
        <xdr:cNvPr id="177" name="直線コネクタ 176">
          <a:extLst>
            <a:ext uri="{FF2B5EF4-FFF2-40B4-BE49-F238E27FC236}">
              <a16:creationId xmlns:a16="http://schemas.microsoft.com/office/drawing/2014/main" id="{00000000-0008-0000-0200-0000B1000000}"/>
            </a:ext>
          </a:extLst>
        </xdr:cNvPr>
        <xdr:cNvCxnSpPr/>
      </xdr:nvCxnSpPr>
      <xdr:spPr>
        <a:xfrm>
          <a:off x="5005927" y="22192192"/>
          <a:ext cx="1267884" cy="0"/>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34408</xdr:colOff>
      <xdr:row>154</xdr:row>
      <xdr:rowOff>1</xdr:rowOff>
    </xdr:from>
    <xdr:to>
      <xdr:col>17</xdr:col>
      <xdr:colOff>34407</xdr:colOff>
      <xdr:row>160</xdr:row>
      <xdr:rowOff>1</xdr:rowOff>
    </xdr:to>
    <xdr:sp macro="" textlink="">
      <xdr:nvSpPr>
        <xdr:cNvPr id="178" name="正方形/長方形 177">
          <a:extLst>
            <a:ext uri="{FF2B5EF4-FFF2-40B4-BE49-F238E27FC236}">
              <a16:creationId xmlns:a16="http://schemas.microsoft.com/office/drawing/2014/main" id="{00000000-0008-0000-0200-0000B2000000}"/>
            </a:ext>
          </a:extLst>
        </xdr:cNvPr>
        <xdr:cNvSpPr/>
      </xdr:nvSpPr>
      <xdr:spPr>
        <a:xfrm>
          <a:off x="8776241" y="26077334"/>
          <a:ext cx="1873249" cy="101600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PIMS</a:t>
          </a:r>
          <a:r>
            <a:rPr kumimoji="1" lang="ja-JP" altLang="en-US" sz="1100">
              <a:solidFill>
                <a:sysClr val="windowText" lastClr="000000"/>
              </a:solidFill>
            </a:rPr>
            <a:t>サーバ</a:t>
          </a:r>
          <a:endParaRPr kumimoji="1" lang="en-US" altLang="ja-JP" sz="1100">
            <a:solidFill>
              <a:sysClr val="windowText" lastClr="000000"/>
            </a:solidFill>
          </a:endParaRPr>
        </a:p>
        <a:p>
          <a:pPr algn="l"/>
          <a:r>
            <a:rPr kumimoji="1" lang="ja-JP" altLang="en-US" sz="1100">
              <a:solidFill>
                <a:sysClr val="windowText" lastClr="000000"/>
              </a:solidFill>
            </a:rPr>
            <a:t>・</a:t>
          </a:r>
          <a:r>
            <a:rPr kumimoji="1" lang="en-US" altLang="ja-JP" sz="1100">
              <a:solidFill>
                <a:sysClr val="windowText" lastClr="000000"/>
              </a:solidFill>
            </a:rPr>
            <a:t>PHX</a:t>
          </a:r>
          <a:r>
            <a:rPr kumimoji="1" lang="ja-JP" altLang="en-US" sz="1100">
              <a:solidFill>
                <a:sysClr val="windowText" lastClr="000000"/>
              </a:solidFill>
            </a:rPr>
            <a:t>データ取込元</a:t>
          </a:r>
          <a:endParaRPr kumimoji="1" lang="en-US" altLang="ja-JP" sz="1100">
            <a:solidFill>
              <a:sysClr val="windowText" lastClr="000000"/>
            </a:solidFill>
          </a:endParaRPr>
        </a:p>
        <a:p>
          <a:pPr algn="l"/>
          <a:r>
            <a:rPr kumimoji="1" lang="ja-JP" altLang="en-US" sz="1100">
              <a:solidFill>
                <a:sysClr val="windowText" lastClr="000000"/>
              </a:solidFill>
            </a:rPr>
            <a:t>・</a:t>
          </a:r>
          <a:r>
            <a:rPr kumimoji="1" lang="en-US" altLang="ja-JP" sz="1100">
              <a:solidFill>
                <a:sysClr val="windowText" lastClr="000000"/>
              </a:solidFill>
            </a:rPr>
            <a:t>PHX</a:t>
          </a:r>
          <a:r>
            <a:rPr kumimoji="1" lang="ja-JP" altLang="en-US" sz="1100">
              <a:solidFill>
                <a:sysClr val="windowText" lastClr="000000"/>
              </a:solidFill>
            </a:rPr>
            <a:t>データ書込み先</a:t>
          </a:r>
        </a:p>
      </xdr:txBody>
    </xdr:sp>
    <xdr:clientData/>
  </xdr:twoCellAnchor>
  <xdr:twoCellAnchor>
    <xdr:from>
      <xdr:col>11</xdr:col>
      <xdr:colOff>334011</xdr:colOff>
      <xdr:row>151</xdr:row>
      <xdr:rowOff>146972</xdr:rowOff>
    </xdr:from>
    <xdr:to>
      <xdr:col>15</xdr:col>
      <xdr:colOff>376441</xdr:colOff>
      <xdr:row>154</xdr:row>
      <xdr:rowOff>1</xdr:rowOff>
    </xdr:to>
    <xdr:cxnSp macro="">
      <xdr:nvCxnSpPr>
        <xdr:cNvPr id="179" name="カギ線コネクタ 178">
          <a:extLst>
            <a:ext uri="{FF2B5EF4-FFF2-40B4-BE49-F238E27FC236}">
              <a16:creationId xmlns:a16="http://schemas.microsoft.com/office/drawing/2014/main" id="{00000000-0008-0000-0200-0000B3000000}"/>
            </a:ext>
          </a:extLst>
        </xdr:cNvPr>
        <xdr:cNvCxnSpPr>
          <a:endCxn id="178" idx="0"/>
        </xdr:cNvCxnSpPr>
      </xdr:nvCxnSpPr>
      <xdr:spPr>
        <a:xfrm rot="16200000" flipH="1">
          <a:off x="8292128" y="24626771"/>
          <a:ext cx="361029" cy="2540097"/>
        </a:xfrm>
        <a:prstGeom prst="bentConnector3">
          <a:avLst/>
        </a:prstGeom>
        <a:ln w="57150">
          <a:solidFill>
            <a:srgbClr val="00B05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355874</xdr:colOff>
      <xdr:row>126</xdr:row>
      <xdr:rowOff>0</xdr:rowOff>
    </xdr:from>
    <xdr:to>
      <xdr:col>17</xdr:col>
      <xdr:colOff>34406</xdr:colOff>
      <xdr:row>157</xdr:row>
      <xdr:rowOff>1</xdr:rowOff>
    </xdr:to>
    <xdr:cxnSp macro="">
      <xdr:nvCxnSpPr>
        <xdr:cNvPr id="180" name="カギ線コネクタ 179">
          <a:extLst>
            <a:ext uri="{FF2B5EF4-FFF2-40B4-BE49-F238E27FC236}">
              <a16:creationId xmlns:a16="http://schemas.microsoft.com/office/drawing/2014/main" id="{00000000-0008-0000-0200-0000B4000000}"/>
            </a:ext>
          </a:extLst>
        </xdr:cNvPr>
        <xdr:cNvCxnSpPr>
          <a:stCxn id="182" idx="0"/>
          <a:endCxn id="178" idx="3"/>
        </xdr:cNvCxnSpPr>
      </xdr:nvCxnSpPr>
      <xdr:spPr>
        <a:xfrm rot="16200000" flipH="1">
          <a:off x="6312306" y="22248151"/>
          <a:ext cx="5249334" cy="3425032"/>
        </a:xfrm>
        <a:prstGeom prst="bentConnector4">
          <a:avLst>
            <a:gd name="adj1" fmla="val -3295"/>
            <a:gd name="adj2" fmla="val 105981"/>
          </a:avLst>
        </a:prstGeom>
        <a:ln w="57150">
          <a:solidFill>
            <a:srgbClr val="00B050"/>
          </a:solidFill>
        </a:ln>
      </xdr:spPr>
      <xdr:style>
        <a:lnRef idx="1">
          <a:schemeClr val="accent6"/>
        </a:lnRef>
        <a:fillRef idx="0">
          <a:schemeClr val="accent6"/>
        </a:fillRef>
        <a:effectRef idx="0">
          <a:schemeClr val="accent6"/>
        </a:effectRef>
        <a:fontRef idx="minor">
          <a:schemeClr val="tx1"/>
        </a:fontRef>
      </xdr:style>
    </xdr:cxnSp>
    <xdr:clientData/>
  </xdr:twoCellAnchor>
  <xdr:twoCellAnchor>
    <xdr:from>
      <xdr:col>5</xdr:col>
      <xdr:colOff>439218</xdr:colOff>
      <xdr:row>156</xdr:row>
      <xdr:rowOff>162983</xdr:rowOff>
    </xdr:from>
    <xdr:to>
      <xdr:col>15</xdr:col>
      <xdr:colOff>379689</xdr:colOff>
      <xdr:row>160</xdr:row>
      <xdr:rowOff>1</xdr:rowOff>
    </xdr:to>
    <xdr:cxnSp macro="">
      <xdr:nvCxnSpPr>
        <xdr:cNvPr id="181" name="カギ線コネクタ 180">
          <a:extLst>
            <a:ext uri="{FF2B5EF4-FFF2-40B4-BE49-F238E27FC236}">
              <a16:creationId xmlns:a16="http://schemas.microsoft.com/office/drawing/2014/main" id="{00000000-0008-0000-0200-0000B5000000}"/>
            </a:ext>
          </a:extLst>
        </xdr:cNvPr>
        <xdr:cNvCxnSpPr>
          <a:endCxn id="178" idx="2"/>
        </xdr:cNvCxnSpPr>
      </xdr:nvCxnSpPr>
      <xdr:spPr>
        <a:xfrm>
          <a:off x="3561301" y="26578983"/>
          <a:ext cx="6184638" cy="514351"/>
        </a:xfrm>
        <a:prstGeom prst="bentConnector4">
          <a:avLst>
            <a:gd name="adj1" fmla="val -38608"/>
            <a:gd name="adj2" fmla="val 426666"/>
          </a:avLst>
        </a:prstGeom>
        <a:ln w="57150">
          <a:solidFill>
            <a:srgbClr val="00B05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10594</xdr:colOff>
      <xdr:row>126</xdr:row>
      <xdr:rowOff>0</xdr:rowOff>
    </xdr:from>
    <xdr:to>
      <xdr:col>13</xdr:col>
      <xdr:colOff>10594</xdr:colOff>
      <xdr:row>132</xdr:row>
      <xdr:rowOff>0</xdr:rowOff>
    </xdr:to>
    <xdr:sp macro="" textlink="">
      <xdr:nvSpPr>
        <xdr:cNvPr id="182" name="正方形/長方形 181">
          <a:extLst>
            <a:ext uri="{FF2B5EF4-FFF2-40B4-BE49-F238E27FC236}">
              <a16:creationId xmlns:a16="http://schemas.microsoft.com/office/drawing/2014/main" id="{00000000-0008-0000-0200-0000B6000000}"/>
            </a:ext>
          </a:extLst>
        </xdr:cNvPr>
        <xdr:cNvSpPr/>
      </xdr:nvSpPr>
      <xdr:spPr>
        <a:xfrm>
          <a:off x="6254761" y="21336000"/>
          <a:ext cx="1873250" cy="1016000"/>
        </a:xfrm>
        <a:prstGeom prst="rect">
          <a:avLst/>
        </a:prstGeom>
        <a:gradFill flip="none" rotWithShape="1">
          <a:gsLst>
            <a:gs pos="50000">
              <a:schemeClr val="bg1">
                <a:lumMod val="75000"/>
              </a:schemeClr>
            </a:gs>
            <a:gs pos="50000">
              <a:schemeClr val="accent6">
                <a:lumMod val="40000"/>
                <a:lumOff val="60000"/>
              </a:schemeClr>
            </a:gs>
          </a:gsLst>
          <a:lin ang="2700000" scaled="1"/>
          <a:tileRect/>
        </a:grad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共通基盤</a:t>
          </a:r>
          <a:r>
            <a:rPr kumimoji="1" lang="en-US" altLang="ja-JP" sz="1100">
              <a:solidFill>
                <a:sysClr val="windowText" lastClr="000000"/>
              </a:solidFill>
            </a:rPr>
            <a:t>AP</a:t>
          </a:r>
          <a:r>
            <a:rPr kumimoji="1" lang="ja-JP" altLang="en-US" sz="1100">
              <a:solidFill>
                <a:sysClr val="windowText" lastClr="000000"/>
              </a:solidFill>
            </a:rPr>
            <a:t>サーバ</a:t>
          </a:r>
          <a:endParaRPr kumimoji="1" lang="en-US" altLang="ja-JP" sz="1100">
            <a:solidFill>
              <a:sysClr val="windowText" lastClr="000000"/>
            </a:solidFill>
          </a:endParaRPr>
        </a:p>
        <a:p>
          <a:pPr algn="l"/>
          <a:r>
            <a:rPr kumimoji="1" lang="ja-JP" altLang="en-US" sz="800">
              <a:solidFill>
                <a:sysClr val="windowText" lastClr="000000"/>
              </a:solidFill>
            </a:rPr>
            <a:t>・品質管理システム</a:t>
          </a:r>
          <a:endParaRPr kumimoji="1" lang="en-US" altLang="ja-JP" sz="800">
            <a:solidFill>
              <a:sysClr val="windowText" lastClr="000000"/>
            </a:solidFill>
          </a:endParaRPr>
        </a:p>
        <a:p>
          <a:pPr algn="l"/>
          <a:r>
            <a:rPr kumimoji="1" lang="ja-JP" altLang="en-US" sz="800">
              <a:solidFill>
                <a:sysClr val="windowText" lastClr="000000"/>
              </a:solidFill>
            </a:rPr>
            <a:t>・包装システム</a:t>
          </a:r>
          <a:endParaRPr kumimoji="1" lang="en-US" altLang="ja-JP" sz="800">
            <a:solidFill>
              <a:sysClr val="windowText" lastClr="000000"/>
            </a:solidFill>
          </a:endParaRPr>
        </a:p>
        <a:p>
          <a:pPr algn="l"/>
          <a:r>
            <a:rPr kumimoji="1" lang="ja-JP" altLang="en-US" sz="800">
              <a:solidFill>
                <a:sysClr val="windowText" lastClr="000000"/>
              </a:solidFill>
            </a:rPr>
            <a:t>・数量確定システム</a:t>
          </a:r>
          <a:endParaRPr kumimoji="1" lang="en-US" altLang="ja-JP" sz="800">
            <a:solidFill>
              <a:sysClr val="windowText" lastClr="000000"/>
            </a:solidFill>
          </a:endParaRPr>
        </a:p>
        <a:p>
          <a:pPr algn="l"/>
          <a:r>
            <a:rPr kumimoji="1" lang="ja-JP" altLang="en-US" sz="800">
              <a:solidFill>
                <a:sysClr val="windowText" lastClr="000000"/>
              </a:solidFill>
            </a:rPr>
            <a:t>・用役管理システム</a:t>
          </a:r>
          <a:endParaRPr kumimoji="1" lang="en-US" altLang="ja-JP" sz="800">
            <a:solidFill>
              <a:sysClr val="windowText" lastClr="000000"/>
            </a:solidFill>
          </a:endParaRPr>
        </a:p>
      </xdr:txBody>
    </xdr:sp>
    <xdr:clientData/>
  </xdr:twoCellAnchor>
  <xdr:twoCellAnchor>
    <xdr:from>
      <xdr:col>13</xdr:col>
      <xdr:colOff>10594</xdr:colOff>
      <xdr:row>126</xdr:row>
      <xdr:rowOff>0</xdr:rowOff>
    </xdr:from>
    <xdr:to>
      <xdr:col>16</xdr:col>
      <xdr:colOff>10594</xdr:colOff>
      <xdr:row>132</xdr:row>
      <xdr:rowOff>0</xdr:rowOff>
    </xdr:to>
    <xdr:sp macro="" textlink="">
      <xdr:nvSpPr>
        <xdr:cNvPr id="183" name="正方形/長方形 182">
          <a:extLst>
            <a:ext uri="{FF2B5EF4-FFF2-40B4-BE49-F238E27FC236}">
              <a16:creationId xmlns:a16="http://schemas.microsoft.com/office/drawing/2014/main" id="{00000000-0008-0000-0200-0000B7000000}"/>
            </a:ext>
          </a:extLst>
        </xdr:cNvPr>
        <xdr:cNvSpPr/>
      </xdr:nvSpPr>
      <xdr:spPr>
        <a:xfrm>
          <a:off x="8128011" y="21336000"/>
          <a:ext cx="1873250" cy="1016000"/>
        </a:xfrm>
        <a:prstGeom prst="rect">
          <a:avLst/>
        </a:prstGeom>
        <a:gradFill flip="none" rotWithShape="1">
          <a:gsLst>
            <a:gs pos="50000">
              <a:schemeClr val="bg1">
                <a:lumMod val="75000"/>
              </a:schemeClr>
            </a:gs>
            <a:gs pos="50000">
              <a:schemeClr val="accent6">
                <a:lumMod val="40000"/>
                <a:lumOff val="60000"/>
              </a:schemeClr>
            </a:gs>
          </a:gsLst>
          <a:lin ang="2700000" scaled="1"/>
          <a:tileRect/>
        </a:grad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共通基盤</a:t>
          </a:r>
          <a:r>
            <a:rPr kumimoji="1" lang="en-US" altLang="ja-JP" sz="1100">
              <a:solidFill>
                <a:sysClr val="windowText" lastClr="000000"/>
              </a:solidFill>
            </a:rPr>
            <a:t>DB</a:t>
          </a:r>
          <a:r>
            <a:rPr kumimoji="1" lang="ja-JP" altLang="en-US" sz="1100">
              <a:solidFill>
                <a:sysClr val="windowText" lastClr="000000"/>
              </a:solidFill>
            </a:rPr>
            <a:t>サーバ</a:t>
          </a:r>
          <a:endParaRPr kumimoji="1" lang="en-US" altLang="ja-JP" sz="1100">
            <a:solidFill>
              <a:sysClr val="windowText" lastClr="000000"/>
            </a:solidFill>
          </a:endParaRPr>
        </a:p>
        <a:p>
          <a:pPr algn="l"/>
          <a:r>
            <a:rPr kumimoji="1" lang="ja-JP" altLang="en-US" sz="800">
              <a:solidFill>
                <a:sysClr val="windowText" lastClr="000000"/>
              </a:solidFill>
            </a:rPr>
            <a:t>・品質管理システム</a:t>
          </a:r>
        </a:p>
        <a:p>
          <a:pPr algn="l"/>
          <a:r>
            <a:rPr kumimoji="1" lang="ja-JP" altLang="en-US" sz="800">
              <a:solidFill>
                <a:sysClr val="windowText" lastClr="000000"/>
              </a:solidFill>
            </a:rPr>
            <a:t>・包装システム</a:t>
          </a:r>
          <a:endParaRPr kumimoji="1" lang="en-US" altLang="ja-JP" sz="800">
            <a:solidFill>
              <a:sysClr val="windowText" lastClr="000000"/>
            </a:solidFill>
          </a:endParaRPr>
        </a:p>
        <a:p>
          <a:pPr algn="l"/>
          <a:r>
            <a:rPr kumimoji="1" lang="ja-JP" altLang="en-US" sz="800">
              <a:solidFill>
                <a:sysClr val="windowText" lastClr="000000"/>
              </a:solidFill>
            </a:rPr>
            <a:t>・数量確定システム</a:t>
          </a:r>
        </a:p>
        <a:p>
          <a:pPr algn="l"/>
          <a:r>
            <a:rPr kumimoji="1" lang="ja-JP" altLang="en-US" sz="800">
              <a:solidFill>
                <a:sysClr val="windowText" lastClr="000000"/>
              </a:solidFill>
            </a:rPr>
            <a:t>・用役管理システム</a:t>
          </a:r>
        </a:p>
      </xdr:txBody>
    </xdr:sp>
    <xdr:clientData/>
  </xdr:twoCellAnchor>
  <xdr:twoCellAnchor>
    <xdr:from>
      <xdr:col>11</xdr:col>
      <xdr:colOff>129660</xdr:colOff>
      <xdr:row>138</xdr:row>
      <xdr:rowOff>35719</xdr:rowOff>
    </xdr:from>
    <xdr:to>
      <xdr:col>12</xdr:col>
      <xdr:colOff>10598</xdr:colOff>
      <xdr:row>141</xdr:row>
      <xdr:rowOff>142877</xdr:rowOff>
    </xdr:to>
    <xdr:cxnSp macro="">
      <xdr:nvCxnSpPr>
        <xdr:cNvPr id="184" name="カギ線コネクタ 183">
          <a:extLst>
            <a:ext uri="{FF2B5EF4-FFF2-40B4-BE49-F238E27FC236}">
              <a16:creationId xmlns:a16="http://schemas.microsoft.com/office/drawing/2014/main" id="{00000000-0008-0000-0200-0000B8000000}"/>
            </a:ext>
          </a:extLst>
        </xdr:cNvPr>
        <xdr:cNvCxnSpPr>
          <a:stCxn id="185" idx="1"/>
        </xdr:cNvCxnSpPr>
      </xdr:nvCxnSpPr>
      <xdr:spPr>
        <a:xfrm rot="10800000">
          <a:off x="6998243" y="23403719"/>
          <a:ext cx="505355" cy="615158"/>
        </a:xfrm>
        <a:prstGeom prst="bentConnector2">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10597</xdr:colOff>
      <xdr:row>141</xdr:row>
      <xdr:rowOff>3</xdr:rowOff>
    </xdr:from>
    <xdr:to>
      <xdr:col>15</xdr:col>
      <xdr:colOff>116417</xdr:colOff>
      <xdr:row>142</xdr:row>
      <xdr:rowOff>116418</xdr:rowOff>
    </xdr:to>
    <xdr:sp macro="" textlink="">
      <xdr:nvSpPr>
        <xdr:cNvPr id="185" name="正方形/長方形 184">
          <a:extLst>
            <a:ext uri="{FF2B5EF4-FFF2-40B4-BE49-F238E27FC236}">
              <a16:creationId xmlns:a16="http://schemas.microsoft.com/office/drawing/2014/main" id="{00000000-0008-0000-0200-0000B9000000}"/>
            </a:ext>
          </a:extLst>
        </xdr:cNvPr>
        <xdr:cNvSpPr/>
      </xdr:nvSpPr>
      <xdr:spPr>
        <a:xfrm>
          <a:off x="7503597" y="23876003"/>
          <a:ext cx="1979070" cy="285748"/>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新</a:t>
          </a:r>
          <a:r>
            <a:rPr kumimoji="1" lang="en-US" altLang="ja-JP" sz="1100">
              <a:solidFill>
                <a:sysClr val="windowText" lastClr="000000"/>
              </a:solidFill>
            </a:rPr>
            <a:t>IRIS</a:t>
          </a:r>
          <a:r>
            <a:rPr kumimoji="1" lang="ja-JP" altLang="en-US" sz="1100">
              <a:solidFill>
                <a:sysClr val="windowText" lastClr="000000"/>
              </a:solidFill>
            </a:rPr>
            <a:t>操業品質管理</a:t>
          </a:r>
          <a:r>
            <a:rPr kumimoji="1" lang="en-US" altLang="ja-JP" sz="1100">
              <a:solidFill>
                <a:sysClr val="windowText" lastClr="000000"/>
              </a:solidFill>
            </a:rPr>
            <a:t>AP</a:t>
          </a:r>
          <a:r>
            <a:rPr kumimoji="1" lang="ja-JP" altLang="en-US" sz="1100">
              <a:solidFill>
                <a:sysClr val="windowText" lastClr="000000"/>
              </a:solidFill>
            </a:rPr>
            <a:t>サーバ</a:t>
          </a:r>
          <a:endParaRPr kumimoji="1" lang="en-US" altLang="ja-JP" sz="1100">
            <a:solidFill>
              <a:sysClr val="windowText" lastClr="000000"/>
            </a:solidFill>
          </a:endParaRPr>
        </a:p>
      </xdr:txBody>
    </xdr:sp>
    <xdr:clientData/>
  </xdr:twoCellAnchor>
  <xdr:twoCellAnchor>
    <xdr:from>
      <xdr:col>2</xdr:col>
      <xdr:colOff>182044</xdr:colOff>
      <xdr:row>140</xdr:row>
      <xdr:rowOff>19050</xdr:rowOff>
    </xdr:from>
    <xdr:to>
      <xdr:col>2</xdr:col>
      <xdr:colOff>182044</xdr:colOff>
      <xdr:row>141</xdr:row>
      <xdr:rowOff>133351</xdr:rowOff>
    </xdr:to>
    <xdr:cxnSp macro="">
      <xdr:nvCxnSpPr>
        <xdr:cNvPr id="186" name="直線矢印コネクタ 185">
          <a:extLst>
            <a:ext uri="{FF2B5EF4-FFF2-40B4-BE49-F238E27FC236}">
              <a16:creationId xmlns:a16="http://schemas.microsoft.com/office/drawing/2014/main" id="{00000000-0008-0000-0200-0000BA000000}"/>
            </a:ext>
          </a:extLst>
        </xdr:cNvPr>
        <xdr:cNvCxnSpPr/>
      </xdr:nvCxnSpPr>
      <xdr:spPr>
        <a:xfrm flipV="1">
          <a:off x="1430877" y="23725717"/>
          <a:ext cx="0" cy="283634"/>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508275</xdr:colOff>
      <xdr:row>141</xdr:row>
      <xdr:rowOff>90488</xdr:rowOff>
    </xdr:from>
    <xdr:to>
      <xdr:col>9</xdr:col>
      <xdr:colOff>184425</xdr:colOff>
      <xdr:row>141</xdr:row>
      <xdr:rowOff>90489</xdr:rowOff>
    </xdr:to>
    <xdr:cxnSp macro="">
      <xdr:nvCxnSpPr>
        <xdr:cNvPr id="187" name="直線矢印コネクタ 186">
          <a:extLst>
            <a:ext uri="{FF2B5EF4-FFF2-40B4-BE49-F238E27FC236}">
              <a16:creationId xmlns:a16="http://schemas.microsoft.com/office/drawing/2014/main" id="{00000000-0008-0000-0200-0000BB000000}"/>
            </a:ext>
          </a:extLst>
        </xdr:cNvPr>
        <xdr:cNvCxnSpPr/>
      </xdr:nvCxnSpPr>
      <xdr:spPr>
        <a:xfrm flipH="1">
          <a:off x="5503608" y="23966488"/>
          <a:ext cx="300567" cy="1"/>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210619</xdr:colOff>
      <xdr:row>153</xdr:row>
      <xdr:rowOff>28575</xdr:rowOff>
    </xdr:from>
    <xdr:to>
      <xdr:col>6</xdr:col>
      <xdr:colOff>210619</xdr:colOff>
      <xdr:row>154</xdr:row>
      <xdr:rowOff>142877</xdr:rowOff>
    </xdr:to>
    <xdr:cxnSp macro="">
      <xdr:nvCxnSpPr>
        <xdr:cNvPr id="188" name="直線矢印コネクタ 187">
          <a:extLst>
            <a:ext uri="{FF2B5EF4-FFF2-40B4-BE49-F238E27FC236}">
              <a16:creationId xmlns:a16="http://schemas.microsoft.com/office/drawing/2014/main" id="{00000000-0008-0000-0200-0000BC000000}"/>
            </a:ext>
          </a:extLst>
        </xdr:cNvPr>
        <xdr:cNvCxnSpPr/>
      </xdr:nvCxnSpPr>
      <xdr:spPr>
        <a:xfrm flipV="1">
          <a:off x="3957119" y="25936575"/>
          <a:ext cx="0" cy="283635"/>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20118</xdr:colOff>
      <xdr:row>140</xdr:row>
      <xdr:rowOff>14287</xdr:rowOff>
    </xdr:from>
    <xdr:to>
      <xdr:col>11</xdr:col>
      <xdr:colOff>20118</xdr:colOff>
      <xdr:row>141</xdr:row>
      <xdr:rowOff>133351</xdr:rowOff>
    </xdr:to>
    <xdr:cxnSp macro="">
      <xdr:nvCxnSpPr>
        <xdr:cNvPr id="189" name="直線矢印コネクタ 188">
          <a:extLst>
            <a:ext uri="{FF2B5EF4-FFF2-40B4-BE49-F238E27FC236}">
              <a16:creationId xmlns:a16="http://schemas.microsoft.com/office/drawing/2014/main" id="{00000000-0008-0000-0200-0000BD000000}"/>
            </a:ext>
          </a:extLst>
        </xdr:cNvPr>
        <xdr:cNvCxnSpPr/>
      </xdr:nvCxnSpPr>
      <xdr:spPr>
        <a:xfrm flipV="1">
          <a:off x="6888701" y="23720954"/>
          <a:ext cx="0" cy="288397"/>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508276</xdr:colOff>
      <xdr:row>152</xdr:row>
      <xdr:rowOff>76200</xdr:rowOff>
    </xdr:from>
    <xdr:to>
      <xdr:col>9</xdr:col>
      <xdr:colOff>184426</xdr:colOff>
      <xdr:row>152</xdr:row>
      <xdr:rowOff>76201</xdr:rowOff>
    </xdr:to>
    <xdr:cxnSp macro="">
      <xdr:nvCxnSpPr>
        <xdr:cNvPr id="190" name="直線矢印コネクタ 189">
          <a:extLst>
            <a:ext uri="{FF2B5EF4-FFF2-40B4-BE49-F238E27FC236}">
              <a16:creationId xmlns:a16="http://schemas.microsoft.com/office/drawing/2014/main" id="{00000000-0008-0000-0200-0000BE000000}"/>
            </a:ext>
          </a:extLst>
        </xdr:cNvPr>
        <xdr:cNvCxnSpPr/>
      </xdr:nvCxnSpPr>
      <xdr:spPr>
        <a:xfrm flipH="1">
          <a:off x="5503609" y="25814867"/>
          <a:ext cx="300567" cy="1"/>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110606</xdr:colOff>
      <xdr:row>152</xdr:row>
      <xdr:rowOff>76200</xdr:rowOff>
    </xdr:from>
    <xdr:to>
      <xdr:col>12</xdr:col>
      <xdr:colOff>472556</xdr:colOff>
      <xdr:row>152</xdr:row>
      <xdr:rowOff>76201</xdr:rowOff>
    </xdr:to>
    <xdr:cxnSp macro="">
      <xdr:nvCxnSpPr>
        <xdr:cNvPr id="191" name="直線矢印コネクタ 190">
          <a:extLst>
            <a:ext uri="{FF2B5EF4-FFF2-40B4-BE49-F238E27FC236}">
              <a16:creationId xmlns:a16="http://schemas.microsoft.com/office/drawing/2014/main" id="{00000000-0008-0000-0200-0000BF000000}"/>
            </a:ext>
          </a:extLst>
        </xdr:cNvPr>
        <xdr:cNvCxnSpPr/>
      </xdr:nvCxnSpPr>
      <xdr:spPr>
        <a:xfrm flipH="1">
          <a:off x="7603606" y="25814867"/>
          <a:ext cx="361950" cy="1"/>
        </a:xfrm>
        <a:prstGeom prst="straightConnector1">
          <a:avLst/>
        </a:prstGeom>
        <a:ln>
          <a:solidFill>
            <a:srgbClr val="00B050"/>
          </a:solidFill>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187240</xdr:colOff>
      <xdr:row>160</xdr:row>
      <xdr:rowOff>162793</xdr:rowOff>
    </xdr:from>
    <xdr:to>
      <xdr:col>15</xdr:col>
      <xdr:colOff>192435</xdr:colOff>
      <xdr:row>163</xdr:row>
      <xdr:rowOff>8660</xdr:rowOff>
    </xdr:to>
    <xdr:cxnSp macro="">
      <xdr:nvCxnSpPr>
        <xdr:cNvPr id="192" name="直線矢印コネクタ 191">
          <a:extLst>
            <a:ext uri="{FF2B5EF4-FFF2-40B4-BE49-F238E27FC236}">
              <a16:creationId xmlns:a16="http://schemas.microsoft.com/office/drawing/2014/main" id="{00000000-0008-0000-0200-0000C0000000}"/>
            </a:ext>
          </a:extLst>
        </xdr:cNvPr>
        <xdr:cNvCxnSpPr/>
      </xdr:nvCxnSpPr>
      <xdr:spPr>
        <a:xfrm flipH="1" flipV="1">
          <a:off x="9553490" y="27256126"/>
          <a:ext cx="5195" cy="353867"/>
        </a:xfrm>
        <a:prstGeom prst="straightConnector1">
          <a:avLst/>
        </a:prstGeom>
        <a:ln>
          <a:solidFill>
            <a:srgbClr val="00B050"/>
          </a:solidFill>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201094</xdr:colOff>
      <xdr:row>140</xdr:row>
      <xdr:rowOff>19050</xdr:rowOff>
    </xdr:from>
    <xdr:to>
      <xdr:col>6</xdr:col>
      <xdr:colOff>201094</xdr:colOff>
      <xdr:row>141</xdr:row>
      <xdr:rowOff>133351</xdr:rowOff>
    </xdr:to>
    <xdr:cxnSp macro="">
      <xdr:nvCxnSpPr>
        <xdr:cNvPr id="193" name="直線矢印コネクタ 192">
          <a:extLst>
            <a:ext uri="{FF2B5EF4-FFF2-40B4-BE49-F238E27FC236}">
              <a16:creationId xmlns:a16="http://schemas.microsoft.com/office/drawing/2014/main" id="{00000000-0008-0000-0200-0000C1000000}"/>
            </a:ext>
          </a:extLst>
        </xdr:cNvPr>
        <xdr:cNvCxnSpPr/>
      </xdr:nvCxnSpPr>
      <xdr:spPr>
        <a:xfrm flipV="1">
          <a:off x="3947594" y="23725717"/>
          <a:ext cx="0" cy="283634"/>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343969</xdr:colOff>
      <xdr:row>124</xdr:row>
      <xdr:rowOff>76201</xdr:rowOff>
    </xdr:from>
    <xdr:to>
      <xdr:col>12</xdr:col>
      <xdr:colOff>20119</xdr:colOff>
      <xdr:row>124</xdr:row>
      <xdr:rowOff>76202</xdr:rowOff>
    </xdr:to>
    <xdr:cxnSp macro="">
      <xdr:nvCxnSpPr>
        <xdr:cNvPr id="194" name="直線矢印コネクタ 193">
          <a:extLst>
            <a:ext uri="{FF2B5EF4-FFF2-40B4-BE49-F238E27FC236}">
              <a16:creationId xmlns:a16="http://schemas.microsoft.com/office/drawing/2014/main" id="{00000000-0008-0000-0200-0000C2000000}"/>
            </a:ext>
          </a:extLst>
        </xdr:cNvPr>
        <xdr:cNvCxnSpPr/>
      </xdr:nvCxnSpPr>
      <xdr:spPr>
        <a:xfrm flipH="1">
          <a:off x="7212552" y="21073534"/>
          <a:ext cx="300567" cy="1"/>
        </a:xfrm>
        <a:prstGeom prst="straightConnector1">
          <a:avLst/>
        </a:prstGeom>
        <a:ln>
          <a:solidFill>
            <a:srgbClr val="00B050"/>
          </a:solidFill>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10594</xdr:colOff>
      <xdr:row>134</xdr:row>
      <xdr:rowOff>0</xdr:rowOff>
    </xdr:from>
    <xdr:to>
      <xdr:col>10</xdr:col>
      <xdr:colOff>29644</xdr:colOff>
      <xdr:row>134</xdr:row>
      <xdr:rowOff>0</xdr:rowOff>
    </xdr:to>
    <xdr:cxnSp macro="">
      <xdr:nvCxnSpPr>
        <xdr:cNvPr id="195" name="直線コネクタ 194">
          <a:extLst>
            <a:ext uri="{FF2B5EF4-FFF2-40B4-BE49-F238E27FC236}">
              <a16:creationId xmlns:a16="http://schemas.microsoft.com/office/drawing/2014/main" id="{00000000-0008-0000-0200-0000C3000000}"/>
            </a:ext>
          </a:extLst>
        </xdr:cNvPr>
        <xdr:cNvCxnSpPr/>
      </xdr:nvCxnSpPr>
      <xdr:spPr>
        <a:xfrm>
          <a:off x="5005927" y="22690667"/>
          <a:ext cx="1267884" cy="0"/>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505894</xdr:colOff>
      <xdr:row>130</xdr:row>
      <xdr:rowOff>76201</xdr:rowOff>
    </xdr:from>
    <xdr:to>
      <xdr:col>9</xdr:col>
      <xdr:colOff>182044</xdr:colOff>
      <xdr:row>130</xdr:row>
      <xdr:rowOff>76202</xdr:rowOff>
    </xdr:to>
    <xdr:cxnSp macro="">
      <xdr:nvCxnSpPr>
        <xdr:cNvPr id="196" name="直線矢印コネクタ 195">
          <a:extLst>
            <a:ext uri="{FF2B5EF4-FFF2-40B4-BE49-F238E27FC236}">
              <a16:creationId xmlns:a16="http://schemas.microsoft.com/office/drawing/2014/main" id="{00000000-0008-0000-0200-0000C4000000}"/>
            </a:ext>
          </a:extLst>
        </xdr:cNvPr>
        <xdr:cNvCxnSpPr/>
      </xdr:nvCxnSpPr>
      <xdr:spPr>
        <a:xfrm flipH="1">
          <a:off x="5501227" y="22089534"/>
          <a:ext cx="300567" cy="1"/>
        </a:xfrm>
        <a:prstGeom prst="straightConnector1">
          <a:avLst/>
        </a:prstGeom>
        <a:ln>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505894</xdr:colOff>
      <xdr:row>134</xdr:row>
      <xdr:rowOff>95250</xdr:rowOff>
    </xdr:from>
    <xdr:to>
      <xdr:col>9</xdr:col>
      <xdr:colOff>182044</xdr:colOff>
      <xdr:row>134</xdr:row>
      <xdr:rowOff>95251</xdr:rowOff>
    </xdr:to>
    <xdr:cxnSp macro="">
      <xdr:nvCxnSpPr>
        <xdr:cNvPr id="197" name="直線矢印コネクタ 196">
          <a:extLst>
            <a:ext uri="{FF2B5EF4-FFF2-40B4-BE49-F238E27FC236}">
              <a16:creationId xmlns:a16="http://schemas.microsoft.com/office/drawing/2014/main" id="{00000000-0008-0000-0200-0000C5000000}"/>
            </a:ext>
          </a:extLst>
        </xdr:cNvPr>
        <xdr:cNvCxnSpPr/>
      </xdr:nvCxnSpPr>
      <xdr:spPr>
        <a:xfrm flipH="1">
          <a:off x="5501227" y="22785917"/>
          <a:ext cx="300567" cy="1"/>
        </a:xfrm>
        <a:prstGeom prst="straightConnector1">
          <a:avLst/>
        </a:prstGeom>
        <a:ln>
          <a:headEnd type="triangle" w="med" len="med"/>
          <a:tailEnd type="non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201094</xdr:colOff>
      <xdr:row>128</xdr:row>
      <xdr:rowOff>28575</xdr:rowOff>
    </xdr:from>
    <xdr:to>
      <xdr:col>6</xdr:col>
      <xdr:colOff>201094</xdr:colOff>
      <xdr:row>129</xdr:row>
      <xdr:rowOff>142876</xdr:rowOff>
    </xdr:to>
    <xdr:cxnSp macro="">
      <xdr:nvCxnSpPr>
        <xdr:cNvPr id="198" name="直線矢印コネクタ 197">
          <a:extLst>
            <a:ext uri="{FF2B5EF4-FFF2-40B4-BE49-F238E27FC236}">
              <a16:creationId xmlns:a16="http://schemas.microsoft.com/office/drawing/2014/main" id="{00000000-0008-0000-0200-0000C6000000}"/>
            </a:ext>
          </a:extLst>
        </xdr:cNvPr>
        <xdr:cNvCxnSpPr/>
      </xdr:nvCxnSpPr>
      <xdr:spPr>
        <a:xfrm flipV="1">
          <a:off x="3947594" y="21703242"/>
          <a:ext cx="0" cy="283634"/>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182044</xdr:colOff>
      <xdr:row>128</xdr:row>
      <xdr:rowOff>19050</xdr:rowOff>
    </xdr:from>
    <xdr:to>
      <xdr:col>2</xdr:col>
      <xdr:colOff>182044</xdr:colOff>
      <xdr:row>129</xdr:row>
      <xdr:rowOff>133351</xdr:rowOff>
    </xdr:to>
    <xdr:cxnSp macro="">
      <xdr:nvCxnSpPr>
        <xdr:cNvPr id="199" name="直線矢印コネクタ 198">
          <a:extLst>
            <a:ext uri="{FF2B5EF4-FFF2-40B4-BE49-F238E27FC236}">
              <a16:creationId xmlns:a16="http://schemas.microsoft.com/office/drawing/2014/main" id="{00000000-0008-0000-0200-0000C7000000}"/>
            </a:ext>
          </a:extLst>
        </xdr:cNvPr>
        <xdr:cNvCxnSpPr/>
      </xdr:nvCxnSpPr>
      <xdr:spPr>
        <a:xfrm flipV="1">
          <a:off x="1430877" y="21693717"/>
          <a:ext cx="0" cy="283634"/>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201094</xdr:colOff>
      <xdr:row>160</xdr:row>
      <xdr:rowOff>28576</xdr:rowOff>
    </xdr:from>
    <xdr:to>
      <xdr:col>8</xdr:col>
      <xdr:colOff>201094</xdr:colOff>
      <xdr:row>161</xdr:row>
      <xdr:rowOff>142876</xdr:rowOff>
    </xdr:to>
    <xdr:cxnSp macro="">
      <xdr:nvCxnSpPr>
        <xdr:cNvPr id="200" name="直線矢印コネクタ 199">
          <a:extLst>
            <a:ext uri="{FF2B5EF4-FFF2-40B4-BE49-F238E27FC236}">
              <a16:creationId xmlns:a16="http://schemas.microsoft.com/office/drawing/2014/main" id="{00000000-0008-0000-0200-0000C8000000}"/>
            </a:ext>
          </a:extLst>
        </xdr:cNvPr>
        <xdr:cNvCxnSpPr/>
      </xdr:nvCxnSpPr>
      <xdr:spPr>
        <a:xfrm flipV="1">
          <a:off x="5196427" y="27121909"/>
          <a:ext cx="0" cy="283634"/>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182044</xdr:colOff>
      <xdr:row>160</xdr:row>
      <xdr:rowOff>76201</xdr:rowOff>
    </xdr:from>
    <xdr:to>
      <xdr:col>6</xdr:col>
      <xdr:colOff>543994</xdr:colOff>
      <xdr:row>160</xdr:row>
      <xdr:rowOff>76202</xdr:rowOff>
    </xdr:to>
    <xdr:cxnSp macro="">
      <xdr:nvCxnSpPr>
        <xdr:cNvPr id="201" name="直線矢印コネクタ 200">
          <a:extLst>
            <a:ext uri="{FF2B5EF4-FFF2-40B4-BE49-F238E27FC236}">
              <a16:creationId xmlns:a16="http://schemas.microsoft.com/office/drawing/2014/main" id="{00000000-0008-0000-0200-0000C9000000}"/>
            </a:ext>
          </a:extLst>
        </xdr:cNvPr>
        <xdr:cNvCxnSpPr/>
      </xdr:nvCxnSpPr>
      <xdr:spPr>
        <a:xfrm flipH="1">
          <a:off x="3928544" y="27169534"/>
          <a:ext cx="361950" cy="1"/>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172519</xdr:colOff>
      <xdr:row>160</xdr:row>
      <xdr:rowOff>76201</xdr:rowOff>
    </xdr:from>
    <xdr:to>
      <xdr:col>10</xdr:col>
      <xdr:colOff>534469</xdr:colOff>
      <xdr:row>160</xdr:row>
      <xdr:rowOff>76202</xdr:rowOff>
    </xdr:to>
    <xdr:cxnSp macro="">
      <xdr:nvCxnSpPr>
        <xdr:cNvPr id="202" name="直線矢印コネクタ 201">
          <a:extLst>
            <a:ext uri="{FF2B5EF4-FFF2-40B4-BE49-F238E27FC236}">
              <a16:creationId xmlns:a16="http://schemas.microsoft.com/office/drawing/2014/main" id="{00000000-0008-0000-0200-0000CA000000}"/>
            </a:ext>
          </a:extLst>
        </xdr:cNvPr>
        <xdr:cNvCxnSpPr/>
      </xdr:nvCxnSpPr>
      <xdr:spPr>
        <a:xfrm flipH="1">
          <a:off x="6416686" y="27169534"/>
          <a:ext cx="361950" cy="1"/>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291581</xdr:colOff>
      <xdr:row>149</xdr:row>
      <xdr:rowOff>130969</xdr:rowOff>
    </xdr:from>
    <xdr:to>
      <xdr:col>8</xdr:col>
      <xdr:colOff>13240</xdr:colOff>
      <xdr:row>151</xdr:row>
      <xdr:rowOff>146972</xdr:rowOff>
    </xdr:to>
    <xdr:sp macro="" textlink="">
      <xdr:nvSpPr>
        <xdr:cNvPr id="203" name="円柱 202">
          <a:extLst>
            <a:ext uri="{FF2B5EF4-FFF2-40B4-BE49-F238E27FC236}">
              <a16:creationId xmlns:a16="http://schemas.microsoft.com/office/drawing/2014/main" id="{00000000-0008-0000-0200-0000CB000000}"/>
            </a:ext>
          </a:extLst>
        </xdr:cNvPr>
        <xdr:cNvSpPr/>
      </xdr:nvSpPr>
      <xdr:spPr>
        <a:xfrm>
          <a:off x="4662498" y="25361636"/>
          <a:ext cx="346075" cy="354669"/>
        </a:xfrm>
        <a:prstGeom prst="can">
          <a:avLst/>
        </a:prstGeom>
        <a:solidFill>
          <a:schemeClr val="accent6"/>
        </a:solidFill>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15</xdr:col>
      <xdr:colOff>286819</xdr:colOff>
      <xdr:row>129</xdr:row>
      <xdr:rowOff>123825</xdr:rowOff>
    </xdr:from>
    <xdr:to>
      <xdr:col>16</xdr:col>
      <xdr:colOff>14827</xdr:colOff>
      <xdr:row>131</xdr:row>
      <xdr:rowOff>139827</xdr:rowOff>
    </xdr:to>
    <xdr:sp macro="" textlink="">
      <xdr:nvSpPr>
        <xdr:cNvPr id="204" name="円柱 203">
          <a:extLst>
            <a:ext uri="{FF2B5EF4-FFF2-40B4-BE49-F238E27FC236}">
              <a16:creationId xmlns:a16="http://schemas.microsoft.com/office/drawing/2014/main" id="{00000000-0008-0000-0200-0000CC000000}"/>
            </a:ext>
          </a:extLst>
        </xdr:cNvPr>
        <xdr:cNvSpPr/>
      </xdr:nvSpPr>
      <xdr:spPr>
        <a:xfrm>
          <a:off x="9653069" y="21967825"/>
          <a:ext cx="352425" cy="354669"/>
        </a:xfrm>
        <a:prstGeom prst="can">
          <a:avLst/>
        </a:prstGeom>
        <a:gradFill>
          <a:gsLst>
            <a:gs pos="50000">
              <a:schemeClr val="bg1">
                <a:lumMod val="75000"/>
              </a:schemeClr>
            </a:gs>
            <a:gs pos="50000">
              <a:schemeClr val="bg1">
                <a:lumMod val="75000"/>
              </a:schemeClr>
            </a:gs>
            <a:gs pos="50000">
              <a:schemeClr val="accent6"/>
            </a:gs>
          </a:gsLst>
          <a:lin ang="2700000" scaled="1"/>
        </a:gradFill>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11</xdr:col>
      <xdr:colOff>334444</xdr:colOff>
      <xdr:row>128</xdr:row>
      <xdr:rowOff>150813</xdr:rowOff>
    </xdr:from>
    <xdr:to>
      <xdr:col>16</xdr:col>
      <xdr:colOff>324919</xdr:colOff>
      <xdr:row>146</xdr:row>
      <xdr:rowOff>8659</xdr:rowOff>
    </xdr:to>
    <xdr:grpSp>
      <xdr:nvGrpSpPr>
        <xdr:cNvPr id="205" name="グループ化 204">
          <a:extLst>
            <a:ext uri="{FF2B5EF4-FFF2-40B4-BE49-F238E27FC236}">
              <a16:creationId xmlns:a16="http://schemas.microsoft.com/office/drawing/2014/main" id="{00000000-0008-0000-0200-0000CD000000}"/>
            </a:ext>
          </a:extLst>
        </xdr:cNvPr>
        <xdr:cNvGrpSpPr/>
      </xdr:nvGrpSpPr>
      <xdr:grpSpPr>
        <a:xfrm>
          <a:off x="7144819" y="20877213"/>
          <a:ext cx="3086100" cy="2772496"/>
          <a:chOff x="7867650" y="1350963"/>
          <a:chExt cx="3419475" cy="2945528"/>
        </a:xfrm>
      </xdr:grpSpPr>
      <xdr:cxnSp macro="">
        <xdr:nvCxnSpPr>
          <xdr:cNvPr id="206" name="直線コネクタ 205">
            <a:extLst>
              <a:ext uri="{FF2B5EF4-FFF2-40B4-BE49-F238E27FC236}">
                <a16:creationId xmlns:a16="http://schemas.microsoft.com/office/drawing/2014/main" id="{00000000-0008-0000-0200-0000CE000000}"/>
              </a:ext>
            </a:extLst>
          </xdr:cNvPr>
          <xdr:cNvCxnSpPr/>
        </xdr:nvCxnSpPr>
        <xdr:spPr>
          <a:xfrm>
            <a:off x="10926280" y="1371600"/>
            <a:ext cx="314325" cy="0"/>
          </a:xfrm>
          <a:prstGeom prst="line">
            <a:avLst/>
          </a:prstGeom>
          <a:ln w="57150">
            <a:solidFill>
              <a:srgbClr val="00B050"/>
            </a:solidFill>
          </a:ln>
        </xdr:spPr>
        <xdr:style>
          <a:lnRef idx="1">
            <a:schemeClr val="accent1"/>
          </a:lnRef>
          <a:fillRef idx="0">
            <a:schemeClr val="accent1"/>
          </a:fillRef>
          <a:effectRef idx="0">
            <a:schemeClr val="accent1"/>
          </a:effectRef>
          <a:fontRef idx="minor">
            <a:schemeClr val="tx1"/>
          </a:fontRef>
        </xdr:style>
      </xdr:cxnSp>
      <xdr:cxnSp macro="">
        <xdr:nvCxnSpPr>
          <xdr:cNvPr id="207" name="直線コネクタ 206">
            <a:extLst>
              <a:ext uri="{FF2B5EF4-FFF2-40B4-BE49-F238E27FC236}">
                <a16:creationId xmlns:a16="http://schemas.microsoft.com/office/drawing/2014/main" id="{00000000-0008-0000-0200-0000CF000000}"/>
              </a:ext>
            </a:extLst>
          </xdr:cNvPr>
          <xdr:cNvCxnSpPr/>
        </xdr:nvCxnSpPr>
        <xdr:spPr>
          <a:xfrm>
            <a:off x="11277600" y="1350963"/>
            <a:ext cx="0" cy="2787650"/>
          </a:xfrm>
          <a:prstGeom prst="line">
            <a:avLst/>
          </a:prstGeom>
          <a:ln w="57150">
            <a:solidFill>
              <a:srgbClr val="00B050"/>
            </a:solidFill>
          </a:ln>
        </xdr:spPr>
        <xdr:style>
          <a:lnRef idx="1">
            <a:schemeClr val="accent1"/>
          </a:lnRef>
          <a:fillRef idx="0">
            <a:schemeClr val="accent1"/>
          </a:fillRef>
          <a:effectRef idx="0">
            <a:schemeClr val="accent1"/>
          </a:effectRef>
          <a:fontRef idx="minor">
            <a:schemeClr val="tx1"/>
          </a:fontRef>
        </xdr:style>
      </xdr:cxnSp>
      <xdr:cxnSp macro="">
        <xdr:nvCxnSpPr>
          <xdr:cNvPr id="208" name="直線コネクタ 207">
            <a:extLst>
              <a:ext uri="{FF2B5EF4-FFF2-40B4-BE49-F238E27FC236}">
                <a16:creationId xmlns:a16="http://schemas.microsoft.com/office/drawing/2014/main" id="{00000000-0008-0000-0200-0000D0000000}"/>
              </a:ext>
            </a:extLst>
          </xdr:cNvPr>
          <xdr:cNvCxnSpPr/>
        </xdr:nvCxnSpPr>
        <xdr:spPr>
          <a:xfrm flipH="1">
            <a:off x="7867650" y="4114800"/>
            <a:ext cx="3419475" cy="0"/>
          </a:xfrm>
          <a:prstGeom prst="line">
            <a:avLst/>
          </a:prstGeom>
          <a:ln w="57150">
            <a:solidFill>
              <a:srgbClr val="00B050"/>
            </a:solidFill>
          </a:ln>
        </xdr:spPr>
        <xdr:style>
          <a:lnRef idx="1">
            <a:schemeClr val="accent1"/>
          </a:lnRef>
          <a:fillRef idx="0">
            <a:schemeClr val="accent1"/>
          </a:fillRef>
          <a:effectRef idx="0">
            <a:schemeClr val="accent1"/>
          </a:effectRef>
          <a:fontRef idx="minor">
            <a:schemeClr val="tx1"/>
          </a:fontRef>
        </xdr:style>
      </xdr:cxnSp>
      <xdr:cxnSp macro="">
        <xdr:nvCxnSpPr>
          <xdr:cNvPr id="209" name="直線コネクタ 208">
            <a:extLst>
              <a:ext uri="{FF2B5EF4-FFF2-40B4-BE49-F238E27FC236}">
                <a16:creationId xmlns:a16="http://schemas.microsoft.com/office/drawing/2014/main" id="{00000000-0008-0000-0200-0000D1000000}"/>
              </a:ext>
            </a:extLst>
          </xdr:cNvPr>
          <xdr:cNvCxnSpPr/>
        </xdr:nvCxnSpPr>
        <xdr:spPr>
          <a:xfrm>
            <a:off x="7867650" y="4086225"/>
            <a:ext cx="0" cy="210266"/>
          </a:xfrm>
          <a:prstGeom prst="line">
            <a:avLst/>
          </a:prstGeom>
          <a:ln w="57150">
            <a:solidFill>
              <a:srgbClr val="00B050"/>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14</xdr:col>
      <xdr:colOff>172519</xdr:colOff>
      <xdr:row>144</xdr:row>
      <xdr:rowOff>66675</xdr:rowOff>
    </xdr:from>
    <xdr:to>
      <xdr:col>14</xdr:col>
      <xdr:colOff>534469</xdr:colOff>
      <xdr:row>144</xdr:row>
      <xdr:rowOff>66676</xdr:rowOff>
    </xdr:to>
    <xdr:cxnSp macro="">
      <xdr:nvCxnSpPr>
        <xdr:cNvPr id="210" name="直線矢印コネクタ 209">
          <a:extLst>
            <a:ext uri="{FF2B5EF4-FFF2-40B4-BE49-F238E27FC236}">
              <a16:creationId xmlns:a16="http://schemas.microsoft.com/office/drawing/2014/main" id="{00000000-0008-0000-0200-0000D2000000}"/>
            </a:ext>
          </a:extLst>
        </xdr:cNvPr>
        <xdr:cNvCxnSpPr/>
      </xdr:nvCxnSpPr>
      <xdr:spPr>
        <a:xfrm flipH="1">
          <a:off x="8914352" y="24450675"/>
          <a:ext cx="361950" cy="1"/>
        </a:xfrm>
        <a:prstGeom prst="straightConnector1">
          <a:avLst/>
        </a:prstGeom>
        <a:ln>
          <a:solidFill>
            <a:srgbClr val="00B050"/>
          </a:solidFill>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329684</xdr:colOff>
      <xdr:row>154</xdr:row>
      <xdr:rowOff>1</xdr:rowOff>
    </xdr:from>
    <xdr:to>
      <xdr:col>13</xdr:col>
      <xdr:colOff>332062</xdr:colOff>
      <xdr:row>159</xdr:row>
      <xdr:rowOff>154781</xdr:rowOff>
    </xdr:to>
    <xdr:sp macro="" textlink="">
      <xdr:nvSpPr>
        <xdr:cNvPr id="211" name="正方形/長方形 210">
          <a:extLst>
            <a:ext uri="{FF2B5EF4-FFF2-40B4-BE49-F238E27FC236}">
              <a16:creationId xmlns:a16="http://schemas.microsoft.com/office/drawing/2014/main" id="{00000000-0008-0000-0200-0000D3000000}"/>
            </a:ext>
          </a:extLst>
        </xdr:cNvPr>
        <xdr:cNvSpPr/>
      </xdr:nvSpPr>
      <xdr:spPr>
        <a:xfrm>
          <a:off x="6573851" y="26077334"/>
          <a:ext cx="1875628" cy="1001447"/>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ETS-R EAI</a:t>
          </a:r>
        </a:p>
        <a:p>
          <a:pPr algn="l"/>
          <a:r>
            <a:rPr kumimoji="1" lang="ja-JP" altLang="en-US" sz="1100">
              <a:solidFill>
                <a:sysClr val="windowText" lastClr="000000"/>
              </a:solidFill>
            </a:rPr>
            <a:t>・オフラスとの連携用</a:t>
          </a:r>
          <a:endParaRPr kumimoji="1" lang="en-US" altLang="ja-JP" sz="1100">
            <a:solidFill>
              <a:sysClr val="windowText" lastClr="000000"/>
            </a:solidFill>
          </a:endParaRPr>
        </a:p>
      </xdr:txBody>
    </xdr:sp>
    <xdr:clientData/>
  </xdr:twoCellAnchor>
  <xdr:twoCellAnchor>
    <xdr:from>
      <xdr:col>11</xdr:col>
      <xdr:colOff>287685</xdr:colOff>
      <xdr:row>149</xdr:row>
      <xdr:rowOff>129887</xdr:rowOff>
    </xdr:from>
    <xdr:to>
      <xdr:col>12</xdr:col>
      <xdr:colOff>15693</xdr:colOff>
      <xdr:row>151</xdr:row>
      <xdr:rowOff>145890</xdr:rowOff>
    </xdr:to>
    <xdr:sp macro="" textlink="">
      <xdr:nvSpPr>
        <xdr:cNvPr id="212" name="円柱 211">
          <a:extLst>
            <a:ext uri="{FF2B5EF4-FFF2-40B4-BE49-F238E27FC236}">
              <a16:creationId xmlns:a16="http://schemas.microsoft.com/office/drawing/2014/main" id="{00000000-0008-0000-0200-0000D4000000}"/>
            </a:ext>
          </a:extLst>
        </xdr:cNvPr>
        <xdr:cNvSpPr/>
      </xdr:nvSpPr>
      <xdr:spPr>
        <a:xfrm>
          <a:off x="7156268" y="25360554"/>
          <a:ext cx="352425" cy="354669"/>
        </a:xfrm>
        <a:prstGeom prst="can">
          <a:avLst/>
        </a:prstGeom>
        <a:solidFill>
          <a:schemeClr val="accent6"/>
        </a:solidFill>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11</xdr:col>
      <xdr:colOff>46312</xdr:colOff>
      <xdr:row>152</xdr:row>
      <xdr:rowOff>0</xdr:rowOff>
    </xdr:from>
    <xdr:to>
      <xdr:col>11</xdr:col>
      <xdr:colOff>46312</xdr:colOff>
      <xdr:row>153</xdr:row>
      <xdr:rowOff>154781</xdr:rowOff>
    </xdr:to>
    <xdr:cxnSp macro="">
      <xdr:nvCxnSpPr>
        <xdr:cNvPr id="213" name="直線コネクタ 212">
          <a:extLst>
            <a:ext uri="{FF2B5EF4-FFF2-40B4-BE49-F238E27FC236}">
              <a16:creationId xmlns:a16="http://schemas.microsoft.com/office/drawing/2014/main" id="{00000000-0008-0000-0200-0000D5000000}"/>
            </a:ext>
          </a:extLst>
        </xdr:cNvPr>
        <xdr:cNvCxnSpPr/>
      </xdr:nvCxnSpPr>
      <xdr:spPr>
        <a:xfrm>
          <a:off x="6914895" y="25738667"/>
          <a:ext cx="0" cy="324114"/>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591619</xdr:colOff>
      <xdr:row>152</xdr:row>
      <xdr:rowOff>16671</xdr:rowOff>
    </xdr:from>
    <xdr:to>
      <xdr:col>10</xdr:col>
      <xdr:colOff>591619</xdr:colOff>
      <xdr:row>153</xdr:row>
      <xdr:rowOff>130972</xdr:rowOff>
    </xdr:to>
    <xdr:cxnSp macro="">
      <xdr:nvCxnSpPr>
        <xdr:cNvPr id="214" name="直線矢印コネクタ 213">
          <a:extLst>
            <a:ext uri="{FF2B5EF4-FFF2-40B4-BE49-F238E27FC236}">
              <a16:creationId xmlns:a16="http://schemas.microsoft.com/office/drawing/2014/main" id="{00000000-0008-0000-0200-0000D6000000}"/>
            </a:ext>
          </a:extLst>
        </xdr:cNvPr>
        <xdr:cNvCxnSpPr/>
      </xdr:nvCxnSpPr>
      <xdr:spPr>
        <a:xfrm flipV="1">
          <a:off x="6835786" y="25755338"/>
          <a:ext cx="0" cy="283634"/>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427313</xdr:colOff>
      <xdr:row>151</xdr:row>
      <xdr:rowOff>154782</xdr:rowOff>
    </xdr:from>
    <xdr:to>
      <xdr:col>5</xdr:col>
      <xdr:colOff>427313</xdr:colOff>
      <xdr:row>157</xdr:row>
      <xdr:rowOff>1</xdr:rowOff>
    </xdr:to>
    <xdr:cxnSp macro="">
      <xdr:nvCxnSpPr>
        <xdr:cNvPr id="215" name="直線コネクタ 214">
          <a:extLst>
            <a:ext uri="{FF2B5EF4-FFF2-40B4-BE49-F238E27FC236}">
              <a16:creationId xmlns:a16="http://schemas.microsoft.com/office/drawing/2014/main" id="{00000000-0008-0000-0200-0000D7000000}"/>
            </a:ext>
          </a:extLst>
        </xdr:cNvPr>
        <xdr:cNvCxnSpPr/>
      </xdr:nvCxnSpPr>
      <xdr:spPr>
        <a:xfrm>
          <a:off x="3549396" y="25724115"/>
          <a:ext cx="0" cy="861219"/>
        </a:xfrm>
        <a:prstGeom prst="line">
          <a:avLst/>
        </a:prstGeom>
        <a:ln w="57150">
          <a:solidFill>
            <a:srgbClr val="00B05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13240</xdr:colOff>
      <xdr:row>135</xdr:row>
      <xdr:rowOff>64293</xdr:rowOff>
    </xdr:from>
    <xdr:to>
      <xdr:col>8</xdr:col>
      <xdr:colOff>355875</xdr:colOff>
      <xdr:row>135</xdr:row>
      <xdr:rowOff>64293</xdr:rowOff>
    </xdr:to>
    <xdr:cxnSp macro="">
      <xdr:nvCxnSpPr>
        <xdr:cNvPr id="216" name="直線コネクタ 215">
          <a:extLst>
            <a:ext uri="{FF2B5EF4-FFF2-40B4-BE49-F238E27FC236}">
              <a16:creationId xmlns:a16="http://schemas.microsoft.com/office/drawing/2014/main" id="{00000000-0008-0000-0200-0000D8000000}"/>
            </a:ext>
          </a:extLst>
        </xdr:cNvPr>
        <xdr:cNvCxnSpPr/>
      </xdr:nvCxnSpPr>
      <xdr:spPr>
        <a:xfrm>
          <a:off x="5008573" y="22924293"/>
          <a:ext cx="342635" cy="0"/>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570187</xdr:colOff>
      <xdr:row>137</xdr:row>
      <xdr:rowOff>83343</xdr:rowOff>
    </xdr:from>
    <xdr:to>
      <xdr:col>5</xdr:col>
      <xdr:colOff>21167</xdr:colOff>
      <xdr:row>139</xdr:row>
      <xdr:rowOff>42334</xdr:rowOff>
    </xdr:to>
    <xdr:sp macro="" textlink="">
      <xdr:nvSpPr>
        <xdr:cNvPr id="217" name="正方形/長方形 216">
          <a:extLst>
            <a:ext uri="{FF2B5EF4-FFF2-40B4-BE49-F238E27FC236}">
              <a16:creationId xmlns:a16="http://schemas.microsoft.com/office/drawing/2014/main" id="{00000000-0008-0000-0200-0000D9000000}"/>
            </a:ext>
          </a:extLst>
        </xdr:cNvPr>
        <xdr:cNvSpPr/>
      </xdr:nvSpPr>
      <xdr:spPr>
        <a:xfrm>
          <a:off x="1819020" y="23282010"/>
          <a:ext cx="1324230" cy="297657"/>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オフラスとの連携</a:t>
          </a:r>
          <a:endParaRPr kumimoji="1" lang="en-US" altLang="ja-JP" sz="1100">
            <a:solidFill>
              <a:sysClr val="windowText" lastClr="000000"/>
            </a:solidFill>
          </a:endParaRPr>
        </a:p>
      </xdr:txBody>
    </xdr:sp>
    <xdr:clientData/>
  </xdr:twoCellAnchor>
  <xdr:twoCellAnchor>
    <xdr:from>
      <xdr:col>4</xdr:col>
      <xdr:colOff>332064</xdr:colOff>
      <xdr:row>133</xdr:row>
      <xdr:rowOff>1</xdr:rowOff>
    </xdr:from>
    <xdr:to>
      <xdr:col>5</xdr:col>
      <xdr:colOff>10595</xdr:colOff>
      <xdr:row>137</xdr:row>
      <xdr:rowOff>83343</xdr:rowOff>
    </xdr:to>
    <xdr:cxnSp macro="">
      <xdr:nvCxnSpPr>
        <xdr:cNvPr id="218" name="カギ線コネクタ 217">
          <a:extLst>
            <a:ext uri="{FF2B5EF4-FFF2-40B4-BE49-F238E27FC236}">
              <a16:creationId xmlns:a16="http://schemas.microsoft.com/office/drawing/2014/main" id="{00000000-0008-0000-0200-0000DA000000}"/>
            </a:ext>
          </a:extLst>
        </xdr:cNvPr>
        <xdr:cNvCxnSpPr>
          <a:endCxn id="156" idx="1"/>
        </xdr:cNvCxnSpPr>
      </xdr:nvCxnSpPr>
      <xdr:spPr>
        <a:xfrm rot="5400000" flipH="1" flipV="1">
          <a:off x="2600867" y="22750198"/>
          <a:ext cx="760676" cy="302947"/>
        </a:xfrm>
        <a:prstGeom prst="bentConnector2">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448744</xdr:colOff>
      <xdr:row>134</xdr:row>
      <xdr:rowOff>40482</xdr:rowOff>
    </xdr:from>
    <xdr:to>
      <xdr:col>4</xdr:col>
      <xdr:colOff>448744</xdr:colOff>
      <xdr:row>135</xdr:row>
      <xdr:rowOff>154783</xdr:rowOff>
    </xdr:to>
    <xdr:cxnSp macro="">
      <xdr:nvCxnSpPr>
        <xdr:cNvPr id="219" name="直線矢印コネクタ 218">
          <a:extLst>
            <a:ext uri="{FF2B5EF4-FFF2-40B4-BE49-F238E27FC236}">
              <a16:creationId xmlns:a16="http://schemas.microsoft.com/office/drawing/2014/main" id="{00000000-0008-0000-0200-0000DB000000}"/>
            </a:ext>
          </a:extLst>
        </xdr:cNvPr>
        <xdr:cNvCxnSpPr/>
      </xdr:nvCxnSpPr>
      <xdr:spPr>
        <a:xfrm flipV="1">
          <a:off x="2946411" y="22731149"/>
          <a:ext cx="0" cy="283634"/>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12</xdr:colOff>
      <xdr:row>116</xdr:row>
      <xdr:rowOff>0</xdr:rowOff>
    </xdr:from>
    <xdr:to>
      <xdr:col>12</xdr:col>
      <xdr:colOff>613845</xdr:colOff>
      <xdr:row>118</xdr:row>
      <xdr:rowOff>148167</xdr:rowOff>
    </xdr:to>
    <xdr:sp macro="" textlink="">
      <xdr:nvSpPr>
        <xdr:cNvPr id="220" name="正方形/長方形 219">
          <a:extLst>
            <a:ext uri="{FF2B5EF4-FFF2-40B4-BE49-F238E27FC236}">
              <a16:creationId xmlns:a16="http://schemas.microsoft.com/office/drawing/2014/main" id="{00000000-0008-0000-0200-0000DC000000}"/>
            </a:ext>
          </a:extLst>
        </xdr:cNvPr>
        <xdr:cNvSpPr/>
      </xdr:nvSpPr>
      <xdr:spPr>
        <a:xfrm>
          <a:off x="624429" y="19642667"/>
          <a:ext cx="7482416" cy="486833"/>
        </a:xfrm>
        <a:prstGeom prst="rect">
          <a:avLst/>
        </a:prstGeom>
        <a:solidFill>
          <a:schemeClr val="bg1"/>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2400">
              <a:solidFill>
                <a:schemeClr val="tx1"/>
              </a:solidFill>
            </a:rPr>
            <a:t>（２）</a:t>
          </a:r>
          <a:r>
            <a:rPr kumimoji="1" lang="en-US" altLang="ja-JP" sz="2400">
              <a:solidFill>
                <a:schemeClr val="tx1"/>
              </a:solidFill>
            </a:rPr>
            <a:t>Azure</a:t>
          </a:r>
          <a:r>
            <a:rPr kumimoji="1" lang="ja-JP" altLang="en-US" sz="2400">
              <a:solidFill>
                <a:schemeClr val="tx1"/>
              </a:solidFill>
            </a:rPr>
            <a:t>に構築される縮小版の共通基盤に移行</a:t>
          </a:r>
        </a:p>
      </xdr:txBody>
    </xdr:sp>
    <xdr:clientData/>
  </xdr:twoCellAnchor>
  <xdr:twoCellAnchor>
    <xdr:from>
      <xdr:col>14</xdr:col>
      <xdr:colOff>219075</xdr:colOff>
      <xdr:row>120</xdr:row>
      <xdr:rowOff>114300</xdr:rowOff>
    </xdr:from>
    <xdr:to>
      <xdr:col>18</xdr:col>
      <xdr:colOff>200025</xdr:colOff>
      <xdr:row>126</xdr:row>
      <xdr:rowOff>19050</xdr:rowOff>
    </xdr:to>
    <xdr:sp macro="" textlink="">
      <xdr:nvSpPr>
        <xdr:cNvPr id="75" name="四角形吹き出し 74">
          <a:extLst>
            <a:ext uri="{FF2B5EF4-FFF2-40B4-BE49-F238E27FC236}">
              <a16:creationId xmlns:a16="http://schemas.microsoft.com/office/drawing/2014/main" id="{00000000-0008-0000-0200-00004B000000}"/>
            </a:ext>
            <a:ext uri="{147F2762-F138-4A5C-976F-8EAC2B608ADB}">
              <a16:predDERef xmlns:a16="http://schemas.microsoft.com/office/drawing/2014/main" pred="{00000000-0008-0000-0200-0000DC000000}"/>
            </a:ext>
          </a:extLst>
        </xdr:cNvPr>
        <xdr:cNvSpPr/>
      </xdr:nvSpPr>
      <xdr:spPr>
        <a:xfrm>
          <a:off x="8886825" y="19545300"/>
          <a:ext cx="2457450" cy="876300"/>
        </a:xfrm>
        <a:prstGeom prst="wedgeRectCallout">
          <a:avLst/>
        </a:prstGeom>
      </xdr:spPr>
      <xdr:style>
        <a:lnRef idx="2">
          <a:schemeClr val="accent1">
            <a:shade val="15000"/>
          </a:schemeClr>
        </a:lnRef>
        <a:fillRef idx="1">
          <a:schemeClr val="accent1"/>
        </a:fillRef>
        <a:effectRef idx="0">
          <a:schemeClr val="accent1"/>
        </a:effectRef>
        <a:fontRef idx="minor">
          <a:schemeClr val="lt1"/>
        </a:fontRef>
      </xdr:style>
      <xdr:txBody>
        <a:bodyPr spcFirstLastPara="0" vertOverflow="clip" horzOverflow="clip" wrap="square" lIns="91440" tIns="45720" rIns="91440" bIns="45720" rtlCol="0" anchor="t">
          <a:noAutofit/>
        </a:bodyPr>
        <a:lstStyle/>
        <a:p>
          <a:pPr marL="0" indent="0" algn="l"/>
          <a:r>
            <a:rPr lang="ja-JP" altLang="en-US" sz="1100" b="0" i="0" u="none" strike="noStrike">
              <a:solidFill>
                <a:schemeClr val="lt1"/>
              </a:solidFill>
              <a:latin typeface="Calibri" panose="020F0502020204030204" pitchFamily="34" charset="0"/>
              <a:cs typeface="Calibri" panose="020F0502020204030204" pitchFamily="34" charset="0"/>
            </a:rPr>
            <a:t>個別で</a:t>
          </a:r>
          <a:r>
            <a:rPr lang="en-US" sz="1100" b="0" i="0" u="none" strike="noStrike">
              <a:solidFill>
                <a:schemeClr val="lt1"/>
              </a:solidFill>
              <a:latin typeface="Calibri" panose="020F0502020204030204" pitchFamily="34" charset="0"/>
              <a:cs typeface="Calibri" panose="020F0502020204030204" pitchFamily="34" charset="0"/>
            </a:rPr>
            <a:t>Oracle</a:t>
          </a:r>
          <a:r>
            <a:rPr lang="ja-JP" altLang="en-US" sz="1100" b="0" i="0" u="none" strike="noStrike">
              <a:solidFill>
                <a:schemeClr val="lt1"/>
              </a:solidFill>
              <a:latin typeface="Calibri" panose="020F0502020204030204" pitchFamily="34" charset="0"/>
              <a:cs typeface="Calibri" panose="020F0502020204030204" pitchFamily="34" charset="0"/>
            </a:rPr>
            <a:t>構築し、</a:t>
          </a:r>
        </a:p>
        <a:p>
          <a:pPr marL="0" indent="0" algn="l"/>
          <a:r>
            <a:rPr lang="en-US" sz="1100" b="0" i="0" u="none" strike="noStrike">
              <a:solidFill>
                <a:schemeClr val="lt1"/>
              </a:solidFill>
              <a:latin typeface="Calibri" panose="020F0502020204030204" pitchFamily="34" charset="0"/>
              <a:cs typeface="Calibri" panose="020F0502020204030204" pitchFamily="34" charset="0"/>
            </a:rPr>
            <a:t>DB</a:t>
          </a:r>
          <a:r>
            <a:rPr lang="ja-JP" altLang="en-US" sz="1100" b="0" i="0" u="none" strike="noStrike">
              <a:solidFill>
                <a:schemeClr val="lt1"/>
              </a:solidFill>
              <a:latin typeface="Calibri" panose="020F0502020204030204" pitchFamily="34" charset="0"/>
              <a:cs typeface="Calibri" panose="020F0502020204030204" pitchFamily="34" charset="0"/>
            </a:rPr>
            <a:t>のみ縮小共通基盤を利用しない</a:t>
          </a:r>
        </a:p>
        <a:p>
          <a:pPr marL="0" indent="0" algn="l"/>
          <a:r>
            <a:rPr lang="ja-JP" altLang="en-US" sz="1100" b="0" i="0" u="none" strike="noStrike">
              <a:solidFill>
                <a:schemeClr val="lt1"/>
              </a:solidFill>
              <a:latin typeface="Calibri" panose="020F0502020204030204" pitchFamily="34" charset="0"/>
              <a:cs typeface="Calibri" panose="020F0502020204030204" pitchFamily="34" charset="0"/>
            </a:rPr>
            <a:t>パターンも要検討</a:t>
          </a:r>
        </a:p>
      </xdr:txBody>
    </xdr:sp>
    <xdr:clientData/>
  </xdr:twoCellAnchor>
  <xdr:twoCellAnchor>
    <xdr:from>
      <xdr:col>18</xdr:col>
      <xdr:colOff>0</xdr:colOff>
      <xdr:row>16</xdr:row>
      <xdr:rowOff>1</xdr:rowOff>
    </xdr:from>
    <xdr:to>
      <xdr:col>21</xdr:col>
      <xdr:colOff>0</xdr:colOff>
      <xdr:row>22</xdr:row>
      <xdr:rowOff>1</xdr:rowOff>
    </xdr:to>
    <xdr:sp macro="" textlink="">
      <xdr:nvSpPr>
        <xdr:cNvPr id="226" name="正方形/長方形 225">
          <a:extLst>
            <a:ext uri="{FF2B5EF4-FFF2-40B4-BE49-F238E27FC236}">
              <a16:creationId xmlns:a16="http://schemas.microsoft.com/office/drawing/2014/main" id="{00000000-0008-0000-0200-0000E2000000}"/>
            </a:ext>
          </a:extLst>
        </xdr:cNvPr>
        <xdr:cNvSpPr/>
      </xdr:nvSpPr>
      <xdr:spPr>
        <a:xfrm>
          <a:off x="11049000" y="2709334"/>
          <a:ext cx="1841500" cy="1016000"/>
        </a:xfrm>
        <a:prstGeom prst="rect">
          <a:avLst/>
        </a:prstGeom>
        <a:solidFill>
          <a:schemeClr val="accent6">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千葉ヤード操業サーバ</a:t>
          </a:r>
          <a:endParaRPr kumimoji="1" lang="en-US" altLang="ja-JP" sz="1100">
            <a:solidFill>
              <a:sysClr val="windowText" lastClr="000000"/>
            </a:solidFill>
          </a:endParaRPr>
        </a:p>
        <a:p>
          <a:pPr algn="l"/>
          <a:r>
            <a:rPr kumimoji="1" lang="en-US" altLang="ja-JP" sz="1100">
              <a:solidFill>
                <a:sysClr val="windowText" lastClr="000000"/>
              </a:solidFill>
            </a:rPr>
            <a:t>(</a:t>
          </a:r>
          <a:r>
            <a:rPr kumimoji="1" lang="ja-JP" altLang="en-US" sz="1100">
              <a:solidFill>
                <a:sysClr val="windowText" lastClr="000000"/>
              </a:solidFill>
            </a:rPr>
            <a:t>予備機</a:t>
          </a:r>
          <a:r>
            <a:rPr kumimoji="1" lang="en-US" altLang="ja-JP" sz="1100">
              <a:solidFill>
                <a:sysClr val="windowText" lastClr="000000"/>
              </a:solidFill>
            </a:rPr>
            <a:t>)</a:t>
          </a:r>
        </a:p>
        <a:p>
          <a:pPr algn="l"/>
          <a:r>
            <a:rPr kumimoji="1" lang="en-US" altLang="ja-JP" sz="1100">
              <a:solidFill>
                <a:sysClr val="windowText" lastClr="000000"/>
              </a:solidFill>
            </a:rPr>
            <a:t>10.240.2.92</a:t>
          </a:r>
        </a:p>
        <a:p>
          <a:pPr algn="l"/>
          <a:r>
            <a:rPr kumimoji="1" lang="ja-JP" altLang="en-US" sz="1100">
              <a:solidFill>
                <a:sysClr val="windowText" lastClr="000000"/>
              </a:solidFill>
            </a:rPr>
            <a:t>・千葉ヤード操業</a:t>
          </a:r>
          <a:endParaRPr kumimoji="1" lang="en-US" altLang="ja-JP" sz="1100">
            <a:solidFill>
              <a:sysClr val="windowText" lastClr="000000"/>
            </a:solidFill>
          </a:endParaRPr>
        </a:p>
      </xdr:txBody>
    </xdr:sp>
    <xdr:clientData/>
  </xdr:twoCellAnchor>
  <xdr:twoCellAnchor>
    <xdr:from>
      <xdr:col>18</xdr:col>
      <xdr:colOff>0</xdr:colOff>
      <xdr:row>74</xdr:row>
      <xdr:rowOff>84667</xdr:rowOff>
    </xdr:from>
    <xdr:to>
      <xdr:col>21</xdr:col>
      <xdr:colOff>0</xdr:colOff>
      <xdr:row>80</xdr:row>
      <xdr:rowOff>84667</xdr:rowOff>
    </xdr:to>
    <xdr:sp macro="" textlink="">
      <xdr:nvSpPr>
        <xdr:cNvPr id="227" name="正方形/長方形 226">
          <a:extLst>
            <a:ext uri="{FF2B5EF4-FFF2-40B4-BE49-F238E27FC236}">
              <a16:creationId xmlns:a16="http://schemas.microsoft.com/office/drawing/2014/main" id="{00000000-0008-0000-0200-0000E3000000}"/>
            </a:ext>
          </a:extLst>
        </xdr:cNvPr>
        <xdr:cNvSpPr/>
      </xdr:nvSpPr>
      <xdr:spPr>
        <a:xfrm>
          <a:off x="11049000" y="12615334"/>
          <a:ext cx="1841500" cy="1016000"/>
        </a:xfrm>
        <a:prstGeom prst="rect">
          <a:avLst/>
        </a:prstGeom>
        <a:solidFill>
          <a:schemeClr val="accent6">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千葉ヤード操業サーバ</a:t>
          </a:r>
          <a:endParaRPr kumimoji="1" lang="en-US" altLang="ja-JP" sz="1100">
            <a:solidFill>
              <a:sysClr val="windowText" lastClr="000000"/>
            </a:solidFill>
          </a:endParaRPr>
        </a:p>
        <a:p>
          <a:pPr algn="l"/>
          <a:r>
            <a:rPr kumimoji="1" lang="en-US" altLang="ja-JP" sz="1100">
              <a:solidFill>
                <a:sysClr val="windowText" lastClr="000000"/>
              </a:solidFill>
            </a:rPr>
            <a:t>(</a:t>
          </a:r>
          <a:r>
            <a:rPr kumimoji="1" lang="ja-JP" altLang="en-US" sz="1100">
              <a:solidFill>
                <a:sysClr val="windowText" lastClr="000000"/>
              </a:solidFill>
            </a:rPr>
            <a:t>予備機</a:t>
          </a:r>
          <a:r>
            <a:rPr kumimoji="1" lang="en-US" altLang="ja-JP" sz="1100">
              <a:solidFill>
                <a:sysClr val="windowText" lastClr="000000"/>
              </a:solidFill>
            </a:rPr>
            <a:t>)</a:t>
          </a:r>
        </a:p>
        <a:p>
          <a:pPr algn="l"/>
          <a:r>
            <a:rPr kumimoji="1" lang="ja-JP" altLang="en-US" sz="1100">
              <a:solidFill>
                <a:sysClr val="windowText" lastClr="000000"/>
              </a:solidFill>
            </a:rPr>
            <a:t>・千葉ヤード操業</a:t>
          </a:r>
          <a:endParaRPr kumimoji="1" lang="en-US" altLang="ja-JP" sz="1100">
            <a:solidFill>
              <a:sysClr val="windowText" lastClr="000000"/>
            </a:solidFill>
          </a:endParaRPr>
        </a:p>
      </xdr:txBody>
    </xdr:sp>
    <xdr:clientData/>
  </xdr:twoCellAnchor>
  <xdr:twoCellAnchor>
    <xdr:from>
      <xdr:col>18</xdr:col>
      <xdr:colOff>0</xdr:colOff>
      <xdr:row>132</xdr:row>
      <xdr:rowOff>0</xdr:rowOff>
    </xdr:from>
    <xdr:to>
      <xdr:col>21</xdr:col>
      <xdr:colOff>0</xdr:colOff>
      <xdr:row>138</xdr:row>
      <xdr:rowOff>0</xdr:rowOff>
    </xdr:to>
    <xdr:sp macro="" textlink="">
      <xdr:nvSpPr>
        <xdr:cNvPr id="229" name="正方形/長方形 228">
          <a:extLst>
            <a:ext uri="{FF2B5EF4-FFF2-40B4-BE49-F238E27FC236}">
              <a16:creationId xmlns:a16="http://schemas.microsoft.com/office/drawing/2014/main" id="{00000000-0008-0000-0200-0000E5000000}"/>
            </a:ext>
          </a:extLst>
        </xdr:cNvPr>
        <xdr:cNvSpPr/>
      </xdr:nvSpPr>
      <xdr:spPr>
        <a:xfrm>
          <a:off x="11049000" y="22352000"/>
          <a:ext cx="1841500" cy="1016000"/>
        </a:xfrm>
        <a:prstGeom prst="rect">
          <a:avLst/>
        </a:prstGeom>
        <a:solidFill>
          <a:schemeClr val="accent6">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千葉ヤード操業サーバ</a:t>
          </a:r>
          <a:endParaRPr kumimoji="1" lang="en-US" altLang="ja-JP" sz="1100">
            <a:solidFill>
              <a:sysClr val="windowText" lastClr="000000"/>
            </a:solidFill>
          </a:endParaRPr>
        </a:p>
        <a:p>
          <a:pPr algn="l"/>
          <a:r>
            <a:rPr kumimoji="1" lang="en-US" altLang="ja-JP" sz="1100">
              <a:solidFill>
                <a:sysClr val="windowText" lastClr="000000"/>
              </a:solidFill>
            </a:rPr>
            <a:t>(</a:t>
          </a:r>
          <a:r>
            <a:rPr kumimoji="1" lang="ja-JP" altLang="en-US" sz="1100">
              <a:solidFill>
                <a:sysClr val="windowText" lastClr="000000"/>
              </a:solidFill>
            </a:rPr>
            <a:t>予備機</a:t>
          </a:r>
          <a:r>
            <a:rPr kumimoji="1" lang="en-US" altLang="ja-JP" sz="1100">
              <a:solidFill>
                <a:sysClr val="windowText" lastClr="000000"/>
              </a:solidFill>
            </a:rPr>
            <a:t>)</a:t>
          </a:r>
        </a:p>
        <a:p>
          <a:pPr algn="l"/>
          <a:r>
            <a:rPr kumimoji="1" lang="ja-JP" altLang="en-US" sz="1100">
              <a:solidFill>
                <a:sysClr val="windowText" lastClr="000000"/>
              </a:solidFill>
            </a:rPr>
            <a:t>・千葉ヤード操業</a:t>
          </a:r>
          <a:endParaRPr kumimoji="1" lang="en-US" altLang="ja-JP" sz="1100">
            <a:solidFill>
              <a:sysClr val="windowText" lastClr="000000"/>
            </a:solidFill>
          </a:endParaRPr>
        </a:p>
      </xdr:txBody>
    </xdr:sp>
    <xdr:clientData/>
  </xdr:twoCellAnchor>
  <xdr:twoCellAnchor>
    <xdr:from>
      <xdr:col>20</xdr:col>
      <xdr:colOff>247650</xdr:colOff>
      <xdr:row>19</xdr:row>
      <xdr:rowOff>123825</xdr:rowOff>
    </xdr:from>
    <xdr:to>
      <xdr:col>20</xdr:col>
      <xdr:colOff>590550</xdr:colOff>
      <xdr:row>21</xdr:row>
      <xdr:rowOff>139827</xdr:rowOff>
    </xdr:to>
    <xdr:sp macro="" textlink="">
      <xdr:nvSpPr>
        <xdr:cNvPr id="82" name="Can 81">
          <a:extLst>
            <a:ext uri="{FF2B5EF4-FFF2-40B4-BE49-F238E27FC236}">
              <a16:creationId xmlns:a16="http://schemas.microsoft.com/office/drawing/2014/main" id="{5DB3981E-A136-4BFC-AEFE-44F92EDE149A}"/>
            </a:ext>
            <a:ext uri="{147F2762-F138-4A5C-976F-8EAC2B608ADB}">
              <a16:predDERef xmlns:a16="http://schemas.microsoft.com/office/drawing/2014/main" pred="{00000000-0008-0000-0200-0000E5000000}"/>
            </a:ext>
          </a:extLst>
        </xdr:cNvPr>
        <xdr:cNvSpPr/>
      </xdr:nvSpPr>
      <xdr:spPr>
        <a:xfrm>
          <a:off x="12630150" y="3200400"/>
          <a:ext cx="342900" cy="339852"/>
        </a:xfrm>
        <a:prstGeom prst="can">
          <a:avLst/>
        </a:prstGeom>
        <a:solidFill>
          <a:schemeClr val="accent6"/>
        </a:solidFill>
      </xdr:spPr>
      <xdr:style>
        <a:lnRef idx="2">
          <a:schemeClr val="accent2">
            <a:shade val="50000"/>
          </a:schemeClr>
        </a:lnRef>
        <a:fillRef idx="1">
          <a:schemeClr val="accent2"/>
        </a:fillRef>
        <a:effectRef idx="0">
          <a:schemeClr val="accent2"/>
        </a:effectRef>
        <a:fontRef idx="minor">
          <a:schemeClr val="lt1"/>
        </a:fontRef>
      </xdr:style>
      <xdr:txBody>
        <a:bodyPr rtlCol="0" anchor="t"/>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kumimoji="1" lang="ja-JP" altLang="en-US" sz="1100">
            <a:solidFill>
              <a:sysClr val="windowText" lastClr="000000"/>
            </a:solidFill>
          </a:endParaRPr>
        </a:p>
      </xdr:txBody>
    </xdr:sp>
    <xdr:clientData/>
  </xdr:twoCellAnchor>
  <xdr:twoCellAnchor>
    <xdr:from>
      <xdr:col>20</xdr:col>
      <xdr:colOff>238125</xdr:colOff>
      <xdr:row>78</xdr:row>
      <xdr:rowOff>28575</xdr:rowOff>
    </xdr:from>
    <xdr:to>
      <xdr:col>20</xdr:col>
      <xdr:colOff>581025</xdr:colOff>
      <xdr:row>80</xdr:row>
      <xdr:rowOff>44577</xdr:rowOff>
    </xdr:to>
    <xdr:sp macro="" textlink="">
      <xdr:nvSpPr>
        <xdr:cNvPr id="149" name="Can 148">
          <a:extLst>
            <a:ext uri="{FF2B5EF4-FFF2-40B4-BE49-F238E27FC236}">
              <a16:creationId xmlns:a16="http://schemas.microsoft.com/office/drawing/2014/main" id="{B0F0C5DE-99D9-410B-B0DB-7698E982D8AB}"/>
            </a:ext>
            <a:ext uri="{147F2762-F138-4A5C-976F-8EAC2B608ADB}">
              <a16:predDERef xmlns:a16="http://schemas.microsoft.com/office/drawing/2014/main" pred="{5DB3981E-A136-4BFC-AEFE-44F92EDE149A}"/>
            </a:ext>
          </a:extLst>
        </xdr:cNvPr>
        <xdr:cNvSpPr/>
      </xdr:nvSpPr>
      <xdr:spPr>
        <a:xfrm>
          <a:off x="12620625" y="12658725"/>
          <a:ext cx="342900" cy="339852"/>
        </a:xfrm>
        <a:prstGeom prst="can">
          <a:avLst/>
        </a:prstGeom>
        <a:solidFill>
          <a:schemeClr val="accent6"/>
        </a:solidFill>
      </xdr:spPr>
      <xdr:style>
        <a:lnRef idx="2">
          <a:schemeClr val="accent2">
            <a:shade val="50000"/>
          </a:schemeClr>
        </a:lnRef>
        <a:fillRef idx="1">
          <a:schemeClr val="accent2"/>
        </a:fillRef>
        <a:effectRef idx="0">
          <a:schemeClr val="accent2"/>
        </a:effectRef>
        <a:fontRef idx="minor">
          <a:schemeClr val="lt1"/>
        </a:fontRef>
      </xdr:style>
      <xdr:txBody>
        <a:bodyPr rtlCol="0" anchor="t"/>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kumimoji="1" lang="ja-JP" altLang="en-US" sz="1100">
            <a:solidFill>
              <a:sysClr val="windowText" lastClr="000000"/>
            </a:solidFill>
          </a:endParaRPr>
        </a:p>
      </xdr:txBody>
    </xdr:sp>
    <xdr:clientData/>
  </xdr:twoCellAnchor>
  <xdr:twoCellAnchor>
    <xdr:from>
      <xdr:col>20</xdr:col>
      <xdr:colOff>238125</xdr:colOff>
      <xdr:row>135</xdr:row>
      <xdr:rowOff>123825</xdr:rowOff>
    </xdr:from>
    <xdr:to>
      <xdr:col>20</xdr:col>
      <xdr:colOff>581025</xdr:colOff>
      <xdr:row>137</xdr:row>
      <xdr:rowOff>139827</xdr:rowOff>
    </xdr:to>
    <xdr:sp macro="" textlink="">
      <xdr:nvSpPr>
        <xdr:cNvPr id="153" name="Can 152">
          <a:extLst>
            <a:ext uri="{FF2B5EF4-FFF2-40B4-BE49-F238E27FC236}">
              <a16:creationId xmlns:a16="http://schemas.microsoft.com/office/drawing/2014/main" id="{D9FB2786-FC1F-4385-B25B-92A705A37BAC}"/>
            </a:ext>
            <a:ext uri="{147F2762-F138-4A5C-976F-8EAC2B608ADB}">
              <a16:predDERef xmlns:a16="http://schemas.microsoft.com/office/drawing/2014/main" pred="{B0F0C5DE-99D9-410B-B0DB-7698E982D8AB}"/>
            </a:ext>
          </a:extLst>
        </xdr:cNvPr>
        <xdr:cNvSpPr/>
      </xdr:nvSpPr>
      <xdr:spPr>
        <a:xfrm>
          <a:off x="12620625" y="21983700"/>
          <a:ext cx="342900" cy="339852"/>
        </a:xfrm>
        <a:prstGeom prst="can">
          <a:avLst/>
        </a:prstGeom>
        <a:solidFill>
          <a:schemeClr val="accent6"/>
        </a:solidFill>
      </xdr:spPr>
      <xdr:style>
        <a:lnRef idx="2">
          <a:schemeClr val="accent2">
            <a:shade val="50000"/>
          </a:schemeClr>
        </a:lnRef>
        <a:fillRef idx="1">
          <a:schemeClr val="accent2"/>
        </a:fillRef>
        <a:effectRef idx="0">
          <a:schemeClr val="accent2"/>
        </a:effectRef>
        <a:fontRef idx="minor">
          <a:schemeClr val="lt1"/>
        </a:fontRef>
      </xdr:style>
      <xdr:txBody>
        <a:bodyPr rtlCol="0" anchor="t"/>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kumimoji="1" lang="ja-JP" altLang="en-US" sz="1100">
            <a:solidFill>
              <a:sysClr val="windowText" lastClr="000000"/>
            </a:solidFill>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4</xdr:col>
      <xdr:colOff>345282</xdr:colOff>
      <xdr:row>58</xdr:row>
      <xdr:rowOff>0</xdr:rowOff>
    </xdr:from>
    <xdr:to>
      <xdr:col>22</xdr:col>
      <xdr:colOff>0</xdr:colOff>
      <xdr:row>82</xdr:row>
      <xdr:rowOff>2646</xdr:rowOff>
    </xdr:to>
    <xdr:sp macro="" textlink="">
      <xdr:nvSpPr>
        <xdr:cNvPr id="45" name="正方形/長方形 44">
          <a:extLst>
            <a:ext uri="{FF2B5EF4-FFF2-40B4-BE49-F238E27FC236}">
              <a16:creationId xmlns:a16="http://schemas.microsoft.com/office/drawing/2014/main" id="{00000000-0008-0000-0300-00002D000000}"/>
            </a:ext>
          </a:extLst>
        </xdr:cNvPr>
        <xdr:cNvSpPr/>
      </xdr:nvSpPr>
      <xdr:spPr>
        <a:xfrm>
          <a:off x="2800615" y="9821333"/>
          <a:ext cx="10703718" cy="4066646"/>
        </a:xfrm>
        <a:prstGeom prst="rect">
          <a:avLst/>
        </a:prstGeom>
        <a:solidFill>
          <a:schemeClr val="accent4">
            <a:lumMod val="40000"/>
            <a:lumOff val="6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391583</xdr:colOff>
      <xdr:row>69</xdr:row>
      <xdr:rowOff>84667</xdr:rowOff>
    </xdr:from>
    <xdr:to>
      <xdr:col>16</xdr:col>
      <xdr:colOff>148167</xdr:colOff>
      <xdr:row>76</xdr:row>
      <xdr:rowOff>80960</xdr:rowOff>
    </xdr:to>
    <xdr:sp macro="" textlink="">
      <xdr:nvSpPr>
        <xdr:cNvPr id="124" name="正方形/長方形 123">
          <a:extLst>
            <a:ext uri="{FF2B5EF4-FFF2-40B4-BE49-F238E27FC236}">
              <a16:creationId xmlns:a16="http://schemas.microsoft.com/office/drawing/2014/main" id="{00000000-0008-0000-0300-00007C000000}"/>
            </a:ext>
          </a:extLst>
        </xdr:cNvPr>
        <xdr:cNvSpPr/>
      </xdr:nvSpPr>
      <xdr:spPr>
        <a:xfrm>
          <a:off x="5916083" y="11768667"/>
          <a:ext cx="4053417" cy="1181626"/>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4</xdr:col>
      <xdr:colOff>345282</xdr:colOff>
      <xdr:row>27</xdr:row>
      <xdr:rowOff>11907</xdr:rowOff>
    </xdr:from>
    <xdr:to>
      <xdr:col>8</xdr:col>
      <xdr:colOff>333376</xdr:colOff>
      <xdr:row>42</xdr:row>
      <xdr:rowOff>23813</xdr:rowOff>
    </xdr:to>
    <xdr:sp macro="" textlink="">
      <xdr:nvSpPr>
        <xdr:cNvPr id="2" name="正方形/長方形 1">
          <a:extLst>
            <a:ext uri="{FF2B5EF4-FFF2-40B4-BE49-F238E27FC236}">
              <a16:creationId xmlns:a16="http://schemas.microsoft.com/office/drawing/2014/main" id="{00000000-0008-0000-0300-000002000000}"/>
            </a:ext>
          </a:extLst>
        </xdr:cNvPr>
        <xdr:cNvSpPr/>
      </xdr:nvSpPr>
      <xdr:spPr>
        <a:xfrm>
          <a:off x="2859882" y="4469607"/>
          <a:ext cx="2502694" cy="2488406"/>
        </a:xfrm>
        <a:prstGeom prst="rect">
          <a:avLst/>
        </a:prstGeom>
        <a:solidFill>
          <a:schemeClr val="accent2">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-1</xdr:colOff>
      <xdr:row>35</xdr:row>
      <xdr:rowOff>11904</xdr:rowOff>
    </xdr:from>
    <xdr:to>
      <xdr:col>8</xdr:col>
      <xdr:colOff>333375</xdr:colOff>
      <xdr:row>51</xdr:row>
      <xdr:rowOff>11905</xdr:rowOff>
    </xdr:to>
    <xdr:sp macro="" textlink="">
      <xdr:nvSpPr>
        <xdr:cNvPr id="3" name="正方形/長方形 2">
          <a:extLst>
            <a:ext uri="{FF2B5EF4-FFF2-40B4-BE49-F238E27FC236}">
              <a16:creationId xmlns:a16="http://schemas.microsoft.com/office/drawing/2014/main" id="{00000000-0008-0000-0300-000003000000}"/>
            </a:ext>
          </a:extLst>
        </xdr:cNvPr>
        <xdr:cNvSpPr/>
      </xdr:nvSpPr>
      <xdr:spPr>
        <a:xfrm>
          <a:off x="628649" y="5790404"/>
          <a:ext cx="4733926" cy="2641601"/>
        </a:xfrm>
        <a:prstGeom prst="rect">
          <a:avLst/>
        </a:prstGeom>
        <a:solidFill>
          <a:schemeClr val="accent2">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xdr:col>
      <xdr:colOff>345281</xdr:colOff>
      <xdr:row>2</xdr:row>
      <xdr:rowOff>166686</xdr:rowOff>
    </xdr:from>
    <xdr:to>
      <xdr:col>22</xdr:col>
      <xdr:colOff>21167</xdr:colOff>
      <xdr:row>26</xdr:row>
      <xdr:rowOff>162982</xdr:rowOff>
    </xdr:to>
    <xdr:sp macro="" textlink="">
      <xdr:nvSpPr>
        <xdr:cNvPr id="4" name="正方形/長方形 3">
          <a:extLst>
            <a:ext uri="{FF2B5EF4-FFF2-40B4-BE49-F238E27FC236}">
              <a16:creationId xmlns:a16="http://schemas.microsoft.com/office/drawing/2014/main" id="{00000000-0008-0000-0300-000004000000}"/>
            </a:ext>
          </a:extLst>
        </xdr:cNvPr>
        <xdr:cNvSpPr/>
      </xdr:nvSpPr>
      <xdr:spPr>
        <a:xfrm>
          <a:off x="2800614" y="505353"/>
          <a:ext cx="10724886" cy="4060296"/>
        </a:xfrm>
        <a:prstGeom prst="rect">
          <a:avLst/>
        </a:prstGeom>
        <a:solidFill>
          <a:schemeClr val="accent5">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xdr:col>
      <xdr:colOff>0</xdr:colOff>
      <xdr:row>4</xdr:row>
      <xdr:rowOff>0</xdr:rowOff>
    </xdr:from>
    <xdr:to>
      <xdr:col>8</xdr:col>
      <xdr:colOff>0</xdr:colOff>
      <xdr:row>10</xdr:row>
      <xdr:rowOff>0</xdr:rowOff>
    </xdr:to>
    <xdr:sp macro="" textlink="">
      <xdr:nvSpPr>
        <xdr:cNvPr id="5" name="正方形/長方形 4">
          <a:extLst>
            <a:ext uri="{FF2B5EF4-FFF2-40B4-BE49-F238E27FC236}">
              <a16:creationId xmlns:a16="http://schemas.microsoft.com/office/drawing/2014/main" id="{00000000-0008-0000-0300-000005000000}"/>
            </a:ext>
          </a:extLst>
        </xdr:cNvPr>
        <xdr:cNvSpPr/>
      </xdr:nvSpPr>
      <xdr:spPr>
        <a:xfrm>
          <a:off x="3143250" y="660400"/>
          <a:ext cx="1885950" cy="99060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OneSAP</a:t>
          </a:r>
        </a:p>
        <a:p>
          <a:pPr algn="l"/>
          <a:endParaRPr kumimoji="1" lang="ja-JP" altLang="en-US" sz="1100">
            <a:solidFill>
              <a:sysClr val="windowText" lastClr="000000"/>
            </a:solidFill>
          </a:endParaRPr>
        </a:p>
      </xdr:txBody>
    </xdr:sp>
    <xdr:clientData/>
  </xdr:twoCellAnchor>
  <xdr:twoCellAnchor>
    <xdr:from>
      <xdr:col>5</xdr:col>
      <xdr:colOff>0</xdr:colOff>
      <xdr:row>12</xdr:row>
      <xdr:rowOff>0</xdr:rowOff>
    </xdr:from>
    <xdr:to>
      <xdr:col>8</xdr:col>
      <xdr:colOff>0</xdr:colOff>
      <xdr:row>18</xdr:row>
      <xdr:rowOff>0</xdr:rowOff>
    </xdr:to>
    <xdr:sp macro="" textlink="">
      <xdr:nvSpPr>
        <xdr:cNvPr id="6" name="正方形/長方形 5">
          <a:extLst>
            <a:ext uri="{FF2B5EF4-FFF2-40B4-BE49-F238E27FC236}">
              <a16:creationId xmlns:a16="http://schemas.microsoft.com/office/drawing/2014/main" id="{00000000-0008-0000-0300-000006000000}"/>
            </a:ext>
          </a:extLst>
        </xdr:cNvPr>
        <xdr:cNvSpPr/>
      </xdr:nvSpPr>
      <xdr:spPr>
        <a:xfrm>
          <a:off x="3143250" y="1981200"/>
          <a:ext cx="1885950" cy="99060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連携</a:t>
          </a:r>
          <a:r>
            <a:rPr kumimoji="1" lang="en-US" altLang="ja-JP" sz="1100">
              <a:solidFill>
                <a:sysClr val="windowText" lastClr="000000"/>
              </a:solidFill>
            </a:rPr>
            <a:t>NAS</a:t>
          </a:r>
        </a:p>
        <a:p>
          <a:pPr algn="l"/>
          <a:r>
            <a:rPr kumimoji="1" lang="ja-JP" altLang="en-US" sz="1100">
              <a:solidFill>
                <a:sysClr val="windowText" lastClr="000000"/>
              </a:solidFill>
            </a:rPr>
            <a:t>・</a:t>
          </a:r>
          <a:r>
            <a:rPr kumimoji="1" lang="en-US" altLang="ja-JP" sz="1100">
              <a:solidFill>
                <a:sysClr val="windowText" lastClr="000000"/>
              </a:solidFill>
            </a:rPr>
            <a:t>SAP</a:t>
          </a:r>
          <a:r>
            <a:rPr kumimoji="1" lang="ja-JP" altLang="en-US" sz="1100">
              <a:solidFill>
                <a:sysClr val="windowText" lastClr="000000"/>
              </a:solidFill>
            </a:rPr>
            <a:t>とのファイル連携用</a:t>
          </a:r>
          <a:endParaRPr kumimoji="1" lang="en-US" altLang="ja-JP" sz="1100">
            <a:solidFill>
              <a:sysClr val="windowText" lastClr="000000"/>
            </a:solidFill>
          </a:endParaRPr>
        </a:p>
        <a:p>
          <a:pPr algn="l"/>
          <a:endParaRPr kumimoji="1" lang="ja-JP" altLang="en-US" sz="1100">
            <a:solidFill>
              <a:sysClr val="windowText" lastClr="000000"/>
            </a:solidFill>
          </a:endParaRPr>
        </a:p>
      </xdr:txBody>
    </xdr:sp>
    <xdr:clientData/>
  </xdr:twoCellAnchor>
  <xdr:twoCellAnchor>
    <xdr:from>
      <xdr:col>5</xdr:col>
      <xdr:colOff>0</xdr:colOff>
      <xdr:row>28</xdr:row>
      <xdr:rowOff>0</xdr:rowOff>
    </xdr:from>
    <xdr:to>
      <xdr:col>8</xdr:col>
      <xdr:colOff>0</xdr:colOff>
      <xdr:row>34</xdr:row>
      <xdr:rowOff>0</xdr:rowOff>
    </xdr:to>
    <xdr:sp macro="" textlink="">
      <xdr:nvSpPr>
        <xdr:cNvPr id="7" name="正方形/長方形 6">
          <a:extLst>
            <a:ext uri="{FF2B5EF4-FFF2-40B4-BE49-F238E27FC236}">
              <a16:creationId xmlns:a16="http://schemas.microsoft.com/office/drawing/2014/main" id="{00000000-0008-0000-0300-000007000000}"/>
            </a:ext>
          </a:extLst>
        </xdr:cNvPr>
        <xdr:cNvSpPr/>
      </xdr:nvSpPr>
      <xdr:spPr>
        <a:xfrm>
          <a:off x="3143250" y="4622800"/>
          <a:ext cx="1885950" cy="990600"/>
        </a:xfrm>
        <a:prstGeom prst="rect">
          <a:avLst/>
        </a:prstGeom>
        <a:solidFill>
          <a:schemeClr val="accent6">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徳山ヤード操業サーバ</a:t>
          </a:r>
          <a:endParaRPr kumimoji="1" lang="en-US" altLang="ja-JP" sz="1100">
            <a:solidFill>
              <a:sysClr val="windowText" lastClr="000000"/>
            </a:solidFill>
          </a:endParaRPr>
        </a:p>
        <a:p>
          <a:pPr algn="l"/>
          <a:r>
            <a:rPr kumimoji="1" lang="en-US" altLang="ja-JP" sz="1100">
              <a:solidFill>
                <a:sysClr val="windowText" lastClr="000000"/>
              </a:solidFill>
            </a:rPr>
            <a:t>150.92.61.16</a:t>
          </a:r>
        </a:p>
        <a:p>
          <a:pPr algn="l"/>
          <a:r>
            <a:rPr kumimoji="1" lang="ja-JP" altLang="en-US" sz="1100">
              <a:solidFill>
                <a:sysClr val="windowText" lastClr="000000"/>
              </a:solidFill>
            </a:rPr>
            <a:t>・徳山ヤード操業</a:t>
          </a:r>
          <a:endParaRPr kumimoji="1" lang="en-US" altLang="ja-JP" sz="1100">
            <a:solidFill>
              <a:sysClr val="windowText" lastClr="000000"/>
            </a:solidFill>
          </a:endParaRPr>
        </a:p>
        <a:p>
          <a:pPr algn="l"/>
          <a:r>
            <a:rPr kumimoji="1" lang="ja-JP" altLang="en-US" sz="1100">
              <a:solidFill>
                <a:sysClr val="windowText" lastClr="000000"/>
              </a:solidFill>
            </a:rPr>
            <a:t>・</a:t>
          </a:r>
          <a:r>
            <a:rPr kumimoji="1" lang="en-US" altLang="ja-JP" sz="1100">
              <a:solidFill>
                <a:sysClr val="windowText" lastClr="000000"/>
              </a:solidFill>
            </a:rPr>
            <a:t>PIMS</a:t>
          </a:r>
          <a:r>
            <a:rPr kumimoji="1" lang="ja-JP" altLang="en-US" sz="1100">
              <a:solidFill>
                <a:sysClr val="windowText" lastClr="000000"/>
              </a:solidFill>
            </a:rPr>
            <a:t>取込サービス</a:t>
          </a:r>
        </a:p>
      </xdr:txBody>
    </xdr:sp>
    <xdr:clientData/>
  </xdr:twoCellAnchor>
  <xdr:twoCellAnchor>
    <xdr:from>
      <xdr:col>5</xdr:col>
      <xdr:colOff>0</xdr:colOff>
      <xdr:row>36</xdr:row>
      <xdr:rowOff>0</xdr:rowOff>
    </xdr:from>
    <xdr:to>
      <xdr:col>8</xdr:col>
      <xdr:colOff>0</xdr:colOff>
      <xdr:row>42</xdr:row>
      <xdr:rowOff>0</xdr:rowOff>
    </xdr:to>
    <xdr:sp macro="" textlink="">
      <xdr:nvSpPr>
        <xdr:cNvPr id="8" name="正方形/長方形 7">
          <a:extLst>
            <a:ext uri="{FF2B5EF4-FFF2-40B4-BE49-F238E27FC236}">
              <a16:creationId xmlns:a16="http://schemas.microsoft.com/office/drawing/2014/main" id="{00000000-0008-0000-0300-000008000000}"/>
            </a:ext>
          </a:extLst>
        </xdr:cNvPr>
        <xdr:cNvSpPr/>
      </xdr:nvSpPr>
      <xdr:spPr>
        <a:xfrm>
          <a:off x="3143250" y="5943600"/>
          <a:ext cx="1885950" cy="990600"/>
        </a:xfrm>
        <a:prstGeom prst="rect">
          <a:avLst/>
        </a:prstGeom>
        <a:solidFill>
          <a:schemeClr val="accent6">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徳山事業所</a:t>
          </a:r>
          <a:r>
            <a:rPr kumimoji="1" lang="en-US" altLang="ja-JP" sz="1100">
              <a:solidFill>
                <a:sysClr val="windowText" lastClr="000000"/>
              </a:solidFill>
            </a:rPr>
            <a:t>(</a:t>
          </a:r>
          <a:r>
            <a:rPr kumimoji="1" lang="ja-JP" altLang="en-US" sz="1100">
              <a:solidFill>
                <a:sysClr val="windowText" lastClr="000000"/>
              </a:solidFill>
            </a:rPr>
            <a:t>化学</a:t>
          </a:r>
          <a:r>
            <a:rPr kumimoji="1" lang="en-US" altLang="ja-JP" sz="1100">
              <a:solidFill>
                <a:sysClr val="windowText" lastClr="000000"/>
              </a:solidFill>
            </a:rPr>
            <a:t>)GW</a:t>
          </a:r>
          <a:r>
            <a:rPr kumimoji="1" lang="ja-JP" altLang="en-US" sz="1100">
              <a:solidFill>
                <a:sysClr val="windowText" lastClr="000000"/>
              </a:solidFill>
            </a:rPr>
            <a:t>サーバ</a:t>
          </a:r>
          <a:endParaRPr kumimoji="1" lang="en-US" altLang="ja-JP" sz="1100">
            <a:solidFill>
              <a:sysClr val="windowText" lastClr="000000"/>
            </a:solidFill>
          </a:endParaRPr>
        </a:p>
        <a:p>
          <a:pPr algn="l"/>
          <a:r>
            <a:rPr kumimoji="1" lang="en-US" altLang="ja-JP" sz="1100">
              <a:solidFill>
                <a:sysClr val="windowText" lastClr="000000"/>
              </a:solidFill>
            </a:rPr>
            <a:t>10.160.123.1</a:t>
          </a: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ja-JP" sz="1100">
              <a:solidFill>
                <a:sysClr val="windowText" lastClr="000000"/>
              </a:solidFill>
              <a:effectLst/>
              <a:latin typeface="+mn-lt"/>
              <a:ea typeface="+mn-ea"/>
              <a:cs typeface="+mn-cs"/>
            </a:rPr>
            <a:t>・</a:t>
          </a:r>
          <a:r>
            <a:rPr kumimoji="1" lang="en-US" altLang="ja-JP" sz="1100">
              <a:solidFill>
                <a:sysClr val="windowText" lastClr="000000"/>
              </a:solidFill>
              <a:effectLst/>
              <a:latin typeface="+mn-lt"/>
              <a:ea typeface="+mn-ea"/>
              <a:cs typeface="+mn-cs"/>
            </a:rPr>
            <a:t>L3</a:t>
          </a:r>
          <a:r>
            <a:rPr kumimoji="1" lang="ja-JP" altLang="ja-JP" sz="1100">
              <a:solidFill>
                <a:sysClr val="windowText" lastClr="000000"/>
              </a:solidFill>
              <a:effectLst/>
              <a:latin typeface="+mn-lt"/>
              <a:ea typeface="+mn-ea"/>
              <a:cs typeface="+mn-cs"/>
            </a:rPr>
            <a:t>層とのファイル連携用</a:t>
          </a:r>
          <a:endParaRPr lang="ja-JP" altLang="ja-JP">
            <a:solidFill>
              <a:sysClr val="windowText" lastClr="000000"/>
            </a:solidFill>
            <a:effectLst/>
          </a:endParaRPr>
        </a:p>
      </xdr:txBody>
    </xdr:sp>
    <xdr:clientData/>
  </xdr:twoCellAnchor>
  <xdr:twoCellAnchor>
    <xdr:from>
      <xdr:col>9</xdr:col>
      <xdr:colOff>0</xdr:colOff>
      <xdr:row>36</xdr:row>
      <xdr:rowOff>0</xdr:rowOff>
    </xdr:from>
    <xdr:to>
      <xdr:col>12</xdr:col>
      <xdr:colOff>0</xdr:colOff>
      <xdr:row>42</xdr:row>
      <xdr:rowOff>0</xdr:rowOff>
    </xdr:to>
    <xdr:sp macro="" textlink="">
      <xdr:nvSpPr>
        <xdr:cNvPr id="9" name="正方形/長方形 8">
          <a:extLst>
            <a:ext uri="{FF2B5EF4-FFF2-40B4-BE49-F238E27FC236}">
              <a16:creationId xmlns:a16="http://schemas.microsoft.com/office/drawing/2014/main" id="{00000000-0008-0000-0300-000009000000}"/>
            </a:ext>
          </a:extLst>
        </xdr:cNvPr>
        <xdr:cNvSpPr/>
      </xdr:nvSpPr>
      <xdr:spPr>
        <a:xfrm>
          <a:off x="5657850" y="5943600"/>
          <a:ext cx="1885950" cy="99060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PIMS</a:t>
          </a:r>
          <a:r>
            <a:rPr kumimoji="1" lang="ja-JP" altLang="en-US" sz="1100">
              <a:solidFill>
                <a:sysClr val="windowText" lastClr="000000"/>
              </a:solidFill>
            </a:rPr>
            <a:t>サーバ</a:t>
          </a:r>
          <a:endParaRPr kumimoji="1" lang="en-US" altLang="ja-JP" sz="1100">
            <a:solidFill>
              <a:sysClr val="windowText" lastClr="000000"/>
            </a:solidFill>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ja-JP" sz="1100">
              <a:solidFill>
                <a:sysClr val="windowText" lastClr="000000"/>
              </a:solidFill>
              <a:effectLst/>
              <a:latin typeface="+mn-lt"/>
              <a:ea typeface="+mn-ea"/>
              <a:cs typeface="+mn-cs"/>
            </a:rPr>
            <a:t>・</a:t>
          </a:r>
          <a:r>
            <a:rPr kumimoji="1" lang="en-US" altLang="ja-JP" sz="1100">
              <a:solidFill>
                <a:sysClr val="windowText" lastClr="000000"/>
              </a:solidFill>
              <a:effectLst/>
              <a:latin typeface="+mn-lt"/>
              <a:ea typeface="+mn-ea"/>
              <a:cs typeface="+mn-cs"/>
            </a:rPr>
            <a:t>PHX</a:t>
          </a:r>
          <a:r>
            <a:rPr kumimoji="1" lang="ja-JP" altLang="ja-JP" sz="1100">
              <a:solidFill>
                <a:sysClr val="windowText" lastClr="000000"/>
              </a:solidFill>
              <a:effectLst/>
              <a:latin typeface="+mn-lt"/>
              <a:ea typeface="+mn-ea"/>
              <a:cs typeface="+mn-cs"/>
            </a:rPr>
            <a:t>データ取込元</a:t>
          </a:r>
          <a:endParaRPr lang="ja-JP" altLang="ja-JP">
            <a:solidFill>
              <a:sysClr val="windowText" lastClr="000000"/>
            </a:solidFill>
            <a:effectLst/>
          </a:endParaRPr>
        </a:p>
      </xdr:txBody>
    </xdr:sp>
    <xdr:clientData/>
  </xdr:twoCellAnchor>
  <xdr:twoCellAnchor>
    <xdr:from>
      <xdr:col>6</xdr:col>
      <xdr:colOff>345282</xdr:colOff>
      <xdr:row>18</xdr:row>
      <xdr:rowOff>0</xdr:rowOff>
    </xdr:from>
    <xdr:to>
      <xdr:col>6</xdr:col>
      <xdr:colOff>345282</xdr:colOff>
      <xdr:row>28</xdr:row>
      <xdr:rowOff>0</xdr:rowOff>
    </xdr:to>
    <xdr:cxnSp macro="">
      <xdr:nvCxnSpPr>
        <xdr:cNvPr id="10" name="直線コネクタ 9">
          <a:extLst>
            <a:ext uri="{FF2B5EF4-FFF2-40B4-BE49-F238E27FC236}">
              <a16:creationId xmlns:a16="http://schemas.microsoft.com/office/drawing/2014/main" id="{00000000-0008-0000-0300-00000A000000}"/>
            </a:ext>
          </a:extLst>
        </xdr:cNvPr>
        <xdr:cNvCxnSpPr>
          <a:stCxn id="6" idx="2"/>
          <a:endCxn id="7" idx="0"/>
        </xdr:cNvCxnSpPr>
      </xdr:nvCxnSpPr>
      <xdr:spPr>
        <a:xfrm>
          <a:off x="4117182" y="2971800"/>
          <a:ext cx="0" cy="1651000"/>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342900</xdr:colOff>
      <xdr:row>34</xdr:row>
      <xdr:rowOff>0</xdr:rowOff>
    </xdr:from>
    <xdr:to>
      <xdr:col>10</xdr:col>
      <xdr:colOff>342900</xdr:colOff>
      <xdr:row>36</xdr:row>
      <xdr:rowOff>0</xdr:rowOff>
    </xdr:to>
    <xdr:cxnSp macro="">
      <xdr:nvCxnSpPr>
        <xdr:cNvPr id="11" name="カギ線コネクタ 10">
          <a:extLst>
            <a:ext uri="{FF2B5EF4-FFF2-40B4-BE49-F238E27FC236}">
              <a16:creationId xmlns:a16="http://schemas.microsoft.com/office/drawing/2014/main" id="{00000000-0008-0000-0300-00000B000000}"/>
            </a:ext>
          </a:extLst>
        </xdr:cNvPr>
        <xdr:cNvCxnSpPr>
          <a:stCxn id="7" idx="2"/>
          <a:endCxn id="9" idx="0"/>
        </xdr:cNvCxnSpPr>
      </xdr:nvCxnSpPr>
      <xdr:spPr>
        <a:xfrm rot="16200000" flipH="1">
          <a:off x="5207000" y="4521200"/>
          <a:ext cx="330200" cy="2514600"/>
        </a:xfrm>
        <a:prstGeom prst="bentConnector3">
          <a:avLst/>
        </a:prstGeom>
        <a:ln w="57150">
          <a:solidFill>
            <a:srgbClr val="00B05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342900</xdr:colOff>
      <xdr:row>10</xdr:row>
      <xdr:rowOff>0</xdr:rowOff>
    </xdr:from>
    <xdr:to>
      <xdr:col>6</xdr:col>
      <xdr:colOff>342900</xdr:colOff>
      <xdr:row>12</xdr:row>
      <xdr:rowOff>0</xdr:rowOff>
    </xdr:to>
    <xdr:cxnSp macro="">
      <xdr:nvCxnSpPr>
        <xdr:cNvPr id="12" name="直線コネクタ 11">
          <a:extLst>
            <a:ext uri="{FF2B5EF4-FFF2-40B4-BE49-F238E27FC236}">
              <a16:creationId xmlns:a16="http://schemas.microsoft.com/office/drawing/2014/main" id="{00000000-0008-0000-0300-00000C000000}"/>
            </a:ext>
          </a:extLst>
        </xdr:cNvPr>
        <xdr:cNvCxnSpPr>
          <a:stCxn id="5" idx="2"/>
          <a:endCxn id="6" idx="0"/>
        </xdr:cNvCxnSpPr>
      </xdr:nvCxnSpPr>
      <xdr:spPr>
        <a:xfrm>
          <a:off x="4114800" y="1651000"/>
          <a:ext cx="0" cy="330200"/>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228600</xdr:colOff>
      <xdr:row>34</xdr:row>
      <xdr:rowOff>0</xdr:rowOff>
    </xdr:from>
    <xdr:to>
      <xdr:col>6</xdr:col>
      <xdr:colOff>228600</xdr:colOff>
      <xdr:row>36</xdr:row>
      <xdr:rowOff>0</xdr:rowOff>
    </xdr:to>
    <xdr:cxnSp macro="">
      <xdr:nvCxnSpPr>
        <xdr:cNvPr id="13" name="直線コネクタ 12">
          <a:extLst>
            <a:ext uri="{FF2B5EF4-FFF2-40B4-BE49-F238E27FC236}">
              <a16:creationId xmlns:a16="http://schemas.microsoft.com/office/drawing/2014/main" id="{00000000-0008-0000-0300-00000D000000}"/>
            </a:ext>
          </a:extLst>
        </xdr:cNvPr>
        <xdr:cNvCxnSpPr/>
      </xdr:nvCxnSpPr>
      <xdr:spPr>
        <a:xfrm>
          <a:off x="4000500" y="5613400"/>
          <a:ext cx="0" cy="330200"/>
        </a:xfrm>
        <a:prstGeom prst="line">
          <a:avLst/>
        </a:prstGeom>
        <a:ln w="57150">
          <a:solidFill>
            <a:schemeClr val="accent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9525</xdr:colOff>
      <xdr:row>0</xdr:row>
      <xdr:rowOff>95250</xdr:rowOff>
    </xdr:from>
    <xdr:to>
      <xdr:col>2</xdr:col>
      <xdr:colOff>9525</xdr:colOff>
      <xdr:row>0</xdr:row>
      <xdr:rowOff>95250</xdr:rowOff>
    </xdr:to>
    <xdr:cxnSp macro="">
      <xdr:nvCxnSpPr>
        <xdr:cNvPr id="14" name="直線コネクタ 13">
          <a:extLst>
            <a:ext uri="{FF2B5EF4-FFF2-40B4-BE49-F238E27FC236}">
              <a16:creationId xmlns:a16="http://schemas.microsoft.com/office/drawing/2014/main" id="{00000000-0008-0000-0300-00000E000000}"/>
            </a:ext>
          </a:extLst>
        </xdr:cNvPr>
        <xdr:cNvCxnSpPr/>
      </xdr:nvCxnSpPr>
      <xdr:spPr>
        <a:xfrm>
          <a:off x="638175" y="95250"/>
          <a:ext cx="628650" cy="0"/>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9525</xdr:colOff>
      <xdr:row>1</xdr:row>
      <xdr:rowOff>95250</xdr:rowOff>
    </xdr:from>
    <xdr:to>
      <xdr:col>2</xdr:col>
      <xdr:colOff>9525</xdr:colOff>
      <xdr:row>1</xdr:row>
      <xdr:rowOff>95250</xdr:rowOff>
    </xdr:to>
    <xdr:cxnSp macro="">
      <xdr:nvCxnSpPr>
        <xdr:cNvPr id="15" name="直線コネクタ 14">
          <a:extLst>
            <a:ext uri="{FF2B5EF4-FFF2-40B4-BE49-F238E27FC236}">
              <a16:creationId xmlns:a16="http://schemas.microsoft.com/office/drawing/2014/main" id="{00000000-0008-0000-0300-00000F000000}"/>
            </a:ext>
          </a:extLst>
        </xdr:cNvPr>
        <xdr:cNvCxnSpPr/>
      </xdr:nvCxnSpPr>
      <xdr:spPr>
        <a:xfrm>
          <a:off x="638175" y="260350"/>
          <a:ext cx="628650" cy="0"/>
        </a:xfrm>
        <a:prstGeom prst="line">
          <a:avLst/>
        </a:prstGeom>
        <a:ln w="57150">
          <a:solidFill>
            <a:srgbClr val="00B05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0</xdr:colOff>
      <xdr:row>44</xdr:row>
      <xdr:rowOff>0</xdr:rowOff>
    </xdr:from>
    <xdr:to>
      <xdr:col>8</xdr:col>
      <xdr:colOff>0</xdr:colOff>
      <xdr:row>50</xdr:row>
      <xdr:rowOff>0</xdr:rowOff>
    </xdr:to>
    <xdr:sp macro="" textlink="">
      <xdr:nvSpPr>
        <xdr:cNvPr id="16" name="正方形/長方形 15">
          <a:extLst>
            <a:ext uri="{FF2B5EF4-FFF2-40B4-BE49-F238E27FC236}">
              <a16:creationId xmlns:a16="http://schemas.microsoft.com/office/drawing/2014/main" id="{00000000-0008-0000-0300-000010000000}"/>
            </a:ext>
          </a:extLst>
        </xdr:cNvPr>
        <xdr:cNvSpPr/>
      </xdr:nvSpPr>
      <xdr:spPr>
        <a:xfrm>
          <a:off x="3143250" y="7264400"/>
          <a:ext cx="1885950" cy="99060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運転制御サーバ</a:t>
          </a:r>
          <a:endParaRPr kumimoji="1" lang="en-US" altLang="ja-JP" sz="1100">
            <a:solidFill>
              <a:sysClr val="windowText" lastClr="000000"/>
            </a:solidFill>
          </a:endParaRPr>
        </a:p>
        <a:p>
          <a:pPr algn="l"/>
          <a:r>
            <a:rPr kumimoji="1" lang="ja-JP" altLang="en-US" sz="1100">
              <a:solidFill>
                <a:sysClr val="windowText" lastClr="000000"/>
              </a:solidFill>
            </a:rPr>
            <a:t>・ヤードの連携先</a:t>
          </a:r>
          <a:endParaRPr kumimoji="1" lang="en-US" altLang="ja-JP" sz="1100">
            <a:solidFill>
              <a:sysClr val="windowText" lastClr="000000"/>
            </a:solidFill>
          </a:endParaRPr>
        </a:p>
      </xdr:txBody>
    </xdr:sp>
    <xdr:clientData/>
  </xdr:twoCellAnchor>
  <xdr:twoCellAnchor>
    <xdr:from>
      <xdr:col>6</xdr:col>
      <xdr:colOff>342900</xdr:colOff>
      <xdr:row>42</xdr:row>
      <xdr:rowOff>0</xdr:rowOff>
    </xdr:from>
    <xdr:to>
      <xdr:col>6</xdr:col>
      <xdr:colOff>342900</xdr:colOff>
      <xdr:row>44</xdr:row>
      <xdr:rowOff>0</xdr:rowOff>
    </xdr:to>
    <xdr:cxnSp macro="">
      <xdr:nvCxnSpPr>
        <xdr:cNvPr id="17" name="直線コネクタ 16">
          <a:extLst>
            <a:ext uri="{FF2B5EF4-FFF2-40B4-BE49-F238E27FC236}">
              <a16:creationId xmlns:a16="http://schemas.microsoft.com/office/drawing/2014/main" id="{00000000-0008-0000-0300-000011000000}"/>
            </a:ext>
          </a:extLst>
        </xdr:cNvPr>
        <xdr:cNvCxnSpPr>
          <a:stCxn id="8" idx="2"/>
          <a:endCxn id="16" idx="0"/>
        </xdr:cNvCxnSpPr>
      </xdr:nvCxnSpPr>
      <xdr:spPr>
        <a:xfrm>
          <a:off x="4114800" y="6934200"/>
          <a:ext cx="0" cy="330200"/>
        </a:xfrm>
        <a:prstGeom prst="line">
          <a:avLst/>
        </a:prstGeom>
        <a:ln w="57150">
          <a:solidFill>
            <a:schemeClr val="accent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95250</xdr:colOff>
      <xdr:row>34</xdr:row>
      <xdr:rowOff>28575</xdr:rowOff>
    </xdr:from>
    <xdr:to>
      <xdr:col>6</xdr:col>
      <xdr:colOff>95250</xdr:colOff>
      <xdr:row>35</xdr:row>
      <xdr:rowOff>142876</xdr:rowOff>
    </xdr:to>
    <xdr:cxnSp macro="">
      <xdr:nvCxnSpPr>
        <xdr:cNvPr id="18" name="直線矢印コネクタ 17">
          <a:extLst>
            <a:ext uri="{FF2B5EF4-FFF2-40B4-BE49-F238E27FC236}">
              <a16:creationId xmlns:a16="http://schemas.microsoft.com/office/drawing/2014/main" id="{00000000-0008-0000-0300-000012000000}"/>
            </a:ext>
          </a:extLst>
        </xdr:cNvPr>
        <xdr:cNvCxnSpPr/>
      </xdr:nvCxnSpPr>
      <xdr:spPr>
        <a:xfrm flipV="1">
          <a:off x="3867150" y="5641975"/>
          <a:ext cx="0" cy="279401"/>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473866</xdr:colOff>
      <xdr:row>42</xdr:row>
      <xdr:rowOff>28575</xdr:rowOff>
    </xdr:from>
    <xdr:to>
      <xdr:col>6</xdr:col>
      <xdr:colOff>473866</xdr:colOff>
      <xdr:row>43</xdr:row>
      <xdr:rowOff>142876</xdr:rowOff>
    </xdr:to>
    <xdr:cxnSp macro="">
      <xdr:nvCxnSpPr>
        <xdr:cNvPr id="19" name="直線矢印コネクタ 18">
          <a:extLst>
            <a:ext uri="{FF2B5EF4-FFF2-40B4-BE49-F238E27FC236}">
              <a16:creationId xmlns:a16="http://schemas.microsoft.com/office/drawing/2014/main" id="{00000000-0008-0000-0300-000013000000}"/>
            </a:ext>
          </a:extLst>
        </xdr:cNvPr>
        <xdr:cNvCxnSpPr/>
      </xdr:nvCxnSpPr>
      <xdr:spPr>
        <a:xfrm flipV="1">
          <a:off x="4245766" y="6962775"/>
          <a:ext cx="0" cy="279401"/>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188119</xdr:colOff>
      <xdr:row>22</xdr:row>
      <xdr:rowOff>76200</xdr:rowOff>
    </xdr:from>
    <xdr:to>
      <xdr:col>6</xdr:col>
      <xdr:colOff>188119</xdr:colOff>
      <xdr:row>24</xdr:row>
      <xdr:rowOff>23814</xdr:rowOff>
    </xdr:to>
    <xdr:cxnSp macro="">
      <xdr:nvCxnSpPr>
        <xdr:cNvPr id="20" name="直線矢印コネクタ 19">
          <a:extLst>
            <a:ext uri="{FF2B5EF4-FFF2-40B4-BE49-F238E27FC236}">
              <a16:creationId xmlns:a16="http://schemas.microsoft.com/office/drawing/2014/main" id="{00000000-0008-0000-0300-000014000000}"/>
            </a:ext>
          </a:extLst>
        </xdr:cNvPr>
        <xdr:cNvCxnSpPr/>
      </xdr:nvCxnSpPr>
      <xdr:spPr>
        <a:xfrm flipV="1">
          <a:off x="3960019" y="3708400"/>
          <a:ext cx="0" cy="277814"/>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133350</xdr:colOff>
      <xdr:row>34</xdr:row>
      <xdr:rowOff>76200</xdr:rowOff>
    </xdr:from>
    <xdr:to>
      <xdr:col>8</xdr:col>
      <xdr:colOff>495300</xdr:colOff>
      <xdr:row>34</xdr:row>
      <xdr:rowOff>76201</xdr:rowOff>
    </xdr:to>
    <xdr:cxnSp macro="">
      <xdr:nvCxnSpPr>
        <xdr:cNvPr id="21" name="直線矢印コネクタ 20">
          <a:extLst>
            <a:ext uri="{FF2B5EF4-FFF2-40B4-BE49-F238E27FC236}">
              <a16:creationId xmlns:a16="http://schemas.microsoft.com/office/drawing/2014/main" id="{00000000-0008-0000-0300-000015000000}"/>
            </a:ext>
          </a:extLst>
        </xdr:cNvPr>
        <xdr:cNvCxnSpPr/>
      </xdr:nvCxnSpPr>
      <xdr:spPr>
        <a:xfrm flipH="1">
          <a:off x="5162550" y="5689600"/>
          <a:ext cx="361950" cy="1"/>
        </a:xfrm>
        <a:prstGeom prst="straightConnector1">
          <a:avLst/>
        </a:prstGeom>
        <a:ln>
          <a:solidFill>
            <a:srgbClr val="00B050"/>
          </a:solidFill>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188119</xdr:colOff>
      <xdr:row>10</xdr:row>
      <xdr:rowOff>19050</xdr:rowOff>
    </xdr:from>
    <xdr:to>
      <xdr:col>6</xdr:col>
      <xdr:colOff>188119</xdr:colOff>
      <xdr:row>11</xdr:row>
      <xdr:rowOff>133351</xdr:rowOff>
    </xdr:to>
    <xdr:cxnSp macro="">
      <xdr:nvCxnSpPr>
        <xdr:cNvPr id="22" name="直線矢印コネクタ 21">
          <a:extLst>
            <a:ext uri="{FF2B5EF4-FFF2-40B4-BE49-F238E27FC236}">
              <a16:creationId xmlns:a16="http://schemas.microsoft.com/office/drawing/2014/main" id="{00000000-0008-0000-0300-000016000000}"/>
            </a:ext>
          </a:extLst>
        </xdr:cNvPr>
        <xdr:cNvCxnSpPr/>
      </xdr:nvCxnSpPr>
      <xdr:spPr>
        <a:xfrm flipV="1">
          <a:off x="3960019" y="1670050"/>
          <a:ext cx="0" cy="279401"/>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392906</xdr:colOff>
      <xdr:row>30</xdr:row>
      <xdr:rowOff>50007</xdr:rowOff>
    </xdr:from>
    <xdr:to>
      <xdr:col>10</xdr:col>
      <xdr:colOff>64294</xdr:colOff>
      <xdr:row>30</xdr:row>
      <xdr:rowOff>50008</xdr:rowOff>
    </xdr:to>
    <xdr:cxnSp macro="">
      <xdr:nvCxnSpPr>
        <xdr:cNvPr id="23" name="直線矢印コネクタ 22">
          <a:extLst>
            <a:ext uri="{FF2B5EF4-FFF2-40B4-BE49-F238E27FC236}">
              <a16:creationId xmlns:a16="http://schemas.microsoft.com/office/drawing/2014/main" id="{00000000-0008-0000-0300-000017000000}"/>
            </a:ext>
          </a:extLst>
        </xdr:cNvPr>
        <xdr:cNvCxnSpPr/>
      </xdr:nvCxnSpPr>
      <xdr:spPr>
        <a:xfrm flipH="1">
          <a:off x="6050756" y="5003007"/>
          <a:ext cx="300038" cy="1"/>
        </a:xfrm>
        <a:prstGeom prst="straightConnector1">
          <a:avLst/>
        </a:prstGeom>
        <a:ln>
          <a:solidFill>
            <a:srgbClr val="00B050"/>
          </a:solidFill>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277091</xdr:colOff>
      <xdr:row>31</xdr:row>
      <xdr:rowOff>133350</xdr:rowOff>
    </xdr:from>
    <xdr:to>
      <xdr:col>7</xdr:col>
      <xdr:colOff>648566</xdr:colOff>
      <xdr:row>33</xdr:row>
      <xdr:rowOff>149352</xdr:rowOff>
    </xdr:to>
    <xdr:sp macro="" textlink="">
      <xdr:nvSpPr>
        <xdr:cNvPr id="24" name="円柱 23">
          <a:extLst>
            <a:ext uri="{FF2B5EF4-FFF2-40B4-BE49-F238E27FC236}">
              <a16:creationId xmlns:a16="http://schemas.microsoft.com/office/drawing/2014/main" id="{00000000-0008-0000-0300-000018000000}"/>
            </a:ext>
          </a:extLst>
        </xdr:cNvPr>
        <xdr:cNvSpPr/>
      </xdr:nvSpPr>
      <xdr:spPr>
        <a:xfrm>
          <a:off x="4677641" y="5251450"/>
          <a:ext cx="352425" cy="346202"/>
        </a:xfrm>
        <a:prstGeom prst="can">
          <a:avLst/>
        </a:prstGeom>
        <a:solidFill>
          <a:schemeClr val="accent6"/>
        </a:solidFill>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380999</xdr:colOff>
      <xdr:row>5</xdr:row>
      <xdr:rowOff>95250</xdr:rowOff>
    </xdr:from>
    <xdr:to>
      <xdr:col>16</xdr:col>
      <xdr:colOff>371474</xdr:colOff>
      <xdr:row>21</xdr:row>
      <xdr:rowOff>80961</xdr:rowOff>
    </xdr:to>
    <xdr:sp macro="" textlink="">
      <xdr:nvSpPr>
        <xdr:cNvPr id="25" name="正方形/長方形 24">
          <a:extLst>
            <a:ext uri="{FF2B5EF4-FFF2-40B4-BE49-F238E27FC236}">
              <a16:creationId xmlns:a16="http://schemas.microsoft.com/office/drawing/2014/main" id="{00000000-0008-0000-0300-000019000000}"/>
            </a:ext>
          </a:extLst>
        </xdr:cNvPr>
        <xdr:cNvSpPr/>
      </xdr:nvSpPr>
      <xdr:spPr>
        <a:xfrm>
          <a:off x="6038849" y="920750"/>
          <a:ext cx="4391025" cy="2627311"/>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共通基盤</a:t>
          </a:r>
        </a:p>
      </xdr:txBody>
    </xdr:sp>
    <xdr:clientData/>
  </xdr:twoCellAnchor>
  <xdr:twoCellAnchor>
    <xdr:from>
      <xdr:col>10</xdr:col>
      <xdr:colOff>9525</xdr:colOff>
      <xdr:row>14</xdr:row>
      <xdr:rowOff>85725</xdr:rowOff>
    </xdr:from>
    <xdr:to>
      <xdr:col>13</xdr:col>
      <xdr:colOff>9525</xdr:colOff>
      <xdr:row>20</xdr:row>
      <xdr:rowOff>85725</xdr:rowOff>
    </xdr:to>
    <xdr:sp macro="" textlink="">
      <xdr:nvSpPr>
        <xdr:cNvPr id="26" name="正方形/長方形 25">
          <a:extLst>
            <a:ext uri="{FF2B5EF4-FFF2-40B4-BE49-F238E27FC236}">
              <a16:creationId xmlns:a16="http://schemas.microsoft.com/office/drawing/2014/main" id="{00000000-0008-0000-0300-00001A000000}"/>
            </a:ext>
          </a:extLst>
        </xdr:cNvPr>
        <xdr:cNvSpPr/>
      </xdr:nvSpPr>
      <xdr:spPr>
        <a:xfrm>
          <a:off x="6296025" y="2397125"/>
          <a:ext cx="1885950" cy="990600"/>
        </a:xfrm>
        <a:prstGeom prst="rect">
          <a:avLst/>
        </a:prstGeom>
        <a:gradFill flip="none" rotWithShape="1">
          <a:gsLst>
            <a:gs pos="50000">
              <a:schemeClr val="bg1">
                <a:lumMod val="75000"/>
              </a:schemeClr>
            </a:gs>
            <a:gs pos="50000">
              <a:schemeClr val="accent6">
                <a:lumMod val="40000"/>
                <a:lumOff val="60000"/>
              </a:schemeClr>
            </a:gs>
          </a:gsLst>
          <a:lin ang="2700000" scaled="1"/>
          <a:tileRect/>
        </a:grad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バッチ基盤サーバ</a:t>
          </a:r>
          <a:endParaRPr kumimoji="1" lang="en-US" altLang="ja-JP" sz="1100">
            <a:solidFill>
              <a:sysClr val="windowText" lastClr="000000"/>
            </a:solidFill>
          </a:endParaRPr>
        </a:p>
        <a:p>
          <a:pPr algn="l"/>
          <a:r>
            <a:rPr kumimoji="1" lang="ja-JP" altLang="en-US" sz="1100">
              <a:solidFill>
                <a:sysClr val="windowText" lastClr="000000"/>
              </a:solidFill>
            </a:rPr>
            <a:t>・数量確定システム</a:t>
          </a:r>
        </a:p>
        <a:p>
          <a:pPr algn="l"/>
          <a:r>
            <a:rPr kumimoji="1" lang="ja-JP" altLang="en-US" sz="1100">
              <a:solidFill>
                <a:sysClr val="windowText" lastClr="000000"/>
              </a:solidFill>
            </a:rPr>
            <a:t>・用役管理システム</a:t>
          </a:r>
        </a:p>
        <a:p>
          <a:pPr algn="l"/>
          <a:endParaRPr kumimoji="1" lang="en-US" altLang="ja-JP" sz="1100">
            <a:solidFill>
              <a:sysClr val="windowText" lastClr="000000"/>
            </a:solidFill>
          </a:endParaRPr>
        </a:p>
        <a:p>
          <a:pPr algn="l"/>
          <a:endParaRPr kumimoji="1" lang="ja-JP" altLang="en-US" sz="1100">
            <a:solidFill>
              <a:sysClr val="windowText" lastClr="000000"/>
            </a:solidFill>
          </a:endParaRPr>
        </a:p>
      </xdr:txBody>
    </xdr:sp>
    <xdr:clientData/>
  </xdr:twoCellAnchor>
  <xdr:twoCellAnchor>
    <xdr:from>
      <xdr:col>13</xdr:col>
      <xdr:colOff>9525</xdr:colOff>
      <xdr:row>14</xdr:row>
      <xdr:rowOff>85725</xdr:rowOff>
    </xdr:from>
    <xdr:to>
      <xdr:col>16</xdr:col>
      <xdr:colOff>9525</xdr:colOff>
      <xdr:row>20</xdr:row>
      <xdr:rowOff>85725</xdr:rowOff>
    </xdr:to>
    <xdr:sp macro="" textlink="">
      <xdr:nvSpPr>
        <xdr:cNvPr id="27" name="正方形/長方形 26">
          <a:extLst>
            <a:ext uri="{FF2B5EF4-FFF2-40B4-BE49-F238E27FC236}">
              <a16:creationId xmlns:a16="http://schemas.microsoft.com/office/drawing/2014/main" id="{00000000-0008-0000-0300-00001B000000}"/>
            </a:ext>
          </a:extLst>
        </xdr:cNvPr>
        <xdr:cNvSpPr/>
      </xdr:nvSpPr>
      <xdr:spPr>
        <a:xfrm>
          <a:off x="8181975" y="2397125"/>
          <a:ext cx="1885950" cy="990600"/>
        </a:xfrm>
        <a:prstGeom prst="rect">
          <a:avLst/>
        </a:prstGeom>
        <a:gradFill flip="none" rotWithShape="1">
          <a:gsLst>
            <a:gs pos="50000">
              <a:schemeClr val="bg1">
                <a:lumMod val="75000"/>
              </a:schemeClr>
            </a:gs>
            <a:gs pos="50000">
              <a:schemeClr val="accent6">
                <a:lumMod val="40000"/>
                <a:lumOff val="60000"/>
              </a:schemeClr>
            </a:gs>
          </a:gsLst>
          <a:lin ang="2700000" scaled="1"/>
          <a:tileRect/>
        </a:grad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共通基盤帳票サーバ</a:t>
          </a:r>
          <a:endParaRPr kumimoji="1" lang="en-US" altLang="ja-JP" sz="1100">
            <a:solidFill>
              <a:sysClr val="windowText" lastClr="000000"/>
            </a:solidFill>
          </a:endParaRPr>
        </a:p>
        <a:p>
          <a:pPr algn="l"/>
          <a:endParaRPr kumimoji="1" lang="ja-JP" altLang="en-US" sz="1100">
            <a:solidFill>
              <a:sysClr val="windowText" lastClr="000000"/>
            </a:solidFill>
          </a:endParaRPr>
        </a:p>
      </xdr:txBody>
    </xdr:sp>
    <xdr:clientData/>
  </xdr:twoCellAnchor>
  <xdr:twoCellAnchor>
    <xdr:from>
      <xdr:col>10</xdr:col>
      <xdr:colOff>9525</xdr:colOff>
      <xdr:row>8</xdr:row>
      <xdr:rowOff>85725</xdr:rowOff>
    </xdr:from>
    <xdr:to>
      <xdr:col>13</xdr:col>
      <xdr:colOff>9525</xdr:colOff>
      <xdr:row>14</xdr:row>
      <xdr:rowOff>85725</xdr:rowOff>
    </xdr:to>
    <xdr:sp macro="" textlink="">
      <xdr:nvSpPr>
        <xdr:cNvPr id="28" name="正方形/長方形 27">
          <a:extLst>
            <a:ext uri="{FF2B5EF4-FFF2-40B4-BE49-F238E27FC236}">
              <a16:creationId xmlns:a16="http://schemas.microsoft.com/office/drawing/2014/main" id="{00000000-0008-0000-0300-00001C000000}"/>
            </a:ext>
          </a:extLst>
        </xdr:cNvPr>
        <xdr:cNvSpPr/>
      </xdr:nvSpPr>
      <xdr:spPr>
        <a:xfrm>
          <a:off x="6296025" y="1406525"/>
          <a:ext cx="1885950" cy="990600"/>
        </a:xfrm>
        <a:prstGeom prst="rect">
          <a:avLst/>
        </a:prstGeom>
        <a:gradFill flip="none" rotWithShape="1">
          <a:gsLst>
            <a:gs pos="50000">
              <a:schemeClr val="bg1">
                <a:lumMod val="75000"/>
              </a:schemeClr>
            </a:gs>
            <a:gs pos="50000">
              <a:schemeClr val="accent6">
                <a:lumMod val="40000"/>
                <a:lumOff val="60000"/>
              </a:schemeClr>
            </a:gs>
          </a:gsLst>
          <a:lin ang="2700000" scaled="1"/>
          <a:tileRect/>
        </a:grad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共通基盤</a:t>
          </a:r>
          <a:r>
            <a:rPr kumimoji="1" lang="en-US" altLang="ja-JP" sz="1100">
              <a:solidFill>
                <a:sysClr val="windowText" lastClr="000000"/>
              </a:solidFill>
            </a:rPr>
            <a:t>AP</a:t>
          </a:r>
          <a:r>
            <a:rPr kumimoji="1" lang="ja-JP" altLang="en-US" sz="1100">
              <a:solidFill>
                <a:sysClr val="windowText" lastClr="000000"/>
              </a:solidFill>
            </a:rPr>
            <a:t>サーバ</a:t>
          </a:r>
          <a:endParaRPr kumimoji="1" lang="en-US" altLang="ja-JP" sz="1100">
            <a:solidFill>
              <a:sysClr val="windowText" lastClr="000000"/>
            </a:solidFill>
          </a:endParaRPr>
        </a:p>
        <a:p>
          <a:pPr algn="l"/>
          <a:r>
            <a:rPr kumimoji="1" lang="ja-JP" altLang="en-US" sz="1100">
              <a:solidFill>
                <a:sysClr val="windowText" lastClr="000000"/>
              </a:solidFill>
            </a:rPr>
            <a:t>・数量確定システム</a:t>
          </a:r>
          <a:endParaRPr kumimoji="1" lang="en-US" altLang="ja-JP" sz="1100">
            <a:solidFill>
              <a:sysClr val="windowText" lastClr="000000"/>
            </a:solidFill>
          </a:endParaRPr>
        </a:p>
        <a:p>
          <a:pPr algn="l"/>
          <a:r>
            <a:rPr kumimoji="1" lang="ja-JP" altLang="en-US" sz="1100">
              <a:solidFill>
                <a:sysClr val="windowText" lastClr="000000"/>
              </a:solidFill>
            </a:rPr>
            <a:t>・用役管理システム</a:t>
          </a:r>
          <a:endParaRPr kumimoji="1" lang="en-US" altLang="ja-JP" sz="1100">
            <a:solidFill>
              <a:sysClr val="windowText" lastClr="000000"/>
            </a:solidFill>
          </a:endParaRPr>
        </a:p>
      </xdr:txBody>
    </xdr:sp>
    <xdr:clientData/>
  </xdr:twoCellAnchor>
  <xdr:twoCellAnchor>
    <xdr:from>
      <xdr:col>13</xdr:col>
      <xdr:colOff>9525</xdr:colOff>
      <xdr:row>8</xdr:row>
      <xdr:rowOff>85725</xdr:rowOff>
    </xdr:from>
    <xdr:to>
      <xdr:col>16</xdr:col>
      <xdr:colOff>9525</xdr:colOff>
      <xdr:row>14</xdr:row>
      <xdr:rowOff>85725</xdr:rowOff>
    </xdr:to>
    <xdr:sp macro="" textlink="">
      <xdr:nvSpPr>
        <xdr:cNvPr id="29" name="正方形/長方形 28">
          <a:extLst>
            <a:ext uri="{FF2B5EF4-FFF2-40B4-BE49-F238E27FC236}">
              <a16:creationId xmlns:a16="http://schemas.microsoft.com/office/drawing/2014/main" id="{00000000-0008-0000-0300-00001D000000}"/>
            </a:ext>
          </a:extLst>
        </xdr:cNvPr>
        <xdr:cNvSpPr/>
      </xdr:nvSpPr>
      <xdr:spPr>
        <a:xfrm>
          <a:off x="8181975" y="1406525"/>
          <a:ext cx="1885950" cy="990600"/>
        </a:xfrm>
        <a:prstGeom prst="rect">
          <a:avLst/>
        </a:prstGeom>
        <a:gradFill flip="none" rotWithShape="1">
          <a:gsLst>
            <a:gs pos="50000">
              <a:schemeClr val="bg1">
                <a:lumMod val="75000"/>
              </a:schemeClr>
            </a:gs>
            <a:gs pos="50000">
              <a:schemeClr val="accent6">
                <a:lumMod val="40000"/>
                <a:lumOff val="60000"/>
              </a:schemeClr>
            </a:gs>
          </a:gsLst>
          <a:lin ang="2700000" scaled="1"/>
          <a:tileRect/>
        </a:grad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共通基盤</a:t>
          </a:r>
          <a:r>
            <a:rPr kumimoji="1" lang="en-US" altLang="ja-JP" sz="1100">
              <a:solidFill>
                <a:sysClr val="windowText" lastClr="000000"/>
              </a:solidFill>
            </a:rPr>
            <a:t>DB</a:t>
          </a:r>
          <a:r>
            <a:rPr kumimoji="1" lang="ja-JP" altLang="en-US" sz="1100">
              <a:solidFill>
                <a:sysClr val="windowText" lastClr="000000"/>
              </a:solidFill>
            </a:rPr>
            <a:t>サーバ</a:t>
          </a:r>
          <a:endParaRPr kumimoji="1" lang="en-US" altLang="ja-JP" sz="1100">
            <a:solidFill>
              <a:sysClr val="windowText" lastClr="000000"/>
            </a:solidFill>
          </a:endParaRPr>
        </a:p>
        <a:p>
          <a:pPr algn="l"/>
          <a:r>
            <a:rPr kumimoji="1" lang="ja-JP" altLang="en-US" sz="1100">
              <a:solidFill>
                <a:sysClr val="windowText" lastClr="000000"/>
              </a:solidFill>
            </a:rPr>
            <a:t>・数量確定システム</a:t>
          </a:r>
        </a:p>
        <a:p>
          <a:pPr algn="l"/>
          <a:r>
            <a:rPr kumimoji="1" lang="ja-JP" altLang="en-US" sz="1100">
              <a:solidFill>
                <a:sysClr val="windowText" lastClr="000000"/>
              </a:solidFill>
            </a:rPr>
            <a:t>・用役管理システム</a:t>
          </a:r>
        </a:p>
        <a:p>
          <a:pPr algn="l"/>
          <a:endParaRPr kumimoji="1" lang="ja-JP" altLang="en-US" sz="1100">
            <a:solidFill>
              <a:sysClr val="windowText" lastClr="000000"/>
            </a:solidFill>
          </a:endParaRPr>
        </a:p>
      </xdr:txBody>
    </xdr:sp>
    <xdr:clientData/>
  </xdr:twoCellAnchor>
  <xdr:twoCellAnchor>
    <xdr:from>
      <xdr:col>15</xdr:col>
      <xdr:colOff>285750</xdr:colOff>
      <xdr:row>12</xdr:row>
      <xdr:rowOff>42863</xdr:rowOff>
    </xdr:from>
    <xdr:to>
      <xdr:col>15</xdr:col>
      <xdr:colOff>657225</xdr:colOff>
      <xdr:row>14</xdr:row>
      <xdr:rowOff>58865</xdr:rowOff>
    </xdr:to>
    <xdr:sp macro="" textlink="">
      <xdr:nvSpPr>
        <xdr:cNvPr id="30" name="円柱 29">
          <a:extLst>
            <a:ext uri="{FF2B5EF4-FFF2-40B4-BE49-F238E27FC236}">
              <a16:creationId xmlns:a16="http://schemas.microsoft.com/office/drawing/2014/main" id="{00000000-0008-0000-0300-00001E000000}"/>
            </a:ext>
          </a:extLst>
        </xdr:cNvPr>
        <xdr:cNvSpPr/>
      </xdr:nvSpPr>
      <xdr:spPr>
        <a:xfrm>
          <a:off x="9715500" y="2024063"/>
          <a:ext cx="339725" cy="346202"/>
        </a:xfrm>
        <a:prstGeom prst="can">
          <a:avLst/>
        </a:prstGeom>
        <a:gradFill>
          <a:gsLst>
            <a:gs pos="50000">
              <a:schemeClr val="bg1">
                <a:lumMod val="75000"/>
              </a:schemeClr>
            </a:gs>
            <a:gs pos="50000">
              <a:schemeClr val="bg1">
                <a:lumMod val="75000"/>
              </a:schemeClr>
            </a:gs>
            <a:gs pos="50000">
              <a:schemeClr val="accent6"/>
            </a:gs>
          </a:gsLst>
          <a:lin ang="2700000" scaled="1"/>
        </a:gradFill>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8</xdr:col>
      <xdr:colOff>0</xdr:colOff>
      <xdr:row>13</xdr:row>
      <xdr:rowOff>64295</xdr:rowOff>
    </xdr:from>
    <xdr:to>
      <xdr:col>10</xdr:col>
      <xdr:colOff>19050</xdr:colOff>
      <xdr:row>13</xdr:row>
      <xdr:rowOff>64295</xdr:rowOff>
    </xdr:to>
    <xdr:cxnSp macro="">
      <xdr:nvCxnSpPr>
        <xdr:cNvPr id="31" name="直線コネクタ 30">
          <a:extLst>
            <a:ext uri="{FF2B5EF4-FFF2-40B4-BE49-F238E27FC236}">
              <a16:creationId xmlns:a16="http://schemas.microsoft.com/office/drawing/2014/main" id="{00000000-0008-0000-0300-00001F000000}"/>
            </a:ext>
          </a:extLst>
        </xdr:cNvPr>
        <xdr:cNvCxnSpPr/>
      </xdr:nvCxnSpPr>
      <xdr:spPr>
        <a:xfrm>
          <a:off x="5029200" y="2210595"/>
          <a:ext cx="1276350" cy="0"/>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0</xdr:colOff>
      <xdr:row>16</xdr:row>
      <xdr:rowOff>54770</xdr:rowOff>
    </xdr:from>
    <xdr:to>
      <xdr:col>10</xdr:col>
      <xdr:colOff>19050</xdr:colOff>
      <xdr:row>16</xdr:row>
      <xdr:rowOff>54770</xdr:rowOff>
    </xdr:to>
    <xdr:cxnSp macro="">
      <xdr:nvCxnSpPr>
        <xdr:cNvPr id="32" name="直線コネクタ 31">
          <a:extLst>
            <a:ext uri="{FF2B5EF4-FFF2-40B4-BE49-F238E27FC236}">
              <a16:creationId xmlns:a16="http://schemas.microsoft.com/office/drawing/2014/main" id="{00000000-0008-0000-0300-000020000000}"/>
            </a:ext>
          </a:extLst>
        </xdr:cNvPr>
        <xdr:cNvCxnSpPr/>
      </xdr:nvCxnSpPr>
      <xdr:spPr>
        <a:xfrm>
          <a:off x="5029200" y="2696370"/>
          <a:ext cx="1276350" cy="0"/>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495300</xdr:colOff>
      <xdr:row>12</xdr:row>
      <xdr:rowOff>130970</xdr:rowOff>
    </xdr:from>
    <xdr:to>
      <xdr:col>9</xdr:col>
      <xdr:colOff>171450</xdr:colOff>
      <xdr:row>12</xdr:row>
      <xdr:rowOff>130971</xdr:rowOff>
    </xdr:to>
    <xdr:cxnSp macro="">
      <xdr:nvCxnSpPr>
        <xdr:cNvPr id="33" name="直線矢印コネクタ 32">
          <a:extLst>
            <a:ext uri="{FF2B5EF4-FFF2-40B4-BE49-F238E27FC236}">
              <a16:creationId xmlns:a16="http://schemas.microsoft.com/office/drawing/2014/main" id="{00000000-0008-0000-0300-000021000000}"/>
            </a:ext>
          </a:extLst>
        </xdr:cNvPr>
        <xdr:cNvCxnSpPr/>
      </xdr:nvCxnSpPr>
      <xdr:spPr>
        <a:xfrm flipH="1">
          <a:off x="5524500" y="2112170"/>
          <a:ext cx="304800" cy="1"/>
        </a:xfrm>
        <a:prstGeom prst="straightConnector1">
          <a:avLst/>
        </a:prstGeom>
        <a:ln>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495300</xdr:colOff>
      <xdr:row>16</xdr:row>
      <xdr:rowOff>150020</xdr:rowOff>
    </xdr:from>
    <xdr:to>
      <xdr:col>9</xdr:col>
      <xdr:colOff>171450</xdr:colOff>
      <xdr:row>16</xdr:row>
      <xdr:rowOff>150021</xdr:rowOff>
    </xdr:to>
    <xdr:cxnSp macro="">
      <xdr:nvCxnSpPr>
        <xdr:cNvPr id="34" name="直線矢印コネクタ 33">
          <a:extLst>
            <a:ext uri="{FF2B5EF4-FFF2-40B4-BE49-F238E27FC236}">
              <a16:creationId xmlns:a16="http://schemas.microsoft.com/office/drawing/2014/main" id="{00000000-0008-0000-0300-000022000000}"/>
            </a:ext>
          </a:extLst>
        </xdr:cNvPr>
        <xdr:cNvCxnSpPr/>
      </xdr:nvCxnSpPr>
      <xdr:spPr>
        <a:xfrm flipH="1">
          <a:off x="5524500" y="2791620"/>
          <a:ext cx="304800" cy="1"/>
        </a:xfrm>
        <a:prstGeom prst="straightConnector1">
          <a:avLst/>
        </a:prstGeom>
        <a:ln>
          <a:headEnd type="triangle" w="med" len="med"/>
          <a:tailEnd type="non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11906</xdr:colOff>
      <xdr:row>28</xdr:row>
      <xdr:rowOff>11907</xdr:rowOff>
    </xdr:from>
    <xdr:to>
      <xdr:col>4</xdr:col>
      <xdr:colOff>14285</xdr:colOff>
      <xdr:row>34</xdr:row>
      <xdr:rowOff>1</xdr:rowOff>
    </xdr:to>
    <xdr:sp macro="" textlink="">
      <xdr:nvSpPr>
        <xdr:cNvPr id="35" name="正方形/長方形 34">
          <a:extLst>
            <a:ext uri="{FF2B5EF4-FFF2-40B4-BE49-F238E27FC236}">
              <a16:creationId xmlns:a16="http://schemas.microsoft.com/office/drawing/2014/main" id="{00000000-0008-0000-0300-000023000000}"/>
            </a:ext>
          </a:extLst>
        </xdr:cNvPr>
        <xdr:cNvSpPr/>
      </xdr:nvSpPr>
      <xdr:spPr>
        <a:xfrm>
          <a:off x="640556" y="4634707"/>
          <a:ext cx="1888329" cy="978694"/>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ETS-R EAI</a:t>
          </a:r>
        </a:p>
        <a:p>
          <a:pPr algn="l"/>
          <a:r>
            <a:rPr kumimoji="1" lang="ja-JP" altLang="en-US" sz="1100">
              <a:solidFill>
                <a:sysClr val="windowText" lastClr="000000"/>
              </a:solidFill>
            </a:rPr>
            <a:t>・オフラスとの連携用</a:t>
          </a:r>
          <a:endParaRPr kumimoji="1" lang="en-US" altLang="ja-JP" sz="1100">
            <a:solidFill>
              <a:sysClr val="windowText" lastClr="000000"/>
            </a:solidFill>
          </a:endParaRPr>
        </a:p>
      </xdr:txBody>
    </xdr:sp>
    <xdr:clientData/>
  </xdr:twoCellAnchor>
  <xdr:twoCellAnchor>
    <xdr:from>
      <xdr:col>4</xdr:col>
      <xdr:colOff>14285</xdr:colOff>
      <xdr:row>31</xdr:row>
      <xdr:rowOff>0</xdr:rowOff>
    </xdr:from>
    <xdr:to>
      <xdr:col>5</xdr:col>
      <xdr:colOff>0</xdr:colOff>
      <xdr:row>31</xdr:row>
      <xdr:rowOff>5954</xdr:rowOff>
    </xdr:to>
    <xdr:cxnSp macro="">
      <xdr:nvCxnSpPr>
        <xdr:cNvPr id="36" name="直線コネクタ 35">
          <a:extLst>
            <a:ext uri="{FF2B5EF4-FFF2-40B4-BE49-F238E27FC236}">
              <a16:creationId xmlns:a16="http://schemas.microsoft.com/office/drawing/2014/main" id="{00000000-0008-0000-0300-000024000000}"/>
            </a:ext>
          </a:extLst>
        </xdr:cNvPr>
        <xdr:cNvCxnSpPr>
          <a:stCxn id="7" idx="1"/>
          <a:endCxn id="35" idx="3"/>
        </xdr:cNvCxnSpPr>
      </xdr:nvCxnSpPr>
      <xdr:spPr>
        <a:xfrm flipH="1">
          <a:off x="2528885" y="5118100"/>
          <a:ext cx="614365" cy="5954"/>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0</xdr:colOff>
      <xdr:row>21</xdr:row>
      <xdr:rowOff>80961</xdr:rowOff>
    </xdr:from>
    <xdr:to>
      <xdr:col>13</xdr:col>
      <xdr:colOff>30955</xdr:colOff>
      <xdr:row>31</xdr:row>
      <xdr:rowOff>0</xdr:rowOff>
    </xdr:to>
    <xdr:cxnSp macro="">
      <xdr:nvCxnSpPr>
        <xdr:cNvPr id="37" name="カギ線コネクタ 36">
          <a:extLst>
            <a:ext uri="{FF2B5EF4-FFF2-40B4-BE49-F238E27FC236}">
              <a16:creationId xmlns:a16="http://schemas.microsoft.com/office/drawing/2014/main" id="{00000000-0008-0000-0300-000025000000}"/>
            </a:ext>
          </a:extLst>
        </xdr:cNvPr>
        <xdr:cNvCxnSpPr>
          <a:stCxn id="25" idx="2"/>
          <a:endCxn id="7" idx="3"/>
        </xdr:cNvCxnSpPr>
      </xdr:nvCxnSpPr>
      <xdr:spPr>
        <a:xfrm rot="5400000">
          <a:off x="5831283" y="2745978"/>
          <a:ext cx="1570039" cy="3174205"/>
        </a:xfrm>
        <a:prstGeom prst="bentConnector2">
          <a:avLst/>
        </a:prstGeom>
        <a:ln w="57150">
          <a:solidFill>
            <a:srgbClr val="00B05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440531</xdr:colOff>
      <xdr:row>44</xdr:row>
      <xdr:rowOff>0</xdr:rowOff>
    </xdr:from>
    <xdr:to>
      <xdr:col>4</xdr:col>
      <xdr:colOff>440531</xdr:colOff>
      <xdr:row>50</xdr:row>
      <xdr:rowOff>0</xdr:rowOff>
    </xdr:to>
    <xdr:sp macro="" textlink="">
      <xdr:nvSpPr>
        <xdr:cNvPr id="38" name="正方形/長方形 37">
          <a:extLst>
            <a:ext uri="{FF2B5EF4-FFF2-40B4-BE49-F238E27FC236}">
              <a16:creationId xmlns:a16="http://schemas.microsoft.com/office/drawing/2014/main" id="{00000000-0008-0000-0300-000026000000}"/>
            </a:ext>
          </a:extLst>
        </xdr:cNvPr>
        <xdr:cNvSpPr/>
      </xdr:nvSpPr>
      <xdr:spPr>
        <a:xfrm>
          <a:off x="1069181" y="7264400"/>
          <a:ext cx="1885950" cy="99060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陸上出荷システム</a:t>
          </a:r>
          <a:endParaRPr kumimoji="1" lang="en-US" altLang="ja-JP" sz="1100">
            <a:solidFill>
              <a:sysClr val="windowText" lastClr="000000"/>
            </a:solidFill>
          </a:endParaRPr>
        </a:p>
        <a:p>
          <a:pPr algn="l"/>
          <a:r>
            <a:rPr kumimoji="1" lang="ja-JP" altLang="en-US" sz="1100">
              <a:solidFill>
                <a:sysClr val="windowText" lastClr="000000"/>
              </a:solidFill>
            </a:rPr>
            <a:t>・ヤードの連携先</a:t>
          </a:r>
          <a:endParaRPr kumimoji="1" lang="en-US" altLang="ja-JP" sz="1100">
            <a:solidFill>
              <a:sysClr val="windowText" lastClr="000000"/>
            </a:solidFill>
          </a:endParaRPr>
        </a:p>
      </xdr:txBody>
    </xdr:sp>
    <xdr:clientData/>
  </xdr:twoCellAnchor>
  <xdr:twoCellAnchor>
    <xdr:from>
      <xdr:col>3</xdr:col>
      <xdr:colOff>95251</xdr:colOff>
      <xdr:row>42</xdr:row>
      <xdr:rowOff>0</xdr:rowOff>
    </xdr:from>
    <xdr:to>
      <xdr:col>6</xdr:col>
      <xdr:colOff>345283</xdr:colOff>
      <xdr:row>44</xdr:row>
      <xdr:rowOff>0</xdr:rowOff>
    </xdr:to>
    <xdr:cxnSp macro="">
      <xdr:nvCxnSpPr>
        <xdr:cNvPr id="39" name="カギ線コネクタ 38">
          <a:extLst>
            <a:ext uri="{FF2B5EF4-FFF2-40B4-BE49-F238E27FC236}">
              <a16:creationId xmlns:a16="http://schemas.microsoft.com/office/drawing/2014/main" id="{00000000-0008-0000-0300-000027000000}"/>
            </a:ext>
          </a:extLst>
        </xdr:cNvPr>
        <xdr:cNvCxnSpPr>
          <a:stCxn id="8" idx="2"/>
          <a:endCxn id="38" idx="0"/>
        </xdr:cNvCxnSpPr>
      </xdr:nvCxnSpPr>
      <xdr:spPr>
        <a:xfrm rot="5400000">
          <a:off x="2884092" y="6031309"/>
          <a:ext cx="330200" cy="2135982"/>
        </a:xfrm>
        <a:prstGeom prst="bentConnector3">
          <a:avLst>
            <a:gd name="adj1" fmla="val 50000"/>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130969</xdr:colOff>
      <xdr:row>42</xdr:row>
      <xdr:rowOff>71438</xdr:rowOff>
    </xdr:from>
    <xdr:to>
      <xdr:col>4</xdr:col>
      <xdr:colOff>492919</xdr:colOff>
      <xdr:row>42</xdr:row>
      <xdr:rowOff>71439</xdr:rowOff>
    </xdr:to>
    <xdr:cxnSp macro="">
      <xdr:nvCxnSpPr>
        <xdr:cNvPr id="40" name="直線矢印コネクタ 39">
          <a:extLst>
            <a:ext uri="{FF2B5EF4-FFF2-40B4-BE49-F238E27FC236}">
              <a16:creationId xmlns:a16="http://schemas.microsoft.com/office/drawing/2014/main" id="{00000000-0008-0000-0300-000028000000}"/>
            </a:ext>
          </a:extLst>
        </xdr:cNvPr>
        <xdr:cNvCxnSpPr/>
      </xdr:nvCxnSpPr>
      <xdr:spPr>
        <a:xfrm flipH="1">
          <a:off x="2645569" y="7005638"/>
          <a:ext cx="361950" cy="1"/>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178594</xdr:colOff>
      <xdr:row>30</xdr:row>
      <xdr:rowOff>47626</xdr:rowOff>
    </xdr:from>
    <xdr:to>
      <xdr:col>4</xdr:col>
      <xdr:colOff>540544</xdr:colOff>
      <xdr:row>30</xdr:row>
      <xdr:rowOff>47627</xdr:rowOff>
    </xdr:to>
    <xdr:cxnSp macro="">
      <xdr:nvCxnSpPr>
        <xdr:cNvPr id="41" name="直線矢印コネクタ 40">
          <a:extLst>
            <a:ext uri="{FF2B5EF4-FFF2-40B4-BE49-F238E27FC236}">
              <a16:creationId xmlns:a16="http://schemas.microsoft.com/office/drawing/2014/main" id="{00000000-0008-0000-0300-000029000000}"/>
            </a:ext>
          </a:extLst>
        </xdr:cNvPr>
        <xdr:cNvCxnSpPr/>
      </xdr:nvCxnSpPr>
      <xdr:spPr>
        <a:xfrm flipH="1">
          <a:off x="2693194" y="5000626"/>
          <a:ext cx="361950" cy="1"/>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0</xdr:colOff>
      <xdr:row>4</xdr:row>
      <xdr:rowOff>0</xdr:rowOff>
    </xdr:from>
    <xdr:to>
      <xdr:col>2</xdr:col>
      <xdr:colOff>571500</xdr:colOff>
      <xdr:row>6</xdr:row>
      <xdr:rowOff>148166</xdr:rowOff>
    </xdr:to>
    <xdr:sp macro="" textlink="">
      <xdr:nvSpPr>
        <xdr:cNvPr id="42" name="正方形/長方形 41">
          <a:extLst>
            <a:ext uri="{FF2B5EF4-FFF2-40B4-BE49-F238E27FC236}">
              <a16:creationId xmlns:a16="http://schemas.microsoft.com/office/drawing/2014/main" id="{00000000-0008-0000-0300-00002A000000}"/>
            </a:ext>
          </a:extLst>
        </xdr:cNvPr>
        <xdr:cNvSpPr/>
      </xdr:nvSpPr>
      <xdr:spPr>
        <a:xfrm>
          <a:off x="624417" y="677333"/>
          <a:ext cx="1195916" cy="486833"/>
        </a:xfrm>
        <a:prstGeom prst="rect">
          <a:avLst/>
        </a:prstGeom>
        <a:solidFill>
          <a:schemeClr val="bg1"/>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2400">
              <a:solidFill>
                <a:schemeClr val="tx1"/>
              </a:solidFill>
            </a:rPr>
            <a:t>更新前</a:t>
          </a:r>
        </a:p>
      </xdr:txBody>
    </xdr:sp>
    <xdr:clientData/>
  </xdr:twoCellAnchor>
  <xdr:twoCellAnchor>
    <xdr:from>
      <xdr:col>4</xdr:col>
      <xdr:colOff>345283</xdr:colOff>
      <xdr:row>82</xdr:row>
      <xdr:rowOff>14554</xdr:rowOff>
    </xdr:from>
    <xdr:to>
      <xdr:col>8</xdr:col>
      <xdr:colOff>333377</xdr:colOff>
      <xdr:row>97</xdr:row>
      <xdr:rowOff>26460</xdr:rowOff>
    </xdr:to>
    <xdr:sp macro="" textlink="">
      <xdr:nvSpPr>
        <xdr:cNvPr id="43" name="正方形/長方形 42">
          <a:extLst>
            <a:ext uri="{FF2B5EF4-FFF2-40B4-BE49-F238E27FC236}">
              <a16:creationId xmlns:a16="http://schemas.microsoft.com/office/drawing/2014/main" id="{00000000-0008-0000-0300-00002B000000}"/>
            </a:ext>
          </a:extLst>
        </xdr:cNvPr>
        <xdr:cNvSpPr/>
      </xdr:nvSpPr>
      <xdr:spPr>
        <a:xfrm>
          <a:off x="2842950" y="13561221"/>
          <a:ext cx="2485760" cy="2551906"/>
        </a:xfrm>
        <a:prstGeom prst="rect">
          <a:avLst/>
        </a:prstGeom>
        <a:solidFill>
          <a:schemeClr val="accent2">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0</xdr:colOff>
      <xdr:row>90</xdr:row>
      <xdr:rowOff>14552</xdr:rowOff>
    </xdr:from>
    <xdr:to>
      <xdr:col>8</xdr:col>
      <xdr:colOff>333376</xdr:colOff>
      <xdr:row>106</xdr:row>
      <xdr:rowOff>14552</xdr:rowOff>
    </xdr:to>
    <xdr:sp macro="" textlink="">
      <xdr:nvSpPr>
        <xdr:cNvPr id="44" name="正方形/長方形 43">
          <a:extLst>
            <a:ext uri="{FF2B5EF4-FFF2-40B4-BE49-F238E27FC236}">
              <a16:creationId xmlns:a16="http://schemas.microsoft.com/office/drawing/2014/main" id="{00000000-0008-0000-0300-00002C000000}"/>
            </a:ext>
          </a:extLst>
        </xdr:cNvPr>
        <xdr:cNvSpPr/>
      </xdr:nvSpPr>
      <xdr:spPr>
        <a:xfrm>
          <a:off x="624417" y="14915885"/>
          <a:ext cx="4704292" cy="2709334"/>
        </a:xfrm>
        <a:prstGeom prst="rect">
          <a:avLst/>
        </a:prstGeom>
        <a:solidFill>
          <a:schemeClr val="accent2">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xdr:col>
      <xdr:colOff>1</xdr:colOff>
      <xdr:row>59</xdr:row>
      <xdr:rowOff>2647</xdr:rowOff>
    </xdr:from>
    <xdr:to>
      <xdr:col>8</xdr:col>
      <xdr:colOff>1</xdr:colOff>
      <xdr:row>65</xdr:row>
      <xdr:rowOff>2647</xdr:rowOff>
    </xdr:to>
    <xdr:sp macro="" textlink="">
      <xdr:nvSpPr>
        <xdr:cNvPr id="46" name="正方形/長方形 45">
          <a:extLst>
            <a:ext uri="{FF2B5EF4-FFF2-40B4-BE49-F238E27FC236}">
              <a16:creationId xmlns:a16="http://schemas.microsoft.com/office/drawing/2014/main" id="{00000000-0008-0000-0300-00002E000000}"/>
            </a:ext>
          </a:extLst>
        </xdr:cNvPr>
        <xdr:cNvSpPr/>
      </xdr:nvSpPr>
      <xdr:spPr>
        <a:xfrm>
          <a:off x="3122084" y="9654647"/>
          <a:ext cx="1873250" cy="101600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OneSAP</a:t>
          </a:r>
        </a:p>
        <a:p>
          <a:pPr algn="l"/>
          <a:endParaRPr kumimoji="1" lang="ja-JP" altLang="en-US" sz="1100">
            <a:solidFill>
              <a:sysClr val="windowText" lastClr="000000"/>
            </a:solidFill>
          </a:endParaRPr>
        </a:p>
      </xdr:txBody>
    </xdr:sp>
    <xdr:clientData/>
  </xdr:twoCellAnchor>
  <xdr:twoCellAnchor>
    <xdr:from>
      <xdr:col>5</xdr:col>
      <xdr:colOff>1</xdr:colOff>
      <xdr:row>67</xdr:row>
      <xdr:rowOff>2647</xdr:rowOff>
    </xdr:from>
    <xdr:to>
      <xdr:col>8</xdr:col>
      <xdr:colOff>1</xdr:colOff>
      <xdr:row>73</xdr:row>
      <xdr:rowOff>2647</xdr:rowOff>
    </xdr:to>
    <xdr:sp macro="" textlink="">
      <xdr:nvSpPr>
        <xdr:cNvPr id="47" name="正方形/長方形 46">
          <a:extLst>
            <a:ext uri="{FF2B5EF4-FFF2-40B4-BE49-F238E27FC236}">
              <a16:creationId xmlns:a16="http://schemas.microsoft.com/office/drawing/2014/main" id="{00000000-0008-0000-0300-00002F000000}"/>
            </a:ext>
          </a:extLst>
        </xdr:cNvPr>
        <xdr:cNvSpPr/>
      </xdr:nvSpPr>
      <xdr:spPr>
        <a:xfrm>
          <a:off x="3122084" y="11009314"/>
          <a:ext cx="1873250" cy="101600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連携</a:t>
          </a:r>
          <a:r>
            <a:rPr kumimoji="1" lang="en-US" altLang="ja-JP" sz="1100">
              <a:solidFill>
                <a:sysClr val="windowText" lastClr="000000"/>
              </a:solidFill>
            </a:rPr>
            <a:t>NAS</a:t>
          </a:r>
        </a:p>
        <a:p>
          <a:pPr algn="l"/>
          <a:r>
            <a:rPr kumimoji="1" lang="ja-JP" altLang="en-US" sz="1100">
              <a:solidFill>
                <a:sysClr val="windowText" lastClr="000000"/>
              </a:solidFill>
            </a:rPr>
            <a:t>・</a:t>
          </a:r>
          <a:r>
            <a:rPr kumimoji="1" lang="en-US" altLang="ja-JP" sz="1100">
              <a:solidFill>
                <a:sysClr val="windowText" lastClr="000000"/>
              </a:solidFill>
            </a:rPr>
            <a:t>SAP</a:t>
          </a:r>
          <a:r>
            <a:rPr kumimoji="1" lang="ja-JP" altLang="en-US" sz="1100">
              <a:solidFill>
                <a:sysClr val="windowText" lastClr="000000"/>
              </a:solidFill>
            </a:rPr>
            <a:t>とのファイル連携用</a:t>
          </a:r>
          <a:endParaRPr kumimoji="1" lang="en-US" altLang="ja-JP" sz="1100">
            <a:solidFill>
              <a:sysClr val="windowText" lastClr="000000"/>
            </a:solidFill>
          </a:endParaRPr>
        </a:p>
        <a:p>
          <a:pPr algn="l"/>
          <a:endParaRPr kumimoji="1" lang="ja-JP" altLang="en-US" sz="1100">
            <a:solidFill>
              <a:sysClr val="windowText" lastClr="000000"/>
            </a:solidFill>
          </a:endParaRPr>
        </a:p>
      </xdr:txBody>
    </xdr:sp>
    <xdr:clientData/>
  </xdr:twoCellAnchor>
  <xdr:twoCellAnchor>
    <xdr:from>
      <xdr:col>5</xdr:col>
      <xdr:colOff>1</xdr:colOff>
      <xdr:row>83</xdr:row>
      <xdr:rowOff>2647</xdr:rowOff>
    </xdr:from>
    <xdr:to>
      <xdr:col>8</xdr:col>
      <xdr:colOff>1</xdr:colOff>
      <xdr:row>89</xdr:row>
      <xdr:rowOff>2647</xdr:rowOff>
    </xdr:to>
    <xdr:sp macro="" textlink="">
      <xdr:nvSpPr>
        <xdr:cNvPr id="48" name="正方形/長方形 47">
          <a:extLst>
            <a:ext uri="{FF2B5EF4-FFF2-40B4-BE49-F238E27FC236}">
              <a16:creationId xmlns:a16="http://schemas.microsoft.com/office/drawing/2014/main" id="{00000000-0008-0000-0300-000030000000}"/>
            </a:ext>
          </a:extLst>
        </xdr:cNvPr>
        <xdr:cNvSpPr/>
      </xdr:nvSpPr>
      <xdr:spPr>
        <a:xfrm>
          <a:off x="3122084" y="13718647"/>
          <a:ext cx="1873250" cy="1016000"/>
        </a:xfrm>
        <a:prstGeom prst="rect">
          <a:avLst/>
        </a:prstGeom>
        <a:solidFill>
          <a:schemeClr val="accent6">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新徳山ヤード操業サーバ</a:t>
          </a:r>
          <a:endParaRPr kumimoji="1" lang="en-US" altLang="ja-JP" sz="1100">
            <a:solidFill>
              <a:sysClr val="windowText" lastClr="000000"/>
            </a:solidFill>
          </a:endParaRPr>
        </a:p>
        <a:p>
          <a:pPr algn="l"/>
          <a:r>
            <a:rPr kumimoji="1" lang="ja-JP" altLang="en-US" sz="1100">
              <a:solidFill>
                <a:sysClr val="windowText" lastClr="000000"/>
              </a:solidFill>
            </a:rPr>
            <a:t>・徳山ヤード操業</a:t>
          </a:r>
          <a:endParaRPr kumimoji="1" lang="en-US" altLang="ja-JP" sz="1100">
            <a:solidFill>
              <a:sysClr val="windowText" lastClr="000000"/>
            </a:solidFill>
          </a:endParaRPr>
        </a:p>
        <a:p>
          <a:pPr algn="l"/>
          <a:r>
            <a:rPr kumimoji="1" lang="ja-JP" altLang="en-US" sz="1100">
              <a:solidFill>
                <a:sysClr val="windowText" lastClr="000000"/>
              </a:solidFill>
            </a:rPr>
            <a:t>・</a:t>
          </a:r>
          <a:r>
            <a:rPr kumimoji="1" lang="en-US" altLang="ja-JP" sz="1100">
              <a:solidFill>
                <a:sysClr val="windowText" lastClr="000000"/>
              </a:solidFill>
            </a:rPr>
            <a:t>PIMS</a:t>
          </a:r>
          <a:r>
            <a:rPr kumimoji="1" lang="ja-JP" altLang="en-US" sz="1100">
              <a:solidFill>
                <a:sysClr val="windowText" lastClr="000000"/>
              </a:solidFill>
            </a:rPr>
            <a:t>取込サービス</a:t>
          </a:r>
        </a:p>
      </xdr:txBody>
    </xdr:sp>
    <xdr:clientData/>
  </xdr:twoCellAnchor>
  <xdr:twoCellAnchor>
    <xdr:from>
      <xdr:col>5</xdr:col>
      <xdr:colOff>1</xdr:colOff>
      <xdr:row>91</xdr:row>
      <xdr:rowOff>2647</xdr:rowOff>
    </xdr:from>
    <xdr:to>
      <xdr:col>8</xdr:col>
      <xdr:colOff>1</xdr:colOff>
      <xdr:row>97</xdr:row>
      <xdr:rowOff>2647</xdr:rowOff>
    </xdr:to>
    <xdr:sp macro="" textlink="">
      <xdr:nvSpPr>
        <xdr:cNvPr id="49" name="正方形/長方形 48">
          <a:extLst>
            <a:ext uri="{FF2B5EF4-FFF2-40B4-BE49-F238E27FC236}">
              <a16:creationId xmlns:a16="http://schemas.microsoft.com/office/drawing/2014/main" id="{00000000-0008-0000-0300-000031000000}"/>
            </a:ext>
          </a:extLst>
        </xdr:cNvPr>
        <xdr:cNvSpPr/>
      </xdr:nvSpPr>
      <xdr:spPr>
        <a:xfrm>
          <a:off x="3122084" y="15073314"/>
          <a:ext cx="1873250" cy="1016000"/>
        </a:xfrm>
        <a:prstGeom prst="rect">
          <a:avLst/>
        </a:prstGeom>
        <a:solidFill>
          <a:schemeClr val="accent6">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新徳山事業所</a:t>
          </a:r>
          <a:r>
            <a:rPr kumimoji="1" lang="en-US" altLang="ja-JP" sz="1100">
              <a:solidFill>
                <a:sysClr val="windowText" lastClr="000000"/>
              </a:solidFill>
            </a:rPr>
            <a:t>(</a:t>
          </a:r>
          <a:r>
            <a:rPr kumimoji="1" lang="ja-JP" altLang="en-US" sz="1100">
              <a:solidFill>
                <a:sysClr val="windowText" lastClr="000000"/>
              </a:solidFill>
            </a:rPr>
            <a:t>化学</a:t>
          </a:r>
          <a:r>
            <a:rPr kumimoji="1" lang="en-US" altLang="ja-JP" sz="1100">
              <a:solidFill>
                <a:sysClr val="windowText" lastClr="000000"/>
              </a:solidFill>
            </a:rPr>
            <a:t>)GW</a:t>
          </a:r>
          <a:r>
            <a:rPr kumimoji="1" lang="ja-JP" altLang="en-US" sz="1100">
              <a:solidFill>
                <a:sysClr val="windowText" lastClr="000000"/>
              </a:solidFill>
            </a:rPr>
            <a:t>サーバ</a:t>
          </a:r>
          <a:endParaRPr kumimoji="1" lang="en-US" altLang="ja-JP" sz="1100">
            <a:solidFill>
              <a:sysClr val="windowText" lastClr="000000"/>
            </a:solidFill>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ja-JP" sz="1100">
              <a:solidFill>
                <a:sysClr val="windowText" lastClr="000000"/>
              </a:solidFill>
              <a:effectLst/>
              <a:latin typeface="+mn-lt"/>
              <a:ea typeface="+mn-ea"/>
              <a:cs typeface="+mn-cs"/>
            </a:rPr>
            <a:t>・</a:t>
          </a:r>
          <a:r>
            <a:rPr kumimoji="1" lang="en-US" altLang="ja-JP" sz="1100">
              <a:solidFill>
                <a:sysClr val="windowText" lastClr="000000"/>
              </a:solidFill>
              <a:effectLst/>
              <a:latin typeface="+mn-lt"/>
              <a:ea typeface="+mn-ea"/>
              <a:cs typeface="+mn-cs"/>
            </a:rPr>
            <a:t>L3</a:t>
          </a:r>
          <a:r>
            <a:rPr kumimoji="1" lang="ja-JP" altLang="ja-JP" sz="1100">
              <a:solidFill>
                <a:sysClr val="windowText" lastClr="000000"/>
              </a:solidFill>
              <a:effectLst/>
              <a:latin typeface="+mn-lt"/>
              <a:ea typeface="+mn-ea"/>
              <a:cs typeface="+mn-cs"/>
            </a:rPr>
            <a:t>層とのファイル連携用</a:t>
          </a:r>
          <a:endParaRPr lang="ja-JP" altLang="ja-JP">
            <a:solidFill>
              <a:sysClr val="windowText" lastClr="000000"/>
            </a:solidFill>
            <a:effectLst/>
          </a:endParaRPr>
        </a:p>
      </xdr:txBody>
    </xdr:sp>
    <xdr:clientData/>
  </xdr:twoCellAnchor>
  <xdr:twoCellAnchor>
    <xdr:from>
      <xdr:col>9</xdr:col>
      <xdr:colOff>1</xdr:colOff>
      <xdr:row>91</xdr:row>
      <xdr:rowOff>2647</xdr:rowOff>
    </xdr:from>
    <xdr:to>
      <xdr:col>12</xdr:col>
      <xdr:colOff>1</xdr:colOff>
      <xdr:row>97</xdr:row>
      <xdr:rowOff>2647</xdr:rowOff>
    </xdr:to>
    <xdr:sp macro="" textlink="">
      <xdr:nvSpPr>
        <xdr:cNvPr id="50" name="正方形/長方形 49">
          <a:extLst>
            <a:ext uri="{FF2B5EF4-FFF2-40B4-BE49-F238E27FC236}">
              <a16:creationId xmlns:a16="http://schemas.microsoft.com/office/drawing/2014/main" id="{00000000-0008-0000-0300-000032000000}"/>
            </a:ext>
          </a:extLst>
        </xdr:cNvPr>
        <xdr:cNvSpPr/>
      </xdr:nvSpPr>
      <xdr:spPr>
        <a:xfrm>
          <a:off x="5619751" y="15073314"/>
          <a:ext cx="1873250" cy="101600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PIMS</a:t>
          </a:r>
          <a:r>
            <a:rPr kumimoji="1" lang="ja-JP" altLang="en-US" sz="1100">
              <a:solidFill>
                <a:sysClr val="windowText" lastClr="000000"/>
              </a:solidFill>
            </a:rPr>
            <a:t>サーバ</a:t>
          </a:r>
          <a:endParaRPr kumimoji="1" lang="en-US" altLang="ja-JP" sz="1100">
            <a:solidFill>
              <a:sysClr val="windowText" lastClr="000000"/>
            </a:solidFill>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ja-JP" sz="1100">
              <a:solidFill>
                <a:sysClr val="windowText" lastClr="000000"/>
              </a:solidFill>
              <a:effectLst/>
              <a:latin typeface="+mn-lt"/>
              <a:ea typeface="+mn-ea"/>
              <a:cs typeface="+mn-cs"/>
            </a:rPr>
            <a:t>・</a:t>
          </a:r>
          <a:r>
            <a:rPr kumimoji="1" lang="en-US" altLang="ja-JP" sz="1100">
              <a:solidFill>
                <a:sysClr val="windowText" lastClr="000000"/>
              </a:solidFill>
              <a:effectLst/>
              <a:latin typeface="+mn-lt"/>
              <a:ea typeface="+mn-ea"/>
              <a:cs typeface="+mn-cs"/>
            </a:rPr>
            <a:t>PHX</a:t>
          </a:r>
          <a:r>
            <a:rPr kumimoji="1" lang="ja-JP" altLang="ja-JP" sz="1100">
              <a:solidFill>
                <a:sysClr val="windowText" lastClr="000000"/>
              </a:solidFill>
              <a:effectLst/>
              <a:latin typeface="+mn-lt"/>
              <a:ea typeface="+mn-ea"/>
              <a:cs typeface="+mn-cs"/>
            </a:rPr>
            <a:t>データ取込元</a:t>
          </a:r>
          <a:endParaRPr lang="ja-JP" altLang="ja-JP">
            <a:solidFill>
              <a:sysClr val="windowText" lastClr="000000"/>
            </a:solidFill>
            <a:effectLst/>
          </a:endParaRPr>
        </a:p>
      </xdr:txBody>
    </xdr:sp>
    <xdr:clientData/>
  </xdr:twoCellAnchor>
  <xdr:twoCellAnchor>
    <xdr:from>
      <xdr:col>6</xdr:col>
      <xdr:colOff>345283</xdr:colOff>
      <xdr:row>73</xdr:row>
      <xdr:rowOff>2647</xdr:rowOff>
    </xdr:from>
    <xdr:to>
      <xdr:col>6</xdr:col>
      <xdr:colOff>345283</xdr:colOff>
      <xdr:row>83</xdr:row>
      <xdr:rowOff>2647</xdr:rowOff>
    </xdr:to>
    <xdr:cxnSp macro="">
      <xdr:nvCxnSpPr>
        <xdr:cNvPr id="51" name="直線コネクタ 50">
          <a:extLst>
            <a:ext uri="{FF2B5EF4-FFF2-40B4-BE49-F238E27FC236}">
              <a16:creationId xmlns:a16="http://schemas.microsoft.com/office/drawing/2014/main" id="{00000000-0008-0000-0300-000033000000}"/>
            </a:ext>
          </a:extLst>
        </xdr:cNvPr>
        <xdr:cNvCxnSpPr>
          <a:stCxn id="47" idx="2"/>
          <a:endCxn id="48" idx="0"/>
        </xdr:cNvCxnSpPr>
      </xdr:nvCxnSpPr>
      <xdr:spPr>
        <a:xfrm>
          <a:off x="4091783" y="12025314"/>
          <a:ext cx="0" cy="1693333"/>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342901</xdr:colOff>
      <xdr:row>89</xdr:row>
      <xdr:rowOff>2647</xdr:rowOff>
    </xdr:from>
    <xdr:to>
      <xdr:col>10</xdr:col>
      <xdr:colOff>342901</xdr:colOff>
      <xdr:row>91</xdr:row>
      <xdr:rowOff>2647</xdr:rowOff>
    </xdr:to>
    <xdr:cxnSp macro="">
      <xdr:nvCxnSpPr>
        <xdr:cNvPr id="52" name="カギ線コネクタ 51">
          <a:extLst>
            <a:ext uri="{FF2B5EF4-FFF2-40B4-BE49-F238E27FC236}">
              <a16:creationId xmlns:a16="http://schemas.microsoft.com/office/drawing/2014/main" id="{00000000-0008-0000-0300-000034000000}"/>
            </a:ext>
          </a:extLst>
        </xdr:cNvPr>
        <xdr:cNvCxnSpPr>
          <a:stCxn id="48" idx="2"/>
          <a:endCxn id="50" idx="0"/>
        </xdr:cNvCxnSpPr>
      </xdr:nvCxnSpPr>
      <xdr:spPr>
        <a:xfrm rot="16200000" flipH="1">
          <a:off x="5168901" y="13655147"/>
          <a:ext cx="338667" cy="2497667"/>
        </a:xfrm>
        <a:prstGeom prst="bentConnector3">
          <a:avLst/>
        </a:prstGeom>
        <a:ln w="57150">
          <a:solidFill>
            <a:srgbClr val="00B05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342901</xdr:colOff>
      <xdr:row>65</xdr:row>
      <xdr:rowOff>2647</xdr:rowOff>
    </xdr:from>
    <xdr:to>
      <xdr:col>6</xdr:col>
      <xdr:colOff>342901</xdr:colOff>
      <xdr:row>67</xdr:row>
      <xdr:rowOff>2647</xdr:rowOff>
    </xdr:to>
    <xdr:cxnSp macro="">
      <xdr:nvCxnSpPr>
        <xdr:cNvPr id="53" name="直線コネクタ 52">
          <a:extLst>
            <a:ext uri="{FF2B5EF4-FFF2-40B4-BE49-F238E27FC236}">
              <a16:creationId xmlns:a16="http://schemas.microsoft.com/office/drawing/2014/main" id="{00000000-0008-0000-0300-000035000000}"/>
            </a:ext>
          </a:extLst>
        </xdr:cNvPr>
        <xdr:cNvCxnSpPr>
          <a:stCxn id="46" idx="2"/>
          <a:endCxn id="47" idx="0"/>
        </xdr:cNvCxnSpPr>
      </xdr:nvCxnSpPr>
      <xdr:spPr>
        <a:xfrm>
          <a:off x="4089401" y="10670647"/>
          <a:ext cx="0" cy="338667"/>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228601</xdr:colOff>
      <xdr:row>89</xdr:row>
      <xdr:rowOff>2647</xdr:rowOff>
    </xdr:from>
    <xdr:to>
      <xdr:col>6</xdr:col>
      <xdr:colOff>228601</xdr:colOff>
      <xdr:row>91</xdr:row>
      <xdr:rowOff>2647</xdr:rowOff>
    </xdr:to>
    <xdr:cxnSp macro="">
      <xdr:nvCxnSpPr>
        <xdr:cNvPr id="54" name="直線コネクタ 53">
          <a:extLst>
            <a:ext uri="{FF2B5EF4-FFF2-40B4-BE49-F238E27FC236}">
              <a16:creationId xmlns:a16="http://schemas.microsoft.com/office/drawing/2014/main" id="{00000000-0008-0000-0300-000036000000}"/>
            </a:ext>
          </a:extLst>
        </xdr:cNvPr>
        <xdr:cNvCxnSpPr/>
      </xdr:nvCxnSpPr>
      <xdr:spPr>
        <a:xfrm>
          <a:off x="3975101" y="14734647"/>
          <a:ext cx="0" cy="338667"/>
        </a:xfrm>
        <a:prstGeom prst="line">
          <a:avLst/>
        </a:prstGeom>
        <a:ln w="57150">
          <a:solidFill>
            <a:schemeClr val="accent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xdr:colOff>
      <xdr:row>99</xdr:row>
      <xdr:rowOff>2648</xdr:rowOff>
    </xdr:from>
    <xdr:to>
      <xdr:col>8</xdr:col>
      <xdr:colOff>1</xdr:colOff>
      <xdr:row>105</xdr:row>
      <xdr:rowOff>2648</xdr:rowOff>
    </xdr:to>
    <xdr:sp macro="" textlink="">
      <xdr:nvSpPr>
        <xdr:cNvPr id="55" name="正方形/長方形 54">
          <a:extLst>
            <a:ext uri="{FF2B5EF4-FFF2-40B4-BE49-F238E27FC236}">
              <a16:creationId xmlns:a16="http://schemas.microsoft.com/office/drawing/2014/main" id="{00000000-0008-0000-0300-000037000000}"/>
            </a:ext>
          </a:extLst>
        </xdr:cNvPr>
        <xdr:cNvSpPr/>
      </xdr:nvSpPr>
      <xdr:spPr>
        <a:xfrm>
          <a:off x="3122084" y="16427981"/>
          <a:ext cx="1873250" cy="101600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運転制御サーバ</a:t>
          </a:r>
          <a:endParaRPr kumimoji="1" lang="en-US" altLang="ja-JP" sz="1100">
            <a:solidFill>
              <a:sysClr val="windowText" lastClr="000000"/>
            </a:solidFill>
          </a:endParaRPr>
        </a:p>
        <a:p>
          <a:pPr algn="l"/>
          <a:r>
            <a:rPr kumimoji="1" lang="ja-JP" altLang="en-US" sz="1100">
              <a:solidFill>
                <a:sysClr val="windowText" lastClr="000000"/>
              </a:solidFill>
            </a:rPr>
            <a:t>・ヤードの連携先</a:t>
          </a:r>
          <a:endParaRPr kumimoji="1" lang="en-US" altLang="ja-JP" sz="1100">
            <a:solidFill>
              <a:sysClr val="windowText" lastClr="000000"/>
            </a:solidFill>
          </a:endParaRPr>
        </a:p>
      </xdr:txBody>
    </xdr:sp>
    <xdr:clientData/>
  </xdr:twoCellAnchor>
  <xdr:twoCellAnchor>
    <xdr:from>
      <xdr:col>6</xdr:col>
      <xdr:colOff>342901</xdr:colOff>
      <xdr:row>97</xdr:row>
      <xdr:rowOff>2647</xdr:rowOff>
    </xdr:from>
    <xdr:to>
      <xdr:col>6</xdr:col>
      <xdr:colOff>342901</xdr:colOff>
      <xdr:row>99</xdr:row>
      <xdr:rowOff>2648</xdr:rowOff>
    </xdr:to>
    <xdr:cxnSp macro="">
      <xdr:nvCxnSpPr>
        <xdr:cNvPr id="56" name="直線コネクタ 55">
          <a:extLst>
            <a:ext uri="{FF2B5EF4-FFF2-40B4-BE49-F238E27FC236}">
              <a16:creationId xmlns:a16="http://schemas.microsoft.com/office/drawing/2014/main" id="{00000000-0008-0000-0300-000038000000}"/>
            </a:ext>
          </a:extLst>
        </xdr:cNvPr>
        <xdr:cNvCxnSpPr>
          <a:stCxn id="49" idx="2"/>
          <a:endCxn id="55" idx="0"/>
        </xdr:cNvCxnSpPr>
      </xdr:nvCxnSpPr>
      <xdr:spPr>
        <a:xfrm>
          <a:off x="4089401" y="16089314"/>
          <a:ext cx="0" cy="338667"/>
        </a:xfrm>
        <a:prstGeom prst="line">
          <a:avLst/>
        </a:prstGeom>
        <a:ln w="57150">
          <a:solidFill>
            <a:schemeClr val="accent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95251</xdr:colOff>
      <xdr:row>89</xdr:row>
      <xdr:rowOff>31222</xdr:rowOff>
    </xdr:from>
    <xdr:to>
      <xdr:col>6</xdr:col>
      <xdr:colOff>95251</xdr:colOff>
      <xdr:row>90</xdr:row>
      <xdr:rowOff>145524</xdr:rowOff>
    </xdr:to>
    <xdr:cxnSp macro="">
      <xdr:nvCxnSpPr>
        <xdr:cNvPr id="57" name="直線矢印コネクタ 56">
          <a:extLst>
            <a:ext uri="{FF2B5EF4-FFF2-40B4-BE49-F238E27FC236}">
              <a16:creationId xmlns:a16="http://schemas.microsoft.com/office/drawing/2014/main" id="{00000000-0008-0000-0300-000039000000}"/>
            </a:ext>
          </a:extLst>
        </xdr:cNvPr>
        <xdr:cNvCxnSpPr/>
      </xdr:nvCxnSpPr>
      <xdr:spPr>
        <a:xfrm flipV="1">
          <a:off x="3841751" y="14763222"/>
          <a:ext cx="0" cy="283635"/>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473867</xdr:colOff>
      <xdr:row>97</xdr:row>
      <xdr:rowOff>31222</xdr:rowOff>
    </xdr:from>
    <xdr:to>
      <xdr:col>6</xdr:col>
      <xdr:colOff>473867</xdr:colOff>
      <xdr:row>98</xdr:row>
      <xdr:rowOff>145523</xdr:rowOff>
    </xdr:to>
    <xdr:cxnSp macro="">
      <xdr:nvCxnSpPr>
        <xdr:cNvPr id="58" name="直線矢印コネクタ 57">
          <a:extLst>
            <a:ext uri="{FF2B5EF4-FFF2-40B4-BE49-F238E27FC236}">
              <a16:creationId xmlns:a16="http://schemas.microsoft.com/office/drawing/2014/main" id="{00000000-0008-0000-0300-00003A000000}"/>
            </a:ext>
          </a:extLst>
        </xdr:cNvPr>
        <xdr:cNvCxnSpPr/>
      </xdr:nvCxnSpPr>
      <xdr:spPr>
        <a:xfrm flipV="1">
          <a:off x="4220367" y="16117889"/>
          <a:ext cx="0" cy="283634"/>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188120</xdr:colOff>
      <xdr:row>77</xdr:row>
      <xdr:rowOff>78847</xdr:rowOff>
    </xdr:from>
    <xdr:to>
      <xdr:col>6</xdr:col>
      <xdr:colOff>188120</xdr:colOff>
      <xdr:row>79</xdr:row>
      <xdr:rowOff>26461</xdr:rowOff>
    </xdr:to>
    <xdr:cxnSp macro="">
      <xdr:nvCxnSpPr>
        <xdr:cNvPr id="59" name="直線矢印コネクタ 58">
          <a:extLst>
            <a:ext uri="{FF2B5EF4-FFF2-40B4-BE49-F238E27FC236}">
              <a16:creationId xmlns:a16="http://schemas.microsoft.com/office/drawing/2014/main" id="{00000000-0008-0000-0300-00003B000000}"/>
            </a:ext>
          </a:extLst>
        </xdr:cNvPr>
        <xdr:cNvCxnSpPr/>
      </xdr:nvCxnSpPr>
      <xdr:spPr>
        <a:xfrm flipV="1">
          <a:off x="3934620" y="12778847"/>
          <a:ext cx="0" cy="286281"/>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133351</xdr:colOff>
      <xdr:row>89</xdr:row>
      <xdr:rowOff>78847</xdr:rowOff>
    </xdr:from>
    <xdr:to>
      <xdr:col>8</xdr:col>
      <xdr:colOff>495301</xdr:colOff>
      <xdr:row>89</xdr:row>
      <xdr:rowOff>78848</xdr:rowOff>
    </xdr:to>
    <xdr:cxnSp macro="">
      <xdr:nvCxnSpPr>
        <xdr:cNvPr id="60" name="直線矢印コネクタ 59">
          <a:extLst>
            <a:ext uri="{FF2B5EF4-FFF2-40B4-BE49-F238E27FC236}">
              <a16:creationId xmlns:a16="http://schemas.microsoft.com/office/drawing/2014/main" id="{00000000-0008-0000-0300-00003C000000}"/>
            </a:ext>
          </a:extLst>
        </xdr:cNvPr>
        <xdr:cNvCxnSpPr/>
      </xdr:nvCxnSpPr>
      <xdr:spPr>
        <a:xfrm flipH="1">
          <a:off x="5128684" y="14810847"/>
          <a:ext cx="361950" cy="1"/>
        </a:xfrm>
        <a:prstGeom prst="straightConnector1">
          <a:avLst/>
        </a:prstGeom>
        <a:ln>
          <a:solidFill>
            <a:srgbClr val="00B050"/>
          </a:solidFill>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188120</xdr:colOff>
      <xdr:row>65</xdr:row>
      <xdr:rowOff>21697</xdr:rowOff>
    </xdr:from>
    <xdr:to>
      <xdr:col>6</xdr:col>
      <xdr:colOff>188120</xdr:colOff>
      <xdr:row>66</xdr:row>
      <xdr:rowOff>135999</xdr:rowOff>
    </xdr:to>
    <xdr:cxnSp macro="">
      <xdr:nvCxnSpPr>
        <xdr:cNvPr id="61" name="直線矢印コネクタ 60">
          <a:extLst>
            <a:ext uri="{FF2B5EF4-FFF2-40B4-BE49-F238E27FC236}">
              <a16:creationId xmlns:a16="http://schemas.microsoft.com/office/drawing/2014/main" id="{00000000-0008-0000-0300-00003D000000}"/>
            </a:ext>
          </a:extLst>
        </xdr:cNvPr>
        <xdr:cNvCxnSpPr/>
      </xdr:nvCxnSpPr>
      <xdr:spPr>
        <a:xfrm flipV="1">
          <a:off x="3934620" y="10689697"/>
          <a:ext cx="0" cy="283635"/>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392907</xdr:colOff>
      <xdr:row>85</xdr:row>
      <xdr:rowOff>52654</xdr:rowOff>
    </xdr:from>
    <xdr:to>
      <xdr:col>10</xdr:col>
      <xdr:colOff>64295</xdr:colOff>
      <xdr:row>85</xdr:row>
      <xdr:rowOff>52655</xdr:rowOff>
    </xdr:to>
    <xdr:cxnSp macro="">
      <xdr:nvCxnSpPr>
        <xdr:cNvPr id="62" name="直線矢印コネクタ 61">
          <a:extLst>
            <a:ext uri="{FF2B5EF4-FFF2-40B4-BE49-F238E27FC236}">
              <a16:creationId xmlns:a16="http://schemas.microsoft.com/office/drawing/2014/main" id="{00000000-0008-0000-0300-00003E000000}"/>
            </a:ext>
          </a:extLst>
        </xdr:cNvPr>
        <xdr:cNvCxnSpPr/>
      </xdr:nvCxnSpPr>
      <xdr:spPr>
        <a:xfrm flipH="1">
          <a:off x="6012657" y="14107321"/>
          <a:ext cx="295805" cy="1"/>
        </a:xfrm>
        <a:prstGeom prst="straightConnector1">
          <a:avLst/>
        </a:prstGeom>
        <a:ln>
          <a:solidFill>
            <a:srgbClr val="00B050"/>
          </a:solidFill>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277092</xdr:colOff>
      <xdr:row>86</xdr:row>
      <xdr:rowOff>135997</xdr:rowOff>
    </xdr:from>
    <xdr:to>
      <xdr:col>8</xdr:col>
      <xdr:colOff>5101</xdr:colOff>
      <xdr:row>88</xdr:row>
      <xdr:rowOff>151999</xdr:rowOff>
    </xdr:to>
    <xdr:sp macro="" textlink="">
      <xdr:nvSpPr>
        <xdr:cNvPr id="63" name="円柱 62">
          <a:extLst>
            <a:ext uri="{FF2B5EF4-FFF2-40B4-BE49-F238E27FC236}">
              <a16:creationId xmlns:a16="http://schemas.microsoft.com/office/drawing/2014/main" id="{00000000-0008-0000-0300-00003F000000}"/>
            </a:ext>
          </a:extLst>
        </xdr:cNvPr>
        <xdr:cNvSpPr/>
      </xdr:nvSpPr>
      <xdr:spPr>
        <a:xfrm>
          <a:off x="4648009" y="14359997"/>
          <a:ext cx="352425" cy="354669"/>
        </a:xfrm>
        <a:prstGeom prst="can">
          <a:avLst/>
        </a:prstGeom>
        <a:solidFill>
          <a:schemeClr val="accent6"/>
        </a:solidFill>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381000</xdr:colOff>
      <xdr:row>60</xdr:row>
      <xdr:rowOff>97898</xdr:rowOff>
    </xdr:from>
    <xdr:to>
      <xdr:col>13</xdr:col>
      <xdr:colOff>10584</xdr:colOff>
      <xdr:row>76</xdr:row>
      <xdr:rowOff>83608</xdr:rowOff>
    </xdr:to>
    <xdr:sp macro="" textlink="">
      <xdr:nvSpPr>
        <xdr:cNvPr id="64" name="正方形/長方形 63">
          <a:extLst>
            <a:ext uri="{FF2B5EF4-FFF2-40B4-BE49-F238E27FC236}">
              <a16:creationId xmlns:a16="http://schemas.microsoft.com/office/drawing/2014/main" id="{00000000-0008-0000-0300-000040000000}"/>
            </a:ext>
          </a:extLst>
        </xdr:cNvPr>
        <xdr:cNvSpPr/>
      </xdr:nvSpPr>
      <xdr:spPr>
        <a:xfrm>
          <a:off x="5905500" y="10257898"/>
          <a:ext cx="2084917" cy="2695043"/>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新共通基盤</a:t>
          </a:r>
        </a:p>
      </xdr:txBody>
    </xdr:sp>
    <xdr:clientData/>
  </xdr:twoCellAnchor>
  <xdr:twoCellAnchor>
    <xdr:from>
      <xdr:col>10</xdr:col>
      <xdr:colOff>9526</xdr:colOff>
      <xdr:row>69</xdr:row>
      <xdr:rowOff>88373</xdr:rowOff>
    </xdr:from>
    <xdr:to>
      <xdr:col>13</xdr:col>
      <xdr:colOff>9526</xdr:colOff>
      <xdr:row>75</xdr:row>
      <xdr:rowOff>88373</xdr:rowOff>
    </xdr:to>
    <xdr:sp macro="" textlink="">
      <xdr:nvSpPr>
        <xdr:cNvPr id="65" name="正方形/長方形 64">
          <a:extLst>
            <a:ext uri="{FF2B5EF4-FFF2-40B4-BE49-F238E27FC236}">
              <a16:creationId xmlns:a16="http://schemas.microsoft.com/office/drawing/2014/main" id="{00000000-0008-0000-0300-000041000000}"/>
            </a:ext>
          </a:extLst>
        </xdr:cNvPr>
        <xdr:cNvSpPr/>
      </xdr:nvSpPr>
      <xdr:spPr>
        <a:xfrm>
          <a:off x="6253693" y="11433706"/>
          <a:ext cx="1873250" cy="1016000"/>
        </a:xfrm>
        <a:prstGeom prst="rect">
          <a:avLst/>
        </a:prstGeom>
        <a:gradFill flip="none" rotWithShape="1">
          <a:gsLst>
            <a:gs pos="50000">
              <a:schemeClr val="bg1">
                <a:lumMod val="75000"/>
              </a:schemeClr>
            </a:gs>
            <a:gs pos="50000">
              <a:schemeClr val="accent6">
                <a:lumMod val="40000"/>
                <a:lumOff val="60000"/>
              </a:schemeClr>
            </a:gs>
          </a:gsLst>
          <a:lin ang="2700000" scaled="1"/>
          <a:tileRect/>
        </a:grad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バッチ基盤サーバ</a:t>
          </a:r>
          <a:endParaRPr kumimoji="1" lang="en-US" altLang="ja-JP" sz="1100">
            <a:solidFill>
              <a:sysClr val="windowText" lastClr="000000"/>
            </a:solidFill>
          </a:endParaRPr>
        </a:p>
        <a:p>
          <a:pPr algn="l"/>
          <a:r>
            <a:rPr kumimoji="1" lang="ja-JP" altLang="en-US" sz="1100">
              <a:solidFill>
                <a:sysClr val="windowText" lastClr="000000"/>
              </a:solidFill>
            </a:rPr>
            <a:t>・数量確定システム</a:t>
          </a:r>
        </a:p>
        <a:p>
          <a:pPr algn="l"/>
          <a:r>
            <a:rPr kumimoji="1" lang="ja-JP" altLang="en-US" sz="1100">
              <a:solidFill>
                <a:sysClr val="windowText" lastClr="000000"/>
              </a:solidFill>
            </a:rPr>
            <a:t>・用役管理システム</a:t>
          </a:r>
        </a:p>
        <a:p>
          <a:pPr algn="l"/>
          <a:endParaRPr kumimoji="1" lang="en-US" altLang="ja-JP" sz="1100">
            <a:solidFill>
              <a:sysClr val="windowText" lastClr="000000"/>
            </a:solidFill>
          </a:endParaRPr>
        </a:p>
        <a:p>
          <a:pPr algn="l"/>
          <a:endParaRPr kumimoji="1" lang="ja-JP" altLang="en-US" sz="1100">
            <a:solidFill>
              <a:sysClr val="windowText" lastClr="000000"/>
            </a:solidFill>
          </a:endParaRPr>
        </a:p>
      </xdr:txBody>
    </xdr:sp>
    <xdr:clientData/>
  </xdr:twoCellAnchor>
  <xdr:twoCellAnchor>
    <xdr:from>
      <xdr:col>13</xdr:col>
      <xdr:colOff>9526</xdr:colOff>
      <xdr:row>69</xdr:row>
      <xdr:rowOff>88373</xdr:rowOff>
    </xdr:from>
    <xdr:to>
      <xdr:col>16</xdr:col>
      <xdr:colOff>9526</xdr:colOff>
      <xdr:row>75</xdr:row>
      <xdr:rowOff>88373</xdr:rowOff>
    </xdr:to>
    <xdr:sp macro="" textlink="">
      <xdr:nvSpPr>
        <xdr:cNvPr id="66" name="正方形/長方形 65">
          <a:extLst>
            <a:ext uri="{FF2B5EF4-FFF2-40B4-BE49-F238E27FC236}">
              <a16:creationId xmlns:a16="http://schemas.microsoft.com/office/drawing/2014/main" id="{00000000-0008-0000-0300-000042000000}"/>
            </a:ext>
          </a:extLst>
        </xdr:cNvPr>
        <xdr:cNvSpPr/>
      </xdr:nvSpPr>
      <xdr:spPr>
        <a:xfrm>
          <a:off x="8126943" y="11433706"/>
          <a:ext cx="1873250" cy="1016000"/>
        </a:xfrm>
        <a:prstGeom prst="rect">
          <a:avLst/>
        </a:prstGeom>
        <a:gradFill flip="none" rotWithShape="1">
          <a:gsLst>
            <a:gs pos="50000">
              <a:schemeClr val="bg1">
                <a:lumMod val="75000"/>
              </a:schemeClr>
            </a:gs>
            <a:gs pos="50000">
              <a:schemeClr val="accent6">
                <a:lumMod val="40000"/>
                <a:lumOff val="60000"/>
              </a:schemeClr>
            </a:gs>
          </a:gsLst>
          <a:lin ang="2700000" scaled="1"/>
          <a:tileRect/>
        </a:grad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共通基盤帳票サーバ</a:t>
          </a:r>
          <a:endParaRPr kumimoji="1" lang="en-US" altLang="ja-JP" sz="1100">
            <a:solidFill>
              <a:sysClr val="windowText" lastClr="000000"/>
            </a:solidFill>
          </a:endParaRPr>
        </a:p>
        <a:p>
          <a:pPr algn="l"/>
          <a:endParaRPr kumimoji="1" lang="ja-JP" altLang="en-US" sz="1100">
            <a:solidFill>
              <a:sysClr val="windowText" lastClr="000000"/>
            </a:solidFill>
          </a:endParaRPr>
        </a:p>
      </xdr:txBody>
    </xdr:sp>
    <xdr:clientData/>
  </xdr:twoCellAnchor>
  <xdr:twoCellAnchor>
    <xdr:from>
      <xdr:col>10</xdr:col>
      <xdr:colOff>9526</xdr:colOff>
      <xdr:row>63</xdr:row>
      <xdr:rowOff>88373</xdr:rowOff>
    </xdr:from>
    <xdr:to>
      <xdr:col>13</xdr:col>
      <xdr:colOff>9526</xdr:colOff>
      <xdr:row>69</xdr:row>
      <xdr:rowOff>88373</xdr:rowOff>
    </xdr:to>
    <xdr:sp macro="" textlink="">
      <xdr:nvSpPr>
        <xdr:cNvPr id="67" name="正方形/長方形 66">
          <a:extLst>
            <a:ext uri="{FF2B5EF4-FFF2-40B4-BE49-F238E27FC236}">
              <a16:creationId xmlns:a16="http://schemas.microsoft.com/office/drawing/2014/main" id="{00000000-0008-0000-0300-000043000000}"/>
            </a:ext>
          </a:extLst>
        </xdr:cNvPr>
        <xdr:cNvSpPr/>
      </xdr:nvSpPr>
      <xdr:spPr>
        <a:xfrm>
          <a:off x="6253693" y="10417706"/>
          <a:ext cx="1873250" cy="1016000"/>
        </a:xfrm>
        <a:prstGeom prst="rect">
          <a:avLst/>
        </a:prstGeom>
        <a:gradFill flip="none" rotWithShape="1">
          <a:gsLst>
            <a:gs pos="50000">
              <a:schemeClr val="bg1">
                <a:lumMod val="75000"/>
              </a:schemeClr>
            </a:gs>
            <a:gs pos="50000">
              <a:schemeClr val="accent6">
                <a:lumMod val="40000"/>
                <a:lumOff val="60000"/>
              </a:schemeClr>
            </a:gs>
          </a:gsLst>
          <a:lin ang="2700000" scaled="1"/>
          <a:tileRect/>
        </a:grad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共通基盤</a:t>
          </a:r>
          <a:r>
            <a:rPr kumimoji="1" lang="en-US" altLang="ja-JP" sz="1100">
              <a:solidFill>
                <a:sysClr val="windowText" lastClr="000000"/>
              </a:solidFill>
            </a:rPr>
            <a:t>AP</a:t>
          </a:r>
          <a:r>
            <a:rPr kumimoji="1" lang="ja-JP" altLang="en-US" sz="1100">
              <a:solidFill>
                <a:sysClr val="windowText" lastClr="000000"/>
              </a:solidFill>
            </a:rPr>
            <a:t>サーバ</a:t>
          </a:r>
          <a:endParaRPr kumimoji="1" lang="en-US" altLang="ja-JP" sz="1100">
            <a:solidFill>
              <a:sysClr val="windowText" lastClr="000000"/>
            </a:solidFill>
          </a:endParaRPr>
        </a:p>
        <a:p>
          <a:pPr algn="l"/>
          <a:r>
            <a:rPr kumimoji="1" lang="ja-JP" altLang="en-US" sz="1100">
              <a:solidFill>
                <a:sysClr val="windowText" lastClr="000000"/>
              </a:solidFill>
            </a:rPr>
            <a:t>・数量確定システム</a:t>
          </a:r>
          <a:endParaRPr kumimoji="1" lang="en-US" altLang="ja-JP" sz="1100">
            <a:solidFill>
              <a:sysClr val="windowText" lastClr="000000"/>
            </a:solidFill>
          </a:endParaRPr>
        </a:p>
        <a:p>
          <a:pPr algn="l"/>
          <a:r>
            <a:rPr kumimoji="1" lang="ja-JP" altLang="en-US" sz="1100">
              <a:solidFill>
                <a:sysClr val="windowText" lastClr="000000"/>
              </a:solidFill>
            </a:rPr>
            <a:t>・用役管理システム</a:t>
          </a:r>
          <a:endParaRPr kumimoji="1" lang="en-US" altLang="ja-JP" sz="1100">
            <a:solidFill>
              <a:sysClr val="windowText" lastClr="000000"/>
            </a:solidFill>
          </a:endParaRPr>
        </a:p>
      </xdr:txBody>
    </xdr:sp>
    <xdr:clientData/>
  </xdr:twoCellAnchor>
  <xdr:twoCellAnchor>
    <xdr:from>
      <xdr:col>13</xdr:col>
      <xdr:colOff>9526</xdr:colOff>
      <xdr:row>63</xdr:row>
      <xdr:rowOff>88373</xdr:rowOff>
    </xdr:from>
    <xdr:to>
      <xdr:col>16</xdr:col>
      <xdr:colOff>9526</xdr:colOff>
      <xdr:row>69</xdr:row>
      <xdr:rowOff>88373</xdr:rowOff>
    </xdr:to>
    <xdr:sp macro="" textlink="">
      <xdr:nvSpPr>
        <xdr:cNvPr id="68" name="正方形/長方形 67">
          <a:extLst>
            <a:ext uri="{FF2B5EF4-FFF2-40B4-BE49-F238E27FC236}">
              <a16:creationId xmlns:a16="http://schemas.microsoft.com/office/drawing/2014/main" id="{00000000-0008-0000-0300-000044000000}"/>
            </a:ext>
          </a:extLst>
        </xdr:cNvPr>
        <xdr:cNvSpPr/>
      </xdr:nvSpPr>
      <xdr:spPr>
        <a:xfrm>
          <a:off x="8126943" y="10417706"/>
          <a:ext cx="1873250" cy="1016000"/>
        </a:xfrm>
        <a:prstGeom prst="rect">
          <a:avLst/>
        </a:prstGeom>
        <a:solidFill>
          <a:schemeClr val="accent6">
            <a:lumMod val="40000"/>
            <a:lumOff val="60000"/>
          </a:schemeClr>
        </a:solid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工場集約</a:t>
          </a:r>
          <a:r>
            <a:rPr kumimoji="1" lang="en-US" altLang="ja-JP" sz="1100">
              <a:solidFill>
                <a:sysClr val="windowText" lastClr="000000"/>
              </a:solidFill>
            </a:rPr>
            <a:t>DB</a:t>
          </a:r>
          <a:r>
            <a:rPr kumimoji="1" lang="ja-JP" altLang="en-US" sz="1100">
              <a:solidFill>
                <a:sysClr val="windowText" lastClr="000000"/>
              </a:solidFill>
            </a:rPr>
            <a:t>サーバ</a:t>
          </a:r>
        </a:p>
        <a:p>
          <a:pPr algn="l"/>
          <a:r>
            <a:rPr kumimoji="1" lang="ja-JP" altLang="en-US" sz="1100">
              <a:solidFill>
                <a:sysClr val="windowText" lastClr="000000"/>
              </a:solidFill>
            </a:rPr>
            <a:t>・数量確定システム</a:t>
          </a:r>
        </a:p>
        <a:p>
          <a:pPr algn="l"/>
          <a:r>
            <a:rPr kumimoji="1" lang="ja-JP" altLang="en-US" sz="1100">
              <a:solidFill>
                <a:sysClr val="windowText" lastClr="000000"/>
              </a:solidFill>
            </a:rPr>
            <a:t>・用役管理システム</a:t>
          </a:r>
        </a:p>
        <a:p>
          <a:pPr algn="l"/>
          <a:endParaRPr kumimoji="1" lang="ja-JP" altLang="en-US" sz="1100">
            <a:solidFill>
              <a:sysClr val="windowText" lastClr="000000"/>
            </a:solidFill>
          </a:endParaRPr>
        </a:p>
      </xdr:txBody>
    </xdr:sp>
    <xdr:clientData/>
  </xdr:twoCellAnchor>
  <xdr:twoCellAnchor>
    <xdr:from>
      <xdr:col>15</xdr:col>
      <xdr:colOff>285751</xdr:colOff>
      <xdr:row>67</xdr:row>
      <xdr:rowOff>45510</xdr:rowOff>
    </xdr:from>
    <xdr:to>
      <xdr:col>16</xdr:col>
      <xdr:colOff>1059</xdr:colOff>
      <xdr:row>69</xdr:row>
      <xdr:rowOff>61513</xdr:rowOff>
    </xdr:to>
    <xdr:sp macro="" textlink="">
      <xdr:nvSpPr>
        <xdr:cNvPr id="69" name="円柱 68">
          <a:extLst>
            <a:ext uri="{FF2B5EF4-FFF2-40B4-BE49-F238E27FC236}">
              <a16:creationId xmlns:a16="http://schemas.microsoft.com/office/drawing/2014/main" id="{00000000-0008-0000-0300-000045000000}"/>
            </a:ext>
          </a:extLst>
        </xdr:cNvPr>
        <xdr:cNvSpPr/>
      </xdr:nvSpPr>
      <xdr:spPr>
        <a:xfrm>
          <a:off x="9652001" y="11052177"/>
          <a:ext cx="339725" cy="354669"/>
        </a:xfrm>
        <a:prstGeom prst="can">
          <a:avLst/>
        </a:prstGeom>
        <a:solidFill>
          <a:schemeClr val="accent6"/>
        </a:solidFill>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8</xdr:col>
      <xdr:colOff>1</xdr:colOff>
      <xdr:row>68</xdr:row>
      <xdr:rowOff>66942</xdr:rowOff>
    </xdr:from>
    <xdr:to>
      <xdr:col>10</xdr:col>
      <xdr:colOff>19051</xdr:colOff>
      <xdr:row>68</xdr:row>
      <xdr:rowOff>66942</xdr:rowOff>
    </xdr:to>
    <xdr:cxnSp macro="">
      <xdr:nvCxnSpPr>
        <xdr:cNvPr id="70" name="直線コネクタ 69">
          <a:extLst>
            <a:ext uri="{FF2B5EF4-FFF2-40B4-BE49-F238E27FC236}">
              <a16:creationId xmlns:a16="http://schemas.microsoft.com/office/drawing/2014/main" id="{00000000-0008-0000-0300-000046000000}"/>
            </a:ext>
          </a:extLst>
        </xdr:cNvPr>
        <xdr:cNvCxnSpPr/>
      </xdr:nvCxnSpPr>
      <xdr:spPr>
        <a:xfrm>
          <a:off x="4995334" y="11242942"/>
          <a:ext cx="1267884" cy="0"/>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1</xdr:colOff>
      <xdr:row>71</xdr:row>
      <xdr:rowOff>57417</xdr:rowOff>
    </xdr:from>
    <xdr:to>
      <xdr:col>10</xdr:col>
      <xdr:colOff>19051</xdr:colOff>
      <xdr:row>71</xdr:row>
      <xdr:rowOff>57417</xdr:rowOff>
    </xdr:to>
    <xdr:cxnSp macro="">
      <xdr:nvCxnSpPr>
        <xdr:cNvPr id="71" name="直線コネクタ 70">
          <a:extLst>
            <a:ext uri="{FF2B5EF4-FFF2-40B4-BE49-F238E27FC236}">
              <a16:creationId xmlns:a16="http://schemas.microsoft.com/office/drawing/2014/main" id="{00000000-0008-0000-0300-000047000000}"/>
            </a:ext>
          </a:extLst>
        </xdr:cNvPr>
        <xdr:cNvCxnSpPr/>
      </xdr:nvCxnSpPr>
      <xdr:spPr>
        <a:xfrm>
          <a:off x="4995334" y="11741417"/>
          <a:ext cx="1267884" cy="0"/>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495301</xdr:colOff>
      <xdr:row>67</xdr:row>
      <xdr:rowOff>133617</xdr:rowOff>
    </xdr:from>
    <xdr:to>
      <xdr:col>9</xdr:col>
      <xdr:colOff>171451</xdr:colOff>
      <xdr:row>67</xdr:row>
      <xdr:rowOff>133618</xdr:rowOff>
    </xdr:to>
    <xdr:cxnSp macro="">
      <xdr:nvCxnSpPr>
        <xdr:cNvPr id="72" name="直線矢印コネクタ 71">
          <a:extLst>
            <a:ext uri="{FF2B5EF4-FFF2-40B4-BE49-F238E27FC236}">
              <a16:creationId xmlns:a16="http://schemas.microsoft.com/office/drawing/2014/main" id="{00000000-0008-0000-0300-000048000000}"/>
            </a:ext>
          </a:extLst>
        </xdr:cNvPr>
        <xdr:cNvCxnSpPr/>
      </xdr:nvCxnSpPr>
      <xdr:spPr>
        <a:xfrm flipH="1">
          <a:off x="5490634" y="11140284"/>
          <a:ext cx="300567" cy="1"/>
        </a:xfrm>
        <a:prstGeom prst="straightConnector1">
          <a:avLst/>
        </a:prstGeom>
        <a:ln>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495301</xdr:colOff>
      <xdr:row>71</xdr:row>
      <xdr:rowOff>152667</xdr:rowOff>
    </xdr:from>
    <xdr:to>
      <xdr:col>9</xdr:col>
      <xdr:colOff>171451</xdr:colOff>
      <xdr:row>71</xdr:row>
      <xdr:rowOff>152668</xdr:rowOff>
    </xdr:to>
    <xdr:cxnSp macro="">
      <xdr:nvCxnSpPr>
        <xdr:cNvPr id="73" name="直線矢印コネクタ 72">
          <a:extLst>
            <a:ext uri="{FF2B5EF4-FFF2-40B4-BE49-F238E27FC236}">
              <a16:creationId xmlns:a16="http://schemas.microsoft.com/office/drawing/2014/main" id="{00000000-0008-0000-0300-000049000000}"/>
            </a:ext>
          </a:extLst>
        </xdr:cNvPr>
        <xdr:cNvCxnSpPr/>
      </xdr:nvCxnSpPr>
      <xdr:spPr>
        <a:xfrm flipH="1">
          <a:off x="5490634" y="11836667"/>
          <a:ext cx="300567" cy="1"/>
        </a:xfrm>
        <a:prstGeom prst="straightConnector1">
          <a:avLst/>
        </a:prstGeom>
        <a:ln>
          <a:headEnd type="triangle" w="med" len="med"/>
          <a:tailEnd type="non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11907</xdr:colOff>
      <xdr:row>83</xdr:row>
      <xdr:rowOff>14554</xdr:rowOff>
    </xdr:from>
    <xdr:to>
      <xdr:col>4</xdr:col>
      <xdr:colOff>14286</xdr:colOff>
      <xdr:row>89</xdr:row>
      <xdr:rowOff>2648</xdr:rowOff>
    </xdr:to>
    <xdr:sp macro="" textlink="">
      <xdr:nvSpPr>
        <xdr:cNvPr id="74" name="正方形/長方形 73">
          <a:extLst>
            <a:ext uri="{FF2B5EF4-FFF2-40B4-BE49-F238E27FC236}">
              <a16:creationId xmlns:a16="http://schemas.microsoft.com/office/drawing/2014/main" id="{00000000-0008-0000-0300-00004A000000}"/>
            </a:ext>
          </a:extLst>
        </xdr:cNvPr>
        <xdr:cNvSpPr/>
      </xdr:nvSpPr>
      <xdr:spPr>
        <a:xfrm>
          <a:off x="636324" y="13730554"/>
          <a:ext cx="1875629" cy="1004094"/>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ETS-R EAI</a:t>
          </a:r>
        </a:p>
        <a:p>
          <a:pPr algn="l"/>
          <a:r>
            <a:rPr kumimoji="1" lang="ja-JP" altLang="en-US" sz="1100">
              <a:solidFill>
                <a:sysClr val="windowText" lastClr="000000"/>
              </a:solidFill>
            </a:rPr>
            <a:t>・オフラスとの連携用</a:t>
          </a:r>
          <a:endParaRPr kumimoji="1" lang="en-US" altLang="ja-JP" sz="1100">
            <a:solidFill>
              <a:sysClr val="windowText" lastClr="000000"/>
            </a:solidFill>
          </a:endParaRPr>
        </a:p>
      </xdr:txBody>
    </xdr:sp>
    <xdr:clientData/>
  </xdr:twoCellAnchor>
  <xdr:twoCellAnchor>
    <xdr:from>
      <xdr:col>4</xdr:col>
      <xdr:colOff>14286</xdr:colOff>
      <xdr:row>86</xdr:row>
      <xdr:rowOff>2647</xdr:rowOff>
    </xdr:from>
    <xdr:to>
      <xdr:col>5</xdr:col>
      <xdr:colOff>1</xdr:colOff>
      <xdr:row>86</xdr:row>
      <xdr:rowOff>8601</xdr:rowOff>
    </xdr:to>
    <xdr:cxnSp macro="">
      <xdr:nvCxnSpPr>
        <xdr:cNvPr id="75" name="直線コネクタ 74">
          <a:extLst>
            <a:ext uri="{FF2B5EF4-FFF2-40B4-BE49-F238E27FC236}">
              <a16:creationId xmlns:a16="http://schemas.microsoft.com/office/drawing/2014/main" id="{00000000-0008-0000-0300-00004B000000}"/>
            </a:ext>
          </a:extLst>
        </xdr:cNvPr>
        <xdr:cNvCxnSpPr>
          <a:stCxn id="48" idx="1"/>
          <a:endCxn id="74" idx="3"/>
        </xdr:cNvCxnSpPr>
      </xdr:nvCxnSpPr>
      <xdr:spPr>
        <a:xfrm flipH="1">
          <a:off x="2511953" y="14226647"/>
          <a:ext cx="610131" cy="5954"/>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xdr:colOff>
      <xdr:row>76</xdr:row>
      <xdr:rowOff>83608</xdr:rowOff>
    </xdr:from>
    <xdr:to>
      <xdr:col>11</xdr:col>
      <xdr:colOff>195793</xdr:colOff>
      <xdr:row>86</xdr:row>
      <xdr:rowOff>2647</xdr:rowOff>
    </xdr:to>
    <xdr:cxnSp macro="">
      <xdr:nvCxnSpPr>
        <xdr:cNvPr id="76" name="カギ線コネクタ 75">
          <a:extLst>
            <a:ext uri="{FF2B5EF4-FFF2-40B4-BE49-F238E27FC236}">
              <a16:creationId xmlns:a16="http://schemas.microsoft.com/office/drawing/2014/main" id="{00000000-0008-0000-0300-00004C000000}"/>
            </a:ext>
          </a:extLst>
        </xdr:cNvPr>
        <xdr:cNvCxnSpPr>
          <a:stCxn id="64" idx="2"/>
          <a:endCxn id="48" idx="3"/>
        </xdr:cNvCxnSpPr>
      </xdr:nvCxnSpPr>
      <xdr:spPr>
        <a:xfrm rot="5400000">
          <a:off x="5123128" y="12740482"/>
          <a:ext cx="1612373" cy="2037291"/>
        </a:xfrm>
        <a:prstGeom prst="bentConnector2">
          <a:avLst/>
        </a:prstGeom>
        <a:ln w="57150">
          <a:solidFill>
            <a:srgbClr val="00B05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440532</xdr:colOff>
      <xdr:row>99</xdr:row>
      <xdr:rowOff>2648</xdr:rowOff>
    </xdr:from>
    <xdr:to>
      <xdr:col>4</xdr:col>
      <xdr:colOff>440532</xdr:colOff>
      <xdr:row>105</xdr:row>
      <xdr:rowOff>2648</xdr:rowOff>
    </xdr:to>
    <xdr:sp macro="" textlink="">
      <xdr:nvSpPr>
        <xdr:cNvPr id="77" name="正方形/長方形 76">
          <a:extLst>
            <a:ext uri="{FF2B5EF4-FFF2-40B4-BE49-F238E27FC236}">
              <a16:creationId xmlns:a16="http://schemas.microsoft.com/office/drawing/2014/main" id="{00000000-0008-0000-0300-00004D000000}"/>
            </a:ext>
          </a:extLst>
        </xdr:cNvPr>
        <xdr:cNvSpPr/>
      </xdr:nvSpPr>
      <xdr:spPr>
        <a:xfrm>
          <a:off x="1064949" y="16427981"/>
          <a:ext cx="1873250" cy="101600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陸上出荷システム</a:t>
          </a:r>
          <a:endParaRPr kumimoji="1" lang="en-US" altLang="ja-JP" sz="1100">
            <a:solidFill>
              <a:sysClr val="windowText" lastClr="000000"/>
            </a:solidFill>
          </a:endParaRPr>
        </a:p>
        <a:p>
          <a:pPr algn="l"/>
          <a:r>
            <a:rPr kumimoji="1" lang="ja-JP" altLang="en-US" sz="1100">
              <a:solidFill>
                <a:sysClr val="windowText" lastClr="000000"/>
              </a:solidFill>
            </a:rPr>
            <a:t>・ヤードの連携先</a:t>
          </a:r>
          <a:endParaRPr kumimoji="1" lang="en-US" altLang="ja-JP" sz="1100">
            <a:solidFill>
              <a:sysClr val="windowText" lastClr="000000"/>
            </a:solidFill>
          </a:endParaRPr>
        </a:p>
      </xdr:txBody>
    </xdr:sp>
    <xdr:clientData/>
  </xdr:twoCellAnchor>
  <xdr:twoCellAnchor>
    <xdr:from>
      <xdr:col>3</xdr:col>
      <xdr:colOff>95252</xdr:colOff>
      <xdr:row>97</xdr:row>
      <xdr:rowOff>2647</xdr:rowOff>
    </xdr:from>
    <xdr:to>
      <xdr:col>6</xdr:col>
      <xdr:colOff>345284</xdr:colOff>
      <xdr:row>99</xdr:row>
      <xdr:rowOff>2648</xdr:rowOff>
    </xdr:to>
    <xdr:cxnSp macro="">
      <xdr:nvCxnSpPr>
        <xdr:cNvPr id="78" name="カギ線コネクタ 77">
          <a:extLst>
            <a:ext uri="{FF2B5EF4-FFF2-40B4-BE49-F238E27FC236}">
              <a16:creationId xmlns:a16="http://schemas.microsoft.com/office/drawing/2014/main" id="{00000000-0008-0000-0300-00004E000000}"/>
            </a:ext>
          </a:extLst>
        </xdr:cNvPr>
        <xdr:cNvCxnSpPr>
          <a:stCxn id="49" idx="2"/>
          <a:endCxn id="77" idx="0"/>
        </xdr:cNvCxnSpPr>
      </xdr:nvCxnSpPr>
      <xdr:spPr>
        <a:xfrm rot="5400000">
          <a:off x="2860809" y="15197007"/>
          <a:ext cx="338667" cy="2123282"/>
        </a:xfrm>
        <a:prstGeom prst="bentConnector3">
          <a:avLst>
            <a:gd name="adj1" fmla="val 50000"/>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130970</xdr:colOff>
      <xdr:row>97</xdr:row>
      <xdr:rowOff>74085</xdr:rowOff>
    </xdr:from>
    <xdr:to>
      <xdr:col>4</xdr:col>
      <xdr:colOff>492920</xdr:colOff>
      <xdr:row>97</xdr:row>
      <xdr:rowOff>74086</xdr:rowOff>
    </xdr:to>
    <xdr:cxnSp macro="">
      <xdr:nvCxnSpPr>
        <xdr:cNvPr id="79" name="直線矢印コネクタ 78">
          <a:extLst>
            <a:ext uri="{FF2B5EF4-FFF2-40B4-BE49-F238E27FC236}">
              <a16:creationId xmlns:a16="http://schemas.microsoft.com/office/drawing/2014/main" id="{00000000-0008-0000-0300-00004F000000}"/>
            </a:ext>
          </a:extLst>
        </xdr:cNvPr>
        <xdr:cNvCxnSpPr/>
      </xdr:nvCxnSpPr>
      <xdr:spPr>
        <a:xfrm flipH="1">
          <a:off x="2628637" y="16160752"/>
          <a:ext cx="361950" cy="1"/>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178595</xdr:colOff>
      <xdr:row>85</xdr:row>
      <xdr:rowOff>50273</xdr:rowOff>
    </xdr:from>
    <xdr:to>
      <xdr:col>4</xdr:col>
      <xdr:colOff>540545</xdr:colOff>
      <xdr:row>85</xdr:row>
      <xdr:rowOff>50274</xdr:rowOff>
    </xdr:to>
    <xdr:cxnSp macro="">
      <xdr:nvCxnSpPr>
        <xdr:cNvPr id="80" name="直線矢印コネクタ 79">
          <a:extLst>
            <a:ext uri="{FF2B5EF4-FFF2-40B4-BE49-F238E27FC236}">
              <a16:creationId xmlns:a16="http://schemas.microsoft.com/office/drawing/2014/main" id="{00000000-0008-0000-0300-000050000000}"/>
            </a:ext>
          </a:extLst>
        </xdr:cNvPr>
        <xdr:cNvCxnSpPr/>
      </xdr:nvCxnSpPr>
      <xdr:spPr>
        <a:xfrm flipH="1">
          <a:off x="2676262" y="14104940"/>
          <a:ext cx="361950" cy="1"/>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0</xdr:colOff>
      <xdr:row>54</xdr:row>
      <xdr:rowOff>0</xdr:rowOff>
    </xdr:from>
    <xdr:to>
      <xdr:col>12</xdr:col>
      <xdr:colOff>613833</xdr:colOff>
      <xdr:row>56</xdr:row>
      <xdr:rowOff>148166</xdr:rowOff>
    </xdr:to>
    <xdr:sp macro="" textlink="">
      <xdr:nvSpPr>
        <xdr:cNvPr id="84" name="正方形/長方形 83">
          <a:extLst>
            <a:ext uri="{FF2B5EF4-FFF2-40B4-BE49-F238E27FC236}">
              <a16:creationId xmlns:a16="http://schemas.microsoft.com/office/drawing/2014/main" id="{00000000-0008-0000-0300-000054000000}"/>
            </a:ext>
          </a:extLst>
        </xdr:cNvPr>
        <xdr:cNvSpPr/>
      </xdr:nvSpPr>
      <xdr:spPr>
        <a:xfrm>
          <a:off x="624417" y="9144000"/>
          <a:ext cx="7482416" cy="486833"/>
        </a:xfrm>
        <a:prstGeom prst="rect">
          <a:avLst/>
        </a:prstGeom>
        <a:solidFill>
          <a:schemeClr val="bg1"/>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2400">
              <a:solidFill>
                <a:schemeClr val="tx1"/>
              </a:solidFill>
            </a:rPr>
            <a:t>（１）次期アーキテクチャとして</a:t>
          </a:r>
          <a:r>
            <a:rPr kumimoji="1" lang="en-US" altLang="ja-JP" sz="2400">
              <a:solidFill>
                <a:schemeClr val="tx1"/>
              </a:solidFill>
            </a:rPr>
            <a:t>Azure</a:t>
          </a:r>
          <a:r>
            <a:rPr kumimoji="1" lang="ja-JP" altLang="en-US" sz="2400">
              <a:solidFill>
                <a:schemeClr val="tx1"/>
              </a:solidFill>
            </a:rPr>
            <a:t>環境に再構築</a:t>
          </a:r>
        </a:p>
      </xdr:txBody>
    </xdr:sp>
    <xdr:clientData/>
  </xdr:twoCellAnchor>
  <xdr:twoCellAnchor>
    <xdr:from>
      <xdr:col>4</xdr:col>
      <xdr:colOff>345283</xdr:colOff>
      <xdr:row>137</xdr:row>
      <xdr:rowOff>14553</xdr:rowOff>
    </xdr:from>
    <xdr:to>
      <xdr:col>8</xdr:col>
      <xdr:colOff>333377</xdr:colOff>
      <xdr:row>152</xdr:row>
      <xdr:rowOff>26459</xdr:rowOff>
    </xdr:to>
    <xdr:sp macro="" textlink="">
      <xdr:nvSpPr>
        <xdr:cNvPr id="85" name="正方形/長方形 84">
          <a:extLst>
            <a:ext uri="{FF2B5EF4-FFF2-40B4-BE49-F238E27FC236}">
              <a16:creationId xmlns:a16="http://schemas.microsoft.com/office/drawing/2014/main" id="{00000000-0008-0000-0300-000055000000}"/>
            </a:ext>
          </a:extLst>
        </xdr:cNvPr>
        <xdr:cNvSpPr/>
      </xdr:nvSpPr>
      <xdr:spPr>
        <a:xfrm>
          <a:off x="2842950" y="23213220"/>
          <a:ext cx="2485760" cy="2551906"/>
        </a:xfrm>
        <a:prstGeom prst="rect">
          <a:avLst/>
        </a:prstGeom>
        <a:solidFill>
          <a:schemeClr val="accent2">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0</xdr:colOff>
      <xdr:row>145</xdr:row>
      <xdr:rowOff>14552</xdr:rowOff>
    </xdr:from>
    <xdr:to>
      <xdr:col>8</xdr:col>
      <xdr:colOff>333376</xdr:colOff>
      <xdr:row>161</xdr:row>
      <xdr:rowOff>14551</xdr:rowOff>
    </xdr:to>
    <xdr:sp macro="" textlink="">
      <xdr:nvSpPr>
        <xdr:cNvPr id="86" name="正方形/長方形 85">
          <a:extLst>
            <a:ext uri="{FF2B5EF4-FFF2-40B4-BE49-F238E27FC236}">
              <a16:creationId xmlns:a16="http://schemas.microsoft.com/office/drawing/2014/main" id="{00000000-0008-0000-0300-000056000000}"/>
            </a:ext>
          </a:extLst>
        </xdr:cNvPr>
        <xdr:cNvSpPr/>
      </xdr:nvSpPr>
      <xdr:spPr>
        <a:xfrm>
          <a:off x="624417" y="24567885"/>
          <a:ext cx="4704292" cy="2709333"/>
        </a:xfrm>
        <a:prstGeom prst="rect">
          <a:avLst/>
        </a:prstGeom>
        <a:solidFill>
          <a:schemeClr val="accent2">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xdr:col>
      <xdr:colOff>345282</xdr:colOff>
      <xdr:row>113</xdr:row>
      <xdr:rowOff>-1</xdr:rowOff>
    </xdr:from>
    <xdr:to>
      <xdr:col>22</xdr:col>
      <xdr:colOff>21167</xdr:colOff>
      <xdr:row>137</xdr:row>
      <xdr:rowOff>2645</xdr:rowOff>
    </xdr:to>
    <xdr:sp macro="" textlink="">
      <xdr:nvSpPr>
        <xdr:cNvPr id="87" name="正方形/長方形 86">
          <a:extLst>
            <a:ext uri="{FF2B5EF4-FFF2-40B4-BE49-F238E27FC236}">
              <a16:creationId xmlns:a16="http://schemas.microsoft.com/office/drawing/2014/main" id="{00000000-0008-0000-0300-000057000000}"/>
            </a:ext>
          </a:extLst>
        </xdr:cNvPr>
        <xdr:cNvSpPr/>
      </xdr:nvSpPr>
      <xdr:spPr>
        <a:xfrm>
          <a:off x="2800615" y="19134666"/>
          <a:ext cx="10724885" cy="4066646"/>
        </a:xfrm>
        <a:prstGeom prst="rect">
          <a:avLst/>
        </a:prstGeom>
        <a:solidFill>
          <a:schemeClr val="accent4">
            <a:lumMod val="40000"/>
            <a:lumOff val="6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xdr:col>
      <xdr:colOff>1</xdr:colOff>
      <xdr:row>114</xdr:row>
      <xdr:rowOff>2647</xdr:rowOff>
    </xdr:from>
    <xdr:to>
      <xdr:col>8</xdr:col>
      <xdr:colOff>1</xdr:colOff>
      <xdr:row>120</xdr:row>
      <xdr:rowOff>2647</xdr:rowOff>
    </xdr:to>
    <xdr:sp macro="" textlink="">
      <xdr:nvSpPr>
        <xdr:cNvPr id="88" name="正方形/長方形 87">
          <a:extLst>
            <a:ext uri="{FF2B5EF4-FFF2-40B4-BE49-F238E27FC236}">
              <a16:creationId xmlns:a16="http://schemas.microsoft.com/office/drawing/2014/main" id="{00000000-0008-0000-0300-000058000000}"/>
            </a:ext>
          </a:extLst>
        </xdr:cNvPr>
        <xdr:cNvSpPr/>
      </xdr:nvSpPr>
      <xdr:spPr>
        <a:xfrm>
          <a:off x="3122084" y="19306647"/>
          <a:ext cx="1873250" cy="101600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OneSAP</a:t>
          </a:r>
        </a:p>
        <a:p>
          <a:pPr algn="l"/>
          <a:endParaRPr kumimoji="1" lang="ja-JP" altLang="en-US" sz="1100">
            <a:solidFill>
              <a:sysClr val="windowText" lastClr="000000"/>
            </a:solidFill>
          </a:endParaRPr>
        </a:p>
      </xdr:txBody>
    </xdr:sp>
    <xdr:clientData/>
  </xdr:twoCellAnchor>
  <xdr:twoCellAnchor>
    <xdr:from>
      <xdr:col>5</xdr:col>
      <xdr:colOff>1</xdr:colOff>
      <xdr:row>122</xdr:row>
      <xdr:rowOff>2646</xdr:rowOff>
    </xdr:from>
    <xdr:to>
      <xdr:col>8</xdr:col>
      <xdr:colOff>1</xdr:colOff>
      <xdr:row>128</xdr:row>
      <xdr:rowOff>2646</xdr:rowOff>
    </xdr:to>
    <xdr:sp macro="" textlink="">
      <xdr:nvSpPr>
        <xdr:cNvPr id="89" name="正方形/長方形 88">
          <a:extLst>
            <a:ext uri="{FF2B5EF4-FFF2-40B4-BE49-F238E27FC236}">
              <a16:creationId xmlns:a16="http://schemas.microsoft.com/office/drawing/2014/main" id="{00000000-0008-0000-0300-000059000000}"/>
            </a:ext>
          </a:extLst>
        </xdr:cNvPr>
        <xdr:cNvSpPr/>
      </xdr:nvSpPr>
      <xdr:spPr>
        <a:xfrm>
          <a:off x="3122084" y="20661313"/>
          <a:ext cx="1873250" cy="101600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連携</a:t>
          </a:r>
          <a:r>
            <a:rPr kumimoji="1" lang="en-US" altLang="ja-JP" sz="1100">
              <a:solidFill>
                <a:sysClr val="windowText" lastClr="000000"/>
              </a:solidFill>
            </a:rPr>
            <a:t>NAS</a:t>
          </a:r>
        </a:p>
        <a:p>
          <a:pPr algn="l"/>
          <a:r>
            <a:rPr kumimoji="1" lang="ja-JP" altLang="en-US" sz="1100">
              <a:solidFill>
                <a:sysClr val="windowText" lastClr="000000"/>
              </a:solidFill>
            </a:rPr>
            <a:t>・</a:t>
          </a:r>
          <a:r>
            <a:rPr kumimoji="1" lang="en-US" altLang="ja-JP" sz="1100">
              <a:solidFill>
                <a:sysClr val="windowText" lastClr="000000"/>
              </a:solidFill>
            </a:rPr>
            <a:t>SAP</a:t>
          </a:r>
          <a:r>
            <a:rPr kumimoji="1" lang="ja-JP" altLang="en-US" sz="1100">
              <a:solidFill>
                <a:sysClr val="windowText" lastClr="000000"/>
              </a:solidFill>
            </a:rPr>
            <a:t>とのファイル連携用</a:t>
          </a:r>
          <a:endParaRPr kumimoji="1" lang="en-US" altLang="ja-JP" sz="1100">
            <a:solidFill>
              <a:sysClr val="windowText" lastClr="000000"/>
            </a:solidFill>
          </a:endParaRPr>
        </a:p>
        <a:p>
          <a:pPr algn="l"/>
          <a:endParaRPr kumimoji="1" lang="ja-JP" altLang="en-US" sz="1100">
            <a:solidFill>
              <a:sysClr val="windowText" lastClr="000000"/>
            </a:solidFill>
          </a:endParaRPr>
        </a:p>
      </xdr:txBody>
    </xdr:sp>
    <xdr:clientData/>
  </xdr:twoCellAnchor>
  <xdr:twoCellAnchor>
    <xdr:from>
      <xdr:col>5</xdr:col>
      <xdr:colOff>1</xdr:colOff>
      <xdr:row>138</xdr:row>
      <xdr:rowOff>2647</xdr:rowOff>
    </xdr:from>
    <xdr:to>
      <xdr:col>8</xdr:col>
      <xdr:colOff>1</xdr:colOff>
      <xdr:row>144</xdr:row>
      <xdr:rowOff>2647</xdr:rowOff>
    </xdr:to>
    <xdr:sp macro="" textlink="">
      <xdr:nvSpPr>
        <xdr:cNvPr id="90" name="正方形/長方形 89">
          <a:extLst>
            <a:ext uri="{FF2B5EF4-FFF2-40B4-BE49-F238E27FC236}">
              <a16:creationId xmlns:a16="http://schemas.microsoft.com/office/drawing/2014/main" id="{00000000-0008-0000-0300-00005A000000}"/>
            </a:ext>
          </a:extLst>
        </xdr:cNvPr>
        <xdr:cNvSpPr/>
      </xdr:nvSpPr>
      <xdr:spPr>
        <a:xfrm>
          <a:off x="3122084" y="23370647"/>
          <a:ext cx="1873250" cy="1016000"/>
        </a:xfrm>
        <a:prstGeom prst="rect">
          <a:avLst/>
        </a:prstGeom>
        <a:solidFill>
          <a:schemeClr val="accent6">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徳山ヤード操業サーバ</a:t>
          </a:r>
          <a:endParaRPr kumimoji="1" lang="en-US" altLang="ja-JP" sz="1100">
            <a:solidFill>
              <a:sysClr val="windowText" lastClr="000000"/>
            </a:solidFill>
          </a:endParaRPr>
        </a:p>
        <a:p>
          <a:pPr algn="l"/>
          <a:r>
            <a:rPr kumimoji="1" lang="en-US" altLang="ja-JP" sz="1100">
              <a:solidFill>
                <a:sysClr val="windowText" lastClr="000000"/>
              </a:solidFill>
            </a:rPr>
            <a:t>150.92.61.16</a:t>
          </a:r>
        </a:p>
        <a:p>
          <a:pPr algn="l"/>
          <a:r>
            <a:rPr kumimoji="1" lang="ja-JP" altLang="en-US" sz="1100">
              <a:solidFill>
                <a:sysClr val="windowText" lastClr="000000"/>
              </a:solidFill>
            </a:rPr>
            <a:t>・徳山ヤード操業</a:t>
          </a:r>
          <a:endParaRPr kumimoji="1" lang="en-US" altLang="ja-JP" sz="1100">
            <a:solidFill>
              <a:sysClr val="windowText" lastClr="000000"/>
            </a:solidFill>
          </a:endParaRPr>
        </a:p>
        <a:p>
          <a:pPr algn="l"/>
          <a:r>
            <a:rPr kumimoji="1" lang="ja-JP" altLang="en-US" sz="1100">
              <a:solidFill>
                <a:sysClr val="windowText" lastClr="000000"/>
              </a:solidFill>
            </a:rPr>
            <a:t>・</a:t>
          </a:r>
          <a:r>
            <a:rPr kumimoji="1" lang="en-US" altLang="ja-JP" sz="1100">
              <a:solidFill>
                <a:sysClr val="windowText" lastClr="000000"/>
              </a:solidFill>
            </a:rPr>
            <a:t>PIMS</a:t>
          </a:r>
          <a:r>
            <a:rPr kumimoji="1" lang="ja-JP" altLang="en-US" sz="1100">
              <a:solidFill>
                <a:sysClr val="windowText" lastClr="000000"/>
              </a:solidFill>
            </a:rPr>
            <a:t>取込サービス</a:t>
          </a:r>
        </a:p>
      </xdr:txBody>
    </xdr:sp>
    <xdr:clientData/>
  </xdr:twoCellAnchor>
  <xdr:twoCellAnchor>
    <xdr:from>
      <xdr:col>5</xdr:col>
      <xdr:colOff>1</xdr:colOff>
      <xdr:row>146</xdr:row>
      <xdr:rowOff>2646</xdr:rowOff>
    </xdr:from>
    <xdr:to>
      <xdr:col>8</xdr:col>
      <xdr:colOff>1</xdr:colOff>
      <xdr:row>152</xdr:row>
      <xdr:rowOff>2646</xdr:rowOff>
    </xdr:to>
    <xdr:sp macro="" textlink="">
      <xdr:nvSpPr>
        <xdr:cNvPr id="91" name="正方形/長方形 90">
          <a:extLst>
            <a:ext uri="{FF2B5EF4-FFF2-40B4-BE49-F238E27FC236}">
              <a16:creationId xmlns:a16="http://schemas.microsoft.com/office/drawing/2014/main" id="{00000000-0008-0000-0300-00005B000000}"/>
            </a:ext>
          </a:extLst>
        </xdr:cNvPr>
        <xdr:cNvSpPr/>
      </xdr:nvSpPr>
      <xdr:spPr>
        <a:xfrm>
          <a:off x="3122084" y="24725313"/>
          <a:ext cx="1873250" cy="1016000"/>
        </a:xfrm>
        <a:prstGeom prst="rect">
          <a:avLst/>
        </a:prstGeom>
        <a:solidFill>
          <a:schemeClr val="accent6">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徳山事業所</a:t>
          </a:r>
          <a:r>
            <a:rPr kumimoji="1" lang="en-US" altLang="ja-JP" sz="1100">
              <a:solidFill>
                <a:sysClr val="windowText" lastClr="000000"/>
              </a:solidFill>
            </a:rPr>
            <a:t>(</a:t>
          </a:r>
          <a:r>
            <a:rPr kumimoji="1" lang="ja-JP" altLang="en-US" sz="1100">
              <a:solidFill>
                <a:sysClr val="windowText" lastClr="000000"/>
              </a:solidFill>
            </a:rPr>
            <a:t>化学</a:t>
          </a:r>
          <a:r>
            <a:rPr kumimoji="1" lang="en-US" altLang="ja-JP" sz="1100">
              <a:solidFill>
                <a:sysClr val="windowText" lastClr="000000"/>
              </a:solidFill>
            </a:rPr>
            <a:t>)GW</a:t>
          </a:r>
          <a:r>
            <a:rPr kumimoji="1" lang="ja-JP" altLang="en-US" sz="1100">
              <a:solidFill>
                <a:sysClr val="windowText" lastClr="000000"/>
              </a:solidFill>
            </a:rPr>
            <a:t>サーバ</a:t>
          </a:r>
          <a:endParaRPr kumimoji="1" lang="en-US" altLang="ja-JP" sz="1100">
            <a:solidFill>
              <a:sysClr val="windowText" lastClr="000000"/>
            </a:solidFill>
          </a:endParaRPr>
        </a:p>
        <a:p>
          <a:pPr algn="l"/>
          <a:r>
            <a:rPr kumimoji="1" lang="en-US" altLang="ja-JP" sz="1100">
              <a:solidFill>
                <a:sysClr val="windowText" lastClr="000000"/>
              </a:solidFill>
            </a:rPr>
            <a:t>10.160.123.1</a:t>
          </a: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ja-JP" sz="1100">
              <a:solidFill>
                <a:sysClr val="windowText" lastClr="000000"/>
              </a:solidFill>
              <a:effectLst/>
              <a:latin typeface="+mn-lt"/>
              <a:ea typeface="+mn-ea"/>
              <a:cs typeface="+mn-cs"/>
            </a:rPr>
            <a:t>・</a:t>
          </a:r>
          <a:r>
            <a:rPr kumimoji="1" lang="en-US" altLang="ja-JP" sz="1100">
              <a:solidFill>
                <a:sysClr val="windowText" lastClr="000000"/>
              </a:solidFill>
              <a:effectLst/>
              <a:latin typeface="+mn-lt"/>
              <a:ea typeface="+mn-ea"/>
              <a:cs typeface="+mn-cs"/>
            </a:rPr>
            <a:t>L3</a:t>
          </a:r>
          <a:r>
            <a:rPr kumimoji="1" lang="ja-JP" altLang="ja-JP" sz="1100">
              <a:solidFill>
                <a:sysClr val="windowText" lastClr="000000"/>
              </a:solidFill>
              <a:effectLst/>
              <a:latin typeface="+mn-lt"/>
              <a:ea typeface="+mn-ea"/>
              <a:cs typeface="+mn-cs"/>
            </a:rPr>
            <a:t>層とのファイル連携用</a:t>
          </a:r>
          <a:endParaRPr lang="ja-JP" altLang="ja-JP">
            <a:solidFill>
              <a:sysClr val="windowText" lastClr="000000"/>
            </a:solidFill>
            <a:effectLst/>
          </a:endParaRPr>
        </a:p>
      </xdr:txBody>
    </xdr:sp>
    <xdr:clientData/>
  </xdr:twoCellAnchor>
  <xdr:twoCellAnchor>
    <xdr:from>
      <xdr:col>9</xdr:col>
      <xdr:colOff>1</xdr:colOff>
      <xdr:row>146</xdr:row>
      <xdr:rowOff>2646</xdr:rowOff>
    </xdr:from>
    <xdr:to>
      <xdr:col>12</xdr:col>
      <xdr:colOff>1</xdr:colOff>
      <xdr:row>152</xdr:row>
      <xdr:rowOff>2646</xdr:rowOff>
    </xdr:to>
    <xdr:sp macro="" textlink="">
      <xdr:nvSpPr>
        <xdr:cNvPr id="92" name="正方形/長方形 91">
          <a:extLst>
            <a:ext uri="{FF2B5EF4-FFF2-40B4-BE49-F238E27FC236}">
              <a16:creationId xmlns:a16="http://schemas.microsoft.com/office/drawing/2014/main" id="{00000000-0008-0000-0300-00005C000000}"/>
            </a:ext>
          </a:extLst>
        </xdr:cNvPr>
        <xdr:cNvSpPr/>
      </xdr:nvSpPr>
      <xdr:spPr>
        <a:xfrm>
          <a:off x="5619751" y="24725313"/>
          <a:ext cx="1873250" cy="101600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PIMS</a:t>
          </a:r>
          <a:r>
            <a:rPr kumimoji="1" lang="ja-JP" altLang="en-US" sz="1100">
              <a:solidFill>
                <a:sysClr val="windowText" lastClr="000000"/>
              </a:solidFill>
            </a:rPr>
            <a:t>サーバ</a:t>
          </a:r>
          <a:endParaRPr kumimoji="1" lang="en-US" altLang="ja-JP" sz="1100">
            <a:solidFill>
              <a:sysClr val="windowText" lastClr="000000"/>
            </a:solidFill>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ja-JP" sz="1100">
              <a:solidFill>
                <a:sysClr val="windowText" lastClr="000000"/>
              </a:solidFill>
              <a:effectLst/>
              <a:latin typeface="+mn-lt"/>
              <a:ea typeface="+mn-ea"/>
              <a:cs typeface="+mn-cs"/>
            </a:rPr>
            <a:t>・</a:t>
          </a:r>
          <a:r>
            <a:rPr kumimoji="1" lang="en-US" altLang="ja-JP" sz="1100">
              <a:solidFill>
                <a:sysClr val="windowText" lastClr="000000"/>
              </a:solidFill>
              <a:effectLst/>
              <a:latin typeface="+mn-lt"/>
              <a:ea typeface="+mn-ea"/>
              <a:cs typeface="+mn-cs"/>
            </a:rPr>
            <a:t>PHX</a:t>
          </a:r>
          <a:r>
            <a:rPr kumimoji="1" lang="ja-JP" altLang="ja-JP" sz="1100">
              <a:solidFill>
                <a:sysClr val="windowText" lastClr="000000"/>
              </a:solidFill>
              <a:effectLst/>
              <a:latin typeface="+mn-lt"/>
              <a:ea typeface="+mn-ea"/>
              <a:cs typeface="+mn-cs"/>
            </a:rPr>
            <a:t>データ取込元</a:t>
          </a:r>
          <a:endParaRPr lang="ja-JP" altLang="ja-JP">
            <a:solidFill>
              <a:sysClr val="windowText" lastClr="000000"/>
            </a:solidFill>
            <a:effectLst/>
          </a:endParaRPr>
        </a:p>
      </xdr:txBody>
    </xdr:sp>
    <xdr:clientData/>
  </xdr:twoCellAnchor>
  <xdr:twoCellAnchor>
    <xdr:from>
      <xdr:col>6</xdr:col>
      <xdr:colOff>345283</xdr:colOff>
      <xdr:row>128</xdr:row>
      <xdr:rowOff>2646</xdr:rowOff>
    </xdr:from>
    <xdr:to>
      <xdr:col>6</xdr:col>
      <xdr:colOff>345283</xdr:colOff>
      <xdr:row>138</xdr:row>
      <xdr:rowOff>2647</xdr:rowOff>
    </xdr:to>
    <xdr:cxnSp macro="">
      <xdr:nvCxnSpPr>
        <xdr:cNvPr id="93" name="直線コネクタ 92">
          <a:extLst>
            <a:ext uri="{FF2B5EF4-FFF2-40B4-BE49-F238E27FC236}">
              <a16:creationId xmlns:a16="http://schemas.microsoft.com/office/drawing/2014/main" id="{00000000-0008-0000-0300-00005D000000}"/>
            </a:ext>
          </a:extLst>
        </xdr:cNvPr>
        <xdr:cNvCxnSpPr>
          <a:stCxn id="89" idx="2"/>
          <a:endCxn id="90" idx="0"/>
        </xdr:cNvCxnSpPr>
      </xdr:nvCxnSpPr>
      <xdr:spPr>
        <a:xfrm>
          <a:off x="4091783" y="21677313"/>
          <a:ext cx="0" cy="1693334"/>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342901</xdr:colOff>
      <xdr:row>144</xdr:row>
      <xdr:rowOff>2647</xdr:rowOff>
    </xdr:from>
    <xdr:to>
      <xdr:col>10</xdr:col>
      <xdr:colOff>342901</xdr:colOff>
      <xdr:row>146</xdr:row>
      <xdr:rowOff>2646</xdr:rowOff>
    </xdr:to>
    <xdr:cxnSp macro="">
      <xdr:nvCxnSpPr>
        <xdr:cNvPr id="94" name="カギ線コネクタ 93">
          <a:extLst>
            <a:ext uri="{FF2B5EF4-FFF2-40B4-BE49-F238E27FC236}">
              <a16:creationId xmlns:a16="http://schemas.microsoft.com/office/drawing/2014/main" id="{00000000-0008-0000-0300-00005E000000}"/>
            </a:ext>
          </a:extLst>
        </xdr:cNvPr>
        <xdr:cNvCxnSpPr>
          <a:stCxn id="90" idx="2"/>
          <a:endCxn id="92" idx="0"/>
        </xdr:cNvCxnSpPr>
      </xdr:nvCxnSpPr>
      <xdr:spPr>
        <a:xfrm rot="16200000" flipH="1">
          <a:off x="5168902" y="23307146"/>
          <a:ext cx="338666" cy="2497667"/>
        </a:xfrm>
        <a:prstGeom prst="bentConnector3">
          <a:avLst/>
        </a:prstGeom>
        <a:ln w="57150">
          <a:solidFill>
            <a:srgbClr val="00B05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342901</xdr:colOff>
      <xdr:row>120</xdr:row>
      <xdr:rowOff>2647</xdr:rowOff>
    </xdr:from>
    <xdr:to>
      <xdr:col>6</xdr:col>
      <xdr:colOff>342901</xdr:colOff>
      <xdr:row>122</xdr:row>
      <xdr:rowOff>2646</xdr:rowOff>
    </xdr:to>
    <xdr:cxnSp macro="">
      <xdr:nvCxnSpPr>
        <xdr:cNvPr id="95" name="直線コネクタ 94">
          <a:extLst>
            <a:ext uri="{FF2B5EF4-FFF2-40B4-BE49-F238E27FC236}">
              <a16:creationId xmlns:a16="http://schemas.microsoft.com/office/drawing/2014/main" id="{00000000-0008-0000-0300-00005F000000}"/>
            </a:ext>
          </a:extLst>
        </xdr:cNvPr>
        <xdr:cNvCxnSpPr>
          <a:stCxn id="88" idx="2"/>
          <a:endCxn id="89" idx="0"/>
        </xdr:cNvCxnSpPr>
      </xdr:nvCxnSpPr>
      <xdr:spPr>
        <a:xfrm>
          <a:off x="4089401" y="20322647"/>
          <a:ext cx="0" cy="338666"/>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228601</xdr:colOff>
      <xdr:row>144</xdr:row>
      <xdr:rowOff>2647</xdr:rowOff>
    </xdr:from>
    <xdr:to>
      <xdr:col>6</xdr:col>
      <xdr:colOff>228601</xdr:colOff>
      <xdr:row>146</xdr:row>
      <xdr:rowOff>2646</xdr:rowOff>
    </xdr:to>
    <xdr:cxnSp macro="">
      <xdr:nvCxnSpPr>
        <xdr:cNvPr id="96" name="直線コネクタ 95">
          <a:extLst>
            <a:ext uri="{FF2B5EF4-FFF2-40B4-BE49-F238E27FC236}">
              <a16:creationId xmlns:a16="http://schemas.microsoft.com/office/drawing/2014/main" id="{00000000-0008-0000-0300-000060000000}"/>
            </a:ext>
          </a:extLst>
        </xdr:cNvPr>
        <xdr:cNvCxnSpPr/>
      </xdr:nvCxnSpPr>
      <xdr:spPr>
        <a:xfrm>
          <a:off x="3975101" y="24386647"/>
          <a:ext cx="0" cy="338666"/>
        </a:xfrm>
        <a:prstGeom prst="line">
          <a:avLst/>
        </a:prstGeom>
        <a:ln w="57150">
          <a:solidFill>
            <a:schemeClr val="accent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xdr:colOff>
      <xdr:row>154</xdr:row>
      <xdr:rowOff>2648</xdr:rowOff>
    </xdr:from>
    <xdr:to>
      <xdr:col>8</xdr:col>
      <xdr:colOff>1</xdr:colOff>
      <xdr:row>160</xdr:row>
      <xdr:rowOff>2648</xdr:rowOff>
    </xdr:to>
    <xdr:sp macro="" textlink="">
      <xdr:nvSpPr>
        <xdr:cNvPr id="97" name="正方形/長方形 96">
          <a:extLst>
            <a:ext uri="{FF2B5EF4-FFF2-40B4-BE49-F238E27FC236}">
              <a16:creationId xmlns:a16="http://schemas.microsoft.com/office/drawing/2014/main" id="{00000000-0008-0000-0300-000061000000}"/>
            </a:ext>
          </a:extLst>
        </xdr:cNvPr>
        <xdr:cNvSpPr/>
      </xdr:nvSpPr>
      <xdr:spPr>
        <a:xfrm>
          <a:off x="3122084" y="26079981"/>
          <a:ext cx="1873250" cy="101600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運転制御サーバ</a:t>
          </a:r>
          <a:endParaRPr kumimoji="1" lang="en-US" altLang="ja-JP" sz="1100">
            <a:solidFill>
              <a:sysClr val="windowText" lastClr="000000"/>
            </a:solidFill>
          </a:endParaRPr>
        </a:p>
        <a:p>
          <a:pPr algn="l"/>
          <a:r>
            <a:rPr kumimoji="1" lang="ja-JP" altLang="en-US" sz="1100">
              <a:solidFill>
                <a:sysClr val="windowText" lastClr="000000"/>
              </a:solidFill>
            </a:rPr>
            <a:t>・ヤードの連携先</a:t>
          </a:r>
          <a:endParaRPr kumimoji="1" lang="en-US" altLang="ja-JP" sz="1100">
            <a:solidFill>
              <a:sysClr val="windowText" lastClr="000000"/>
            </a:solidFill>
          </a:endParaRPr>
        </a:p>
      </xdr:txBody>
    </xdr:sp>
    <xdr:clientData/>
  </xdr:twoCellAnchor>
  <xdr:twoCellAnchor>
    <xdr:from>
      <xdr:col>6</xdr:col>
      <xdr:colOff>342901</xdr:colOff>
      <xdr:row>152</xdr:row>
      <xdr:rowOff>2646</xdr:rowOff>
    </xdr:from>
    <xdr:to>
      <xdr:col>6</xdr:col>
      <xdr:colOff>342901</xdr:colOff>
      <xdr:row>154</xdr:row>
      <xdr:rowOff>2648</xdr:rowOff>
    </xdr:to>
    <xdr:cxnSp macro="">
      <xdr:nvCxnSpPr>
        <xdr:cNvPr id="98" name="直線コネクタ 97">
          <a:extLst>
            <a:ext uri="{FF2B5EF4-FFF2-40B4-BE49-F238E27FC236}">
              <a16:creationId xmlns:a16="http://schemas.microsoft.com/office/drawing/2014/main" id="{00000000-0008-0000-0300-000062000000}"/>
            </a:ext>
          </a:extLst>
        </xdr:cNvPr>
        <xdr:cNvCxnSpPr>
          <a:stCxn id="91" idx="2"/>
          <a:endCxn id="97" idx="0"/>
        </xdr:cNvCxnSpPr>
      </xdr:nvCxnSpPr>
      <xdr:spPr>
        <a:xfrm>
          <a:off x="4089401" y="25741313"/>
          <a:ext cx="0" cy="338668"/>
        </a:xfrm>
        <a:prstGeom prst="line">
          <a:avLst/>
        </a:prstGeom>
        <a:ln w="57150">
          <a:solidFill>
            <a:schemeClr val="accent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95251</xdr:colOff>
      <xdr:row>144</xdr:row>
      <xdr:rowOff>31222</xdr:rowOff>
    </xdr:from>
    <xdr:to>
      <xdr:col>6</xdr:col>
      <xdr:colOff>95251</xdr:colOff>
      <xdr:row>145</xdr:row>
      <xdr:rowOff>145524</xdr:rowOff>
    </xdr:to>
    <xdr:cxnSp macro="">
      <xdr:nvCxnSpPr>
        <xdr:cNvPr id="99" name="直線矢印コネクタ 98">
          <a:extLst>
            <a:ext uri="{FF2B5EF4-FFF2-40B4-BE49-F238E27FC236}">
              <a16:creationId xmlns:a16="http://schemas.microsoft.com/office/drawing/2014/main" id="{00000000-0008-0000-0300-000063000000}"/>
            </a:ext>
          </a:extLst>
        </xdr:cNvPr>
        <xdr:cNvCxnSpPr/>
      </xdr:nvCxnSpPr>
      <xdr:spPr>
        <a:xfrm flipV="1">
          <a:off x="3841751" y="24415222"/>
          <a:ext cx="0" cy="283635"/>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473867</xdr:colOff>
      <xdr:row>152</xdr:row>
      <xdr:rowOff>31221</xdr:rowOff>
    </xdr:from>
    <xdr:to>
      <xdr:col>6</xdr:col>
      <xdr:colOff>473867</xdr:colOff>
      <xdr:row>153</xdr:row>
      <xdr:rowOff>145523</xdr:rowOff>
    </xdr:to>
    <xdr:cxnSp macro="">
      <xdr:nvCxnSpPr>
        <xdr:cNvPr id="100" name="直線矢印コネクタ 99">
          <a:extLst>
            <a:ext uri="{FF2B5EF4-FFF2-40B4-BE49-F238E27FC236}">
              <a16:creationId xmlns:a16="http://schemas.microsoft.com/office/drawing/2014/main" id="{00000000-0008-0000-0300-000064000000}"/>
            </a:ext>
          </a:extLst>
        </xdr:cNvPr>
        <xdr:cNvCxnSpPr/>
      </xdr:nvCxnSpPr>
      <xdr:spPr>
        <a:xfrm flipV="1">
          <a:off x="4220367" y="25769888"/>
          <a:ext cx="0" cy="283635"/>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188120</xdr:colOff>
      <xdr:row>132</xdr:row>
      <xdr:rowOff>78847</xdr:rowOff>
    </xdr:from>
    <xdr:to>
      <xdr:col>6</xdr:col>
      <xdr:colOff>188120</xdr:colOff>
      <xdr:row>134</xdr:row>
      <xdr:rowOff>26460</xdr:rowOff>
    </xdr:to>
    <xdr:cxnSp macro="">
      <xdr:nvCxnSpPr>
        <xdr:cNvPr id="101" name="直線矢印コネクタ 100">
          <a:extLst>
            <a:ext uri="{FF2B5EF4-FFF2-40B4-BE49-F238E27FC236}">
              <a16:creationId xmlns:a16="http://schemas.microsoft.com/office/drawing/2014/main" id="{00000000-0008-0000-0300-000065000000}"/>
            </a:ext>
          </a:extLst>
        </xdr:cNvPr>
        <xdr:cNvCxnSpPr/>
      </xdr:nvCxnSpPr>
      <xdr:spPr>
        <a:xfrm flipV="1">
          <a:off x="3934620" y="22430847"/>
          <a:ext cx="0" cy="286280"/>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133351</xdr:colOff>
      <xdr:row>144</xdr:row>
      <xdr:rowOff>78847</xdr:rowOff>
    </xdr:from>
    <xdr:to>
      <xdr:col>8</xdr:col>
      <xdr:colOff>495301</xdr:colOff>
      <xdr:row>144</xdr:row>
      <xdr:rowOff>78848</xdr:rowOff>
    </xdr:to>
    <xdr:cxnSp macro="">
      <xdr:nvCxnSpPr>
        <xdr:cNvPr id="102" name="直線矢印コネクタ 101">
          <a:extLst>
            <a:ext uri="{FF2B5EF4-FFF2-40B4-BE49-F238E27FC236}">
              <a16:creationId xmlns:a16="http://schemas.microsoft.com/office/drawing/2014/main" id="{00000000-0008-0000-0300-000066000000}"/>
            </a:ext>
          </a:extLst>
        </xdr:cNvPr>
        <xdr:cNvCxnSpPr/>
      </xdr:nvCxnSpPr>
      <xdr:spPr>
        <a:xfrm flipH="1">
          <a:off x="5128684" y="24462847"/>
          <a:ext cx="361950" cy="1"/>
        </a:xfrm>
        <a:prstGeom prst="straightConnector1">
          <a:avLst/>
        </a:prstGeom>
        <a:ln>
          <a:solidFill>
            <a:srgbClr val="00B050"/>
          </a:solidFill>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188120</xdr:colOff>
      <xdr:row>120</xdr:row>
      <xdr:rowOff>21697</xdr:rowOff>
    </xdr:from>
    <xdr:to>
      <xdr:col>6</xdr:col>
      <xdr:colOff>188120</xdr:colOff>
      <xdr:row>121</xdr:row>
      <xdr:rowOff>135999</xdr:rowOff>
    </xdr:to>
    <xdr:cxnSp macro="">
      <xdr:nvCxnSpPr>
        <xdr:cNvPr id="103" name="直線矢印コネクタ 102">
          <a:extLst>
            <a:ext uri="{FF2B5EF4-FFF2-40B4-BE49-F238E27FC236}">
              <a16:creationId xmlns:a16="http://schemas.microsoft.com/office/drawing/2014/main" id="{00000000-0008-0000-0300-000067000000}"/>
            </a:ext>
          </a:extLst>
        </xdr:cNvPr>
        <xdr:cNvCxnSpPr/>
      </xdr:nvCxnSpPr>
      <xdr:spPr>
        <a:xfrm flipV="1">
          <a:off x="3934620" y="20341697"/>
          <a:ext cx="0" cy="283635"/>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392907</xdr:colOff>
      <xdr:row>140</xdr:row>
      <xdr:rowOff>52653</xdr:rowOff>
    </xdr:from>
    <xdr:to>
      <xdr:col>10</xdr:col>
      <xdr:colOff>64295</xdr:colOff>
      <xdr:row>140</xdr:row>
      <xdr:rowOff>52654</xdr:rowOff>
    </xdr:to>
    <xdr:cxnSp macro="">
      <xdr:nvCxnSpPr>
        <xdr:cNvPr id="104" name="直線矢印コネクタ 103">
          <a:extLst>
            <a:ext uri="{FF2B5EF4-FFF2-40B4-BE49-F238E27FC236}">
              <a16:creationId xmlns:a16="http://schemas.microsoft.com/office/drawing/2014/main" id="{00000000-0008-0000-0300-000068000000}"/>
            </a:ext>
          </a:extLst>
        </xdr:cNvPr>
        <xdr:cNvCxnSpPr/>
      </xdr:nvCxnSpPr>
      <xdr:spPr>
        <a:xfrm flipH="1">
          <a:off x="6012657" y="23759320"/>
          <a:ext cx="295805" cy="1"/>
        </a:xfrm>
        <a:prstGeom prst="straightConnector1">
          <a:avLst/>
        </a:prstGeom>
        <a:ln>
          <a:solidFill>
            <a:srgbClr val="00B050"/>
          </a:solidFill>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277092</xdr:colOff>
      <xdr:row>141</xdr:row>
      <xdr:rowOff>135997</xdr:rowOff>
    </xdr:from>
    <xdr:to>
      <xdr:col>8</xdr:col>
      <xdr:colOff>5101</xdr:colOff>
      <xdr:row>143</xdr:row>
      <xdr:rowOff>151998</xdr:rowOff>
    </xdr:to>
    <xdr:sp macro="" textlink="">
      <xdr:nvSpPr>
        <xdr:cNvPr id="105" name="円柱 104">
          <a:extLst>
            <a:ext uri="{FF2B5EF4-FFF2-40B4-BE49-F238E27FC236}">
              <a16:creationId xmlns:a16="http://schemas.microsoft.com/office/drawing/2014/main" id="{00000000-0008-0000-0300-000069000000}"/>
            </a:ext>
          </a:extLst>
        </xdr:cNvPr>
        <xdr:cNvSpPr/>
      </xdr:nvSpPr>
      <xdr:spPr>
        <a:xfrm>
          <a:off x="4648009" y="24011997"/>
          <a:ext cx="352425" cy="354668"/>
        </a:xfrm>
        <a:prstGeom prst="can">
          <a:avLst/>
        </a:prstGeom>
        <a:solidFill>
          <a:schemeClr val="accent6"/>
        </a:solidFill>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381000</xdr:colOff>
      <xdr:row>115</xdr:row>
      <xdr:rowOff>97898</xdr:rowOff>
    </xdr:from>
    <xdr:to>
      <xdr:col>16</xdr:col>
      <xdr:colOff>371475</xdr:colOff>
      <xdr:row>131</xdr:row>
      <xdr:rowOff>83607</xdr:rowOff>
    </xdr:to>
    <xdr:sp macro="" textlink="">
      <xdr:nvSpPr>
        <xdr:cNvPr id="106" name="正方形/長方形 105">
          <a:extLst>
            <a:ext uri="{FF2B5EF4-FFF2-40B4-BE49-F238E27FC236}">
              <a16:creationId xmlns:a16="http://schemas.microsoft.com/office/drawing/2014/main" id="{00000000-0008-0000-0300-00006A000000}"/>
            </a:ext>
          </a:extLst>
        </xdr:cNvPr>
        <xdr:cNvSpPr/>
      </xdr:nvSpPr>
      <xdr:spPr>
        <a:xfrm>
          <a:off x="6000750" y="19571231"/>
          <a:ext cx="4361392" cy="2695043"/>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縮小共通基盤</a:t>
          </a:r>
        </a:p>
      </xdr:txBody>
    </xdr:sp>
    <xdr:clientData/>
  </xdr:twoCellAnchor>
  <xdr:twoCellAnchor>
    <xdr:from>
      <xdr:col>10</xdr:col>
      <xdr:colOff>9526</xdr:colOff>
      <xdr:row>124</xdr:row>
      <xdr:rowOff>88373</xdr:rowOff>
    </xdr:from>
    <xdr:to>
      <xdr:col>13</xdr:col>
      <xdr:colOff>9526</xdr:colOff>
      <xdr:row>130</xdr:row>
      <xdr:rowOff>88373</xdr:rowOff>
    </xdr:to>
    <xdr:sp macro="" textlink="">
      <xdr:nvSpPr>
        <xdr:cNvPr id="107" name="正方形/長方形 106">
          <a:extLst>
            <a:ext uri="{FF2B5EF4-FFF2-40B4-BE49-F238E27FC236}">
              <a16:creationId xmlns:a16="http://schemas.microsoft.com/office/drawing/2014/main" id="{00000000-0008-0000-0300-00006B000000}"/>
            </a:ext>
          </a:extLst>
        </xdr:cNvPr>
        <xdr:cNvSpPr/>
      </xdr:nvSpPr>
      <xdr:spPr>
        <a:xfrm>
          <a:off x="6253693" y="21085706"/>
          <a:ext cx="1873250" cy="1016000"/>
        </a:xfrm>
        <a:prstGeom prst="rect">
          <a:avLst/>
        </a:prstGeom>
        <a:gradFill flip="none" rotWithShape="1">
          <a:gsLst>
            <a:gs pos="50000">
              <a:schemeClr val="bg1">
                <a:lumMod val="75000"/>
              </a:schemeClr>
            </a:gs>
            <a:gs pos="50000">
              <a:schemeClr val="accent6">
                <a:lumMod val="40000"/>
                <a:lumOff val="60000"/>
              </a:schemeClr>
            </a:gs>
          </a:gsLst>
          <a:lin ang="2700000" scaled="1"/>
          <a:tileRect/>
        </a:grad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バッチ基盤サーバ</a:t>
          </a:r>
          <a:endParaRPr kumimoji="1" lang="en-US" altLang="ja-JP" sz="1100">
            <a:solidFill>
              <a:sysClr val="windowText" lastClr="000000"/>
            </a:solidFill>
          </a:endParaRPr>
        </a:p>
        <a:p>
          <a:pPr algn="l"/>
          <a:r>
            <a:rPr kumimoji="1" lang="ja-JP" altLang="en-US" sz="1100">
              <a:solidFill>
                <a:sysClr val="windowText" lastClr="000000"/>
              </a:solidFill>
            </a:rPr>
            <a:t>・数量確定システム</a:t>
          </a:r>
        </a:p>
        <a:p>
          <a:pPr algn="l"/>
          <a:r>
            <a:rPr kumimoji="1" lang="ja-JP" altLang="en-US" sz="1100">
              <a:solidFill>
                <a:sysClr val="windowText" lastClr="000000"/>
              </a:solidFill>
            </a:rPr>
            <a:t>・用役管理システム</a:t>
          </a:r>
        </a:p>
        <a:p>
          <a:pPr algn="l"/>
          <a:endParaRPr kumimoji="1" lang="en-US" altLang="ja-JP" sz="1100">
            <a:solidFill>
              <a:sysClr val="windowText" lastClr="000000"/>
            </a:solidFill>
          </a:endParaRPr>
        </a:p>
        <a:p>
          <a:pPr algn="l"/>
          <a:endParaRPr kumimoji="1" lang="ja-JP" altLang="en-US" sz="1100">
            <a:solidFill>
              <a:sysClr val="windowText" lastClr="000000"/>
            </a:solidFill>
          </a:endParaRPr>
        </a:p>
      </xdr:txBody>
    </xdr:sp>
    <xdr:clientData/>
  </xdr:twoCellAnchor>
  <xdr:twoCellAnchor>
    <xdr:from>
      <xdr:col>13</xdr:col>
      <xdr:colOff>9526</xdr:colOff>
      <xdr:row>124</xdr:row>
      <xdr:rowOff>88373</xdr:rowOff>
    </xdr:from>
    <xdr:to>
      <xdr:col>16</xdr:col>
      <xdr:colOff>9526</xdr:colOff>
      <xdr:row>130</xdr:row>
      <xdr:rowOff>88373</xdr:rowOff>
    </xdr:to>
    <xdr:sp macro="" textlink="">
      <xdr:nvSpPr>
        <xdr:cNvPr id="108" name="正方形/長方形 107">
          <a:extLst>
            <a:ext uri="{FF2B5EF4-FFF2-40B4-BE49-F238E27FC236}">
              <a16:creationId xmlns:a16="http://schemas.microsoft.com/office/drawing/2014/main" id="{00000000-0008-0000-0300-00006C000000}"/>
            </a:ext>
          </a:extLst>
        </xdr:cNvPr>
        <xdr:cNvSpPr/>
      </xdr:nvSpPr>
      <xdr:spPr>
        <a:xfrm>
          <a:off x="8126943" y="21085706"/>
          <a:ext cx="1873250" cy="1016000"/>
        </a:xfrm>
        <a:prstGeom prst="rect">
          <a:avLst/>
        </a:prstGeom>
        <a:gradFill flip="none" rotWithShape="1">
          <a:gsLst>
            <a:gs pos="50000">
              <a:schemeClr val="bg1">
                <a:lumMod val="75000"/>
              </a:schemeClr>
            </a:gs>
            <a:gs pos="50000">
              <a:schemeClr val="accent6">
                <a:lumMod val="40000"/>
                <a:lumOff val="60000"/>
              </a:schemeClr>
            </a:gs>
          </a:gsLst>
          <a:lin ang="2700000" scaled="1"/>
          <a:tileRect/>
        </a:grad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共通基盤帳票サーバ</a:t>
          </a:r>
          <a:endParaRPr kumimoji="1" lang="en-US" altLang="ja-JP" sz="1100">
            <a:solidFill>
              <a:sysClr val="windowText" lastClr="000000"/>
            </a:solidFill>
          </a:endParaRPr>
        </a:p>
        <a:p>
          <a:pPr algn="l"/>
          <a:endParaRPr kumimoji="1" lang="ja-JP" altLang="en-US" sz="1100">
            <a:solidFill>
              <a:sysClr val="windowText" lastClr="000000"/>
            </a:solidFill>
          </a:endParaRPr>
        </a:p>
      </xdr:txBody>
    </xdr:sp>
    <xdr:clientData/>
  </xdr:twoCellAnchor>
  <xdr:twoCellAnchor>
    <xdr:from>
      <xdr:col>10</xdr:col>
      <xdr:colOff>9526</xdr:colOff>
      <xdr:row>118</xdr:row>
      <xdr:rowOff>88373</xdr:rowOff>
    </xdr:from>
    <xdr:to>
      <xdr:col>13</xdr:col>
      <xdr:colOff>9526</xdr:colOff>
      <xdr:row>124</xdr:row>
      <xdr:rowOff>88373</xdr:rowOff>
    </xdr:to>
    <xdr:sp macro="" textlink="">
      <xdr:nvSpPr>
        <xdr:cNvPr id="109" name="正方形/長方形 108">
          <a:extLst>
            <a:ext uri="{FF2B5EF4-FFF2-40B4-BE49-F238E27FC236}">
              <a16:creationId xmlns:a16="http://schemas.microsoft.com/office/drawing/2014/main" id="{00000000-0008-0000-0300-00006D000000}"/>
            </a:ext>
          </a:extLst>
        </xdr:cNvPr>
        <xdr:cNvSpPr/>
      </xdr:nvSpPr>
      <xdr:spPr>
        <a:xfrm>
          <a:off x="6253693" y="20069706"/>
          <a:ext cx="1873250" cy="1016000"/>
        </a:xfrm>
        <a:prstGeom prst="rect">
          <a:avLst/>
        </a:prstGeom>
        <a:gradFill flip="none" rotWithShape="1">
          <a:gsLst>
            <a:gs pos="50000">
              <a:schemeClr val="bg1">
                <a:lumMod val="75000"/>
              </a:schemeClr>
            </a:gs>
            <a:gs pos="50000">
              <a:schemeClr val="accent6">
                <a:lumMod val="40000"/>
                <a:lumOff val="60000"/>
              </a:schemeClr>
            </a:gs>
          </a:gsLst>
          <a:lin ang="2700000" scaled="1"/>
          <a:tileRect/>
        </a:grad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共通基盤</a:t>
          </a:r>
          <a:r>
            <a:rPr kumimoji="1" lang="en-US" altLang="ja-JP" sz="1100">
              <a:solidFill>
                <a:sysClr val="windowText" lastClr="000000"/>
              </a:solidFill>
            </a:rPr>
            <a:t>AP</a:t>
          </a:r>
          <a:r>
            <a:rPr kumimoji="1" lang="ja-JP" altLang="en-US" sz="1100">
              <a:solidFill>
                <a:sysClr val="windowText" lastClr="000000"/>
              </a:solidFill>
            </a:rPr>
            <a:t>サーバ</a:t>
          </a:r>
          <a:endParaRPr kumimoji="1" lang="en-US" altLang="ja-JP" sz="1100">
            <a:solidFill>
              <a:sysClr val="windowText" lastClr="000000"/>
            </a:solidFill>
          </a:endParaRPr>
        </a:p>
        <a:p>
          <a:pPr algn="l"/>
          <a:r>
            <a:rPr kumimoji="1" lang="ja-JP" altLang="en-US" sz="1100">
              <a:solidFill>
                <a:sysClr val="windowText" lastClr="000000"/>
              </a:solidFill>
            </a:rPr>
            <a:t>・数量確定システム</a:t>
          </a:r>
          <a:endParaRPr kumimoji="1" lang="en-US" altLang="ja-JP" sz="1100">
            <a:solidFill>
              <a:sysClr val="windowText" lastClr="000000"/>
            </a:solidFill>
          </a:endParaRPr>
        </a:p>
        <a:p>
          <a:pPr algn="l"/>
          <a:r>
            <a:rPr kumimoji="1" lang="ja-JP" altLang="en-US" sz="1100">
              <a:solidFill>
                <a:sysClr val="windowText" lastClr="000000"/>
              </a:solidFill>
            </a:rPr>
            <a:t>・用役管理システム</a:t>
          </a:r>
          <a:endParaRPr kumimoji="1" lang="en-US" altLang="ja-JP" sz="1100">
            <a:solidFill>
              <a:sysClr val="windowText" lastClr="000000"/>
            </a:solidFill>
          </a:endParaRPr>
        </a:p>
      </xdr:txBody>
    </xdr:sp>
    <xdr:clientData/>
  </xdr:twoCellAnchor>
  <xdr:twoCellAnchor>
    <xdr:from>
      <xdr:col>13</xdr:col>
      <xdr:colOff>9526</xdr:colOff>
      <xdr:row>118</xdr:row>
      <xdr:rowOff>88373</xdr:rowOff>
    </xdr:from>
    <xdr:to>
      <xdr:col>16</xdr:col>
      <xdr:colOff>9526</xdr:colOff>
      <xdr:row>124</xdr:row>
      <xdr:rowOff>88373</xdr:rowOff>
    </xdr:to>
    <xdr:sp macro="" textlink="">
      <xdr:nvSpPr>
        <xdr:cNvPr id="110" name="正方形/長方形 109">
          <a:extLst>
            <a:ext uri="{FF2B5EF4-FFF2-40B4-BE49-F238E27FC236}">
              <a16:creationId xmlns:a16="http://schemas.microsoft.com/office/drawing/2014/main" id="{00000000-0008-0000-0300-00006E000000}"/>
            </a:ext>
          </a:extLst>
        </xdr:cNvPr>
        <xdr:cNvSpPr/>
      </xdr:nvSpPr>
      <xdr:spPr>
        <a:xfrm>
          <a:off x="8126943" y="20069706"/>
          <a:ext cx="1873250" cy="1016000"/>
        </a:xfrm>
        <a:prstGeom prst="rect">
          <a:avLst/>
        </a:prstGeom>
        <a:gradFill flip="none" rotWithShape="1">
          <a:gsLst>
            <a:gs pos="50000">
              <a:schemeClr val="bg1">
                <a:lumMod val="75000"/>
              </a:schemeClr>
            </a:gs>
            <a:gs pos="50000">
              <a:schemeClr val="accent6">
                <a:lumMod val="40000"/>
                <a:lumOff val="60000"/>
              </a:schemeClr>
            </a:gs>
          </a:gsLst>
          <a:lin ang="2700000" scaled="1"/>
          <a:tileRect/>
        </a:grad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共通基盤</a:t>
          </a:r>
          <a:r>
            <a:rPr kumimoji="1" lang="en-US" altLang="ja-JP" sz="1100">
              <a:solidFill>
                <a:sysClr val="windowText" lastClr="000000"/>
              </a:solidFill>
            </a:rPr>
            <a:t>DB</a:t>
          </a:r>
          <a:r>
            <a:rPr kumimoji="1" lang="ja-JP" altLang="en-US" sz="1100">
              <a:solidFill>
                <a:sysClr val="windowText" lastClr="000000"/>
              </a:solidFill>
            </a:rPr>
            <a:t>サーバ</a:t>
          </a:r>
          <a:endParaRPr kumimoji="1" lang="en-US" altLang="ja-JP" sz="1100">
            <a:solidFill>
              <a:sysClr val="windowText" lastClr="000000"/>
            </a:solidFill>
          </a:endParaRPr>
        </a:p>
        <a:p>
          <a:pPr algn="l"/>
          <a:r>
            <a:rPr kumimoji="1" lang="ja-JP" altLang="en-US" sz="1100">
              <a:solidFill>
                <a:sysClr val="windowText" lastClr="000000"/>
              </a:solidFill>
            </a:rPr>
            <a:t>・数量確定システム</a:t>
          </a:r>
        </a:p>
        <a:p>
          <a:pPr algn="l"/>
          <a:r>
            <a:rPr kumimoji="1" lang="ja-JP" altLang="en-US" sz="1100">
              <a:solidFill>
                <a:sysClr val="windowText" lastClr="000000"/>
              </a:solidFill>
            </a:rPr>
            <a:t>・用役管理システム</a:t>
          </a:r>
        </a:p>
        <a:p>
          <a:pPr algn="l"/>
          <a:endParaRPr kumimoji="1" lang="ja-JP" altLang="en-US" sz="1100">
            <a:solidFill>
              <a:sysClr val="windowText" lastClr="000000"/>
            </a:solidFill>
          </a:endParaRPr>
        </a:p>
      </xdr:txBody>
    </xdr:sp>
    <xdr:clientData/>
  </xdr:twoCellAnchor>
  <xdr:twoCellAnchor>
    <xdr:from>
      <xdr:col>15</xdr:col>
      <xdr:colOff>285751</xdr:colOff>
      <xdr:row>122</xdr:row>
      <xdr:rowOff>45509</xdr:rowOff>
    </xdr:from>
    <xdr:to>
      <xdr:col>16</xdr:col>
      <xdr:colOff>1059</xdr:colOff>
      <xdr:row>124</xdr:row>
      <xdr:rowOff>61513</xdr:rowOff>
    </xdr:to>
    <xdr:sp macro="" textlink="">
      <xdr:nvSpPr>
        <xdr:cNvPr id="111" name="円柱 110">
          <a:extLst>
            <a:ext uri="{FF2B5EF4-FFF2-40B4-BE49-F238E27FC236}">
              <a16:creationId xmlns:a16="http://schemas.microsoft.com/office/drawing/2014/main" id="{00000000-0008-0000-0300-00006F000000}"/>
            </a:ext>
          </a:extLst>
        </xdr:cNvPr>
        <xdr:cNvSpPr/>
      </xdr:nvSpPr>
      <xdr:spPr>
        <a:xfrm>
          <a:off x="9652001" y="20704176"/>
          <a:ext cx="339725" cy="354670"/>
        </a:xfrm>
        <a:prstGeom prst="can">
          <a:avLst/>
        </a:prstGeom>
        <a:gradFill>
          <a:gsLst>
            <a:gs pos="50000">
              <a:schemeClr val="bg1">
                <a:lumMod val="75000"/>
              </a:schemeClr>
            </a:gs>
            <a:gs pos="50000">
              <a:schemeClr val="bg1">
                <a:lumMod val="75000"/>
              </a:schemeClr>
            </a:gs>
            <a:gs pos="50000">
              <a:schemeClr val="accent6"/>
            </a:gs>
          </a:gsLst>
          <a:lin ang="2700000" scaled="1"/>
        </a:gradFill>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8</xdr:col>
      <xdr:colOff>1</xdr:colOff>
      <xdr:row>123</xdr:row>
      <xdr:rowOff>66942</xdr:rowOff>
    </xdr:from>
    <xdr:to>
      <xdr:col>10</xdr:col>
      <xdr:colOff>19051</xdr:colOff>
      <xdr:row>123</xdr:row>
      <xdr:rowOff>66942</xdr:rowOff>
    </xdr:to>
    <xdr:cxnSp macro="">
      <xdr:nvCxnSpPr>
        <xdr:cNvPr id="112" name="直線コネクタ 111">
          <a:extLst>
            <a:ext uri="{FF2B5EF4-FFF2-40B4-BE49-F238E27FC236}">
              <a16:creationId xmlns:a16="http://schemas.microsoft.com/office/drawing/2014/main" id="{00000000-0008-0000-0300-000070000000}"/>
            </a:ext>
          </a:extLst>
        </xdr:cNvPr>
        <xdr:cNvCxnSpPr/>
      </xdr:nvCxnSpPr>
      <xdr:spPr>
        <a:xfrm>
          <a:off x="4995334" y="20894942"/>
          <a:ext cx="1267884" cy="0"/>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1</xdr:colOff>
      <xdr:row>126</xdr:row>
      <xdr:rowOff>57417</xdr:rowOff>
    </xdr:from>
    <xdr:to>
      <xdr:col>10</xdr:col>
      <xdr:colOff>19051</xdr:colOff>
      <xdr:row>126</xdr:row>
      <xdr:rowOff>57417</xdr:rowOff>
    </xdr:to>
    <xdr:cxnSp macro="">
      <xdr:nvCxnSpPr>
        <xdr:cNvPr id="113" name="直線コネクタ 112">
          <a:extLst>
            <a:ext uri="{FF2B5EF4-FFF2-40B4-BE49-F238E27FC236}">
              <a16:creationId xmlns:a16="http://schemas.microsoft.com/office/drawing/2014/main" id="{00000000-0008-0000-0300-000071000000}"/>
            </a:ext>
          </a:extLst>
        </xdr:cNvPr>
        <xdr:cNvCxnSpPr/>
      </xdr:nvCxnSpPr>
      <xdr:spPr>
        <a:xfrm>
          <a:off x="4995334" y="21393417"/>
          <a:ext cx="1267884" cy="0"/>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495301</xdr:colOff>
      <xdr:row>122</xdr:row>
      <xdr:rowOff>133616</xdr:rowOff>
    </xdr:from>
    <xdr:to>
      <xdr:col>9</xdr:col>
      <xdr:colOff>171451</xdr:colOff>
      <xdr:row>122</xdr:row>
      <xdr:rowOff>133617</xdr:rowOff>
    </xdr:to>
    <xdr:cxnSp macro="">
      <xdr:nvCxnSpPr>
        <xdr:cNvPr id="114" name="直線矢印コネクタ 113">
          <a:extLst>
            <a:ext uri="{FF2B5EF4-FFF2-40B4-BE49-F238E27FC236}">
              <a16:creationId xmlns:a16="http://schemas.microsoft.com/office/drawing/2014/main" id="{00000000-0008-0000-0300-000072000000}"/>
            </a:ext>
          </a:extLst>
        </xdr:cNvPr>
        <xdr:cNvCxnSpPr/>
      </xdr:nvCxnSpPr>
      <xdr:spPr>
        <a:xfrm flipH="1">
          <a:off x="5490634" y="20792283"/>
          <a:ext cx="300567" cy="1"/>
        </a:xfrm>
        <a:prstGeom prst="straightConnector1">
          <a:avLst/>
        </a:prstGeom>
        <a:ln>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495301</xdr:colOff>
      <xdr:row>126</xdr:row>
      <xdr:rowOff>152667</xdr:rowOff>
    </xdr:from>
    <xdr:to>
      <xdr:col>9</xdr:col>
      <xdr:colOff>171451</xdr:colOff>
      <xdr:row>126</xdr:row>
      <xdr:rowOff>152668</xdr:rowOff>
    </xdr:to>
    <xdr:cxnSp macro="">
      <xdr:nvCxnSpPr>
        <xdr:cNvPr id="115" name="直線矢印コネクタ 114">
          <a:extLst>
            <a:ext uri="{FF2B5EF4-FFF2-40B4-BE49-F238E27FC236}">
              <a16:creationId xmlns:a16="http://schemas.microsoft.com/office/drawing/2014/main" id="{00000000-0008-0000-0300-000073000000}"/>
            </a:ext>
          </a:extLst>
        </xdr:cNvPr>
        <xdr:cNvCxnSpPr/>
      </xdr:nvCxnSpPr>
      <xdr:spPr>
        <a:xfrm flipH="1">
          <a:off x="5490634" y="21488667"/>
          <a:ext cx="300567" cy="1"/>
        </a:xfrm>
        <a:prstGeom prst="straightConnector1">
          <a:avLst/>
        </a:prstGeom>
        <a:ln>
          <a:headEnd type="triangle" w="med" len="med"/>
          <a:tailEnd type="non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11907</xdr:colOff>
      <xdr:row>138</xdr:row>
      <xdr:rowOff>14554</xdr:rowOff>
    </xdr:from>
    <xdr:to>
      <xdr:col>4</xdr:col>
      <xdr:colOff>14286</xdr:colOff>
      <xdr:row>144</xdr:row>
      <xdr:rowOff>2648</xdr:rowOff>
    </xdr:to>
    <xdr:sp macro="" textlink="">
      <xdr:nvSpPr>
        <xdr:cNvPr id="116" name="正方形/長方形 115">
          <a:extLst>
            <a:ext uri="{FF2B5EF4-FFF2-40B4-BE49-F238E27FC236}">
              <a16:creationId xmlns:a16="http://schemas.microsoft.com/office/drawing/2014/main" id="{00000000-0008-0000-0300-000074000000}"/>
            </a:ext>
          </a:extLst>
        </xdr:cNvPr>
        <xdr:cNvSpPr/>
      </xdr:nvSpPr>
      <xdr:spPr>
        <a:xfrm>
          <a:off x="636324" y="23382554"/>
          <a:ext cx="1875629" cy="1004094"/>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ETS-R EAI</a:t>
          </a:r>
        </a:p>
        <a:p>
          <a:pPr algn="l"/>
          <a:r>
            <a:rPr kumimoji="1" lang="ja-JP" altLang="en-US" sz="1100">
              <a:solidFill>
                <a:sysClr val="windowText" lastClr="000000"/>
              </a:solidFill>
            </a:rPr>
            <a:t>・オフラスとの連携用</a:t>
          </a:r>
          <a:endParaRPr kumimoji="1" lang="en-US" altLang="ja-JP" sz="1100">
            <a:solidFill>
              <a:sysClr val="windowText" lastClr="000000"/>
            </a:solidFill>
          </a:endParaRPr>
        </a:p>
      </xdr:txBody>
    </xdr:sp>
    <xdr:clientData/>
  </xdr:twoCellAnchor>
  <xdr:twoCellAnchor>
    <xdr:from>
      <xdr:col>4</xdr:col>
      <xdr:colOff>14286</xdr:colOff>
      <xdr:row>141</xdr:row>
      <xdr:rowOff>2647</xdr:rowOff>
    </xdr:from>
    <xdr:to>
      <xdr:col>5</xdr:col>
      <xdr:colOff>1</xdr:colOff>
      <xdr:row>141</xdr:row>
      <xdr:rowOff>8601</xdr:rowOff>
    </xdr:to>
    <xdr:cxnSp macro="">
      <xdr:nvCxnSpPr>
        <xdr:cNvPr id="117" name="直線コネクタ 116">
          <a:extLst>
            <a:ext uri="{FF2B5EF4-FFF2-40B4-BE49-F238E27FC236}">
              <a16:creationId xmlns:a16="http://schemas.microsoft.com/office/drawing/2014/main" id="{00000000-0008-0000-0300-000075000000}"/>
            </a:ext>
          </a:extLst>
        </xdr:cNvPr>
        <xdr:cNvCxnSpPr>
          <a:stCxn id="90" idx="1"/>
          <a:endCxn id="116" idx="3"/>
        </xdr:cNvCxnSpPr>
      </xdr:nvCxnSpPr>
      <xdr:spPr>
        <a:xfrm flipH="1">
          <a:off x="2511953" y="23878647"/>
          <a:ext cx="610131" cy="5954"/>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1</xdr:colOff>
      <xdr:row>131</xdr:row>
      <xdr:rowOff>83607</xdr:rowOff>
    </xdr:from>
    <xdr:to>
      <xdr:col>13</xdr:col>
      <xdr:colOff>30956</xdr:colOff>
      <xdr:row>141</xdr:row>
      <xdr:rowOff>2647</xdr:rowOff>
    </xdr:to>
    <xdr:cxnSp macro="">
      <xdr:nvCxnSpPr>
        <xdr:cNvPr id="118" name="カギ線コネクタ 117">
          <a:extLst>
            <a:ext uri="{FF2B5EF4-FFF2-40B4-BE49-F238E27FC236}">
              <a16:creationId xmlns:a16="http://schemas.microsoft.com/office/drawing/2014/main" id="{00000000-0008-0000-0300-000076000000}"/>
            </a:ext>
          </a:extLst>
        </xdr:cNvPr>
        <xdr:cNvCxnSpPr>
          <a:stCxn id="106" idx="2"/>
          <a:endCxn id="90" idx="3"/>
        </xdr:cNvCxnSpPr>
      </xdr:nvCxnSpPr>
      <xdr:spPr>
        <a:xfrm rot="5400000">
          <a:off x="5765667" y="21495941"/>
          <a:ext cx="1612373" cy="3153039"/>
        </a:xfrm>
        <a:prstGeom prst="bentConnector2">
          <a:avLst/>
        </a:prstGeom>
        <a:ln w="57150">
          <a:solidFill>
            <a:srgbClr val="00B05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440532</xdr:colOff>
      <xdr:row>154</xdr:row>
      <xdr:rowOff>2648</xdr:rowOff>
    </xdr:from>
    <xdr:to>
      <xdr:col>4</xdr:col>
      <xdr:colOff>440532</xdr:colOff>
      <xdr:row>160</xdr:row>
      <xdr:rowOff>2648</xdr:rowOff>
    </xdr:to>
    <xdr:sp macro="" textlink="">
      <xdr:nvSpPr>
        <xdr:cNvPr id="119" name="正方形/長方形 118">
          <a:extLst>
            <a:ext uri="{FF2B5EF4-FFF2-40B4-BE49-F238E27FC236}">
              <a16:creationId xmlns:a16="http://schemas.microsoft.com/office/drawing/2014/main" id="{00000000-0008-0000-0300-000077000000}"/>
            </a:ext>
          </a:extLst>
        </xdr:cNvPr>
        <xdr:cNvSpPr/>
      </xdr:nvSpPr>
      <xdr:spPr>
        <a:xfrm>
          <a:off x="1064949" y="26079981"/>
          <a:ext cx="1873250" cy="101600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陸上出荷システム</a:t>
          </a:r>
          <a:endParaRPr kumimoji="1" lang="en-US" altLang="ja-JP" sz="1100">
            <a:solidFill>
              <a:sysClr val="windowText" lastClr="000000"/>
            </a:solidFill>
          </a:endParaRPr>
        </a:p>
        <a:p>
          <a:pPr algn="l"/>
          <a:r>
            <a:rPr kumimoji="1" lang="ja-JP" altLang="en-US" sz="1100">
              <a:solidFill>
                <a:sysClr val="windowText" lastClr="000000"/>
              </a:solidFill>
            </a:rPr>
            <a:t>・ヤードの連携先</a:t>
          </a:r>
          <a:endParaRPr kumimoji="1" lang="en-US" altLang="ja-JP" sz="1100">
            <a:solidFill>
              <a:sysClr val="windowText" lastClr="000000"/>
            </a:solidFill>
          </a:endParaRPr>
        </a:p>
      </xdr:txBody>
    </xdr:sp>
    <xdr:clientData/>
  </xdr:twoCellAnchor>
  <xdr:twoCellAnchor>
    <xdr:from>
      <xdr:col>3</xdr:col>
      <xdr:colOff>95252</xdr:colOff>
      <xdr:row>152</xdr:row>
      <xdr:rowOff>2646</xdr:rowOff>
    </xdr:from>
    <xdr:to>
      <xdr:col>6</xdr:col>
      <xdr:colOff>345284</xdr:colOff>
      <xdr:row>154</xdr:row>
      <xdr:rowOff>2648</xdr:rowOff>
    </xdr:to>
    <xdr:cxnSp macro="">
      <xdr:nvCxnSpPr>
        <xdr:cNvPr id="120" name="カギ線コネクタ 119">
          <a:extLst>
            <a:ext uri="{FF2B5EF4-FFF2-40B4-BE49-F238E27FC236}">
              <a16:creationId xmlns:a16="http://schemas.microsoft.com/office/drawing/2014/main" id="{00000000-0008-0000-0300-000078000000}"/>
            </a:ext>
          </a:extLst>
        </xdr:cNvPr>
        <xdr:cNvCxnSpPr>
          <a:stCxn id="91" idx="2"/>
          <a:endCxn id="119" idx="0"/>
        </xdr:cNvCxnSpPr>
      </xdr:nvCxnSpPr>
      <xdr:spPr>
        <a:xfrm rot="5400000">
          <a:off x="2860809" y="24849006"/>
          <a:ext cx="338668" cy="2123282"/>
        </a:xfrm>
        <a:prstGeom prst="bentConnector3">
          <a:avLst>
            <a:gd name="adj1" fmla="val 50000"/>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130970</xdr:colOff>
      <xdr:row>152</xdr:row>
      <xdr:rowOff>74084</xdr:rowOff>
    </xdr:from>
    <xdr:to>
      <xdr:col>4</xdr:col>
      <xdr:colOff>492920</xdr:colOff>
      <xdr:row>152</xdr:row>
      <xdr:rowOff>74085</xdr:rowOff>
    </xdr:to>
    <xdr:cxnSp macro="">
      <xdr:nvCxnSpPr>
        <xdr:cNvPr id="121" name="直線矢印コネクタ 120">
          <a:extLst>
            <a:ext uri="{FF2B5EF4-FFF2-40B4-BE49-F238E27FC236}">
              <a16:creationId xmlns:a16="http://schemas.microsoft.com/office/drawing/2014/main" id="{00000000-0008-0000-0300-000079000000}"/>
            </a:ext>
          </a:extLst>
        </xdr:cNvPr>
        <xdr:cNvCxnSpPr/>
      </xdr:nvCxnSpPr>
      <xdr:spPr>
        <a:xfrm flipH="1">
          <a:off x="2628637" y="25812751"/>
          <a:ext cx="361950" cy="1"/>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178595</xdr:colOff>
      <xdr:row>140</xdr:row>
      <xdr:rowOff>50272</xdr:rowOff>
    </xdr:from>
    <xdr:to>
      <xdr:col>4</xdr:col>
      <xdr:colOff>540545</xdr:colOff>
      <xdr:row>140</xdr:row>
      <xdr:rowOff>50273</xdr:rowOff>
    </xdr:to>
    <xdr:cxnSp macro="">
      <xdr:nvCxnSpPr>
        <xdr:cNvPr id="122" name="直線矢印コネクタ 121">
          <a:extLst>
            <a:ext uri="{FF2B5EF4-FFF2-40B4-BE49-F238E27FC236}">
              <a16:creationId xmlns:a16="http://schemas.microsoft.com/office/drawing/2014/main" id="{00000000-0008-0000-0300-00007A000000}"/>
            </a:ext>
          </a:extLst>
        </xdr:cNvPr>
        <xdr:cNvCxnSpPr/>
      </xdr:nvCxnSpPr>
      <xdr:spPr>
        <a:xfrm flipH="1">
          <a:off x="2676262" y="23756939"/>
          <a:ext cx="361950" cy="1"/>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0</xdr:colOff>
      <xdr:row>109</xdr:row>
      <xdr:rowOff>0</xdr:rowOff>
    </xdr:from>
    <xdr:to>
      <xdr:col>12</xdr:col>
      <xdr:colOff>613833</xdr:colOff>
      <xdr:row>111</xdr:row>
      <xdr:rowOff>148166</xdr:rowOff>
    </xdr:to>
    <xdr:sp macro="" textlink="">
      <xdr:nvSpPr>
        <xdr:cNvPr id="123" name="正方形/長方形 122">
          <a:extLst>
            <a:ext uri="{FF2B5EF4-FFF2-40B4-BE49-F238E27FC236}">
              <a16:creationId xmlns:a16="http://schemas.microsoft.com/office/drawing/2014/main" id="{00000000-0008-0000-0300-00007B000000}"/>
            </a:ext>
          </a:extLst>
        </xdr:cNvPr>
        <xdr:cNvSpPr/>
      </xdr:nvSpPr>
      <xdr:spPr>
        <a:xfrm>
          <a:off x="624417" y="18457333"/>
          <a:ext cx="7482416" cy="486833"/>
        </a:xfrm>
        <a:prstGeom prst="rect">
          <a:avLst/>
        </a:prstGeom>
        <a:solidFill>
          <a:schemeClr val="bg1"/>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2400">
              <a:solidFill>
                <a:schemeClr val="tx1"/>
              </a:solidFill>
            </a:rPr>
            <a:t>（２）</a:t>
          </a:r>
          <a:r>
            <a:rPr kumimoji="1" lang="en-US" altLang="ja-JP" sz="2400">
              <a:solidFill>
                <a:schemeClr val="tx1"/>
              </a:solidFill>
            </a:rPr>
            <a:t>Azure</a:t>
          </a:r>
          <a:r>
            <a:rPr kumimoji="1" lang="ja-JP" altLang="en-US" sz="2400">
              <a:solidFill>
                <a:schemeClr val="tx1"/>
              </a:solidFill>
            </a:rPr>
            <a:t>に構築される縮小版の共通基盤に移行</a:t>
          </a:r>
        </a:p>
      </xdr:txBody>
    </xdr:sp>
    <xdr:clientData/>
  </xdr:twoCellAnchor>
  <xdr:twoCellAnchor>
    <xdr:from>
      <xdr:col>13</xdr:col>
      <xdr:colOff>485775</xdr:colOff>
      <xdr:row>112</xdr:row>
      <xdr:rowOff>142875</xdr:rowOff>
    </xdr:from>
    <xdr:to>
      <xdr:col>17</xdr:col>
      <xdr:colOff>466725</xdr:colOff>
      <xdr:row>118</xdr:row>
      <xdr:rowOff>47625</xdr:rowOff>
    </xdr:to>
    <xdr:sp macro="" textlink="">
      <xdr:nvSpPr>
        <xdr:cNvPr id="81" name="四角形吹き出し 80">
          <a:extLst>
            <a:ext uri="{FF2B5EF4-FFF2-40B4-BE49-F238E27FC236}">
              <a16:creationId xmlns:a16="http://schemas.microsoft.com/office/drawing/2014/main" id="{00000000-0008-0000-0300-000051000000}"/>
            </a:ext>
            <a:ext uri="{147F2762-F138-4A5C-976F-8EAC2B608ADB}">
              <a16:predDERef xmlns:a16="http://schemas.microsoft.com/office/drawing/2014/main" pred="{00000000-0008-0000-0300-00007B000000}"/>
            </a:ext>
          </a:extLst>
        </xdr:cNvPr>
        <xdr:cNvSpPr/>
      </xdr:nvSpPr>
      <xdr:spPr>
        <a:xfrm>
          <a:off x="8534400" y="18278475"/>
          <a:ext cx="2457450" cy="876300"/>
        </a:xfrm>
        <a:prstGeom prst="wedgeRectCallout">
          <a:avLst/>
        </a:prstGeom>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r>
            <a:rPr lang="ja-JP" altLang="en-US" sz="1100" b="0" i="0" u="none" strike="noStrike">
              <a:solidFill>
                <a:schemeClr val="lt1"/>
              </a:solidFill>
              <a:latin typeface="Calibri" panose="020F0502020204030204" pitchFamily="34" charset="0"/>
              <a:cs typeface="Calibri" panose="020F0502020204030204" pitchFamily="34" charset="0"/>
            </a:rPr>
            <a:t>個別で</a:t>
          </a:r>
          <a:r>
            <a:rPr lang="en-US" sz="1100" b="0" i="0" u="none" strike="noStrike">
              <a:solidFill>
                <a:schemeClr val="lt1"/>
              </a:solidFill>
              <a:latin typeface="Calibri" panose="020F0502020204030204" pitchFamily="34" charset="0"/>
              <a:cs typeface="Calibri" panose="020F0502020204030204" pitchFamily="34" charset="0"/>
            </a:rPr>
            <a:t>Oracle</a:t>
          </a:r>
          <a:r>
            <a:rPr lang="ja-JP" altLang="en-US" sz="1100" b="0" i="0" u="none" strike="noStrike">
              <a:solidFill>
                <a:schemeClr val="lt1"/>
              </a:solidFill>
              <a:latin typeface="Calibri" panose="020F0502020204030204" pitchFamily="34" charset="0"/>
              <a:cs typeface="Calibri" panose="020F0502020204030204" pitchFamily="34" charset="0"/>
            </a:rPr>
            <a:t>構築し、</a:t>
          </a:r>
        </a:p>
        <a:p>
          <a:pPr marL="0" indent="0" algn="l"/>
          <a:r>
            <a:rPr lang="en-US" sz="1100" b="0" i="0" u="none" strike="noStrike">
              <a:solidFill>
                <a:schemeClr val="lt1"/>
              </a:solidFill>
              <a:latin typeface="Calibri" panose="020F0502020204030204" pitchFamily="34" charset="0"/>
              <a:cs typeface="Calibri" panose="020F0502020204030204" pitchFamily="34" charset="0"/>
            </a:rPr>
            <a:t>DB</a:t>
          </a:r>
          <a:r>
            <a:rPr lang="ja-JP" altLang="en-US" sz="1100" b="0" i="0" u="none" strike="noStrike">
              <a:solidFill>
                <a:schemeClr val="lt1"/>
              </a:solidFill>
              <a:latin typeface="Calibri" panose="020F0502020204030204" pitchFamily="34" charset="0"/>
              <a:cs typeface="Calibri" panose="020F0502020204030204" pitchFamily="34" charset="0"/>
            </a:rPr>
            <a:t>のみ縮小共通基盤を利用しない</a:t>
          </a:r>
        </a:p>
        <a:p>
          <a:pPr marL="0" indent="0" algn="l"/>
          <a:r>
            <a:rPr lang="ja-JP" altLang="en-US" sz="1100" b="0" i="0" u="none" strike="noStrike">
              <a:solidFill>
                <a:schemeClr val="lt1"/>
              </a:solidFill>
              <a:latin typeface="Calibri" panose="020F0502020204030204" pitchFamily="34" charset="0"/>
              <a:cs typeface="Calibri" panose="020F0502020204030204" pitchFamily="34" charset="0"/>
            </a:rPr>
            <a:t>パターンも要検討</a:t>
          </a:r>
        </a:p>
      </xdr:txBody>
    </xdr:sp>
    <xdr:clientData/>
  </xdr:twoCellAnchor>
  <xdr:twoCellAnchor>
    <xdr:from>
      <xdr:col>18</xdr:col>
      <xdr:colOff>0</xdr:colOff>
      <xdr:row>14</xdr:row>
      <xdr:rowOff>0</xdr:rowOff>
    </xdr:from>
    <xdr:to>
      <xdr:col>21</xdr:col>
      <xdr:colOff>0</xdr:colOff>
      <xdr:row>20</xdr:row>
      <xdr:rowOff>0</xdr:rowOff>
    </xdr:to>
    <xdr:sp macro="" textlink="">
      <xdr:nvSpPr>
        <xdr:cNvPr id="126" name="正方形/長方形 125">
          <a:extLst>
            <a:ext uri="{FF2B5EF4-FFF2-40B4-BE49-F238E27FC236}">
              <a16:creationId xmlns:a16="http://schemas.microsoft.com/office/drawing/2014/main" id="{00000000-0008-0000-0300-00007E000000}"/>
            </a:ext>
          </a:extLst>
        </xdr:cNvPr>
        <xdr:cNvSpPr/>
      </xdr:nvSpPr>
      <xdr:spPr>
        <a:xfrm>
          <a:off x="11049000" y="2370667"/>
          <a:ext cx="1841500" cy="1016000"/>
        </a:xfrm>
        <a:prstGeom prst="rect">
          <a:avLst/>
        </a:prstGeom>
        <a:solidFill>
          <a:schemeClr val="accent6">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徳山ヤード操業サーバ</a:t>
          </a:r>
          <a:endParaRPr kumimoji="1" lang="en-US" altLang="ja-JP" sz="1100">
            <a:solidFill>
              <a:sysClr val="windowText" lastClr="000000"/>
            </a:solidFill>
          </a:endParaRPr>
        </a:p>
        <a:p>
          <a:pPr algn="l"/>
          <a:r>
            <a:rPr kumimoji="1" lang="en-US" altLang="ja-JP" sz="1100">
              <a:solidFill>
                <a:sysClr val="windowText" lastClr="000000"/>
              </a:solidFill>
            </a:rPr>
            <a:t>(</a:t>
          </a:r>
          <a:r>
            <a:rPr kumimoji="1" lang="ja-JP" altLang="en-US" sz="1100">
              <a:solidFill>
                <a:sysClr val="windowText" lastClr="000000"/>
              </a:solidFill>
            </a:rPr>
            <a:t>予備機</a:t>
          </a:r>
          <a:r>
            <a:rPr kumimoji="1" lang="en-US" altLang="ja-JP" sz="1100">
              <a:solidFill>
                <a:sysClr val="windowText" lastClr="000000"/>
              </a:solidFill>
            </a:rPr>
            <a:t>)</a:t>
          </a:r>
        </a:p>
        <a:p>
          <a:pPr algn="l"/>
          <a:r>
            <a:rPr kumimoji="1" lang="en-US" altLang="ja-JP" sz="1100">
              <a:solidFill>
                <a:sysClr val="windowText" lastClr="000000"/>
              </a:solidFill>
            </a:rPr>
            <a:t>10.240.2.87</a:t>
          </a:r>
        </a:p>
        <a:p>
          <a:pPr algn="l"/>
          <a:r>
            <a:rPr kumimoji="1" lang="ja-JP" altLang="en-US" sz="1100">
              <a:solidFill>
                <a:sysClr val="windowText" lastClr="000000"/>
              </a:solidFill>
            </a:rPr>
            <a:t>・徳山ヤード操業</a:t>
          </a:r>
          <a:endParaRPr kumimoji="1" lang="en-US" altLang="ja-JP" sz="1100">
            <a:solidFill>
              <a:sysClr val="windowText" lastClr="000000"/>
            </a:solidFill>
          </a:endParaRPr>
        </a:p>
      </xdr:txBody>
    </xdr:sp>
    <xdr:clientData/>
  </xdr:twoCellAnchor>
  <xdr:twoCellAnchor>
    <xdr:from>
      <xdr:col>18</xdr:col>
      <xdr:colOff>0</xdr:colOff>
      <xdr:row>69</xdr:row>
      <xdr:rowOff>0</xdr:rowOff>
    </xdr:from>
    <xdr:to>
      <xdr:col>21</xdr:col>
      <xdr:colOff>0</xdr:colOff>
      <xdr:row>75</xdr:row>
      <xdr:rowOff>0</xdr:rowOff>
    </xdr:to>
    <xdr:sp macro="" textlink="">
      <xdr:nvSpPr>
        <xdr:cNvPr id="128" name="正方形/長方形 127">
          <a:extLst>
            <a:ext uri="{FF2B5EF4-FFF2-40B4-BE49-F238E27FC236}">
              <a16:creationId xmlns:a16="http://schemas.microsoft.com/office/drawing/2014/main" id="{00000000-0008-0000-0300-000080000000}"/>
            </a:ext>
          </a:extLst>
        </xdr:cNvPr>
        <xdr:cNvSpPr/>
      </xdr:nvSpPr>
      <xdr:spPr>
        <a:xfrm>
          <a:off x="11049000" y="11684000"/>
          <a:ext cx="1841500" cy="1016000"/>
        </a:xfrm>
        <a:prstGeom prst="rect">
          <a:avLst/>
        </a:prstGeom>
        <a:solidFill>
          <a:schemeClr val="accent6">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徳山ヤード操業サーバ</a:t>
          </a:r>
          <a:endParaRPr kumimoji="1" lang="en-US" altLang="ja-JP" sz="1100">
            <a:solidFill>
              <a:sysClr val="windowText" lastClr="000000"/>
            </a:solidFill>
          </a:endParaRPr>
        </a:p>
        <a:p>
          <a:pPr algn="l"/>
          <a:r>
            <a:rPr kumimoji="1" lang="en-US" altLang="ja-JP" sz="1100">
              <a:solidFill>
                <a:sysClr val="windowText" lastClr="000000"/>
              </a:solidFill>
            </a:rPr>
            <a:t>(</a:t>
          </a:r>
          <a:r>
            <a:rPr kumimoji="1" lang="ja-JP" altLang="en-US" sz="1100">
              <a:solidFill>
                <a:sysClr val="windowText" lastClr="000000"/>
              </a:solidFill>
            </a:rPr>
            <a:t>予備機</a:t>
          </a:r>
          <a:r>
            <a:rPr kumimoji="1" lang="en-US" altLang="ja-JP" sz="1100">
              <a:solidFill>
                <a:sysClr val="windowText" lastClr="000000"/>
              </a:solidFill>
            </a:rPr>
            <a:t>)</a:t>
          </a:r>
        </a:p>
        <a:p>
          <a:pPr algn="l"/>
          <a:r>
            <a:rPr kumimoji="1" lang="ja-JP" altLang="en-US" sz="1100">
              <a:solidFill>
                <a:sysClr val="windowText" lastClr="000000"/>
              </a:solidFill>
            </a:rPr>
            <a:t>・徳山ヤード操業</a:t>
          </a:r>
          <a:endParaRPr kumimoji="1" lang="en-US" altLang="ja-JP" sz="1100">
            <a:solidFill>
              <a:sysClr val="windowText" lastClr="000000"/>
            </a:solidFill>
          </a:endParaRPr>
        </a:p>
      </xdr:txBody>
    </xdr:sp>
    <xdr:clientData/>
  </xdr:twoCellAnchor>
  <xdr:twoCellAnchor>
    <xdr:from>
      <xdr:col>18</xdr:col>
      <xdr:colOff>0</xdr:colOff>
      <xdr:row>124</xdr:row>
      <xdr:rowOff>0</xdr:rowOff>
    </xdr:from>
    <xdr:to>
      <xdr:col>21</xdr:col>
      <xdr:colOff>0</xdr:colOff>
      <xdr:row>130</xdr:row>
      <xdr:rowOff>0</xdr:rowOff>
    </xdr:to>
    <xdr:sp macro="" textlink="">
      <xdr:nvSpPr>
        <xdr:cNvPr id="130" name="正方形/長方形 129">
          <a:extLst>
            <a:ext uri="{FF2B5EF4-FFF2-40B4-BE49-F238E27FC236}">
              <a16:creationId xmlns:a16="http://schemas.microsoft.com/office/drawing/2014/main" id="{00000000-0008-0000-0300-000082000000}"/>
            </a:ext>
          </a:extLst>
        </xdr:cNvPr>
        <xdr:cNvSpPr/>
      </xdr:nvSpPr>
      <xdr:spPr>
        <a:xfrm>
          <a:off x="11049000" y="20997333"/>
          <a:ext cx="1841500" cy="1016000"/>
        </a:xfrm>
        <a:prstGeom prst="rect">
          <a:avLst/>
        </a:prstGeom>
        <a:solidFill>
          <a:schemeClr val="accent6">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徳山ヤード操業サーバ</a:t>
          </a:r>
          <a:endParaRPr kumimoji="1" lang="en-US" altLang="ja-JP" sz="1100">
            <a:solidFill>
              <a:sysClr val="windowText" lastClr="000000"/>
            </a:solidFill>
          </a:endParaRPr>
        </a:p>
        <a:p>
          <a:pPr algn="l"/>
          <a:r>
            <a:rPr kumimoji="1" lang="en-US" altLang="ja-JP" sz="1100">
              <a:solidFill>
                <a:sysClr val="windowText" lastClr="000000"/>
              </a:solidFill>
            </a:rPr>
            <a:t>(</a:t>
          </a:r>
          <a:r>
            <a:rPr kumimoji="1" lang="ja-JP" altLang="en-US" sz="1100">
              <a:solidFill>
                <a:sysClr val="windowText" lastClr="000000"/>
              </a:solidFill>
            </a:rPr>
            <a:t>予備機</a:t>
          </a:r>
          <a:r>
            <a:rPr kumimoji="1" lang="en-US" altLang="ja-JP" sz="1100">
              <a:solidFill>
                <a:sysClr val="windowText" lastClr="000000"/>
              </a:solidFill>
            </a:rPr>
            <a:t>)</a:t>
          </a:r>
        </a:p>
        <a:p>
          <a:pPr algn="l"/>
          <a:r>
            <a:rPr kumimoji="1" lang="ja-JP" altLang="en-US" sz="1100">
              <a:solidFill>
                <a:sysClr val="windowText" lastClr="000000"/>
              </a:solidFill>
            </a:rPr>
            <a:t>・徳山ヤード操業</a:t>
          </a:r>
          <a:endParaRPr kumimoji="1" lang="en-US" altLang="ja-JP" sz="1100">
            <a:solidFill>
              <a:sysClr val="windowText" lastClr="000000"/>
            </a:solidFill>
          </a:endParaRPr>
        </a:p>
      </xdr:txBody>
    </xdr:sp>
    <xdr:clientData/>
  </xdr:twoCellAnchor>
  <xdr:twoCellAnchor>
    <xdr:from>
      <xdr:col>20</xdr:col>
      <xdr:colOff>257175</xdr:colOff>
      <xdr:row>17</xdr:row>
      <xdr:rowOff>123825</xdr:rowOff>
    </xdr:from>
    <xdr:to>
      <xdr:col>20</xdr:col>
      <xdr:colOff>600075</xdr:colOff>
      <xdr:row>19</xdr:row>
      <xdr:rowOff>139827</xdr:rowOff>
    </xdr:to>
    <xdr:sp macro="" textlink="">
      <xdr:nvSpPr>
        <xdr:cNvPr id="82" name="Can 81">
          <a:extLst>
            <a:ext uri="{FF2B5EF4-FFF2-40B4-BE49-F238E27FC236}">
              <a16:creationId xmlns:a16="http://schemas.microsoft.com/office/drawing/2014/main" id="{46113F12-8830-40B8-BEA4-E966581A8A08}"/>
            </a:ext>
            <a:ext uri="{147F2762-F138-4A5C-976F-8EAC2B608ADB}">
              <a16:predDERef xmlns:a16="http://schemas.microsoft.com/office/drawing/2014/main" pred="{00000000-0008-0000-0300-000082000000}"/>
            </a:ext>
          </a:extLst>
        </xdr:cNvPr>
        <xdr:cNvSpPr/>
      </xdr:nvSpPr>
      <xdr:spPr>
        <a:xfrm>
          <a:off x="12639675" y="2876550"/>
          <a:ext cx="342900" cy="339852"/>
        </a:xfrm>
        <a:prstGeom prst="can">
          <a:avLst/>
        </a:prstGeom>
        <a:solidFill>
          <a:schemeClr val="accent6"/>
        </a:solidFill>
      </xdr:spPr>
      <xdr:style>
        <a:lnRef idx="2">
          <a:schemeClr val="accent2">
            <a:shade val="50000"/>
          </a:schemeClr>
        </a:lnRef>
        <a:fillRef idx="1">
          <a:schemeClr val="accent2"/>
        </a:fillRef>
        <a:effectRef idx="0">
          <a:schemeClr val="accent2"/>
        </a:effectRef>
        <a:fontRef idx="minor">
          <a:schemeClr val="lt1"/>
        </a:fontRef>
      </xdr:style>
      <xdr:txBody>
        <a:bodyPr rtlCol="0" anchor="t"/>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kumimoji="1" lang="ja-JP" altLang="en-US" sz="1100">
            <a:solidFill>
              <a:sysClr val="windowText" lastClr="000000"/>
            </a:solidFill>
          </a:endParaRPr>
        </a:p>
      </xdr:txBody>
    </xdr:sp>
    <xdr:clientData/>
  </xdr:twoCellAnchor>
  <xdr:twoCellAnchor>
    <xdr:from>
      <xdr:col>20</xdr:col>
      <xdr:colOff>247650</xdr:colOff>
      <xdr:row>72</xdr:row>
      <xdr:rowOff>104775</xdr:rowOff>
    </xdr:from>
    <xdr:to>
      <xdr:col>20</xdr:col>
      <xdr:colOff>590550</xdr:colOff>
      <xdr:row>74</xdr:row>
      <xdr:rowOff>120777</xdr:rowOff>
    </xdr:to>
    <xdr:sp macro="" textlink="">
      <xdr:nvSpPr>
        <xdr:cNvPr id="83" name="Can 82">
          <a:extLst>
            <a:ext uri="{FF2B5EF4-FFF2-40B4-BE49-F238E27FC236}">
              <a16:creationId xmlns:a16="http://schemas.microsoft.com/office/drawing/2014/main" id="{EC948A82-0E56-4C2B-BA00-C1D3AEDEFD12}"/>
            </a:ext>
            <a:ext uri="{147F2762-F138-4A5C-976F-8EAC2B608ADB}">
              <a16:predDERef xmlns:a16="http://schemas.microsoft.com/office/drawing/2014/main" pred="{46113F12-8830-40B8-BEA4-E966581A8A08}"/>
            </a:ext>
          </a:extLst>
        </xdr:cNvPr>
        <xdr:cNvSpPr/>
      </xdr:nvSpPr>
      <xdr:spPr>
        <a:xfrm>
          <a:off x="12630150" y="11763375"/>
          <a:ext cx="342900" cy="339852"/>
        </a:xfrm>
        <a:prstGeom prst="can">
          <a:avLst/>
        </a:prstGeom>
        <a:solidFill>
          <a:schemeClr val="accent6"/>
        </a:solidFill>
      </xdr:spPr>
      <xdr:style>
        <a:lnRef idx="2">
          <a:schemeClr val="accent2">
            <a:shade val="50000"/>
          </a:schemeClr>
        </a:lnRef>
        <a:fillRef idx="1">
          <a:schemeClr val="accent2"/>
        </a:fillRef>
        <a:effectRef idx="0">
          <a:schemeClr val="accent2"/>
        </a:effectRef>
        <a:fontRef idx="minor">
          <a:schemeClr val="lt1"/>
        </a:fontRef>
      </xdr:style>
      <xdr:txBody>
        <a:bodyPr rtlCol="0" anchor="t"/>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kumimoji="1" lang="ja-JP" altLang="en-US" sz="1100">
            <a:solidFill>
              <a:sysClr val="windowText" lastClr="000000"/>
            </a:solidFill>
          </a:endParaRPr>
        </a:p>
      </xdr:txBody>
    </xdr:sp>
    <xdr:clientData/>
  </xdr:twoCellAnchor>
  <xdr:twoCellAnchor>
    <xdr:from>
      <xdr:col>20</xdr:col>
      <xdr:colOff>247650</xdr:colOff>
      <xdr:row>127</xdr:row>
      <xdr:rowOff>114300</xdr:rowOff>
    </xdr:from>
    <xdr:to>
      <xdr:col>20</xdr:col>
      <xdr:colOff>590550</xdr:colOff>
      <xdr:row>129</xdr:row>
      <xdr:rowOff>130302</xdr:rowOff>
    </xdr:to>
    <xdr:sp macro="" textlink="">
      <xdr:nvSpPr>
        <xdr:cNvPr id="125" name="Can 124">
          <a:extLst>
            <a:ext uri="{FF2B5EF4-FFF2-40B4-BE49-F238E27FC236}">
              <a16:creationId xmlns:a16="http://schemas.microsoft.com/office/drawing/2014/main" id="{E06EDFCD-9F7B-4937-87E9-2EDFEC660DA5}"/>
            </a:ext>
            <a:ext uri="{147F2762-F138-4A5C-976F-8EAC2B608ADB}">
              <a16:predDERef xmlns:a16="http://schemas.microsoft.com/office/drawing/2014/main" pred="{EC948A82-0E56-4C2B-BA00-C1D3AEDEFD12}"/>
            </a:ext>
          </a:extLst>
        </xdr:cNvPr>
        <xdr:cNvSpPr/>
      </xdr:nvSpPr>
      <xdr:spPr>
        <a:xfrm>
          <a:off x="12630150" y="20678775"/>
          <a:ext cx="342900" cy="339852"/>
        </a:xfrm>
        <a:prstGeom prst="can">
          <a:avLst/>
        </a:prstGeom>
        <a:solidFill>
          <a:schemeClr val="accent6"/>
        </a:solidFill>
      </xdr:spPr>
      <xdr:style>
        <a:lnRef idx="2">
          <a:schemeClr val="accent2">
            <a:shade val="50000"/>
          </a:schemeClr>
        </a:lnRef>
        <a:fillRef idx="1">
          <a:schemeClr val="accent2"/>
        </a:fillRef>
        <a:effectRef idx="0">
          <a:schemeClr val="accent2"/>
        </a:effectRef>
        <a:fontRef idx="minor">
          <a:schemeClr val="lt1"/>
        </a:fontRef>
      </xdr:style>
      <xdr:txBody>
        <a:bodyPr rtlCol="0" anchor="t"/>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kumimoji="1" lang="ja-JP" altLang="en-US" sz="1100">
            <a:solidFill>
              <a:sysClr val="windowText" lastClr="000000"/>
            </a:solidFill>
          </a:endParaRP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3:J24"/>
  <sheetViews>
    <sheetView zoomScale="145" zoomScaleNormal="145" workbookViewId="0">
      <selection activeCell="P8" sqref="P8"/>
    </sheetView>
  </sheetViews>
  <sheetFormatPr defaultColWidth="8.625" defaultRowHeight="17.649999999999999"/>
  <cols>
    <col min="1" max="1" width="4.125" style="10" customWidth="1"/>
    <col min="2" max="2" width="5" style="10" customWidth="1"/>
    <col min="3" max="16384" width="8.625" style="10"/>
  </cols>
  <sheetData>
    <row r="3" spans="2:10">
      <c r="B3" s="10" t="s">
        <v>0</v>
      </c>
    </row>
    <row r="4" spans="2:10">
      <c r="B4" s="10" t="s">
        <v>1</v>
      </c>
      <c r="I4" s="11"/>
    </row>
    <row r="5" spans="2:10">
      <c r="B5" s="10" t="s">
        <v>2</v>
      </c>
    </row>
    <row r="6" spans="2:10">
      <c r="B6" s="10" t="s">
        <v>3</v>
      </c>
      <c r="I6" s="11"/>
    </row>
    <row r="7" spans="2:10">
      <c r="B7" s="10" t="s">
        <v>4</v>
      </c>
    </row>
    <row r="8" spans="2:10">
      <c r="B8" s="10" t="s">
        <v>5</v>
      </c>
    </row>
    <row r="11" spans="2:10">
      <c r="B11" s="10" t="s">
        <v>6</v>
      </c>
    </row>
    <row r="12" spans="2:10">
      <c r="B12" s="10" t="s">
        <v>7</v>
      </c>
      <c r="J12" s="11"/>
    </row>
    <row r="13" spans="2:10">
      <c r="B13" s="10" t="s">
        <v>8</v>
      </c>
    </row>
    <row r="14" spans="2:10">
      <c r="C14" s="10" t="s">
        <v>9</v>
      </c>
    </row>
    <row r="15" spans="2:10">
      <c r="C15" s="10" t="s">
        <v>10</v>
      </c>
    </row>
    <row r="16" spans="2:10">
      <c r="C16" s="10" t="s">
        <v>11</v>
      </c>
    </row>
    <row r="17" spans="2:10">
      <c r="C17" s="10" t="s">
        <v>12</v>
      </c>
    </row>
    <row r="20" spans="2:10">
      <c r="B20" s="10" t="s">
        <v>13</v>
      </c>
    </row>
    <row r="21" spans="2:10">
      <c r="B21" s="10" t="s">
        <v>14</v>
      </c>
      <c r="J21" s="11"/>
    </row>
    <row r="24" spans="2:10">
      <c r="B24" s="10" t="s">
        <v>15</v>
      </c>
    </row>
  </sheetData>
  <phoneticPr fontId="1"/>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0"/>
  <sheetViews>
    <sheetView topLeftCell="A10" zoomScale="175" zoomScaleNormal="175" workbookViewId="0">
      <selection activeCell="P8" sqref="P8"/>
    </sheetView>
  </sheetViews>
  <sheetFormatPr defaultRowHeight="17.649999999999999"/>
  <cols>
    <col min="1" max="1" width="3" customWidth="1"/>
  </cols>
  <sheetData>
    <row r="1" spans="1:2">
      <c r="A1" t="s">
        <v>16</v>
      </c>
    </row>
    <row r="2" spans="1:2">
      <c r="B2" t="s">
        <v>17</v>
      </c>
    </row>
    <row r="3" spans="1:2">
      <c r="B3" t="s">
        <v>18</v>
      </c>
    </row>
    <row r="4" spans="1:2">
      <c r="B4" t="s">
        <v>19</v>
      </c>
    </row>
    <row r="5" spans="1:2">
      <c r="B5" t="s">
        <v>20</v>
      </c>
    </row>
    <row r="6" spans="1:2">
      <c r="B6" t="s">
        <v>21</v>
      </c>
    </row>
    <row r="7" spans="1:2">
      <c r="B7" t="s">
        <v>22</v>
      </c>
    </row>
    <row r="8" spans="1:2">
      <c r="B8" t="s">
        <v>23</v>
      </c>
    </row>
    <row r="11" spans="1:2">
      <c r="A11" t="s">
        <v>24</v>
      </c>
    </row>
    <row r="12" spans="1:2">
      <c r="A12" t="s">
        <v>25</v>
      </c>
    </row>
    <row r="13" spans="1:2">
      <c r="B13" t="s">
        <v>26</v>
      </c>
    </row>
    <row r="14" spans="1:2">
      <c r="B14" t="s">
        <v>27</v>
      </c>
    </row>
    <row r="15" spans="1:2">
      <c r="B15" t="s">
        <v>28</v>
      </c>
    </row>
    <row r="16" spans="1:2">
      <c r="B16" t="s">
        <v>29</v>
      </c>
    </row>
    <row r="18" spans="1:2">
      <c r="A18" s="10" t="s">
        <v>3</v>
      </c>
      <c r="B18" s="10"/>
    </row>
    <row r="19" spans="1:2">
      <c r="A19" s="10"/>
      <c r="B19" t="s">
        <v>30</v>
      </c>
    </row>
    <row r="20" spans="1:2">
      <c r="A20" s="10"/>
    </row>
  </sheetData>
  <phoneticPr fontId="1"/>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C1:O121"/>
  <sheetViews>
    <sheetView topLeftCell="A119" zoomScaleNormal="100" workbookViewId="0">
      <selection activeCell="O5" sqref="O5:O6"/>
    </sheetView>
  </sheetViews>
  <sheetFormatPr defaultColWidth="8.125" defaultRowHeight="12.75"/>
  <cols>
    <col min="1" max="16384" width="8.125" style="13"/>
  </cols>
  <sheetData>
    <row r="1" spans="3:9">
      <c r="C1" s="13" t="s">
        <v>31</v>
      </c>
      <c r="E1" s="14"/>
      <c r="F1" s="13" t="s">
        <v>32</v>
      </c>
      <c r="H1" s="15"/>
      <c r="I1" s="13" t="s">
        <v>33</v>
      </c>
    </row>
    <row r="2" spans="3:9">
      <c r="C2" s="13" t="s">
        <v>34</v>
      </c>
      <c r="E2" s="16"/>
      <c r="F2" s="13" t="s">
        <v>35</v>
      </c>
      <c r="H2" s="17"/>
      <c r="I2" s="13" t="s">
        <v>36</v>
      </c>
    </row>
    <row r="17" spans="15:15">
      <c r="O17" s="18"/>
    </row>
    <row r="18" spans="15:15">
      <c r="O18" s="18"/>
    </row>
    <row r="63" spans="10:11">
      <c r="J63" s="20"/>
      <c r="K63" s="13" t="s">
        <v>37</v>
      </c>
    </row>
    <row r="121" spans="10:11">
      <c r="J121" s="20"/>
      <c r="K121" s="13" t="s">
        <v>37</v>
      </c>
    </row>
  </sheetData>
  <phoneticPr fontId="1"/>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I114"/>
  <sheetViews>
    <sheetView zoomScale="60" zoomScaleNormal="60" workbookViewId="0">
      <selection activeCell="P8" sqref="P8"/>
    </sheetView>
  </sheetViews>
  <sheetFormatPr defaultColWidth="8.125" defaultRowHeight="12.75"/>
  <cols>
    <col min="1" max="16384" width="8.125" style="13"/>
  </cols>
  <sheetData>
    <row r="1" spans="3:9">
      <c r="C1" s="13" t="s">
        <v>31</v>
      </c>
      <c r="E1" s="14"/>
      <c r="F1" s="13" t="s">
        <v>32</v>
      </c>
      <c r="H1" s="15"/>
      <c r="I1" s="13" t="s">
        <v>33</v>
      </c>
    </row>
    <row r="2" spans="3:9">
      <c r="C2" s="13" t="s">
        <v>34</v>
      </c>
      <c r="E2" s="16"/>
      <c r="F2" s="13" t="s">
        <v>35</v>
      </c>
      <c r="H2" s="17"/>
      <c r="I2" s="13" t="s">
        <v>36</v>
      </c>
    </row>
    <row r="60" spans="2:3">
      <c r="B60" s="20"/>
      <c r="C60" s="13" t="s">
        <v>37</v>
      </c>
    </row>
    <row r="114" spans="2:3">
      <c r="B114" s="20"/>
      <c r="C114" s="13" t="s">
        <v>37</v>
      </c>
    </row>
  </sheetData>
  <phoneticPr fontId="1"/>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Y21"/>
  <sheetViews>
    <sheetView zoomScale="130" zoomScaleNormal="130" workbookViewId="0">
      <pane xSplit="2" ySplit="2" topLeftCell="C3" activePane="bottomRight" state="frozen"/>
      <selection pane="bottomRight" activeCell="O5" sqref="O5:O6"/>
      <selection pane="bottomLeft" activeCell="O5" sqref="O5:O6"/>
      <selection pane="topRight" activeCell="O5" sqref="O5:O6"/>
    </sheetView>
  </sheetViews>
  <sheetFormatPr defaultRowHeight="18.75" customHeight="1" outlineLevelCol="1"/>
  <cols>
    <col min="1" max="1" width="15.625" style="8" bestFit="1" customWidth="1"/>
    <col min="2" max="2" width="35" style="8" customWidth="1"/>
    <col min="3" max="3" width="8.625" style="8" customWidth="1"/>
    <col min="4" max="4" width="20.625" style="8" customWidth="1"/>
    <col min="5" max="5" width="35.125" style="8" customWidth="1"/>
    <col min="6" max="6" width="20.625" style="8" customWidth="1" outlineLevel="1"/>
    <col min="7" max="11" width="17.625" style="8" customWidth="1" outlineLevel="1"/>
    <col min="12" max="12" width="29.625" style="8" customWidth="1" outlineLevel="1"/>
    <col min="13" max="18" width="8.625" style="8" customWidth="1"/>
    <col min="19" max="24" width="9" style="9"/>
  </cols>
  <sheetData>
    <row r="1" spans="1:25" ht="17.649999999999999">
      <c r="A1"/>
      <c r="B1"/>
      <c r="C1"/>
      <c r="D1"/>
      <c r="E1" s="252" t="s">
        <v>38</v>
      </c>
      <c r="F1" s="253"/>
      <c r="G1" s="253"/>
      <c r="H1" s="253"/>
      <c r="I1" s="253"/>
      <c r="J1" s="253"/>
      <c r="K1" s="253"/>
      <c r="L1" s="21"/>
      <c r="M1" s="252" t="s">
        <v>39</v>
      </c>
      <c r="N1" s="253"/>
      <c r="O1" s="253"/>
      <c r="P1" s="253"/>
      <c r="Q1" s="253"/>
      <c r="R1" s="253"/>
      <c r="S1" s="252" t="s">
        <v>40</v>
      </c>
      <c r="T1" s="253"/>
      <c r="U1" s="253"/>
      <c r="V1" s="253"/>
      <c r="W1" s="253"/>
      <c r="X1" s="253"/>
    </row>
    <row r="2" spans="1:25" ht="35.25">
      <c r="A2" s="1" t="s">
        <v>41</v>
      </c>
      <c r="B2" s="1" t="s">
        <v>42</v>
      </c>
      <c r="C2" s="1" t="s">
        <v>43</v>
      </c>
      <c r="D2" s="1" t="s">
        <v>44</v>
      </c>
      <c r="E2" s="1" t="s">
        <v>45</v>
      </c>
      <c r="F2" s="1" t="s">
        <v>46</v>
      </c>
      <c r="G2" s="1" t="s">
        <v>47</v>
      </c>
      <c r="H2" s="1" t="s">
        <v>48</v>
      </c>
      <c r="I2" s="1" t="s">
        <v>49</v>
      </c>
      <c r="J2" s="1" t="s">
        <v>50</v>
      </c>
      <c r="K2" s="1" t="s">
        <v>51</v>
      </c>
      <c r="L2" s="1" t="s">
        <v>52</v>
      </c>
      <c r="M2" s="1" t="s">
        <v>53</v>
      </c>
      <c r="N2" s="1" t="s">
        <v>54</v>
      </c>
      <c r="O2" s="1" t="s">
        <v>55</v>
      </c>
      <c r="P2" s="1" t="s">
        <v>56</v>
      </c>
      <c r="Q2" s="1" t="s">
        <v>57</v>
      </c>
      <c r="R2" s="1" t="s">
        <v>51</v>
      </c>
      <c r="S2" s="1" t="s">
        <v>58</v>
      </c>
      <c r="T2" s="1" t="s">
        <v>59</v>
      </c>
      <c r="U2" s="1" t="s">
        <v>60</v>
      </c>
      <c r="V2" s="1" t="s">
        <v>61</v>
      </c>
      <c r="W2" s="1" t="s">
        <v>62</v>
      </c>
      <c r="X2" s="1" t="s">
        <v>63</v>
      </c>
    </row>
    <row r="3" spans="1:25" ht="36" customHeight="1">
      <c r="A3" s="2" t="s">
        <v>64</v>
      </c>
      <c r="B3" s="2" t="s">
        <v>65</v>
      </c>
      <c r="C3" s="255" t="s">
        <v>66</v>
      </c>
      <c r="D3" s="257" t="s">
        <v>67</v>
      </c>
      <c r="E3" s="255" t="s">
        <v>68</v>
      </c>
      <c r="F3" s="255" t="s">
        <v>69</v>
      </c>
      <c r="G3" s="255" t="s">
        <v>70</v>
      </c>
      <c r="H3" s="255" t="s">
        <v>71</v>
      </c>
      <c r="I3" s="257" t="s">
        <v>72</v>
      </c>
      <c r="J3" s="255" t="s">
        <v>73</v>
      </c>
      <c r="K3" s="255"/>
      <c r="L3" s="255" t="s">
        <v>74</v>
      </c>
      <c r="M3" s="254" t="s">
        <v>75</v>
      </c>
      <c r="N3" s="254" t="s">
        <v>76</v>
      </c>
      <c r="O3" s="255" t="s">
        <v>77</v>
      </c>
      <c r="P3" s="254" t="s">
        <v>78</v>
      </c>
      <c r="Q3" s="255" t="s">
        <v>79</v>
      </c>
      <c r="R3" s="255"/>
      <c r="S3" s="250" t="s">
        <v>80</v>
      </c>
      <c r="T3" s="250" t="s">
        <v>80</v>
      </c>
      <c r="U3" s="250" t="s">
        <v>80</v>
      </c>
      <c r="V3" s="250" t="s">
        <v>81</v>
      </c>
      <c r="W3" s="250" t="s">
        <v>80</v>
      </c>
      <c r="X3" s="250" t="s">
        <v>80</v>
      </c>
      <c r="Y3" t="s">
        <v>82</v>
      </c>
    </row>
    <row r="4" spans="1:25" ht="36" customHeight="1">
      <c r="A4" s="2" t="s">
        <v>83</v>
      </c>
      <c r="B4" s="2" t="s">
        <v>84</v>
      </c>
      <c r="C4" s="256"/>
      <c r="D4" s="258"/>
      <c r="E4" s="256"/>
      <c r="F4" s="256"/>
      <c r="G4" s="256"/>
      <c r="H4" s="256"/>
      <c r="I4" s="258"/>
      <c r="J4" s="256"/>
      <c r="K4" s="256"/>
      <c r="L4" s="256"/>
      <c r="M4" s="310"/>
      <c r="N4" s="310"/>
      <c r="O4" s="256"/>
      <c r="P4" s="310"/>
      <c r="Q4" s="256"/>
      <c r="R4" s="256"/>
      <c r="S4" s="251"/>
      <c r="T4" s="251"/>
      <c r="U4" s="251"/>
      <c r="V4" s="251"/>
      <c r="W4" s="251"/>
      <c r="X4" s="251"/>
      <c r="Y4" t="s">
        <v>82</v>
      </c>
    </row>
    <row r="5" spans="1:25" ht="36" customHeight="1">
      <c r="A5" s="6" t="s">
        <v>85</v>
      </c>
      <c r="B5" s="6" t="s">
        <v>86</v>
      </c>
      <c r="C5" s="255" t="s">
        <v>66</v>
      </c>
      <c r="D5" s="257" t="s">
        <v>67</v>
      </c>
      <c r="E5" s="255" t="s">
        <v>87</v>
      </c>
      <c r="F5" s="255" t="s">
        <v>69</v>
      </c>
      <c r="G5" s="255" t="s">
        <v>70</v>
      </c>
      <c r="H5" s="255" t="s">
        <v>71</v>
      </c>
      <c r="I5" s="257" t="s">
        <v>72</v>
      </c>
      <c r="J5" s="255" t="s">
        <v>88</v>
      </c>
      <c r="K5" s="255"/>
      <c r="L5" s="255" t="s">
        <v>74</v>
      </c>
      <c r="M5" s="254" t="s">
        <v>89</v>
      </c>
      <c r="N5" s="254" t="s">
        <v>90</v>
      </c>
      <c r="O5" s="255" t="s">
        <v>91</v>
      </c>
      <c r="P5" s="254" t="s">
        <v>92</v>
      </c>
      <c r="Q5" s="255" t="s">
        <v>93</v>
      </c>
      <c r="R5" s="255"/>
      <c r="S5" s="250" t="s">
        <v>80</v>
      </c>
      <c r="T5" s="250" t="s">
        <v>80</v>
      </c>
      <c r="U5" s="250" t="s">
        <v>80</v>
      </c>
      <c r="V5" s="250" t="s">
        <v>81</v>
      </c>
      <c r="W5" s="250" t="s">
        <v>80</v>
      </c>
      <c r="X5" s="250" t="s">
        <v>80</v>
      </c>
      <c r="Y5" t="s">
        <v>82</v>
      </c>
    </row>
    <row r="6" spans="1:25" ht="36" customHeight="1">
      <c r="A6" s="2" t="s">
        <v>94</v>
      </c>
      <c r="B6" s="2" t="s">
        <v>95</v>
      </c>
      <c r="C6" s="256"/>
      <c r="D6" s="258"/>
      <c r="E6" s="256"/>
      <c r="F6" s="256"/>
      <c r="G6" s="256"/>
      <c r="H6" s="256"/>
      <c r="I6" s="258"/>
      <c r="J6" s="256"/>
      <c r="K6" s="256"/>
      <c r="L6" s="256"/>
      <c r="M6" s="310"/>
      <c r="N6" s="310"/>
      <c r="O6" s="256"/>
      <c r="P6" s="310"/>
      <c r="Q6" s="256"/>
      <c r="R6" s="256"/>
      <c r="S6" s="251"/>
      <c r="T6" s="251"/>
      <c r="U6" s="251"/>
      <c r="V6" s="251"/>
      <c r="W6" s="251"/>
      <c r="X6" s="251"/>
      <c r="Y6" t="s">
        <v>82</v>
      </c>
    </row>
    <row r="7" spans="1:25" ht="70.5">
      <c r="A7" s="6" t="s">
        <v>96</v>
      </c>
      <c r="B7" s="6" t="s">
        <v>97</v>
      </c>
      <c r="C7" s="6" t="s">
        <v>66</v>
      </c>
      <c r="D7" s="73" t="s">
        <v>98</v>
      </c>
      <c r="E7" s="22" t="s">
        <v>99</v>
      </c>
      <c r="F7" s="2" t="s">
        <v>69</v>
      </c>
      <c r="G7" s="2" t="s">
        <v>70</v>
      </c>
      <c r="H7" s="2" t="s">
        <v>71</v>
      </c>
      <c r="I7" s="72" t="s">
        <v>72</v>
      </c>
      <c r="J7" s="6" t="s">
        <v>88</v>
      </c>
      <c r="K7" s="22" t="s">
        <v>100</v>
      </c>
      <c r="L7" s="22" t="s">
        <v>74</v>
      </c>
      <c r="M7" s="6">
        <v>83</v>
      </c>
      <c r="N7" s="6">
        <v>25</v>
      </c>
      <c r="O7" s="6">
        <v>5</v>
      </c>
      <c r="P7" s="6">
        <v>4</v>
      </c>
      <c r="Q7" s="6">
        <v>67</v>
      </c>
      <c r="R7" s="6"/>
      <c r="S7" s="7" t="s">
        <v>80</v>
      </c>
      <c r="T7" s="7" t="s">
        <v>80</v>
      </c>
      <c r="U7" s="7" t="s">
        <v>80</v>
      </c>
      <c r="V7" s="7" t="s">
        <v>80</v>
      </c>
      <c r="W7" s="7" t="s">
        <v>80</v>
      </c>
      <c r="X7" s="7" t="s">
        <v>80</v>
      </c>
      <c r="Y7" t="s">
        <v>82</v>
      </c>
    </row>
    <row r="8" spans="1:25" ht="70.5">
      <c r="A8" s="2" t="s">
        <v>101</v>
      </c>
      <c r="B8" s="2" t="s">
        <v>102</v>
      </c>
      <c r="C8" s="2" t="s">
        <v>66</v>
      </c>
      <c r="D8" s="73" t="s">
        <v>98</v>
      </c>
      <c r="E8" s="2" t="s">
        <v>103</v>
      </c>
      <c r="F8" s="2" t="s">
        <v>69</v>
      </c>
      <c r="G8" s="2" t="s">
        <v>70</v>
      </c>
      <c r="H8" s="2" t="s">
        <v>71</v>
      </c>
      <c r="I8" s="72" t="s">
        <v>72</v>
      </c>
      <c r="J8" s="6" t="s">
        <v>88</v>
      </c>
      <c r="K8" s="22" t="s">
        <v>100</v>
      </c>
      <c r="L8" s="2" t="s">
        <v>104</v>
      </c>
      <c r="M8" s="6">
        <v>17</v>
      </c>
      <c r="N8" s="6">
        <v>3</v>
      </c>
      <c r="O8" s="22">
        <v>1</v>
      </c>
      <c r="P8" s="6">
        <v>3</v>
      </c>
      <c r="Q8" s="22">
        <v>12</v>
      </c>
      <c r="R8" s="2"/>
      <c r="S8" s="3" t="s">
        <v>80</v>
      </c>
      <c r="T8" s="3" t="s">
        <v>80</v>
      </c>
      <c r="U8" s="3" t="s">
        <v>80</v>
      </c>
      <c r="V8" s="3" t="s">
        <v>80</v>
      </c>
      <c r="W8" s="3" t="s">
        <v>80</v>
      </c>
      <c r="X8" s="3" t="s">
        <v>80</v>
      </c>
      <c r="Y8" t="s">
        <v>82</v>
      </c>
    </row>
    <row r="9" spans="1:25" ht="70.5">
      <c r="A9" s="2" t="s">
        <v>105</v>
      </c>
      <c r="B9" s="2" t="s">
        <v>106</v>
      </c>
      <c r="C9" s="2" t="s">
        <v>66</v>
      </c>
      <c r="D9" s="73" t="s">
        <v>107</v>
      </c>
      <c r="E9" s="2" t="s">
        <v>108</v>
      </c>
      <c r="F9" s="2" t="s">
        <v>85</v>
      </c>
      <c r="G9" s="12" t="s">
        <v>109</v>
      </c>
      <c r="H9" s="2" t="s">
        <v>71</v>
      </c>
      <c r="I9" s="2" t="s">
        <v>85</v>
      </c>
      <c r="J9" s="2" t="s">
        <v>85</v>
      </c>
      <c r="K9" s="2"/>
      <c r="L9" s="2" t="s">
        <v>104</v>
      </c>
      <c r="M9" s="6">
        <v>0</v>
      </c>
      <c r="N9" s="6">
        <v>0</v>
      </c>
      <c r="O9" s="22">
        <v>0</v>
      </c>
      <c r="P9" s="6">
        <v>0</v>
      </c>
      <c r="Q9" s="22">
        <v>211</v>
      </c>
      <c r="R9" s="2"/>
      <c r="S9" s="3" t="s">
        <v>81</v>
      </c>
      <c r="T9" s="3" t="s">
        <v>80</v>
      </c>
      <c r="U9" s="3" t="s">
        <v>81</v>
      </c>
      <c r="V9" s="3" t="s">
        <v>81</v>
      </c>
      <c r="W9" s="3" t="s">
        <v>81</v>
      </c>
      <c r="X9" s="3" t="s">
        <v>81</v>
      </c>
      <c r="Y9" t="s">
        <v>82</v>
      </c>
    </row>
    <row r="10" spans="1:25" ht="49.5" customHeight="1">
      <c r="A10" s="2" t="s">
        <v>110</v>
      </c>
      <c r="B10" s="2" t="s">
        <v>111</v>
      </c>
      <c r="C10" s="255" t="s">
        <v>66</v>
      </c>
      <c r="D10" s="255" t="s">
        <v>112</v>
      </c>
      <c r="E10" s="255" t="s">
        <v>113</v>
      </c>
      <c r="F10" s="255" t="s">
        <v>114</v>
      </c>
      <c r="G10" s="255" t="s">
        <v>115</v>
      </c>
      <c r="H10" s="255" t="s">
        <v>116</v>
      </c>
      <c r="I10" s="254" t="s">
        <v>72</v>
      </c>
      <c r="J10" s="311" t="s">
        <v>88</v>
      </c>
      <c r="K10" s="311"/>
      <c r="L10" s="262" t="s">
        <v>117</v>
      </c>
      <c r="M10" s="311">
        <v>80</v>
      </c>
      <c r="N10" s="311">
        <v>20</v>
      </c>
      <c r="O10" s="254" t="s">
        <v>118</v>
      </c>
      <c r="P10" s="254" t="s">
        <v>119</v>
      </c>
      <c r="Q10" s="311">
        <v>75</v>
      </c>
      <c r="R10" s="311"/>
      <c r="S10" s="3" t="s">
        <v>81</v>
      </c>
      <c r="T10" s="3" t="s">
        <v>80</v>
      </c>
      <c r="U10" s="3" t="s">
        <v>80</v>
      </c>
      <c r="V10" s="3" t="s">
        <v>81</v>
      </c>
      <c r="W10" s="74" t="s">
        <v>80</v>
      </c>
      <c r="X10" s="3" t="s">
        <v>81</v>
      </c>
      <c r="Y10" t="s">
        <v>82</v>
      </c>
    </row>
    <row r="11" spans="1:25" ht="49.5" customHeight="1">
      <c r="A11" s="2" t="s">
        <v>120</v>
      </c>
      <c r="B11" s="2" t="s">
        <v>121</v>
      </c>
      <c r="C11" s="256"/>
      <c r="D11" s="256"/>
      <c r="E11" s="256"/>
      <c r="F11" s="256"/>
      <c r="G11" s="256"/>
      <c r="H11" s="256"/>
      <c r="I11" s="259"/>
      <c r="J11" s="310"/>
      <c r="K11" s="310"/>
      <c r="L11" s="263"/>
      <c r="M11" s="310"/>
      <c r="N11" s="310"/>
      <c r="O11" s="310"/>
      <c r="P11" s="310"/>
      <c r="Q11" s="310"/>
      <c r="R11" s="310"/>
      <c r="S11" s="3" t="s">
        <v>81</v>
      </c>
      <c r="T11" s="3" t="s">
        <v>80</v>
      </c>
      <c r="U11" s="3" t="s">
        <v>80</v>
      </c>
      <c r="V11" s="3" t="s">
        <v>81</v>
      </c>
      <c r="W11" s="74" t="s">
        <v>80</v>
      </c>
      <c r="X11" s="3" t="s">
        <v>81</v>
      </c>
      <c r="Y11" t="s">
        <v>82</v>
      </c>
    </row>
    <row r="12" spans="1:25" s="70" customFormat="1" ht="75" customHeight="1">
      <c r="A12" s="4" t="s">
        <v>122</v>
      </c>
      <c r="B12" s="4" t="s">
        <v>123</v>
      </c>
      <c r="C12" s="4" t="s">
        <v>66</v>
      </c>
      <c r="D12" s="4" t="s">
        <v>124</v>
      </c>
      <c r="E12" s="4" t="s">
        <v>125</v>
      </c>
      <c r="F12" s="4" t="s">
        <v>126</v>
      </c>
      <c r="G12" s="4" t="s">
        <v>127</v>
      </c>
      <c r="H12" s="4" t="s">
        <v>128</v>
      </c>
      <c r="I12" s="49" t="s">
        <v>129</v>
      </c>
      <c r="J12" s="48"/>
      <c r="K12" s="4"/>
      <c r="L12" s="247" t="s">
        <v>130</v>
      </c>
      <c r="M12" s="48">
        <v>68</v>
      </c>
      <c r="N12" s="48">
        <v>43</v>
      </c>
      <c r="O12" s="49">
        <v>9</v>
      </c>
      <c r="P12" s="48">
        <v>45</v>
      </c>
      <c r="Q12" s="49">
        <v>205</v>
      </c>
      <c r="R12" s="4"/>
      <c r="S12" s="5" t="s">
        <v>81</v>
      </c>
      <c r="T12" s="5" t="s">
        <v>81</v>
      </c>
      <c r="U12" s="5" t="s">
        <v>80</v>
      </c>
      <c r="V12" s="5" t="s">
        <v>81</v>
      </c>
      <c r="W12" s="5" t="s">
        <v>81</v>
      </c>
      <c r="X12" s="5" t="s">
        <v>81</v>
      </c>
      <c r="Y12" s="70" t="s">
        <v>82</v>
      </c>
    </row>
    <row r="13" spans="1:25" s="70" customFormat="1" ht="75" customHeight="1">
      <c r="A13" s="4" t="s">
        <v>131</v>
      </c>
      <c r="B13" s="4" t="s">
        <v>132</v>
      </c>
      <c r="C13" s="4" t="s">
        <v>66</v>
      </c>
      <c r="D13" s="4" t="s">
        <v>133</v>
      </c>
      <c r="E13" s="4" t="s">
        <v>134</v>
      </c>
      <c r="F13" s="4" t="s">
        <v>126</v>
      </c>
      <c r="G13" s="4" t="s">
        <v>135</v>
      </c>
      <c r="H13" s="4" t="s">
        <v>128</v>
      </c>
      <c r="I13" s="49" t="s">
        <v>129</v>
      </c>
      <c r="J13" s="48"/>
      <c r="K13" s="4"/>
      <c r="L13" s="248"/>
      <c r="M13" s="48">
        <v>20</v>
      </c>
      <c r="N13" s="48">
        <v>4</v>
      </c>
      <c r="O13" s="49">
        <v>2</v>
      </c>
      <c r="P13" s="48">
        <v>2</v>
      </c>
      <c r="Q13" s="49">
        <v>30</v>
      </c>
      <c r="R13" s="4"/>
      <c r="S13" s="5" t="s">
        <v>81</v>
      </c>
      <c r="T13" s="5" t="s">
        <v>81</v>
      </c>
      <c r="U13" s="5" t="s">
        <v>81</v>
      </c>
      <c r="V13" s="5" t="s">
        <v>81</v>
      </c>
      <c r="W13" s="5" t="s">
        <v>81</v>
      </c>
      <c r="X13" s="5" t="s">
        <v>81</v>
      </c>
      <c r="Y13" s="70" t="s">
        <v>82</v>
      </c>
    </row>
    <row r="14" spans="1:25" s="70" customFormat="1" ht="75" customHeight="1">
      <c r="A14" s="4" t="s">
        <v>136</v>
      </c>
      <c r="B14" s="4" t="s">
        <v>137</v>
      </c>
      <c r="C14" s="4" t="s">
        <v>66</v>
      </c>
      <c r="D14" s="4" t="s">
        <v>124</v>
      </c>
      <c r="E14" s="4" t="s">
        <v>138</v>
      </c>
      <c r="F14" s="4" t="s">
        <v>126</v>
      </c>
      <c r="G14" s="4" t="s">
        <v>139</v>
      </c>
      <c r="H14" s="4" t="s">
        <v>128</v>
      </c>
      <c r="I14" s="49" t="s">
        <v>129</v>
      </c>
      <c r="J14" s="48"/>
      <c r="K14" s="4"/>
      <c r="L14" s="249"/>
      <c r="M14" s="48">
        <v>15</v>
      </c>
      <c r="N14" s="48">
        <v>0</v>
      </c>
      <c r="O14" s="49">
        <v>12</v>
      </c>
      <c r="P14" s="48">
        <v>5</v>
      </c>
      <c r="Q14" s="49">
        <v>24</v>
      </c>
      <c r="R14" s="4"/>
      <c r="S14" s="5" t="s">
        <v>81</v>
      </c>
      <c r="T14" s="5" t="s">
        <v>81</v>
      </c>
      <c r="U14" s="5" t="s">
        <v>81</v>
      </c>
      <c r="V14" s="5" t="s">
        <v>81</v>
      </c>
      <c r="W14" s="5" t="s">
        <v>81</v>
      </c>
      <c r="X14" s="5" t="s">
        <v>81</v>
      </c>
      <c r="Y14" s="70" t="s">
        <v>82</v>
      </c>
    </row>
    <row r="15" spans="1:25" s="70" customFormat="1" ht="39" customHeight="1">
      <c r="A15" s="48" t="s">
        <v>85</v>
      </c>
      <c r="B15" s="48" t="s">
        <v>140</v>
      </c>
      <c r="C15" s="247" t="s">
        <v>66</v>
      </c>
      <c r="D15" s="247" t="s">
        <v>124</v>
      </c>
      <c r="E15" s="247" t="s">
        <v>141</v>
      </c>
      <c r="F15" s="247" t="s">
        <v>126</v>
      </c>
      <c r="G15" s="312" t="s">
        <v>85</v>
      </c>
      <c r="H15" s="312" t="s">
        <v>85</v>
      </c>
      <c r="I15" s="260" t="s">
        <v>129</v>
      </c>
      <c r="J15" s="312" t="s">
        <v>85</v>
      </c>
      <c r="K15" s="313"/>
      <c r="L15" s="260" t="s">
        <v>142</v>
      </c>
      <c r="M15" s="313">
        <v>0</v>
      </c>
      <c r="N15" s="313">
        <v>0</v>
      </c>
      <c r="O15" s="313">
        <v>2</v>
      </c>
      <c r="P15" s="260" t="s">
        <v>143</v>
      </c>
      <c r="Q15" s="313">
        <v>0</v>
      </c>
      <c r="R15" s="313"/>
      <c r="S15" s="5" t="s">
        <v>81</v>
      </c>
      <c r="T15" s="5" t="s">
        <v>81</v>
      </c>
      <c r="U15" s="5" t="s">
        <v>81</v>
      </c>
      <c r="V15" s="5" t="s">
        <v>81</v>
      </c>
      <c r="W15" s="5" t="s">
        <v>81</v>
      </c>
      <c r="X15" s="5" t="s">
        <v>81</v>
      </c>
    </row>
    <row r="16" spans="1:25" s="70" customFormat="1" ht="39" customHeight="1">
      <c r="A16" s="48" t="s">
        <v>85</v>
      </c>
      <c r="B16" s="48" t="s">
        <v>144</v>
      </c>
      <c r="C16" s="249"/>
      <c r="D16" s="249"/>
      <c r="E16" s="249"/>
      <c r="F16" s="249"/>
      <c r="G16" s="314"/>
      <c r="H16" s="314"/>
      <c r="I16" s="261"/>
      <c r="J16" s="314"/>
      <c r="K16" s="314"/>
      <c r="L16" s="314"/>
      <c r="M16" s="314"/>
      <c r="N16" s="314"/>
      <c r="O16" s="314"/>
      <c r="P16" s="314"/>
      <c r="Q16" s="314"/>
      <c r="R16" s="314"/>
      <c r="S16" s="5" t="s">
        <v>81</v>
      </c>
      <c r="T16" s="5" t="s">
        <v>81</v>
      </c>
      <c r="U16" s="5" t="s">
        <v>81</v>
      </c>
      <c r="V16" s="5" t="s">
        <v>81</v>
      </c>
      <c r="W16" s="5" t="s">
        <v>81</v>
      </c>
      <c r="X16" s="5" t="s">
        <v>81</v>
      </c>
    </row>
    <row r="17" spans="1:25" ht="35.25">
      <c r="A17" s="4" t="s">
        <v>145</v>
      </c>
      <c r="B17" s="4" t="s">
        <v>146</v>
      </c>
      <c r="C17" s="4" t="s">
        <v>66</v>
      </c>
      <c r="D17" s="4" t="s">
        <v>147</v>
      </c>
      <c r="E17" s="4" t="s">
        <v>148</v>
      </c>
      <c r="F17" s="4"/>
      <c r="G17" s="4" t="s">
        <v>109</v>
      </c>
      <c r="H17" s="4"/>
      <c r="I17" s="4"/>
      <c r="J17" s="4"/>
      <c r="K17" s="4"/>
      <c r="L17" s="4"/>
      <c r="M17" s="48"/>
      <c r="N17" s="48"/>
      <c r="O17" s="49"/>
      <c r="P17" s="48"/>
      <c r="Q17" s="49"/>
      <c r="R17" s="4"/>
      <c r="S17" s="5" t="s">
        <v>149</v>
      </c>
      <c r="T17" s="5" t="s">
        <v>150</v>
      </c>
      <c r="U17" s="5" t="s">
        <v>149</v>
      </c>
      <c r="V17" s="5" t="s">
        <v>149</v>
      </c>
      <c r="W17" s="5" t="s">
        <v>149</v>
      </c>
      <c r="X17" s="5" t="s">
        <v>149</v>
      </c>
      <c r="Y17" t="s">
        <v>82</v>
      </c>
    </row>
    <row r="18" spans="1:25" ht="35.25">
      <c r="A18" s="4" t="s">
        <v>151</v>
      </c>
      <c r="B18" s="4" t="s">
        <v>152</v>
      </c>
      <c r="C18" s="4" t="s">
        <v>66</v>
      </c>
      <c r="D18" s="4" t="s">
        <v>153</v>
      </c>
      <c r="E18" s="4" t="s">
        <v>154</v>
      </c>
      <c r="F18" s="4"/>
      <c r="G18" s="4"/>
      <c r="H18" s="4"/>
      <c r="I18" s="4"/>
      <c r="J18" s="4"/>
      <c r="K18" s="4"/>
      <c r="L18" s="4"/>
      <c r="M18" s="4"/>
      <c r="N18" s="48"/>
      <c r="O18" s="4"/>
      <c r="P18" s="4"/>
      <c r="Q18" s="4"/>
      <c r="R18" s="4"/>
      <c r="S18" s="5" t="s">
        <v>81</v>
      </c>
      <c r="T18" s="5" t="s">
        <v>81</v>
      </c>
      <c r="U18" s="5" t="s">
        <v>81</v>
      </c>
      <c r="V18" s="5" t="s">
        <v>81</v>
      </c>
      <c r="W18" s="5" t="s">
        <v>81</v>
      </c>
      <c r="X18" s="5" t="s">
        <v>81</v>
      </c>
      <c r="Y18" t="s">
        <v>82</v>
      </c>
    </row>
    <row r="19" spans="1:25" ht="17.649999999999999">
      <c r="A19" s="4" t="s">
        <v>155</v>
      </c>
      <c r="B19" s="4" t="s">
        <v>156</v>
      </c>
      <c r="C19" s="4" t="s">
        <v>66</v>
      </c>
      <c r="D19" s="4" t="s">
        <v>157</v>
      </c>
      <c r="E19" s="4"/>
      <c r="F19" s="4"/>
      <c r="G19" s="4" t="s">
        <v>109</v>
      </c>
      <c r="H19" s="4"/>
      <c r="I19" s="4"/>
      <c r="J19" s="4"/>
      <c r="K19" s="4"/>
      <c r="L19" s="4"/>
      <c r="M19" s="4"/>
      <c r="N19" s="48"/>
      <c r="O19" s="4"/>
      <c r="P19" s="4"/>
      <c r="Q19" s="4"/>
      <c r="R19" s="4"/>
      <c r="S19" s="5" t="s">
        <v>81</v>
      </c>
      <c r="T19" s="5" t="s">
        <v>81</v>
      </c>
      <c r="U19" s="5" t="s">
        <v>81</v>
      </c>
      <c r="V19" s="5" t="s">
        <v>81</v>
      </c>
      <c r="W19" s="5" t="s">
        <v>81</v>
      </c>
      <c r="X19" s="5" t="s">
        <v>81</v>
      </c>
      <c r="Y19" t="s">
        <v>82</v>
      </c>
    </row>
    <row r="20" spans="1:25" ht="17.649999999999999">
      <c r="A20" s="4" t="s">
        <v>158</v>
      </c>
      <c r="B20" s="4" t="s">
        <v>159</v>
      </c>
      <c r="C20" s="4" t="s">
        <v>66</v>
      </c>
      <c r="D20" s="4"/>
      <c r="E20" s="4"/>
      <c r="F20" s="4"/>
      <c r="G20" s="4"/>
      <c r="H20" s="4"/>
      <c r="I20" s="4"/>
      <c r="J20" s="4"/>
      <c r="K20" s="4"/>
      <c r="L20" s="4"/>
      <c r="M20" s="4"/>
      <c r="N20" s="48"/>
      <c r="O20" s="4"/>
      <c r="P20" s="4"/>
      <c r="Q20" s="4"/>
      <c r="R20" s="4"/>
      <c r="S20" s="5" t="s">
        <v>81</v>
      </c>
      <c r="T20" s="5" t="s">
        <v>150</v>
      </c>
      <c r="U20" s="5" t="s">
        <v>81</v>
      </c>
      <c r="V20" s="5" t="s">
        <v>81</v>
      </c>
      <c r="W20" s="5" t="s">
        <v>81</v>
      </c>
      <c r="X20" s="5" t="s">
        <v>81</v>
      </c>
      <c r="Y20" t="s">
        <v>82</v>
      </c>
    </row>
    <row r="21" spans="1:25" ht="17.649999999999999">
      <c r="A21" s="4" t="s">
        <v>160</v>
      </c>
      <c r="B21" s="4" t="s">
        <v>161</v>
      </c>
      <c r="C21" s="4" t="s">
        <v>66</v>
      </c>
      <c r="D21" s="4"/>
      <c r="E21" s="4"/>
      <c r="F21" s="4"/>
      <c r="G21" s="4"/>
      <c r="H21" s="4"/>
      <c r="I21" s="4"/>
      <c r="J21" s="4"/>
      <c r="K21" s="4"/>
      <c r="L21" s="4"/>
      <c r="M21" s="4"/>
      <c r="N21" s="48"/>
      <c r="O21" s="4"/>
      <c r="P21" s="4"/>
      <c r="Q21" s="4"/>
      <c r="R21" s="4"/>
      <c r="S21" s="5" t="s">
        <v>81</v>
      </c>
      <c r="T21" s="5" t="s">
        <v>81</v>
      </c>
      <c r="U21" s="5" t="s">
        <v>81</v>
      </c>
      <c r="V21" s="5" t="s">
        <v>81</v>
      </c>
      <c r="W21" s="5" t="s">
        <v>81</v>
      </c>
      <c r="X21" s="5" t="s">
        <v>81</v>
      </c>
      <c r="Y21" t="s">
        <v>82</v>
      </c>
    </row>
  </sheetData>
  <mergeCells count="80">
    <mergeCell ref="U5:U6"/>
    <mergeCell ref="V5:V6"/>
    <mergeCell ref="W5:W6"/>
    <mergeCell ref="L15:L16"/>
    <mergeCell ref="O5:O6"/>
    <mergeCell ref="N5:N6"/>
    <mergeCell ref="M5:M6"/>
    <mergeCell ref="Q5:Q6"/>
    <mergeCell ref="T5:T6"/>
    <mergeCell ref="L10:L11"/>
    <mergeCell ref="O15:O16"/>
    <mergeCell ref="P15:P16"/>
    <mergeCell ref="Q10:Q11"/>
    <mergeCell ref="R10:R11"/>
    <mergeCell ref="Q15:Q16"/>
    <mergeCell ref="R15:R16"/>
    <mergeCell ref="K10:K11"/>
    <mergeCell ref="M10:M11"/>
    <mergeCell ref="N10:N11"/>
    <mergeCell ref="O10:O11"/>
    <mergeCell ref="P10:P11"/>
    <mergeCell ref="K15:K16"/>
    <mergeCell ref="M15:M16"/>
    <mergeCell ref="N15:N16"/>
    <mergeCell ref="H15:H16"/>
    <mergeCell ref="I15:I16"/>
    <mergeCell ref="H10:H11"/>
    <mergeCell ref="I10:I11"/>
    <mergeCell ref="J10:J11"/>
    <mergeCell ref="J15:J16"/>
    <mergeCell ref="E10:E11"/>
    <mergeCell ref="E15:E16"/>
    <mergeCell ref="F10:F11"/>
    <mergeCell ref="F15:F16"/>
    <mergeCell ref="G10:G11"/>
    <mergeCell ref="G15:G16"/>
    <mergeCell ref="C10:C11"/>
    <mergeCell ref="D10:D11"/>
    <mergeCell ref="C15:C16"/>
    <mergeCell ref="D15:D16"/>
    <mergeCell ref="X3:X4"/>
    <mergeCell ref="C3:C4"/>
    <mergeCell ref="C5:C6"/>
    <mergeCell ref="D5:D6"/>
    <mergeCell ref="E5:E6"/>
    <mergeCell ref="F5:F6"/>
    <mergeCell ref="G5:G6"/>
    <mergeCell ref="H5:H6"/>
    <mergeCell ref="I5:I6"/>
    <mergeCell ref="J5:J6"/>
    <mergeCell ref="K5:K6"/>
    <mergeCell ref="R5:R6"/>
    <mergeCell ref="L5:L6"/>
    <mergeCell ref="P5:P6"/>
    <mergeCell ref="E1:K1"/>
    <mergeCell ref="D3:D4"/>
    <mergeCell ref="E3:E4"/>
    <mergeCell ref="F3:F4"/>
    <mergeCell ref="G3:G4"/>
    <mergeCell ref="H3:H4"/>
    <mergeCell ref="I3:I4"/>
    <mergeCell ref="J3:J4"/>
    <mergeCell ref="K3:K4"/>
    <mergeCell ref="P3:P4"/>
    <mergeCell ref="L12:L14"/>
    <mergeCell ref="U3:U4"/>
    <mergeCell ref="M1:R1"/>
    <mergeCell ref="S1:X1"/>
    <mergeCell ref="M3:M4"/>
    <mergeCell ref="N3:N4"/>
    <mergeCell ref="O3:O4"/>
    <mergeCell ref="S5:S6"/>
    <mergeCell ref="Q3:Q4"/>
    <mergeCell ref="R3:R4"/>
    <mergeCell ref="S3:S4"/>
    <mergeCell ref="T3:T4"/>
    <mergeCell ref="X5:X6"/>
    <mergeCell ref="V3:V4"/>
    <mergeCell ref="W3:W4"/>
    <mergeCell ref="L3:L4"/>
  </mergeCells>
  <phoneticPr fontId="1"/>
  <dataValidations count="1">
    <dataValidation type="list" allowBlank="1" showInputMessage="1" showErrorMessage="1" sqref="S3:X3 S5:X5 S7:X21" xr:uid="{00000000-0002-0000-0400-000000000000}">
      <formula1>"〇,×,不明,-"</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BE1553-0E02-45ED-82C1-9F7C2945D4FE}">
  <dimension ref="B1:E13"/>
  <sheetViews>
    <sheetView workbookViewId="0">
      <selection activeCell="D2" sqref="D2"/>
    </sheetView>
  </sheetViews>
  <sheetFormatPr defaultRowHeight="17.649999999999999"/>
  <cols>
    <col min="1" max="1" width="3.125" customWidth="1"/>
    <col min="2" max="2" width="5.25" customWidth="1"/>
    <col min="3" max="3" width="36.625" customWidth="1"/>
    <col min="4" max="4" width="68.125" customWidth="1"/>
    <col min="5" max="5" width="21.5" customWidth="1"/>
  </cols>
  <sheetData>
    <row r="1" spans="2:5">
      <c r="B1" s="24"/>
      <c r="C1" s="50"/>
    </row>
    <row r="2" spans="2:5" ht="18" thickBot="1">
      <c r="B2" s="24"/>
      <c r="C2" s="69"/>
    </row>
    <row r="3" spans="2:5">
      <c r="B3" s="169" t="s">
        <v>162</v>
      </c>
      <c r="C3" s="176" t="s">
        <v>163</v>
      </c>
      <c r="D3" s="176" t="s">
        <v>164</v>
      </c>
      <c r="E3" s="170" t="s">
        <v>165</v>
      </c>
    </row>
    <row r="4" spans="2:5">
      <c r="B4" s="171">
        <v>1</v>
      </c>
      <c r="C4" s="19" t="s">
        <v>166</v>
      </c>
      <c r="D4" s="19" t="s">
        <v>167</v>
      </c>
      <c r="E4" s="172">
        <f>'見積 (システム別・基盤対応別サマリ) '!K13</f>
        <v>68960000</v>
      </c>
    </row>
    <row r="5" spans="2:5">
      <c r="B5" s="171" t="s">
        <v>168</v>
      </c>
      <c r="C5" s="19"/>
      <c r="D5" s="19" t="s">
        <v>169</v>
      </c>
      <c r="E5" s="172">
        <f>SUM('見積 (システム別・契約変更)_内部'!M6:M11)</f>
        <v>12020000</v>
      </c>
    </row>
    <row r="6" spans="2:5">
      <c r="B6" s="171" t="s">
        <v>170</v>
      </c>
      <c r="C6" s="19"/>
      <c r="D6" s="19" t="s">
        <v>171</v>
      </c>
      <c r="E6" s="172">
        <f>'見積 (システム別・契約変更)_内部'!Q13</f>
        <v>5213000</v>
      </c>
    </row>
    <row r="7" spans="2:5">
      <c r="B7" s="171">
        <v>2</v>
      </c>
      <c r="C7" s="32" t="s">
        <v>172</v>
      </c>
      <c r="D7" s="32" t="s">
        <v>173</v>
      </c>
      <c r="E7" s="172">
        <f>'見積 (縮小共通基盤継続） '!D22</f>
        <v>6549000</v>
      </c>
    </row>
    <row r="8" spans="2:5" ht="18" thickBot="1">
      <c r="B8" s="173">
        <v>3</v>
      </c>
      <c r="C8" s="174" t="s">
        <v>174</v>
      </c>
      <c r="D8" s="174" t="s">
        <v>175</v>
      </c>
      <c r="E8" s="175">
        <f>'見積 (システム別・縮小共通基盤⇒クラウドアーキサマリ) '!M14</f>
        <v>75509000</v>
      </c>
    </row>
    <row r="9" spans="2:5">
      <c r="B9" s="71"/>
      <c r="C9" s="71"/>
    </row>
    <row r="10" spans="2:5">
      <c r="B10" s="24"/>
      <c r="C10" s="24"/>
    </row>
    <row r="11" spans="2:5">
      <c r="B11" s="24"/>
      <c r="C11" s="24"/>
    </row>
    <row r="12" spans="2:5">
      <c r="B12" s="24"/>
      <c r="C12" s="24"/>
    </row>
    <row r="13" spans="2:5">
      <c r="B13" s="24"/>
      <c r="C13" s="24"/>
    </row>
  </sheetData>
  <phoneticPr fontId="1"/>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F72C00-CC36-4663-926B-171CB8ACFB27}">
  <dimension ref="B1:G23"/>
  <sheetViews>
    <sheetView zoomScale="115" zoomScaleNormal="115" workbookViewId="0">
      <pane xSplit="3" ySplit="2" topLeftCell="D3" activePane="bottomRight" state="frozen"/>
      <selection pane="bottomRight" activeCell="D2" sqref="D2"/>
      <selection pane="bottomLeft" activeCell="D2" sqref="D2"/>
      <selection pane="topRight" activeCell="D2" sqref="D2"/>
    </sheetView>
  </sheetViews>
  <sheetFormatPr defaultColWidth="8.625" defaultRowHeight="18.75" customHeight="1" outlineLevelRow="1"/>
  <cols>
    <col min="1" max="1" width="2.625" style="127" customWidth="1"/>
    <col min="2" max="2" width="4.125" style="127" bestFit="1" customWidth="1"/>
    <col min="3" max="4" width="31.125" style="127" customWidth="1"/>
    <col min="5" max="5" width="13.5" style="127" customWidth="1"/>
    <col min="6" max="6" width="15.125" style="127" bestFit="1" customWidth="1"/>
    <col min="7" max="7" width="53.125" style="127" customWidth="1"/>
    <col min="8" max="16384" width="8.625" style="127"/>
  </cols>
  <sheetData>
    <row r="1" spans="2:7" ht="17.649999999999999" hidden="1">
      <c r="C1" s="50" t="s">
        <v>176</v>
      </c>
      <c r="D1" s="50"/>
    </row>
    <row r="2" spans="2:7" ht="18" thickBot="1">
      <c r="C2" s="69" t="s">
        <v>177</v>
      </c>
      <c r="D2" s="69"/>
    </row>
    <row r="3" spans="2:7" ht="17.649999999999999">
      <c r="B3" s="157"/>
      <c r="C3" s="154"/>
      <c r="D3" s="154"/>
      <c r="E3" s="266"/>
      <c r="F3" s="267"/>
      <c r="G3" s="268" t="s">
        <v>178</v>
      </c>
    </row>
    <row r="4" spans="2:7" ht="17.649999999999999">
      <c r="B4" s="158" t="s">
        <v>179</v>
      </c>
      <c r="C4" s="152" t="s">
        <v>180</v>
      </c>
      <c r="D4" s="152" t="s">
        <v>181</v>
      </c>
      <c r="E4" s="153" t="s">
        <v>182</v>
      </c>
      <c r="F4" s="159" t="s">
        <v>165</v>
      </c>
      <c r="G4" s="269"/>
    </row>
    <row r="5" spans="2:7" ht="107.25" customHeight="1">
      <c r="B5" s="150">
        <v>1</v>
      </c>
      <c r="C5" s="147" t="s">
        <v>183</v>
      </c>
      <c r="D5" s="147" t="s">
        <v>184</v>
      </c>
      <c r="E5" s="149">
        <v>2.335</v>
      </c>
      <c r="F5" s="151">
        <v>2444000</v>
      </c>
      <c r="G5" s="155"/>
    </row>
    <row r="6" spans="2:7" ht="225" customHeight="1">
      <c r="B6" s="150">
        <v>2</v>
      </c>
      <c r="C6" s="148" t="s">
        <v>185</v>
      </c>
      <c r="D6" s="147" t="s">
        <v>186</v>
      </c>
      <c r="E6" s="149">
        <v>4.38</v>
      </c>
      <c r="F6" s="151">
        <v>4366000</v>
      </c>
      <c r="G6" s="155"/>
    </row>
    <row r="7" spans="2:7" ht="35.65" thickBot="1">
      <c r="B7" s="160">
        <v>3</v>
      </c>
      <c r="C7" s="161" t="s">
        <v>187</v>
      </c>
      <c r="D7" s="162" t="s">
        <v>186</v>
      </c>
      <c r="E7" s="163">
        <v>2.2000000000000002</v>
      </c>
      <c r="F7" s="164">
        <v>2183000</v>
      </c>
      <c r="G7" s="156" t="s">
        <v>188</v>
      </c>
    </row>
    <row r="8" spans="2:7" ht="18" thickBot="1">
      <c r="B8" s="264" t="s">
        <v>189</v>
      </c>
      <c r="C8" s="265"/>
      <c r="D8" s="165"/>
      <c r="E8" s="166">
        <f>SUM(E5:E7)</f>
        <v>8.9149999999999991</v>
      </c>
      <c r="F8" s="167">
        <f>SUM(F5:F7)</f>
        <v>8993000</v>
      </c>
      <c r="G8" s="168"/>
    </row>
    <row r="9" spans="2:7" ht="17.649999999999999">
      <c r="B9" s="128"/>
      <c r="C9" s="128"/>
      <c r="D9" s="128"/>
      <c r="E9" s="128"/>
      <c r="F9" s="128"/>
    </row>
    <row r="10" spans="2:7" ht="18.75" customHeight="1" outlineLevel="1"/>
    <row r="11" spans="2:7" ht="18.75" customHeight="1">
      <c r="C11" s="132" t="s">
        <v>190</v>
      </c>
      <c r="D11" s="133" t="s">
        <v>191</v>
      </c>
    </row>
    <row r="12" spans="2:7" ht="18.75" customHeight="1">
      <c r="C12" s="134" t="s">
        <v>192</v>
      </c>
      <c r="D12" s="135">
        <v>2160000</v>
      </c>
    </row>
    <row r="13" spans="2:7" ht="18.75" customHeight="1">
      <c r="C13" s="134" t="s">
        <v>193</v>
      </c>
      <c r="D13" s="135">
        <v>2160000</v>
      </c>
    </row>
    <row r="14" spans="2:7" ht="18.75" customHeight="1">
      <c r="C14" s="134" t="s">
        <v>194</v>
      </c>
      <c r="D14" s="135">
        <v>5440000</v>
      </c>
    </row>
    <row r="15" spans="2:7" ht="18.75" customHeight="1">
      <c r="C15" s="134" t="s">
        <v>195</v>
      </c>
      <c r="D15" s="135">
        <v>5300000</v>
      </c>
    </row>
    <row r="16" spans="2:7" ht="18.75" customHeight="1">
      <c r="C16" s="134" t="s">
        <v>196</v>
      </c>
      <c r="D16" s="135">
        <v>740000</v>
      </c>
    </row>
    <row r="17" spans="2:4" ht="18.75" customHeight="1">
      <c r="B17" s="136" t="s">
        <v>197</v>
      </c>
      <c r="C17" s="136" t="s">
        <v>198</v>
      </c>
      <c r="D17" s="137">
        <f>SUM(D12:D16)</f>
        <v>15800000</v>
      </c>
    </row>
    <row r="18" spans="2:4" ht="37.5" customHeight="1">
      <c r="B18" s="136" t="s">
        <v>199</v>
      </c>
      <c r="C18" s="136" t="s">
        <v>200</v>
      </c>
      <c r="D18" s="137">
        <f>F5</f>
        <v>2444000</v>
      </c>
    </row>
    <row r="19" spans="2:4" ht="41.25" customHeight="1">
      <c r="B19" s="136" t="s">
        <v>201</v>
      </c>
      <c r="C19" s="138" t="s">
        <v>202</v>
      </c>
      <c r="D19" s="137">
        <f>D17-F5</f>
        <v>13356000</v>
      </c>
    </row>
    <row r="20" spans="2:4" ht="40.5" customHeight="1">
      <c r="B20" s="136" t="s">
        <v>203</v>
      </c>
      <c r="C20" s="138" t="s">
        <v>204</v>
      </c>
      <c r="D20" s="137">
        <f>SUM(F6:F7)</f>
        <v>6549000</v>
      </c>
    </row>
    <row r="21" spans="2:4" ht="65.25" customHeight="1">
      <c r="B21" s="136" t="s">
        <v>205</v>
      </c>
      <c r="C21" s="138" t="s">
        <v>206</v>
      </c>
      <c r="D21" s="146">
        <f>D17-D18-D20</f>
        <v>6807000</v>
      </c>
    </row>
    <row r="22" spans="2:4" ht="18.75" customHeight="1">
      <c r="B22" s="136" t="s">
        <v>207</v>
      </c>
      <c r="C22" s="138" t="s">
        <v>208</v>
      </c>
      <c r="D22" s="146">
        <f>D19-D21</f>
        <v>6549000</v>
      </c>
    </row>
    <row r="23" spans="2:4" ht="18.75" customHeight="1">
      <c r="D23" s="139" t="s">
        <v>209</v>
      </c>
    </row>
  </sheetData>
  <mergeCells count="3">
    <mergeCell ref="B8:C8"/>
    <mergeCell ref="E3:F3"/>
    <mergeCell ref="G3:G4"/>
  </mergeCells>
  <phoneticPr fontId="1"/>
  <pageMargins left="0.7" right="0.7" top="0.75" bottom="0.75" header="0.3" footer="0.3"/>
  <pageSetup paperSize="9"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C77C80-3FF5-47E3-A345-136FC9794477}">
  <dimension ref="B2:R44"/>
  <sheetViews>
    <sheetView zoomScaleNormal="100" workbookViewId="0">
      <pane xSplit="3" ySplit="1" topLeftCell="D2" activePane="bottomRight" state="frozen"/>
      <selection pane="bottomRight" activeCell="D2" sqref="D2"/>
      <selection pane="bottomLeft" activeCell="D2" sqref="D2"/>
      <selection pane="topRight" activeCell="D2" sqref="D2"/>
    </sheetView>
  </sheetViews>
  <sheetFormatPr defaultColWidth="8.625" defaultRowHeight="18.75" customHeight="1"/>
  <cols>
    <col min="1" max="1" width="2.625" style="24" customWidth="1"/>
    <col min="2" max="2" width="4.125" style="24" bestFit="1" customWidth="1"/>
    <col min="3" max="3" width="31.125" style="24" customWidth="1"/>
    <col min="4" max="6" width="14.125" style="105" customWidth="1"/>
    <col min="7" max="7" width="13.5" style="105" customWidth="1"/>
    <col min="8" max="8" width="15.625" style="105" customWidth="1"/>
    <col min="9" max="10" width="13.5" style="105" customWidth="1"/>
    <col min="11" max="11" width="15.125" style="105" customWidth="1"/>
    <col min="12" max="12" width="13.5" style="69" customWidth="1"/>
    <col min="13" max="13" width="15.125" style="88" bestFit="1" customWidth="1"/>
    <col min="14" max="14" width="13.5" style="24" customWidth="1"/>
    <col min="15" max="15" width="14.25" style="24" customWidth="1"/>
    <col min="16" max="16" width="13.5" style="24" customWidth="1"/>
    <col min="17" max="17" width="15.125" style="24" bestFit="1" customWidth="1"/>
    <col min="18" max="18" width="53.125" style="24" customWidth="1"/>
    <col min="19" max="16384" width="8.625" style="24"/>
  </cols>
  <sheetData>
    <row r="2" spans="2:18" ht="18" thickBot="1">
      <c r="C2" s="69" t="s">
        <v>210</v>
      </c>
    </row>
    <row r="3" spans="2:18" ht="17.649999999999999">
      <c r="B3" s="25"/>
      <c r="C3" s="26" t="s">
        <v>163</v>
      </c>
      <c r="D3" s="270" t="s">
        <v>211</v>
      </c>
      <c r="E3" s="270"/>
      <c r="F3" s="270"/>
      <c r="G3" s="270"/>
      <c r="H3" s="270"/>
      <c r="I3" s="270"/>
      <c r="J3" s="270"/>
      <c r="K3" s="270"/>
      <c r="L3" s="270"/>
      <c r="M3" s="270"/>
      <c r="N3" s="270"/>
      <c r="O3" s="270"/>
      <c r="P3" s="270"/>
      <c r="Q3" s="271"/>
      <c r="R3" s="57" t="s">
        <v>178</v>
      </c>
    </row>
    <row r="4" spans="2:18" ht="22.5" customHeight="1">
      <c r="B4" s="41"/>
      <c r="C4" s="42"/>
      <c r="D4" s="119" t="s">
        <v>212</v>
      </c>
      <c r="E4" s="119"/>
      <c r="F4" s="119"/>
      <c r="G4" s="119"/>
      <c r="H4" s="119"/>
      <c r="I4" s="119"/>
      <c r="J4" s="119"/>
      <c r="K4" s="119"/>
      <c r="L4" s="89"/>
      <c r="M4" s="102"/>
      <c r="N4" s="61" t="s">
        <v>213</v>
      </c>
      <c r="O4" s="60"/>
      <c r="P4" s="61" t="s">
        <v>214</v>
      </c>
      <c r="Q4" s="62"/>
      <c r="R4" s="58"/>
    </row>
    <row r="5" spans="2:18" ht="17.649999999999999">
      <c r="B5" s="29" t="s">
        <v>179</v>
      </c>
      <c r="C5" s="30" t="s">
        <v>215</v>
      </c>
      <c r="D5" s="106" t="s">
        <v>216</v>
      </c>
      <c r="E5" s="107" t="s">
        <v>217</v>
      </c>
      <c r="F5" s="107" t="s">
        <v>218</v>
      </c>
      <c r="G5" s="107" t="s">
        <v>219</v>
      </c>
      <c r="H5" s="107" t="s">
        <v>220</v>
      </c>
      <c r="I5" s="107" t="s">
        <v>221</v>
      </c>
      <c r="J5" s="107" t="s">
        <v>222</v>
      </c>
      <c r="K5" s="107" t="s">
        <v>223</v>
      </c>
      <c r="L5" s="90" t="s">
        <v>224</v>
      </c>
      <c r="M5" s="91" t="s">
        <v>165</v>
      </c>
      <c r="N5" s="27" t="s">
        <v>224</v>
      </c>
      <c r="O5" s="28" t="s">
        <v>165</v>
      </c>
      <c r="P5" s="83" t="s">
        <v>224</v>
      </c>
      <c r="Q5" s="45" t="s">
        <v>165</v>
      </c>
      <c r="R5" s="59"/>
    </row>
    <row r="6" spans="2:18" ht="17.649999999999999">
      <c r="B6" s="31">
        <v>1</v>
      </c>
      <c r="C6" s="19" t="s">
        <v>225</v>
      </c>
      <c r="D6" s="120">
        <v>3.2</v>
      </c>
      <c r="E6" s="121"/>
      <c r="F6" s="121"/>
      <c r="G6" s="121"/>
      <c r="H6" s="121"/>
      <c r="I6" s="121"/>
      <c r="J6" s="121"/>
      <c r="K6" s="122">
        <v>0.9</v>
      </c>
      <c r="L6" s="103">
        <f t="shared" ref="L6" si="0">SUM(D6:K6)</f>
        <v>4.1000000000000005</v>
      </c>
      <c r="M6" s="93">
        <f>SUM(D6:J6)*1000000+K6*1400000</f>
        <v>4460000</v>
      </c>
      <c r="N6" s="63">
        <v>0</v>
      </c>
      <c r="O6" s="77">
        <v>0</v>
      </c>
      <c r="P6" s="84">
        <f>SUM(L6:L10)+N6</f>
        <v>10.200000000000001</v>
      </c>
      <c r="Q6" s="80">
        <f>SUM(M6:M10)+O6</f>
        <v>11240000</v>
      </c>
      <c r="R6" s="66"/>
    </row>
    <row r="7" spans="2:18" ht="17.649999999999999">
      <c r="B7" s="31">
        <v>2</v>
      </c>
      <c r="C7" s="32" t="s">
        <v>226</v>
      </c>
      <c r="D7" s="120">
        <v>1.4</v>
      </c>
      <c r="E7" s="121"/>
      <c r="F7" s="121"/>
      <c r="G7" s="121"/>
      <c r="H7" s="121"/>
      <c r="I7" s="121"/>
      <c r="J7" s="121"/>
      <c r="K7" s="122">
        <v>0.6</v>
      </c>
      <c r="L7" s="103">
        <f>SUM(D7:K7)</f>
        <v>2</v>
      </c>
      <c r="M7" s="93">
        <f>SUM(D7:J7)*1000000+K7*1400000</f>
        <v>2240000</v>
      </c>
      <c r="N7" s="64"/>
      <c r="O7" s="78"/>
      <c r="P7" s="85"/>
      <c r="Q7" s="81"/>
      <c r="R7" s="67"/>
    </row>
    <row r="8" spans="2:18" ht="17.649999999999999">
      <c r="B8" s="31">
        <v>3</v>
      </c>
      <c r="C8" s="32" t="s">
        <v>97</v>
      </c>
      <c r="D8" s="120">
        <v>1.7</v>
      </c>
      <c r="E8" s="121"/>
      <c r="F8" s="121"/>
      <c r="G8" s="121"/>
      <c r="H8" s="121"/>
      <c r="I8" s="121"/>
      <c r="J8" s="121"/>
      <c r="K8" s="122">
        <v>0.6</v>
      </c>
      <c r="L8" s="103">
        <f>SUM(D8:K8)</f>
        <v>2.2999999999999998</v>
      </c>
      <c r="M8" s="93">
        <f>SUM(D8:J8)*1000000+K8*1400000</f>
        <v>2540000</v>
      </c>
      <c r="N8" s="64"/>
      <c r="O8" s="78"/>
      <c r="P8" s="85"/>
      <c r="Q8" s="81"/>
      <c r="R8" s="67"/>
    </row>
    <row r="9" spans="2:18" ht="17.649999999999999">
      <c r="B9" s="31">
        <v>4</v>
      </c>
      <c r="C9" s="19" t="s">
        <v>227</v>
      </c>
      <c r="D9" s="120">
        <v>1.3</v>
      </c>
      <c r="E9" s="121"/>
      <c r="F9" s="121"/>
      <c r="G9" s="121"/>
      <c r="H9" s="121"/>
      <c r="I9" s="121"/>
      <c r="J9" s="121"/>
      <c r="K9" s="122">
        <v>0.5</v>
      </c>
      <c r="L9" s="103">
        <f t="shared" ref="L9:L12" si="1">SUM(D9:K9)</f>
        <v>1.8</v>
      </c>
      <c r="M9" s="93">
        <f>SUM(D9:J9)*1000000+K9*1400000</f>
        <v>2000000</v>
      </c>
      <c r="N9" s="64"/>
      <c r="O9" s="78"/>
      <c r="P9" s="85"/>
      <c r="Q9" s="81"/>
      <c r="R9" s="67"/>
    </row>
    <row r="10" spans="2:18" ht="17.649999999999999">
      <c r="B10" s="31">
        <v>5</v>
      </c>
      <c r="C10" s="19" t="s">
        <v>106</v>
      </c>
      <c r="D10" s="123"/>
      <c r="E10" s="121"/>
      <c r="F10" s="121"/>
      <c r="G10" s="121"/>
      <c r="H10" s="121"/>
      <c r="I10" s="121"/>
      <c r="J10" s="121"/>
      <c r="K10" s="121"/>
      <c r="L10" s="103">
        <f t="shared" si="1"/>
        <v>0</v>
      </c>
      <c r="M10" s="93">
        <f>SUM(D10:J10)*1000000+K10*1400000</f>
        <v>0</v>
      </c>
      <c r="N10" s="65"/>
      <c r="O10" s="79"/>
      <c r="P10" s="86"/>
      <c r="Q10" s="82"/>
      <c r="R10" s="68"/>
    </row>
    <row r="11" spans="2:18" ht="17.649999999999999">
      <c r="B11" s="31">
        <v>6</v>
      </c>
      <c r="C11" s="19" t="s">
        <v>228</v>
      </c>
      <c r="D11" s="120">
        <v>0.5</v>
      </c>
      <c r="E11" s="121"/>
      <c r="F11" s="121"/>
      <c r="G11" s="121"/>
      <c r="H11" s="121"/>
      <c r="I11" s="121"/>
      <c r="J11" s="121"/>
      <c r="K11" s="122">
        <v>0.2</v>
      </c>
      <c r="L11" s="103">
        <f t="shared" ref="L11" si="2">SUM(D11:K11)</f>
        <v>0.7</v>
      </c>
      <c r="M11" s="93">
        <f t="shared" ref="M11" si="3">SUM(D11:J11)*1000000+K11*1400000</f>
        <v>780000</v>
      </c>
      <c r="N11" s="75"/>
      <c r="O11" s="87"/>
      <c r="P11" s="75">
        <f>SUM(L11:L11)+N11</f>
        <v>0.7</v>
      </c>
      <c r="Q11" s="76">
        <f>SUM(M11:M11)+O11</f>
        <v>780000</v>
      </c>
      <c r="R11" s="47"/>
    </row>
    <row r="12" spans="2:18" ht="18" thickBot="1">
      <c r="B12" s="31">
        <v>7</v>
      </c>
      <c r="C12" s="19" t="s">
        <v>229</v>
      </c>
      <c r="D12" s="123"/>
      <c r="E12" s="121"/>
      <c r="F12" s="121"/>
      <c r="G12" s="121"/>
      <c r="H12" s="121"/>
      <c r="I12" s="121"/>
      <c r="J12" s="121"/>
      <c r="K12" s="121"/>
      <c r="L12" s="141">
        <f t="shared" si="1"/>
        <v>0</v>
      </c>
      <c r="M12" s="93">
        <v>-6807000</v>
      </c>
      <c r="N12" s="75"/>
      <c r="O12" s="87"/>
      <c r="P12" s="75">
        <f>SUM(L12:L12)+N12</f>
        <v>0</v>
      </c>
      <c r="Q12" s="76">
        <f>SUM(M12:M12)+O6</f>
        <v>-6807000</v>
      </c>
      <c r="R12" s="47" t="s">
        <v>230</v>
      </c>
    </row>
    <row r="13" spans="2:18" ht="17.649999999999999">
      <c r="B13" s="51" t="s">
        <v>189</v>
      </c>
      <c r="C13" s="52"/>
      <c r="D13" s="124">
        <f t="shared" ref="D13:J13" si="4">SUM(D6:D12)</f>
        <v>8.1</v>
      </c>
      <c r="E13" s="125">
        <f t="shared" si="4"/>
        <v>0</v>
      </c>
      <c r="F13" s="125">
        <f t="shared" si="4"/>
        <v>0</v>
      </c>
      <c r="G13" s="125">
        <f t="shared" si="4"/>
        <v>0</v>
      </c>
      <c r="H13" s="125">
        <f t="shared" si="4"/>
        <v>0</v>
      </c>
      <c r="I13" s="125">
        <f t="shared" si="4"/>
        <v>0</v>
      </c>
      <c r="J13" s="125">
        <f t="shared" si="4"/>
        <v>0</v>
      </c>
      <c r="K13" s="125">
        <f>SUM(K7:K12)</f>
        <v>1.9</v>
      </c>
      <c r="L13" s="104">
        <f>SUM(D13:K13)</f>
        <v>10</v>
      </c>
      <c r="M13" s="95">
        <f>SUM(M6:M12)</f>
        <v>5213000</v>
      </c>
      <c r="N13" s="40">
        <f>SUM(N6:N12)</f>
        <v>0</v>
      </c>
      <c r="O13" s="23">
        <f>SUM(O6:O12)</f>
        <v>0</v>
      </c>
      <c r="P13" s="142">
        <f>SUM(P6:P12)</f>
        <v>10.9</v>
      </c>
      <c r="Q13" s="143">
        <f>SUM(Q6:Q12)</f>
        <v>5213000</v>
      </c>
      <c r="R13" s="33"/>
    </row>
    <row r="14" spans="2:18" ht="17.649999999999999">
      <c r="B14" s="53" t="s">
        <v>231</v>
      </c>
      <c r="C14" s="54"/>
      <c r="D14" s="114">
        <v>1000000</v>
      </c>
      <c r="E14" s="115">
        <v>1000000</v>
      </c>
      <c r="F14" s="115">
        <v>1000000</v>
      </c>
      <c r="G14" s="115">
        <v>1000000</v>
      </c>
      <c r="H14" s="115">
        <v>1000000</v>
      </c>
      <c r="I14" s="115">
        <v>1000000</v>
      </c>
      <c r="J14" s="115">
        <v>1000000</v>
      </c>
      <c r="K14" s="115">
        <v>1400000</v>
      </c>
      <c r="L14" s="96"/>
      <c r="M14" s="97"/>
      <c r="N14" s="34"/>
      <c r="O14" s="35"/>
      <c r="P14" s="34"/>
      <c r="Q14" s="46"/>
      <c r="R14" s="36"/>
    </row>
    <row r="15" spans="2:18" ht="18" thickBot="1">
      <c r="B15" s="55" t="s">
        <v>165</v>
      </c>
      <c r="C15" s="56"/>
      <c r="D15" s="116">
        <f t="shared" ref="D15:K15" si="5">D13*D14</f>
        <v>8100000</v>
      </c>
      <c r="E15" s="117">
        <f t="shared" si="5"/>
        <v>0</v>
      </c>
      <c r="F15" s="117">
        <f t="shared" si="5"/>
        <v>0</v>
      </c>
      <c r="G15" s="117">
        <f t="shared" si="5"/>
        <v>0</v>
      </c>
      <c r="H15" s="117">
        <f t="shared" si="5"/>
        <v>0</v>
      </c>
      <c r="I15" s="117">
        <f t="shared" si="5"/>
        <v>0</v>
      </c>
      <c r="J15" s="117">
        <f t="shared" si="5"/>
        <v>0</v>
      </c>
      <c r="K15" s="117">
        <f t="shared" si="5"/>
        <v>2660000</v>
      </c>
      <c r="L15" s="98"/>
      <c r="M15" s="99"/>
      <c r="N15" s="37"/>
      <c r="O15" s="38"/>
      <c r="P15" s="37"/>
      <c r="Q15" s="44"/>
      <c r="R15" s="39"/>
    </row>
    <row r="16" spans="2:18" ht="17.649999999999999">
      <c r="C16" s="69"/>
    </row>
    <row r="17" spans="2:18" ht="18" thickBot="1">
      <c r="C17" s="69" t="s">
        <v>232</v>
      </c>
    </row>
    <row r="18" spans="2:18" ht="17.649999999999999">
      <c r="B18" s="25"/>
      <c r="C18" s="26" t="s">
        <v>163</v>
      </c>
      <c r="D18" s="270" t="s">
        <v>211</v>
      </c>
      <c r="E18" s="270"/>
      <c r="F18" s="270"/>
      <c r="G18" s="270"/>
      <c r="H18" s="270"/>
      <c r="I18" s="270"/>
      <c r="J18" s="270"/>
      <c r="K18" s="270"/>
      <c r="L18" s="270"/>
      <c r="M18" s="270"/>
      <c r="N18" s="270"/>
      <c r="O18" s="270"/>
      <c r="P18" s="270"/>
      <c r="Q18" s="271"/>
      <c r="R18" s="284" t="s">
        <v>178</v>
      </c>
    </row>
    <row r="19" spans="2:18" ht="22.5" customHeight="1">
      <c r="B19" s="41"/>
      <c r="C19" s="42"/>
      <c r="D19" s="287" t="s">
        <v>212</v>
      </c>
      <c r="E19" s="287"/>
      <c r="F19" s="287"/>
      <c r="G19" s="287"/>
      <c r="H19" s="287"/>
      <c r="I19" s="287"/>
      <c r="J19" s="287"/>
      <c r="K19" s="287"/>
      <c r="L19" s="287"/>
      <c r="M19" s="288"/>
      <c r="N19" s="289" t="s">
        <v>213</v>
      </c>
      <c r="O19" s="290"/>
      <c r="P19" s="289" t="s">
        <v>214</v>
      </c>
      <c r="Q19" s="291"/>
      <c r="R19" s="285"/>
    </row>
    <row r="20" spans="2:18" ht="17.649999999999999">
      <c r="B20" s="29" t="s">
        <v>179</v>
      </c>
      <c r="C20" s="30" t="s">
        <v>215</v>
      </c>
      <c r="D20" s="106" t="s">
        <v>216</v>
      </c>
      <c r="E20" s="107" t="s">
        <v>217</v>
      </c>
      <c r="F20" s="107" t="s">
        <v>218</v>
      </c>
      <c r="G20" s="107" t="s">
        <v>219</v>
      </c>
      <c r="H20" s="107" t="s">
        <v>220</v>
      </c>
      <c r="I20" s="107" t="s">
        <v>221</v>
      </c>
      <c r="J20" s="107" t="s">
        <v>222</v>
      </c>
      <c r="K20" s="107" t="s">
        <v>223</v>
      </c>
      <c r="L20" s="90" t="s">
        <v>224</v>
      </c>
      <c r="M20" s="91" t="s">
        <v>165</v>
      </c>
      <c r="N20" s="27" t="s">
        <v>224</v>
      </c>
      <c r="O20" s="28" t="s">
        <v>165</v>
      </c>
      <c r="P20" s="27" t="s">
        <v>224</v>
      </c>
      <c r="Q20" s="45" t="s">
        <v>165</v>
      </c>
      <c r="R20" s="286"/>
    </row>
    <row r="21" spans="2:18" ht="17.649999999999999">
      <c r="B21" s="31">
        <v>1</v>
      </c>
      <c r="C21" s="19" t="s">
        <v>225</v>
      </c>
      <c r="D21" s="108">
        <v>3.2</v>
      </c>
      <c r="E21" s="109">
        <v>1.6</v>
      </c>
      <c r="F21" s="109">
        <v>2.7</v>
      </c>
      <c r="G21" s="109">
        <v>5.2</v>
      </c>
      <c r="H21" s="109">
        <v>1.4</v>
      </c>
      <c r="I21" s="109">
        <v>0.8</v>
      </c>
      <c r="J21" s="109">
        <v>2</v>
      </c>
      <c r="K21" s="109">
        <v>3.8</v>
      </c>
      <c r="L21" s="92">
        <f>SUM(D21:K21)</f>
        <v>20.700000000000003</v>
      </c>
      <c r="M21" s="93">
        <f>SUM(D21:J21)*1000000+K21*1400000</f>
        <v>22220000.000000004</v>
      </c>
      <c r="N21" s="278">
        <v>0</v>
      </c>
      <c r="O21" s="281">
        <v>0</v>
      </c>
      <c r="P21" s="278">
        <f>SUM(L21:L25)+N21</f>
        <v>58.300000000000004</v>
      </c>
      <c r="Q21" s="292">
        <f>SUM(M21:M25)+O21</f>
        <v>62900000</v>
      </c>
      <c r="R21" s="295"/>
    </row>
    <row r="22" spans="2:18" ht="17.649999999999999">
      <c r="B22" s="31">
        <v>2</v>
      </c>
      <c r="C22" s="32" t="s">
        <v>226</v>
      </c>
      <c r="D22" s="108">
        <v>1.4</v>
      </c>
      <c r="E22" s="109">
        <v>1.1000000000000001</v>
      </c>
      <c r="F22" s="109">
        <v>1.5</v>
      </c>
      <c r="G22" s="109">
        <v>3.1</v>
      </c>
      <c r="H22" s="109">
        <v>1.1000000000000001</v>
      </c>
      <c r="I22" s="109">
        <v>0.8</v>
      </c>
      <c r="J22" s="109">
        <v>2</v>
      </c>
      <c r="K22" s="109">
        <v>2.6</v>
      </c>
      <c r="L22" s="92">
        <f t="shared" ref="L22" si="6">SUM(D22:K22)</f>
        <v>13.6</v>
      </c>
      <c r="M22" s="93">
        <f>SUM(D22:J22)*1000000+K22*1400000</f>
        <v>14640000</v>
      </c>
      <c r="N22" s="279"/>
      <c r="O22" s="282"/>
      <c r="P22" s="279"/>
      <c r="Q22" s="293"/>
      <c r="R22" s="296"/>
    </row>
    <row r="23" spans="2:18" ht="17.649999999999999">
      <c r="B23" s="31">
        <v>3</v>
      </c>
      <c r="C23" s="32" t="s">
        <v>97</v>
      </c>
      <c r="D23" s="108">
        <v>1.7</v>
      </c>
      <c r="E23" s="109">
        <v>1.4</v>
      </c>
      <c r="F23" s="109">
        <v>1.6</v>
      </c>
      <c r="G23" s="109">
        <v>5.5</v>
      </c>
      <c r="H23" s="109">
        <v>0.8</v>
      </c>
      <c r="I23" s="109">
        <v>0.5</v>
      </c>
      <c r="J23" s="109">
        <v>0.6</v>
      </c>
      <c r="K23" s="109">
        <v>2.7</v>
      </c>
      <c r="L23" s="92">
        <f>SUM(D23:K23)</f>
        <v>14.8</v>
      </c>
      <c r="M23" s="93">
        <f t="shared" ref="M23:M26" si="7">SUM(D23:J23)*1000000+K23*1400000</f>
        <v>15880000</v>
      </c>
      <c r="N23" s="279"/>
      <c r="O23" s="282"/>
      <c r="P23" s="279"/>
      <c r="Q23" s="293"/>
      <c r="R23" s="296"/>
    </row>
    <row r="24" spans="2:18" ht="17.649999999999999">
      <c r="B24" s="31">
        <v>4</v>
      </c>
      <c r="C24" s="19" t="s">
        <v>227</v>
      </c>
      <c r="D24" s="108">
        <v>1.3</v>
      </c>
      <c r="E24" s="109">
        <v>0.4</v>
      </c>
      <c r="F24" s="109">
        <v>1.6</v>
      </c>
      <c r="G24" s="109">
        <v>1.2</v>
      </c>
      <c r="H24" s="109">
        <v>0.8</v>
      </c>
      <c r="I24" s="109">
        <v>0.5</v>
      </c>
      <c r="J24" s="109">
        <v>0.6</v>
      </c>
      <c r="K24" s="109">
        <v>1.9</v>
      </c>
      <c r="L24" s="92">
        <f t="shared" ref="L24:L26" si="8">SUM(D24:K24)</f>
        <v>8.2999999999999989</v>
      </c>
      <c r="M24" s="93">
        <f t="shared" si="7"/>
        <v>9060000</v>
      </c>
      <c r="N24" s="279"/>
      <c r="O24" s="282"/>
      <c r="P24" s="279"/>
      <c r="Q24" s="293"/>
      <c r="R24" s="296"/>
    </row>
    <row r="25" spans="2:18" ht="18" thickBot="1">
      <c r="B25" s="31">
        <v>5</v>
      </c>
      <c r="C25" s="19" t="s">
        <v>106</v>
      </c>
      <c r="D25" s="110"/>
      <c r="E25" s="111"/>
      <c r="F25" s="111"/>
      <c r="G25" s="111"/>
      <c r="H25" s="111"/>
      <c r="I25" s="111"/>
      <c r="J25" s="109">
        <v>0.4</v>
      </c>
      <c r="K25" s="109">
        <v>0.5</v>
      </c>
      <c r="L25" s="92">
        <f t="shared" si="8"/>
        <v>0.9</v>
      </c>
      <c r="M25" s="93">
        <f t="shared" si="7"/>
        <v>1100000</v>
      </c>
      <c r="N25" s="280"/>
      <c r="O25" s="283"/>
      <c r="P25" s="280"/>
      <c r="Q25" s="294"/>
      <c r="R25" s="297"/>
    </row>
    <row r="26" spans="2:18" ht="18" thickBot="1">
      <c r="B26" s="31">
        <v>6</v>
      </c>
      <c r="C26" s="19" t="s">
        <v>233</v>
      </c>
      <c r="D26" s="108">
        <v>0.5</v>
      </c>
      <c r="E26" s="109">
        <v>0.4</v>
      </c>
      <c r="F26" s="109">
        <v>0.7</v>
      </c>
      <c r="G26" s="109">
        <v>1.4</v>
      </c>
      <c r="H26" s="109">
        <v>0.2</v>
      </c>
      <c r="I26" s="109">
        <v>0.1</v>
      </c>
      <c r="J26" s="109">
        <v>1.5</v>
      </c>
      <c r="K26" s="109">
        <v>0.9</v>
      </c>
      <c r="L26" s="92">
        <f t="shared" si="8"/>
        <v>5.7000000000000011</v>
      </c>
      <c r="M26" s="93">
        <f t="shared" si="7"/>
        <v>6060000.0000000009</v>
      </c>
      <c r="N26" s="75">
        <v>0</v>
      </c>
      <c r="O26" s="23">
        <f>SUM(O20:O25)</f>
        <v>0</v>
      </c>
      <c r="P26" s="75">
        <f>SUM(L26:L26)+N26</f>
        <v>5.7000000000000011</v>
      </c>
      <c r="Q26" s="76">
        <f>SUM(M26:M26)+O21</f>
        <v>6060000.0000000009</v>
      </c>
      <c r="R26" s="47"/>
    </row>
    <row r="27" spans="2:18" ht="17.649999999999999">
      <c r="B27" s="272" t="s">
        <v>189</v>
      </c>
      <c r="C27" s="273"/>
      <c r="D27" s="112">
        <f t="shared" ref="D27:K27" si="9">SUM(D21:D26)</f>
        <v>8.1</v>
      </c>
      <c r="E27" s="113">
        <f t="shared" si="9"/>
        <v>4.9000000000000004</v>
      </c>
      <c r="F27" s="113">
        <f t="shared" si="9"/>
        <v>8.1</v>
      </c>
      <c r="G27" s="113">
        <f t="shared" si="9"/>
        <v>16.399999999999999</v>
      </c>
      <c r="H27" s="113">
        <f t="shared" si="9"/>
        <v>4.3</v>
      </c>
      <c r="I27" s="113">
        <f t="shared" si="9"/>
        <v>2.7</v>
      </c>
      <c r="J27" s="113">
        <f t="shared" si="9"/>
        <v>7.1</v>
      </c>
      <c r="K27" s="113">
        <f t="shared" si="9"/>
        <v>12.400000000000002</v>
      </c>
      <c r="L27" s="94">
        <f>SUM(D27:K27)</f>
        <v>64</v>
      </c>
      <c r="M27" s="95">
        <f>SUM(M21:M26)</f>
        <v>68960000</v>
      </c>
      <c r="N27" s="40">
        <f>SUM(N21:N26)</f>
        <v>0</v>
      </c>
      <c r="O27" s="23">
        <f>SUM(O21:O26)</f>
        <v>0</v>
      </c>
      <c r="P27" s="40">
        <f>SUM(P21:P26)</f>
        <v>64</v>
      </c>
      <c r="Q27" s="43">
        <f>SUM(Q21:Q26)</f>
        <v>68960000</v>
      </c>
      <c r="R27" s="33"/>
    </row>
    <row r="28" spans="2:18" ht="17.649999999999999">
      <c r="B28" s="274" t="s">
        <v>231</v>
      </c>
      <c r="C28" s="275"/>
      <c r="D28" s="114">
        <v>1000000</v>
      </c>
      <c r="E28" s="115">
        <v>1000000</v>
      </c>
      <c r="F28" s="115">
        <v>1000000</v>
      </c>
      <c r="G28" s="115">
        <v>1000000</v>
      </c>
      <c r="H28" s="115">
        <v>1000000</v>
      </c>
      <c r="I28" s="115">
        <v>1000000</v>
      </c>
      <c r="J28" s="115">
        <v>1000000</v>
      </c>
      <c r="K28" s="115">
        <v>1400000</v>
      </c>
      <c r="L28" s="96"/>
      <c r="M28" s="97"/>
      <c r="N28" s="34"/>
      <c r="O28" s="35"/>
      <c r="P28" s="34"/>
      <c r="Q28" s="46"/>
      <c r="R28" s="36"/>
    </row>
    <row r="29" spans="2:18" ht="18" thickBot="1">
      <c r="B29" s="276" t="s">
        <v>165</v>
      </c>
      <c r="C29" s="277"/>
      <c r="D29" s="116">
        <f t="shared" ref="D29:K29" si="10">D27*D28</f>
        <v>8100000</v>
      </c>
      <c r="E29" s="117">
        <f t="shared" si="10"/>
        <v>4900000</v>
      </c>
      <c r="F29" s="117">
        <f t="shared" si="10"/>
        <v>8100000</v>
      </c>
      <c r="G29" s="117">
        <f t="shared" si="10"/>
        <v>16399999.999999998</v>
      </c>
      <c r="H29" s="117">
        <f t="shared" si="10"/>
        <v>4300000</v>
      </c>
      <c r="I29" s="117">
        <f t="shared" si="10"/>
        <v>2700000</v>
      </c>
      <c r="J29" s="117">
        <f t="shared" si="10"/>
        <v>7100000</v>
      </c>
      <c r="K29" s="117">
        <f t="shared" si="10"/>
        <v>17360000.000000004</v>
      </c>
      <c r="L29" s="98"/>
      <c r="M29" s="99"/>
      <c r="N29" s="37"/>
      <c r="O29" s="38"/>
      <c r="P29" s="37"/>
      <c r="Q29" s="44"/>
      <c r="R29" s="39"/>
    </row>
    <row r="31" spans="2:18" ht="18" thickBot="1">
      <c r="C31" s="69" t="s">
        <v>234</v>
      </c>
    </row>
    <row r="32" spans="2:18" ht="17.649999999999999">
      <c r="B32" s="25"/>
      <c r="C32" s="26" t="s">
        <v>163</v>
      </c>
      <c r="D32" s="270" t="s">
        <v>211</v>
      </c>
      <c r="E32" s="270"/>
      <c r="F32" s="270"/>
      <c r="G32" s="270"/>
      <c r="H32" s="270"/>
      <c r="I32" s="270"/>
      <c r="J32" s="270"/>
      <c r="K32" s="270"/>
      <c r="L32" s="270"/>
      <c r="M32" s="270"/>
      <c r="N32" s="270"/>
      <c r="O32" s="270"/>
      <c r="P32" s="270"/>
      <c r="Q32" s="271"/>
      <c r="R32" s="57" t="s">
        <v>178</v>
      </c>
    </row>
    <row r="33" spans="2:18" ht="22.5" customHeight="1">
      <c r="B33" s="41"/>
      <c r="C33" s="42"/>
      <c r="D33" s="119" t="s">
        <v>212</v>
      </c>
      <c r="E33" s="119"/>
      <c r="F33" s="119"/>
      <c r="G33" s="119"/>
      <c r="H33" s="119"/>
      <c r="I33" s="119"/>
      <c r="J33" s="119"/>
      <c r="K33" s="119"/>
      <c r="L33" s="89"/>
      <c r="M33" s="102"/>
      <c r="N33" s="61" t="s">
        <v>213</v>
      </c>
      <c r="O33" s="60"/>
      <c r="P33" s="61" t="s">
        <v>214</v>
      </c>
      <c r="Q33" s="62"/>
      <c r="R33" s="58"/>
    </row>
    <row r="34" spans="2:18" ht="17.649999999999999">
      <c r="B34" s="29" t="s">
        <v>179</v>
      </c>
      <c r="C34" s="30" t="s">
        <v>215</v>
      </c>
      <c r="D34" s="106" t="s">
        <v>216</v>
      </c>
      <c r="E34" s="107" t="s">
        <v>217</v>
      </c>
      <c r="F34" s="107" t="s">
        <v>218</v>
      </c>
      <c r="G34" s="107" t="s">
        <v>219</v>
      </c>
      <c r="H34" s="107" t="s">
        <v>220</v>
      </c>
      <c r="I34" s="107" t="s">
        <v>221</v>
      </c>
      <c r="J34" s="107" t="s">
        <v>222</v>
      </c>
      <c r="K34" s="107" t="s">
        <v>223</v>
      </c>
      <c r="L34" s="90" t="s">
        <v>224</v>
      </c>
      <c r="M34" s="91" t="s">
        <v>165</v>
      </c>
      <c r="N34" s="27" t="s">
        <v>224</v>
      </c>
      <c r="O34" s="28" t="s">
        <v>165</v>
      </c>
      <c r="P34" s="83" t="s">
        <v>224</v>
      </c>
      <c r="Q34" s="45" t="s">
        <v>165</v>
      </c>
      <c r="R34" s="59"/>
    </row>
    <row r="35" spans="2:18" ht="17.649999999999999">
      <c r="B35" s="31">
        <v>1</v>
      </c>
      <c r="C35" s="19" t="s">
        <v>225</v>
      </c>
      <c r="D35" s="120">
        <v>3.2</v>
      </c>
      <c r="E35" s="121"/>
      <c r="F35" s="121"/>
      <c r="G35" s="121"/>
      <c r="H35" s="121"/>
      <c r="I35" s="121"/>
      <c r="J35" s="121"/>
      <c r="K35" s="122">
        <v>0.9</v>
      </c>
      <c r="L35" s="103">
        <f t="shared" ref="L35" si="11">SUM(D35:K35)</f>
        <v>4.1000000000000005</v>
      </c>
      <c r="M35" s="93">
        <f>SUM(D35:J35)*1000000+K35*1400000</f>
        <v>4460000</v>
      </c>
      <c r="N35" s="63">
        <v>0</v>
      </c>
      <c r="O35" s="77">
        <v>0</v>
      </c>
      <c r="P35" s="84">
        <f>SUM(L35:L39)+N35</f>
        <v>10.200000000000001</v>
      </c>
      <c r="Q35" s="80">
        <f>SUM(M35:M39)+O35</f>
        <v>11240000</v>
      </c>
      <c r="R35" s="66"/>
    </row>
    <row r="36" spans="2:18" ht="17.649999999999999">
      <c r="B36" s="31">
        <v>2</v>
      </c>
      <c r="C36" s="32" t="s">
        <v>226</v>
      </c>
      <c r="D36" s="120">
        <v>1.4</v>
      </c>
      <c r="E36" s="121"/>
      <c r="F36" s="121"/>
      <c r="G36" s="121"/>
      <c r="H36" s="121"/>
      <c r="I36" s="121"/>
      <c r="J36" s="121"/>
      <c r="K36" s="122">
        <v>0.6</v>
      </c>
      <c r="L36" s="103">
        <f>SUM(D36:K36)</f>
        <v>2</v>
      </c>
      <c r="M36" s="93">
        <f>SUM(D36:J36)*1000000+K36*1400000</f>
        <v>2240000</v>
      </c>
      <c r="N36" s="64"/>
      <c r="O36" s="78"/>
      <c r="P36" s="85"/>
      <c r="Q36" s="81"/>
      <c r="R36" s="67"/>
    </row>
    <row r="37" spans="2:18" ht="17.649999999999999">
      <c r="B37" s="31">
        <v>3</v>
      </c>
      <c r="C37" s="32" t="s">
        <v>97</v>
      </c>
      <c r="D37" s="120">
        <v>1.7</v>
      </c>
      <c r="E37" s="121"/>
      <c r="F37" s="121"/>
      <c r="G37" s="121"/>
      <c r="H37" s="121"/>
      <c r="I37" s="121"/>
      <c r="J37" s="121"/>
      <c r="K37" s="122">
        <v>0.6</v>
      </c>
      <c r="L37" s="103">
        <f>SUM(D37:K37)</f>
        <v>2.2999999999999998</v>
      </c>
      <c r="M37" s="93">
        <f>SUM(D37:J37)*1000000+K37*1400000</f>
        <v>2540000</v>
      </c>
      <c r="N37" s="64"/>
      <c r="O37" s="78"/>
      <c r="P37" s="85"/>
      <c r="Q37" s="81"/>
      <c r="R37" s="67"/>
    </row>
    <row r="38" spans="2:18" ht="17.649999999999999">
      <c r="B38" s="31">
        <v>4</v>
      </c>
      <c r="C38" s="19" t="s">
        <v>227</v>
      </c>
      <c r="D38" s="120">
        <v>1.3</v>
      </c>
      <c r="E38" s="121"/>
      <c r="F38" s="121"/>
      <c r="G38" s="121"/>
      <c r="H38" s="121"/>
      <c r="I38" s="121"/>
      <c r="J38" s="121"/>
      <c r="K38" s="122">
        <v>0.5</v>
      </c>
      <c r="L38" s="103">
        <f t="shared" ref="L38:L40" si="12">SUM(D38:K38)</f>
        <v>1.8</v>
      </c>
      <c r="M38" s="93">
        <f>SUM(D38:J38)*1000000+K38*1400000</f>
        <v>2000000</v>
      </c>
      <c r="N38" s="64"/>
      <c r="O38" s="78"/>
      <c r="P38" s="85"/>
      <c r="Q38" s="81"/>
      <c r="R38" s="67"/>
    </row>
    <row r="39" spans="2:18" ht="17.649999999999999">
      <c r="B39" s="31">
        <v>5</v>
      </c>
      <c r="C39" s="19" t="s">
        <v>106</v>
      </c>
      <c r="D39" s="123"/>
      <c r="E39" s="121"/>
      <c r="F39" s="121"/>
      <c r="G39" s="121"/>
      <c r="H39" s="121"/>
      <c r="I39" s="121"/>
      <c r="J39" s="121"/>
      <c r="K39" s="121"/>
      <c r="L39" s="103">
        <f t="shared" si="12"/>
        <v>0</v>
      </c>
      <c r="M39" s="93">
        <f>SUM(D39:J39)*1000000+K39*1400000</f>
        <v>0</v>
      </c>
      <c r="N39" s="65"/>
      <c r="O39" s="79"/>
      <c r="P39" s="86"/>
      <c r="Q39" s="82"/>
      <c r="R39" s="68"/>
    </row>
    <row r="40" spans="2:18" ht="18" thickBot="1">
      <c r="B40" s="31">
        <v>6</v>
      </c>
      <c r="C40" s="19" t="s">
        <v>228</v>
      </c>
      <c r="D40" s="120">
        <v>0.5</v>
      </c>
      <c r="E40" s="121"/>
      <c r="F40" s="121"/>
      <c r="G40" s="121"/>
      <c r="H40" s="121"/>
      <c r="I40" s="121"/>
      <c r="J40" s="121"/>
      <c r="K40" s="122">
        <v>0.2</v>
      </c>
      <c r="L40" s="103">
        <f t="shared" si="12"/>
        <v>0.7</v>
      </c>
      <c r="M40" s="93">
        <f t="shared" ref="M40" si="13">SUM(D40:J40)*1000000+K40*1400000</f>
        <v>780000</v>
      </c>
      <c r="N40" s="75"/>
      <c r="O40" s="87"/>
      <c r="P40" s="75">
        <f>SUM(L40:L40)+N40</f>
        <v>0.7</v>
      </c>
      <c r="Q40" s="76">
        <f>SUM(M40:M40)+O35</f>
        <v>780000</v>
      </c>
      <c r="R40" s="47"/>
    </row>
    <row r="41" spans="2:18" ht="17.649999999999999">
      <c r="B41" s="51" t="s">
        <v>189</v>
      </c>
      <c r="C41" s="52"/>
      <c r="D41" s="124">
        <f t="shared" ref="D41:J41" si="14">SUM(D35:D40)</f>
        <v>8.1</v>
      </c>
      <c r="E41" s="125">
        <f t="shared" si="14"/>
        <v>0</v>
      </c>
      <c r="F41" s="125">
        <f t="shared" si="14"/>
        <v>0</v>
      </c>
      <c r="G41" s="125">
        <f t="shared" si="14"/>
        <v>0</v>
      </c>
      <c r="H41" s="125">
        <f t="shared" si="14"/>
        <v>0</v>
      </c>
      <c r="I41" s="125">
        <f t="shared" si="14"/>
        <v>0</v>
      </c>
      <c r="J41" s="125">
        <f t="shared" si="14"/>
        <v>0</v>
      </c>
      <c r="K41" s="125">
        <f>SUM(K36:K40)</f>
        <v>1.9</v>
      </c>
      <c r="L41" s="104">
        <f>SUM(D41:K41)</f>
        <v>10</v>
      </c>
      <c r="M41" s="95">
        <f>SUM(M35:M40)</f>
        <v>12020000</v>
      </c>
      <c r="N41" s="40">
        <f>SUM(N35:N40)</f>
        <v>0</v>
      </c>
      <c r="O41" s="23">
        <f>SUM(O35:O40)</f>
        <v>0</v>
      </c>
      <c r="P41" s="40">
        <f>SUM(P35:P40)</f>
        <v>10.9</v>
      </c>
      <c r="Q41" s="43">
        <f>SUM(Q35:Q40)</f>
        <v>12020000</v>
      </c>
      <c r="R41" s="33"/>
    </row>
    <row r="42" spans="2:18" ht="17.649999999999999">
      <c r="B42" s="53" t="s">
        <v>231</v>
      </c>
      <c r="C42" s="54"/>
      <c r="D42" s="114">
        <v>1000000</v>
      </c>
      <c r="E42" s="115">
        <v>1000000</v>
      </c>
      <c r="F42" s="115">
        <v>1000000</v>
      </c>
      <c r="G42" s="115">
        <v>1000000</v>
      </c>
      <c r="H42" s="115">
        <v>1000000</v>
      </c>
      <c r="I42" s="115">
        <v>1000000</v>
      </c>
      <c r="J42" s="115">
        <v>1000000</v>
      </c>
      <c r="K42" s="115">
        <v>1400000</v>
      </c>
      <c r="L42" s="96"/>
      <c r="M42" s="97"/>
      <c r="N42" s="34"/>
      <c r="O42" s="35"/>
      <c r="P42" s="34"/>
      <c r="Q42" s="46"/>
      <c r="R42" s="36"/>
    </row>
    <row r="43" spans="2:18" ht="18" thickBot="1">
      <c r="B43" s="55" t="s">
        <v>165</v>
      </c>
      <c r="C43" s="56"/>
      <c r="D43" s="116">
        <f t="shared" ref="D43:K43" si="15">D41*D42</f>
        <v>8100000</v>
      </c>
      <c r="E43" s="117">
        <f t="shared" si="15"/>
        <v>0</v>
      </c>
      <c r="F43" s="117">
        <f t="shared" si="15"/>
        <v>0</v>
      </c>
      <c r="G43" s="117">
        <f t="shared" si="15"/>
        <v>0</v>
      </c>
      <c r="H43" s="117">
        <f t="shared" si="15"/>
        <v>0</v>
      </c>
      <c r="I43" s="117">
        <f t="shared" si="15"/>
        <v>0</v>
      </c>
      <c r="J43" s="117">
        <f t="shared" si="15"/>
        <v>0</v>
      </c>
      <c r="K43" s="117">
        <f t="shared" si="15"/>
        <v>2660000</v>
      </c>
      <c r="L43" s="98"/>
      <c r="M43" s="99"/>
      <c r="N43" s="37"/>
      <c r="O43" s="38"/>
      <c r="P43" s="37"/>
      <c r="Q43" s="44"/>
      <c r="R43" s="39"/>
    </row>
    <row r="44" spans="2:18" ht="17.649999999999999">
      <c r="B44" s="71"/>
      <c r="C44" s="71"/>
      <c r="D44" s="118"/>
      <c r="E44" s="118"/>
      <c r="F44" s="118"/>
      <c r="G44" s="118"/>
      <c r="H44" s="118"/>
      <c r="I44" s="118"/>
      <c r="J44" s="118"/>
      <c r="K44" s="118"/>
      <c r="L44" s="100"/>
      <c r="M44" s="101"/>
      <c r="N44" s="71"/>
      <c r="O44" s="71"/>
      <c r="P44" s="71"/>
      <c r="Q44" s="71"/>
    </row>
  </sheetData>
  <mergeCells count="15">
    <mergeCell ref="D32:Q32"/>
    <mergeCell ref="D18:Q18"/>
    <mergeCell ref="R18:R20"/>
    <mergeCell ref="D19:M19"/>
    <mergeCell ref="N19:O19"/>
    <mergeCell ref="P19:Q19"/>
    <mergeCell ref="P21:P25"/>
    <mergeCell ref="Q21:Q25"/>
    <mergeCell ref="R21:R25"/>
    <mergeCell ref="D3:Q3"/>
    <mergeCell ref="B27:C27"/>
    <mergeCell ref="B28:C28"/>
    <mergeCell ref="B29:C29"/>
    <mergeCell ref="N21:N25"/>
    <mergeCell ref="O21:O25"/>
  </mergeCells>
  <phoneticPr fontId="1"/>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CBA12B-12F4-42D3-9399-79CE015E64E5}">
  <dimension ref="A2:R100"/>
  <sheetViews>
    <sheetView tabSelected="1" zoomScaleNormal="100" workbookViewId="0">
      <pane xSplit="3" ySplit="1" topLeftCell="D89" activePane="bottomRight" state="frozen"/>
      <selection pane="bottomRight" activeCell="F104" sqref="F104"/>
      <selection pane="bottomLeft"/>
      <selection pane="topRight"/>
    </sheetView>
  </sheetViews>
  <sheetFormatPr defaultColWidth="8.625" defaultRowHeight="18.75" customHeight="1"/>
  <cols>
    <col min="1" max="1" width="2.625" style="24" customWidth="1"/>
    <col min="2" max="2" width="4.125" style="24" bestFit="1" customWidth="1"/>
    <col min="3" max="3" width="31.125" style="24" customWidth="1"/>
    <col min="4" max="6" width="14.125" style="105" customWidth="1"/>
    <col min="7" max="7" width="13.5" style="105" customWidth="1"/>
    <col min="8" max="8" width="15.625" style="105" customWidth="1"/>
    <col min="9" max="10" width="13.5" style="105" customWidth="1"/>
    <col min="11" max="11" width="15.125" style="105" customWidth="1"/>
    <col min="12" max="12" width="13.5" style="69" customWidth="1"/>
    <col min="13" max="13" width="15.125" style="88" bestFit="1" customWidth="1"/>
    <col min="14" max="14" width="13.5" style="24" customWidth="1"/>
    <col min="15" max="15" width="14.25" style="24" customWidth="1"/>
    <col min="16" max="16" width="13.5" style="24" customWidth="1"/>
    <col min="17" max="17" width="15.125" style="24" bestFit="1" customWidth="1"/>
    <col min="18" max="18" width="53.125" style="24" customWidth="1"/>
    <col min="19" max="16384" width="8.625" style="24"/>
  </cols>
  <sheetData>
    <row r="2" spans="2:18" ht="18" thickBot="1">
      <c r="C2" s="69" t="s">
        <v>235</v>
      </c>
    </row>
    <row r="3" spans="2:18" ht="17.649999999999999">
      <c r="B3" s="25"/>
      <c r="C3" s="26" t="s">
        <v>163</v>
      </c>
      <c r="D3" s="270" t="s">
        <v>211</v>
      </c>
      <c r="E3" s="270"/>
      <c r="F3" s="270"/>
      <c r="G3" s="270"/>
      <c r="H3" s="270"/>
      <c r="I3" s="270"/>
      <c r="J3" s="270"/>
      <c r="K3" s="270"/>
      <c r="L3" s="270"/>
      <c r="M3" s="270"/>
      <c r="N3" s="270"/>
      <c r="O3" s="270"/>
      <c r="P3" s="270"/>
      <c r="Q3" s="271"/>
      <c r="R3" s="284" t="s">
        <v>178</v>
      </c>
    </row>
    <row r="4" spans="2:18" ht="22.5" customHeight="1">
      <c r="B4" s="41"/>
      <c r="C4" s="42"/>
      <c r="D4" s="287" t="s">
        <v>212</v>
      </c>
      <c r="E4" s="287"/>
      <c r="F4" s="287"/>
      <c r="G4" s="287"/>
      <c r="H4" s="287"/>
      <c r="I4" s="287"/>
      <c r="J4" s="287"/>
      <c r="K4" s="287"/>
      <c r="L4" s="287"/>
      <c r="M4" s="288"/>
      <c r="N4" s="289" t="s">
        <v>213</v>
      </c>
      <c r="O4" s="290"/>
      <c r="P4" s="289" t="s">
        <v>214</v>
      </c>
      <c r="Q4" s="291"/>
      <c r="R4" s="285"/>
    </row>
    <row r="5" spans="2:18" ht="17.649999999999999">
      <c r="B5" s="29" t="s">
        <v>179</v>
      </c>
      <c r="C5" s="30" t="s">
        <v>215</v>
      </c>
      <c r="D5" s="106" t="s">
        <v>216</v>
      </c>
      <c r="E5" s="107" t="s">
        <v>217</v>
      </c>
      <c r="F5" s="107" t="s">
        <v>218</v>
      </c>
      <c r="G5" s="107" t="s">
        <v>219</v>
      </c>
      <c r="H5" s="107" t="s">
        <v>220</v>
      </c>
      <c r="I5" s="107" t="s">
        <v>221</v>
      </c>
      <c r="J5" s="107" t="s">
        <v>222</v>
      </c>
      <c r="K5" s="107" t="s">
        <v>223</v>
      </c>
      <c r="L5" s="90" t="s">
        <v>224</v>
      </c>
      <c r="M5" s="91" t="s">
        <v>165</v>
      </c>
      <c r="N5" s="27" t="s">
        <v>224</v>
      </c>
      <c r="O5" s="28" t="s">
        <v>165</v>
      </c>
      <c r="P5" s="27" t="s">
        <v>224</v>
      </c>
      <c r="Q5" s="45" t="s">
        <v>165</v>
      </c>
      <c r="R5" s="286"/>
    </row>
    <row r="6" spans="2:18" ht="17.649999999999999">
      <c r="B6" s="31">
        <v>1</v>
      </c>
      <c r="C6" s="19" t="s">
        <v>225</v>
      </c>
      <c r="D6" s="108">
        <v>3.2</v>
      </c>
      <c r="E6" s="109">
        <v>1.6</v>
      </c>
      <c r="F6" s="109">
        <v>2.7</v>
      </c>
      <c r="G6" s="109">
        <v>5.2</v>
      </c>
      <c r="H6" s="109">
        <v>1.4</v>
      </c>
      <c r="I6" s="109">
        <v>0.8</v>
      </c>
      <c r="J6" s="109">
        <v>2</v>
      </c>
      <c r="K6" s="109">
        <v>3.8</v>
      </c>
      <c r="L6" s="92">
        <f>SUM(D6:K6)</f>
        <v>20.700000000000003</v>
      </c>
      <c r="M6" s="93">
        <f>SUM(D6:J6)*1000000+K6*1400000</f>
        <v>22220000.000000004</v>
      </c>
      <c r="N6" s="278">
        <v>0</v>
      </c>
      <c r="O6" s="281">
        <v>0</v>
      </c>
      <c r="P6" s="278">
        <f>SUM(L6:L10)+N6</f>
        <v>58.300000000000004</v>
      </c>
      <c r="Q6" s="292">
        <f>SUM(M6:M10)+O6</f>
        <v>62900000</v>
      </c>
      <c r="R6" s="295"/>
    </row>
    <row r="7" spans="2:18" ht="17.649999999999999">
      <c r="B7" s="31">
        <v>2</v>
      </c>
      <c r="C7" s="32" t="s">
        <v>226</v>
      </c>
      <c r="D7" s="108">
        <v>1.4</v>
      </c>
      <c r="E7" s="109">
        <v>1.1000000000000001</v>
      </c>
      <c r="F7" s="109">
        <v>1.5</v>
      </c>
      <c r="G7" s="109">
        <v>3.1</v>
      </c>
      <c r="H7" s="109">
        <v>1.1000000000000001</v>
      </c>
      <c r="I7" s="109">
        <v>0.8</v>
      </c>
      <c r="J7" s="109">
        <v>2</v>
      </c>
      <c r="K7" s="109">
        <v>2.6</v>
      </c>
      <c r="L7" s="92">
        <f t="shared" ref="L7" si="0">SUM(D7:K7)</f>
        <v>13.6</v>
      </c>
      <c r="M7" s="93">
        <f>SUM(D7:J7)*1000000+K7*1400000</f>
        <v>14640000</v>
      </c>
      <c r="N7" s="279"/>
      <c r="O7" s="282"/>
      <c r="P7" s="279"/>
      <c r="Q7" s="293"/>
      <c r="R7" s="296"/>
    </row>
    <row r="8" spans="2:18" ht="17.649999999999999">
      <c r="B8" s="31">
        <v>3</v>
      </c>
      <c r="C8" s="32" t="s">
        <v>97</v>
      </c>
      <c r="D8" s="108">
        <v>1.5</v>
      </c>
      <c r="E8" s="109">
        <v>0.9</v>
      </c>
      <c r="F8" s="109">
        <v>1.2</v>
      </c>
      <c r="G8" s="109">
        <v>3.1</v>
      </c>
      <c r="H8" s="109">
        <v>0.6</v>
      </c>
      <c r="I8" s="109">
        <v>0.3</v>
      </c>
      <c r="J8" s="109">
        <v>0.3</v>
      </c>
      <c r="K8" s="109">
        <v>2.2000000000000002</v>
      </c>
      <c r="L8" s="92">
        <f>SUM(D8:K8)</f>
        <v>10.099999999999998</v>
      </c>
      <c r="M8" s="93">
        <f t="shared" ref="M8:M11" si="1">SUM(D8:J8)*1000000+K8*1400000</f>
        <v>10979999.999999998</v>
      </c>
      <c r="N8" s="279"/>
      <c r="O8" s="282"/>
      <c r="P8" s="279"/>
      <c r="Q8" s="293"/>
      <c r="R8" s="296"/>
    </row>
    <row r="9" spans="2:18" ht="17.649999999999999">
      <c r="B9" s="31">
        <v>4</v>
      </c>
      <c r="C9" s="19" t="s">
        <v>227</v>
      </c>
      <c r="D9" s="108">
        <v>1.5</v>
      </c>
      <c r="E9" s="109">
        <v>0.9</v>
      </c>
      <c r="F9" s="109">
        <v>2</v>
      </c>
      <c r="G9" s="109">
        <v>3.6</v>
      </c>
      <c r="H9" s="109">
        <v>1</v>
      </c>
      <c r="I9" s="109">
        <v>0.7</v>
      </c>
      <c r="J9" s="109">
        <v>0.9</v>
      </c>
      <c r="K9" s="109">
        <v>2.4</v>
      </c>
      <c r="L9" s="92">
        <f t="shared" ref="L9:L11" si="2">SUM(D9:K9)</f>
        <v>13</v>
      </c>
      <c r="M9" s="93">
        <f t="shared" si="1"/>
        <v>13960000</v>
      </c>
      <c r="N9" s="279"/>
      <c r="O9" s="282"/>
      <c r="P9" s="279"/>
      <c r="Q9" s="293"/>
      <c r="R9" s="296"/>
    </row>
    <row r="10" spans="2:18" ht="18" thickBot="1">
      <c r="B10" s="31">
        <v>5</v>
      </c>
      <c r="C10" s="19" t="s">
        <v>106</v>
      </c>
      <c r="D10" s="110"/>
      <c r="E10" s="111"/>
      <c r="F10" s="111"/>
      <c r="G10" s="111"/>
      <c r="H10" s="111"/>
      <c r="I10" s="111"/>
      <c r="J10" s="109">
        <v>0.4</v>
      </c>
      <c r="K10" s="109">
        <v>0.5</v>
      </c>
      <c r="L10" s="92">
        <f t="shared" si="2"/>
        <v>0.9</v>
      </c>
      <c r="M10" s="93">
        <f t="shared" si="1"/>
        <v>1100000</v>
      </c>
      <c r="N10" s="280"/>
      <c r="O10" s="283"/>
      <c r="P10" s="280"/>
      <c r="Q10" s="294"/>
      <c r="R10" s="297"/>
    </row>
    <row r="11" spans="2:18" ht="18" thickBot="1">
      <c r="B11" s="31">
        <v>6</v>
      </c>
      <c r="C11" s="19" t="s">
        <v>233</v>
      </c>
      <c r="D11" s="108">
        <v>0.5</v>
      </c>
      <c r="E11" s="109">
        <v>0.4</v>
      </c>
      <c r="F11" s="109">
        <v>0.7</v>
      </c>
      <c r="G11" s="109">
        <v>1.4</v>
      </c>
      <c r="H11" s="109">
        <v>0.2</v>
      </c>
      <c r="I11" s="109">
        <v>0.1</v>
      </c>
      <c r="J11" s="109">
        <v>1.5</v>
      </c>
      <c r="K11" s="109">
        <v>0.9</v>
      </c>
      <c r="L11" s="92">
        <f t="shared" si="2"/>
        <v>5.7000000000000011</v>
      </c>
      <c r="M11" s="93">
        <f t="shared" si="1"/>
        <v>6060000.0000000009</v>
      </c>
      <c r="N11" s="75">
        <v>0</v>
      </c>
      <c r="O11" s="23">
        <f>SUM(O5:O10)</f>
        <v>0</v>
      </c>
      <c r="P11" s="75">
        <f>SUM(L11:L11)+N11</f>
        <v>5.7000000000000011</v>
      </c>
      <c r="Q11" s="76">
        <f>SUM(M11:M11)+O6</f>
        <v>6060000.0000000009</v>
      </c>
      <c r="R11" s="47"/>
    </row>
    <row r="12" spans="2:18" ht="17.649999999999999">
      <c r="B12" s="272" t="s">
        <v>189</v>
      </c>
      <c r="C12" s="273"/>
      <c r="D12" s="112">
        <f t="shared" ref="D12:J12" si="3">SUM(D6:D11)</f>
        <v>8.1</v>
      </c>
      <c r="E12" s="113">
        <f t="shared" si="3"/>
        <v>4.9000000000000004</v>
      </c>
      <c r="F12" s="113">
        <f t="shared" si="3"/>
        <v>8.1</v>
      </c>
      <c r="G12" s="113">
        <f t="shared" si="3"/>
        <v>16.399999999999999</v>
      </c>
      <c r="H12" s="113">
        <f t="shared" si="3"/>
        <v>4.3</v>
      </c>
      <c r="I12" s="113">
        <f t="shared" si="3"/>
        <v>2.7</v>
      </c>
      <c r="J12" s="113">
        <f t="shared" si="3"/>
        <v>7.1000000000000005</v>
      </c>
      <c r="K12" s="113">
        <f>SUM(K6:K11)</f>
        <v>12.400000000000002</v>
      </c>
      <c r="L12" s="94">
        <f>SUM(D12:K12)</f>
        <v>64</v>
      </c>
      <c r="M12" s="95">
        <f>SUM(M6:M11)</f>
        <v>68960000</v>
      </c>
      <c r="N12" s="40">
        <f>SUM(N6:N11)</f>
        <v>0</v>
      </c>
      <c r="O12" s="23">
        <f>SUM(O6:O11)</f>
        <v>0</v>
      </c>
      <c r="P12" s="40">
        <f>SUM(P6:P11)</f>
        <v>64</v>
      </c>
      <c r="Q12" s="43">
        <f>SUM(Q6:Q11)</f>
        <v>68960000</v>
      </c>
      <c r="R12" s="33"/>
    </row>
    <row r="13" spans="2:18" ht="17.649999999999999">
      <c r="B13" s="274" t="s">
        <v>231</v>
      </c>
      <c r="C13" s="275"/>
      <c r="D13" s="114">
        <v>1000000</v>
      </c>
      <c r="E13" s="115">
        <v>1000000</v>
      </c>
      <c r="F13" s="115">
        <v>1000000</v>
      </c>
      <c r="G13" s="115">
        <v>1000000</v>
      </c>
      <c r="H13" s="115">
        <v>1000000</v>
      </c>
      <c r="I13" s="115">
        <v>1000000</v>
      </c>
      <c r="J13" s="115">
        <v>1000000</v>
      </c>
      <c r="K13" s="115">
        <v>1400000</v>
      </c>
      <c r="L13" s="96"/>
      <c r="M13" s="97"/>
      <c r="N13" s="34"/>
      <c r="O13" s="35"/>
      <c r="P13" s="34"/>
      <c r="Q13" s="46"/>
      <c r="R13" s="36"/>
    </row>
    <row r="14" spans="2:18" ht="18" thickBot="1">
      <c r="B14" s="276" t="s">
        <v>165</v>
      </c>
      <c r="C14" s="277"/>
      <c r="D14" s="116">
        <f t="shared" ref="D14:K14" si="4">D12*D13</f>
        <v>8100000</v>
      </c>
      <c r="E14" s="117">
        <f t="shared" si="4"/>
        <v>4900000</v>
      </c>
      <c r="F14" s="117">
        <f t="shared" si="4"/>
        <v>8100000</v>
      </c>
      <c r="G14" s="117">
        <f t="shared" si="4"/>
        <v>16399999.999999998</v>
      </c>
      <c r="H14" s="117">
        <f t="shared" si="4"/>
        <v>4300000</v>
      </c>
      <c r="I14" s="117">
        <f t="shared" si="4"/>
        <v>2700000</v>
      </c>
      <c r="J14" s="117">
        <f t="shared" si="4"/>
        <v>7100000.0000000009</v>
      </c>
      <c r="K14" s="117">
        <f t="shared" si="4"/>
        <v>17360000.000000004</v>
      </c>
      <c r="L14" s="98"/>
      <c r="M14" s="99"/>
      <c r="N14" s="37"/>
      <c r="O14" s="38"/>
      <c r="P14" s="37"/>
      <c r="Q14" s="44"/>
      <c r="R14" s="39"/>
    </row>
    <row r="15" spans="2:18" ht="18.75" customHeight="1">
      <c r="L15" s="69" t="s">
        <v>236</v>
      </c>
      <c r="M15" s="88">
        <f>M22-M8</f>
        <v>4900000.0000000019</v>
      </c>
    </row>
    <row r="16" spans="2:18" ht="18" thickBot="1">
      <c r="C16" s="69" t="s">
        <v>237</v>
      </c>
      <c r="L16" s="69" t="s">
        <v>238</v>
      </c>
      <c r="M16" s="88">
        <f>M23-M9</f>
        <v>-4900000</v>
      </c>
    </row>
    <row r="17" spans="1:18" ht="17.649999999999999">
      <c r="B17" s="25"/>
      <c r="C17" s="26" t="s">
        <v>163</v>
      </c>
      <c r="D17" s="270" t="s">
        <v>211</v>
      </c>
      <c r="E17" s="270"/>
      <c r="F17" s="270"/>
      <c r="G17" s="270"/>
      <c r="H17" s="270"/>
      <c r="I17" s="270"/>
      <c r="J17" s="270"/>
      <c r="K17" s="270"/>
      <c r="L17" s="270"/>
      <c r="M17" s="270"/>
      <c r="N17" s="270"/>
      <c r="O17" s="270"/>
      <c r="P17" s="270"/>
      <c r="Q17" s="271"/>
      <c r="R17" s="284" t="s">
        <v>178</v>
      </c>
    </row>
    <row r="18" spans="1:18" ht="22.5" customHeight="1">
      <c r="B18" s="41"/>
      <c r="C18" s="42"/>
      <c r="D18" s="287" t="s">
        <v>212</v>
      </c>
      <c r="E18" s="287"/>
      <c r="F18" s="287"/>
      <c r="G18" s="287"/>
      <c r="H18" s="287"/>
      <c r="I18" s="287"/>
      <c r="J18" s="287"/>
      <c r="K18" s="287"/>
      <c r="L18" s="287"/>
      <c r="M18" s="288"/>
      <c r="N18" s="289" t="s">
        <v>213</v>
      </c>
      <c r="O18" s="290"/>
      <c r="P18" s="289" t="s">
        <v>214</v>
      </c>
      <c r="Q18" s="291"/>
      <c r="R18" s="285"/>
    </row>
    <row r="19" spans="1:18" ht="17.649999999999999">
      <c r="B19" s="29" t="s">
        <v>179</v>
      </c>
      <c r="C19" s="30" t="s">
        <v>215</v>
      </c>
      <c r="D19" s="106" t="s">
        <v>216</v>
      </c>
      <c r="E19" s="107" t="s">
        <v>217</v>
      </c>
      <c r="F19" s="107" t="s">
        <v>218</v>
      </c>
      <c r="G19" s="107" t="s">
        <v>219</v>
      </c>
      <c r="H19" s="107" t="s">
        <v>220</v>
      </c>
      <c r="I19" s="107" t="s">
        <v>221</v>
      </c>
      <c r="J19" s="107" t="s">
        <v>222</v>
      </c>
      <c r="K19" s="107" t="s">
        <v>223</v>
      </c>
      <c r="L19" s="90" t="s">
        <v>224</v>
      </c>
      <c r="M19" s="91" t="s">
        <v>165</v>
      </c>
      <c r="N19" s="27" t="s">
        <v>224</v>
      </c>
      <c r="O19" s="28" t="s">
        <v>165</v>
      </c>
      <c r="P19" s="27" t="s">
        <v>224</v>
      </c>
      <c r="Q19" s="45" t="s">
        <v>165</v>
      </c>
      <c r="R19" s="286"/>
    </row>
    <row r="20" spans="1:18" ht="17.649999999999999">
      <c r="B20" s="31">
        <v>1</v>
      </c>
      <c r="C20" s="19" t="s">
        <v>225</v>
      </c>
      <c r="D20" s="108">
        <v>3.2</v>
      </c>
      <c r="E20" s="109">
        <v>1.6</v>
      </c>
      <c r="F20" s="109">
        <v>2.7</v>
      </c>
      <c r="G20" s="109">
        <v>5.2</v>
      </c>
      <c r="H20" s="109">
        <v>1.4</v>
      </c>
      <c r="I20" s="109">
        <v>0.8</v>
      </c>
      <c r="J20" s="109">
        <v>2</v>
      </c>
      <c r="K20" s="109">
        <v>3.8</v>
      </c>
      <c r="L20" s="92">
        <f>SUM(D20:K20)</f>
        <v>20.700000000000003</v>
      </c>
      <c r="M20" s="93">
        <f>SUM(D20:J20)*1000000+K20*1400000</f>
        <v>22220000.000000004</v>
      </c>
      <c r="N20" s="278">
        <v>0</v>
      </c>
      <c r="O20" s="281">
        <v>0</v>
      </c>
      <c r="P20" s="278">
        <f>SUM(L20:L24)+N20</f>
        <v>58.300000000000004</v>
      </c>
      <c r="Q20" s="292">
        <f>SUM(M20:M24)+O20</f>
        <v>62900000</v>
      </c>
      <c r="R20" s="295"/>
    </row>
    <row r="21" spans="1:18" ht="17.649999999999999">
      <c r="B21" s="31">
        <v>2</v>
      </c>
      <c r="C21" s="32" t="s">
        <v>226</v>
      </c>
      <c r="D21" s="108">
        <v>1.4</v>
      </c>
      <c r="E21" s="109">
        <v>1.1000000000000001</v>
      </c>
      <c r="F21" s="109">
        <v>1.5</v>
      </c>
      <c r="G21" s="109">
        <v>3.1</v>
      </c>
      <c r="H21" s="109">
        <v>1.1000000000000001</v>
      </c>
      <c r="I21" s="109">
        <v>0.8</v>
      </c>
      <c r="J21" s="109">
        <v>2</v>
      </c>
      <c r="K21" s="109">
        <v>2.6</v>
      </c>
      <c r="L21" s="92">
        <f t="shared" ref="L21" si="5">SUM(D21:K21)</f>
        <v>13.6</v>
      </c>
      <c r="M21" s="93">
        <f>SUM(D21:J21)*1000000+K21*1400000</f>
        <v>14640000</v>
      </c>
      <c r="N21" s="279"/>
      <c r="O21" s="282"/>
      <c r="P21" s="279"/>
      <c r="Q21" s="293"/>
      <c r="R21" s="296"/>
    </row>
    <row r="22" spans="1:18" ht="17.649999999999999">
      <c r="B22" s="31">
        <v>3</v>
      </c>
      <c r="C22" s="32" t="s">
        <v>97</v>
      </c>
      <c r="D22" s="108">
        <v>1.7</v>
      </c>
      <c r="E22" s="109">
        <v>1.4</v>
      </c>
      <c r="F22" s="109">
        <v>1.6</v>
      </c>
      <c r="G22" s="109">
        <v>5.5</v>
      </c>
      <c r="H22" s="109">
        <v>0.8</v>
      </c>
      <c r="I22" s="109">
        <v>0.5</v>
      </c>
      <c r="J22" s="109">
        <v>0.6</v>
      </c>
      <c r="K22" s="109">
        <v>2.7</v>
      </c>
      <c r="L22" s="92">
        <f>SUM(D22:K22)</f>
        <v>14.8</v>
      </c>
      <c r="M22" s="93">
        <f t="shared" ref="M22:M25" si="6">SUM(D22:J22)*1000000+K22*1400000</f>
        <v>15880000</v>
      </c>
      <c r="N22" s="279"/>
      <c r="O22" s="282"/>
      <c r="P22" s="279"/>
      <c r="Q22" s="293"/>
      <c r="R22" s="296"/>
    </row>
    <row r="23" spans="1:18" ht="17.649999999999999">
      <c r="B23" s="31">
        <v>4</v>
      </c>
      <c r="C23" s="19" t="s">
        <v>227</v>
      </c>
      <c r="D23" s="108">
        <v>1.3</v>
      </c>
      <c r="E23" s="109">
        <v>0.4</v>
      </c>
      <c r="F23" s="109">
        <v>1.6</v>
      </c>
      <c r="G23" s="109">
        <v>1.2</v>
      </c>
      <c r="H23" s="109">
        <v>0.8</v>
      </c>
      <c r="I23" s="109">
        <v>0.5</v>
      </c>
      <c r="J23" s="109">
        <v>0.6</v>
      </c>
      <c r="K23" s="109">
        <v>1.9</v>
      </c>
      <c r="L23" s="92">
        <f t="shared" ref="L23:L25" si="7">SUM(D23:K23)</f>
        <v>8.2999999999999989</v>
      </c>
      <c r="M23" s="93">
        <f t="shared" si="6"/>
        <v>9060000</v>
      </c>
      <c r="N23" s="279"/>
      <c r="O23" s="282"/>
      <c r="P23" s="279"/>
      <c r="Q23" s="293"/>
      <c r="R23" s="296"/>
    </row>
    <row r="24" spans="1:18" ht="18" thickBot="1">
      <c r="B24" s="31">
        <v>5</v>
      </c>
      <c r="C24" s="19" t="s">
        <v>106</v>
      </c>
      <c r="D24" s="110"/>
      <c r="E24" s="111"/>
      <c r="F24" s="111"/>
      <c r="G24" s="111"/>
      <c r="H24" s="111"/>
      <c r="I24" s="111"/>
      <c r="J24" s="109">
        <v>0.4</v>
      </c>
      <c r="K24" s="109">
        <v>0.5</v>
      </c>
      <c r="L24" s="92">
        <f t="shared" si="7"/>
        <v>0.9</v>
      </c>
      <c r="M24" s="93">
        <f t="shared" si="6"/>
        <v>1100000</v>
      </c>
      <c r="N24" s="280"/>
      <c r="O24" s="283"/>
      <c r="P24" s="280"/>
      <c r="Q24" s="294"/>
      <c r="R24" s="297"/>
    </row>
    <row r="25" spans="1:18" ht="18" thickBot="1">
      <c r="B25" s="31">
        <v>6</v>
      </c>
      <c r="C25" s="19" t="s">
        <v>233</v>
      </c>
      <c r="D25" s="108">
        <v>0.5</v>
      </c>
      <c r="E25" s="109">
        <v>0.4</v>
      </c>
      <c r="F25" s="109">
        <v>0.7</v>
      </c>
      <c r="G25" s="109">
        <v>1.4</v>
      </c>
      <c r="H25" s="109">
        <v>0.2</v>
      </c>
      <c r="I25" s="109">
        <v>0.1</v>
      </c>
      <c r="J25" s="109">
        <v>1.5</v>
      </c>
      <c r="K25" s="109">
        <v>0.9</v>
      </c>
      <c r="L25" s="92">
        <f t="shared" si="7"/>
        <v>5.7000000000000011</v>
      </c>
      <c r="M25" s="93">
        <f t="shared" si="6"/>
        <v>6060000.0000000009</v>
      </c>
      <c r="N25" s="75">
        <v>0</v>
      </c>
      <c r="O25" s="23">
        <f>SUM(O19:O24)</f>
        <v>0</v>
      </c>
      <c r="P25" s="75">
        <f>SUM(L25:L25)+N25</f>
        <v>5.7000000000000011</v>
      </c>
      <c r="Q25" s="76">
        <f>SUM(M25:M25)+O20</f>
        <v>6060000.0000000009</v>
      </c>
      <c r="R25" s="47"/>
    </row>
    <row r="26" spans="1:18" ht="17.649999999999999">
      <c r="B26" s="272" t="s">
        <v>189</v>
      </c>
      <c r="C26" s="273"/>
      <c r="D26" s="112">
        <f>SUM(D20:D25)</f>
        <v>8.1</v>
      </c>
      <c r="E26" s="113">
        <f t="shared" ref="E26:J26" si="8">SUM(E20:E25)</f>
        <v>4.9000000000000004</v>
      </c>
      <c r="F26" s="113">
        <f t="shared" si="8"/>
        <v>8.1</v>
      </c>
      <c r="G26" s="113">
        <f t="shared" si="8"/>
        <v>16.399999999999999</v>
      </c>
      <c r="H26" s="113">
        <f t="shared" si="8"/>
        <v>4.3</v>
      </c>
      <c r="I26" s="113">
        <f t="shared" si="8"/>
        <v>2.7</v>
      </c>
      <c r="J26" s="113">
        <f t="shared" si="8"/>
        <v>7.1</v>
      </c>
      <c r="K26" s="113">
        <f>SUM(K20:K25)</f>
        <v>12.400000000000002</v>
      </c>
      <c r="L26" s="94">
        <f>SUM(D26:K26)</f>
        <v>64</v>
      </c>
      <c r="M26" s="95">
        <f>SUM(M20:M25)</f>
        <v>68960000</v>
      </c>
      <c r="N26" s="40">
        <f>SUM(N20:N25)</f>
        <v>0</v>
      </c>
      <c r="O26" s="23">
        <f>SUM(O20:O25)</f>
        <v>0</v>
      </c>
      <c r="P26" s="40">
        <f>SUM(P20:P25)</f>
        <v>64</v>
      </c>
      <c r="Q26" s="43">
        <f>SUM(Q20:Q25)</f>
        <v>68960000</v>
      </c>
      <c r="R26" s="33"/>
    </row>
    <row r="27" spans="1:18" ht="17.649999999999999">
      <c r="B27" s="274" t="s">
        <v>231</v>
      </c>
      <c r="C27" s="275"/>
      <c r="D27" s="114">
        <v>1000000</v>
      </c>
      <c r="E27" s="115">
        <v>1000000</v>
      </c>
      <c r="F27" s="115">
        <v>1000000</v>
      </c>
      <c r="G27" s="115">
        <v>1000000</v>
      </c>
      <c r="H27" s="115">
        <v>1000000</v>
      </c>
      <c r="I27" s="115">
        <v>1000000</v>
      </c>
      <c r="J27" s="115">
        <v>1000000</v>
      </c>
      <c r="K27" s="115">
        <v>1400000</v>
      </c>
      <c r="L27" s="96"/>
      <c r="M27" s="97"/>
      <c r="N27" s="34"/>
      <c r="O27" s="35"/>
      <c r="P27" s="34"/>
      <c r="Q27" s="46"/>
      <c r="R27" s="36"/>
    </row>
    <row r="28" spans="1:18" ht="18" thickBot="1">
      <c r="B28" s="276" t="s">
        <v>165</v>
      </c>
      <c r="C28" s="277"/>
      <c r="D28" s="116">
        <f t="shared" ref="D28:K28" si="9">D26*D27</f>
        <v>8100000</v>
      </c>
      <c r="E28" s="117">
        <f t="shared" si="9"/>
        <v>4900000</v>
      </c>
      <c r="F28" s="117">
        <f t="shared" si="9"/>
        <v>8100000</v>
      </c>
      <c r="G28" s="117">
        <f t="shared" si="9"/>
        <v>16399999.999999998</v>
      </c>
      <c r="H28" s="117">
        <f t="shared" si="9"/>
        <v>4300000</v>
      </c>
      <c r="I28" s="117">
        <f t="shared" si="9"/>
        <v>2700000</v>
      </c>
      <c r="J28" s="117">
        <f t="shared" si="9"/>
        <v>7100000</v>
      </c>
      <c r="K28" s="117">
        <f t="shared" si="9"/>
        <v>17360000.000000004</v>
      </c>
      <c r="L28" s="98"/>
      <c r="M28" s="99"/>
      <c r="N28" s="37"/>
      <c r="O28" s="38"/>
      <c r="P28" s="37"/>
      <c r="Q28" s="44"/>
      <c r="R28" s="39"/>
    </row>
    <row r="29" spans="1:18" ht="17.649999999999999">
      <c r="A29" s="127"/>
      <c r="B29" s="127"/>
      <c r="C29" s="127"/>
      <c r="D29" s="127"/>
      <c r="E29" s="127"/>
      <c r="F29" s="127"/>
      <c r="G29" s="127"/>
      <c r="H29" s="127"/>
      <c r="I29" s="127"/>
      <c r="J29" s="127"/>
      <c r="K29" s="127"/>
      <c r="N29" s="127"/>
      <c r="O29" s="127"/>
      <c r="P29" s="127"/>
      <c r="Q29" s="127"/>
      <c r="R29" s="127"/>
    </row>
    <row r="30" spans="1:18" ht="18" thickBot="1">
      <c r="A30" s="127"/>
      <c r="B30" s="127"/>
      <c r="C30" s="69" t="s">
        <v>239</v>
      </c>
      <c r="D30" s="127"/>
      <c r="E30" s="127"/>
      <c r="F30" s="127"/>
      <c r="G30" s="127"/>
      <c r="H30" s="127"/>
      <c r="I30" s="127"/>
      <c r="J30" s="127"/>
      <c r="K30" s="127"/>
      <c r="N30" s="127"/>
      <c r="O30" s="127"/>
      <c r="P30" s="127"/>
      <c r="Q30" s="127"/>
      <c r="R30" s="127"/>
    </row>
    <row r="31" spans="1:18" ht="17.649999999999999">
      <c r="A31" s="127"/>
      <c r="B31" s="177"/>
      <c r="C31" s="178" t="s">
        <v>163</v>
      </c>
      <c r="D31" s="300" t="s">
        <v>211</v>
      </c>
      <c r="E31" s="300"/>
      <c r="F31" s="300"/>
      <c r="G31" s="300"/>
      <c r="H31" s="300"/>
      <c r="I31" s="300"/>
      <c r="J31" s="300"/>
      <c r="K31" s="300"/>
      <c r="L31" s="300"/>
      <c r="M31" s="300"/>
      <c r="N31" s="300"/>
      <c r="O31" s="300"/>
      <c r="P31" s="300"/>
      <c r="Q31" s="301"/>
      <c r="R31" s="179" t="s">
        <v>178</v>
      </c>
    </row>
    <row r="32" spans="1:18" ht="17.649999999999999">
      <c r="A32" s="127"/>
      <c r="B32" s="180"/>
      <c r="C32" s="181"/>
      <c r="D32" s="119" t="s">
        <v>212</v>
      </c>
      <c r="E32" s="119"/>
      <c r="F32" s="119"/>
      <c r="G32" s="119"/>
      <c r="H32" s="119"/>
      <c r="I32" s="119"/>
      <c r="J32" s="119"/>
      <c r="K32" s="119"/>
      <c r="L32" s="89"/>
      <c r="M32" s="102"/>
      <c r="N32" s="182" t="s">
        <v>213</v>
      </c>
      <c r="O32" s="183"/>
      <c r="P32" s="182" t="s">
        <v>214</v>
      </c>
      <c r="Q32" s="184"/>
      <c r="R32" s="185"/>
    </row>
    <row r="33" spans="1:18" ht="17.649999999999999">
      <c r="A33" s="127"/>
      <c r="B33" s="186" t="s">
        <v>179</v>
      </c>
      <c r="C33" s="187" t="s">
        <v>215</v>
      </c>
      <c r="D33" s="106" t="s">
        <v>216</v>
      </c>
      <c r="E33" s="107" t="s">
        <v>217</v>
      </c>
      <c r="F33" s="107" t="s">
        <v>218</v>
      </c>
      <c r="G33" s="107" t="s">
        <v>219</v>
      </c>
      <c r="H33" s="107" t="s">
        <v>220</v>
      </c>
      <c r="I33" s="107" t="s">
        <v>221</v>
      </c>
      <c r="J33" s="107" t="s">
        <v>222</v>
      </c>
      <c r="K33" s="107" t="s">
        <v>223</v>
      </c>
      <c r="L33" s="90" t="s">
        <v>224</v>
      </c>
      <c r="M33" s="91" t="s">
        <v>165</v>
      </c>
      <c r="N33" s="188" t="s">
        <v>224</v>
      </c>
      <c r="O33" s="189" t="s">
        <v>165</v>
      </c>
      <c r="P33" s="190" t="s">
        <v>224</v>
      </c>
      <c r="Q33" s="191" t="s">
        <v>165</v>
      </c>
      <c r="R33" s="192"/>
    </row>
    <row r="34" spans="1:18" ht="17.649999999999999">
      <c r="A34" s="127"/>
      <c r="B34" s="193">
        <v>1</v>
      </c>
      <c r="C34" s="194" t="s">
        <v>225</v>
      </c>
      <c r="D34" s="235">
        <v>3.2</v>
      </c>
      <c r="E34" s="195"/>
      <c r="F34" s="195"/>
      <c r="G34" s="195"/>
      <c r="H34" s="195"/>
      <c r="I34" s="195"/>
      <c r="J34" s="195"/>
      <c r="K34" s="196">
        <v>0.9</v>
      </c>
      <c r="L34" s="103">
        <f t="shared" ref="L34:L40" si="10">SUM(D34:K34)</f>
        <v>4.1000000000000005</v>
      </c>
      <c r="M34" s="93">
        <f t="shared" ref="M34:M39" si="11">SUM(D34:J34)*1000000+K34*1400000</f>
        <v>4460000</v>
      </c>
      <c r="N34" s="197">
        <v>0</v>
      </c>
      <c r="O34" s="198">
        <v>0</v>
      </c>
      <c r="P34" s="199">
        <f>SUM(L34:L38)+N34</f>
        <v>10.200000000000001</v>
      </c>
      <c r="Q34" s="200">
        <f>SUM(M34:M38)+O34</f>
        <v>11240000</v>
      </c>
      <c r="R34" s="201"/>
    </row>
    <row r="35" spans="1:18" ht="17.649999999999999">
      <c r="A35" s="127"/>
      <c r="B35" s="193">
        <v>2</v>
      </c>
      <c r="C35" s="202" t="s">
        <v>226</v>
      </c>
      <c r="D35" s="235">
        <v>1.4</v>
      </c>
      <c r="E35" s="195"/>
      <c r="F35" s="195"/>
      <c r="G35" s="195"/>
      <c r="H35" s="195"/>
      <c r="I35" s="195"/>
      <c r="J35" s="195"/>
      <c r="K35" s="196">
        <v>0.6</v>
      </c>
      <c r="L35" s="103">
        <f t="shared" si="10"/>
        <v>2</v>
      </c>
      <c r="M35" s="93">
        <f t="shared" si="11"/>
        <v>2240000</v>
      </c>
      <c r="N35" s="203"/>
      <c r="O35" s="204"/>
      <c r="P35" s="205"/>
      <c r="Q35" s="206"/>
      <c r="R35" s="207"/>
    </row>
    <row r="36" spans="1:18" ht="17.649999999999999">
      <c r="A36" s="127"/>
      <c r="B36" s="193">
        <v>3</v>
      </c>
      <c r="C36" s="202" t="s">
        <v>97</v>
      </c>
      <c r="D36" s="235">
        <v>1.5</v>
      </c>
      <c r="E36" s="195"/>
      <c r="F36" s="195"/>
      <c r="G36" s="195"/>
      <c r="H36" s="195"/>
      <c r="I36" s="195"/>
      <c r="J36" s="195"/>
      <c r="K36" s="196">
        <v>0.6</v>
      </c>
      <c r="L36" s="103">
        <f t="shared" si="10"/>
        <v>2.1</v>
      </c>
      <c r="M36" s="93">
        <f t="shared" si="11"/>
        <v>2340000</v>
      </c>
      <c r="N36" s="203"/>
      <c r="O36" s="204"/>
      <c r="P36" s="205"/>
      <c r="Q36" s="206"/>
      <c r="R36" s="207"/>
    </row>
    <row r="37" spans="1:18" ht="17.649999999999999">
      <c r="A37" s="127"/>
      <c r="B37" s="193">
        <v>4</v>
      </c>
      <c r="C37" s="194" t="s">
        <v>227</v>
      </c>
      <c r="D37" s="235">
        <v>1.5</v>
      </c>
      <c r="E37" s="195"/>
      <c r="F37" s="195"/>
      <c r="G37" s="195"/>
      <c r="H37" s="195"/>
      <c r="I37" s="195"/>
      <c r="J37" s="195"/>
      <c r="K37" s="196">
        <v>0.5</v>
      </c>
      <c r="L37" s="103">
        <f t="shared" si="10"/>
        <v>2</v>
      </c>
      <c r="M37" s="93">
        <f t="shared" si="11"/>
        <v>2200000</v>
      </c>
      <c r="N37" s="203"/>
      <c r="O37" s="204"/>
      <c r="P37" s="205"/>
      <c r="Q37" s="206"/>
      <c r="R37" s="207"/>
    </row>
    <row r="38" spans="1:18" ht="17.649999999999999">
      <c r="A38" s="127"/>
      <c r="B38" s="193">
        <v>5</v>
      </c>
      <c r="C38" s="194" t="s">
        <v>106</v>
      </c>
      <c r="D38" s="236"/>
      <c r="E38" s="195"/>
      <c r="F38" s="195"/>
      <c r="G38" s="195"/>
      <c r="H38" s="195"/>
      <c r="I38" s="195"/>
      <c r="J38" s="195"/>
      <c r="K38" s="195"/>
      <c r="L38" s="103">
        <f t="shared" si="10"/>
        <v>0</v>
      </c>
      <c r="M38" s="93">
        <f t="shared" si="11"/>
        <v>0</v>
      </c>
      <c r="N38" s="208"/>
      <c r="O38" s="209"/>
      <c r="P38" s="86"/>
      <c r="Q38" s="82"/>
      <c r="R38" s="210"/>
    </row>
    <row r="39" spans="1:18" ht="18" thickBot="1">
      <c r="A39" s="127"/>
      <c r="B39" s="193">
        <v>6</v>
      </c>
      <c r="C39" s="194" t="s">
        <v>228</v>
      </c>
      <c r="D39" s="235">
        <v>0.5</v>
      </c>
      <c r="E39" s="195"/>
      <c r="F39" s="195"/>
      <c r="G39" s="195"/>
      <c r="H39" s="195"/>
      <c r="I39" s="195"/>
      <c r="J39" s="195"/>
      <c r="K39" s="196">
        <v>0.2</v>
      </c>
      <c r="L39" s="103">
        <f t="shared" si="10"/>
        <v>0.7</v>
      </c>
      <c r="M39" s="93">
        <f t="shared" si="11"/>
        <v>780000</v>
      </c>
      <c r="N39" s="211"/>
      <c r="O39" s="212"/>
      <c r="P39" s="211">
        <f>SUM(L39:L39)+N39</f>
        <v>0.7</v>
      </c>
      <c r="Q39" s="213">
        <f>SUM(M39:M39)+O34</f>
        <v>780000</v>
      </c>
      <c r="R39" s="214"/>
    </row>
    <row r="40" spans="1:18" ht="17.649999999999999">
      <c r="A40" s="127"/>
      <c r="B40" s="272" t="s">
        <v>189</v>
      </c>
      <c r="C40" s="273"/>
      <c r="D40" s="124">
        <f t="shared" ref="D40:K40" si="12">SUM(D34:D39)</f>
        <v>8.1</v>
      </c>
      <c r="E40" s="125">
        <f t="shared" si="12"/>
        <v>0</v>
      </c>
      <c r="F40" s="125">
        <f t="shared" si="12"/>
        <v>0</v>
      </c>
      <c r="G40" s="125">
        <f t="shared" si="12"/>
        <v>0</v>
      </c>
      <c r="H40" s="125">
        <f t="shared" si="12"/>
        <v>0</v>
      </c>
      <c r="I40" s="125">
        <f t="shared" si="12"/>
        <v>0</v>
      </c>
      <c r="J40" s="125">
        <f t="shared" si="12"/>
        <v>0</v>
      </c>
      <c r="K40" s="125">
        <f t="shared" si="12"/>
        <v>2.8000000000000003</v>
      </c>
      <c r="L40" s="104">
        <f t="shared" si="10"/>
        <v>10.9</v>
      </c>
      <c r="M40" s="95">
        <f>SUM(M34:M39)</f>
        <v>12020000</v>
      </c>
      <c r="N40" s="215">
        <f>SUM(N34:N39)</f>
        <v>0</v>
      </c>
      <c r="O40" s="216">
        <f>SUM(O34:O39)</f>
        <v>0</v>
      </c>
      <c r="P40" s="215">
        <f>SUM(P34:P39)</f>
        <v>10.9</v>
      </c>
      <c r="Q40" s="217">
        <f>SUM(Q34:Q39)</f>
        <v>12020000</v>
      </c>
      <c r="R40" s="218"/>
    </row>
    <row r="41" spans="1:18" ht="17.649999999999999">
      <c r="A41" s="127"/>
      <c r="B41" s="274" t="s">
        <v>231</v>
      </c>
      <c r="C41" s="275"/>
      <c r="D41" s="219">
        <v>1000000</v>
      </c>
      <c r="E41" s="220">
        <v>1000000</v>
      </c>
      <c r="F41" s="220">
        <v>1000000</v>
      </c>
      <c r="G41" s="220">
        <v>1000000</v>
      </c>
      <c r="H41" s="220">
        <v>1000000</v>
      </c>
      <c r="I41" s="220">
        <v>1000000</v>
      </c>
      <c r="J41" s="220">
        <v>1000000</v>
      </c>
      <c r="K41" s="220">
        <v>1400000</v>
      </c>
      <c r="L41" s="221"/>
      <c r="M41" s="222"/>
      <c r="N41" s="223"/>
      <c r="O41" s="224"/>
      <c r="P41" s="223"/>
      <c r="Q41" s="225"/>
      <c r="R41" s="226"/>
    </row>
    <row r="42" spans="1:18" ht="18" thickBot="1">
      <c r="A42" s="127"/>
      <c r="B42" s="276" t="s">
        <v>165</v>
      </c>
      <c r="C42" s="277"/>
      <c r="D42" s="227">
        <f t="shared" ref="D42:K42" si="13">D40*D41</f>
        <v>8100000</v>
      </c>
      <c r="E42" s="228">
        <f t="shared" si="13"/>
        <v>0</v>
      </c>
      <c r="F42" s="228">
        <f t="shared" si="13"/>
        <v>0</v>
      </c>
      <c r="G42" s="228">
        <f t="shared" si="13"/>
        <v>0</v>
      </c>
      <c r="H42" s="228">
        <f t="shared" si="13"/>
        <v>0</v>
      </c>
      <c r="I42" s="228">
        <f t="shared" si="13"/>
        <v>0</v>
      </c>
      <c r="J42" s="228">
        <f t="shared" si="13"/>
        <v>0</v>
      </c>
      <c r="K42" s="228">
        <f t="shared" si="13"/>
        <v>3920000.0000000005</v>
      </c>
      <c r="L42" s="229"/>
      <c r="M42" s="230"/>
      <c r="N42" s="231"/>
      <c r="O42" s="232"/>
      <c r="P42" s="231"/>
      <c r="Q42" s="233"/>
      <c r="R42" s="234"/>
    </row>
    <row r="44" spans="1:18" ht="18" thickBot="1">
      <c r="C44" s="69" t="s">
        <v>234</v>
      </c>
    </row>
    <row r="45" spans="1:18" ht="17.649999999999999">
      <c r="B45" s="25"/>
      <c r="C45" s="26" t="s">
        <v>163</v>
      </c>
      <c r="D45" s="270" t="s">
        <v>211</v>
      </c>
      <c r="E45" s="270"/>
      <c r="F45" s="270"/>
      <c r="G45" s="270"/>
      <c r="H45" s="270"/>
      <c r="I45" s="270"/>
      <c r="J45" s="270"/>
      <c r="K45" s="270"/>
      <c r="L45" s="270"/>
      <c r="M45" s="270"/>
      <c r="N45" s="270"/>
      <c r="O45" s="270"/>
      <c r="P45" s="270"/>
      <c r="Q45" s="271"/>
      <c r="R45" s="57" t="s">
        <v>178</v>
      </c>
    </row>
    <row r="46" spans="1:18" ht="22.5" customHeight="1">
      <c r="B46" s="41"/>
      <c r="C46" s="42"/>
      <c r="D46" s="119" t="s">
        <v>212</v>
      </c>
      <c r="E46" s="119"/>
      <c r="F46" s="119"/>
      <c r="G46" s="119"/>
      <c r="H46" s="119"/>
      <c r="I46" s="119"/>
      <c r="J46" s="119"/>
      <c r="K46" s="119"/>
      <c r="L46" s="89"/>
      <c r="M46" s="102"/>
      <c r="N46" s="61" t="s">
        <v>213</v>
      </c>
      <c r="O46" s="60"/>
      <c r="P46" s="61" t="s">
        <v>214</v>
      </c>
      <c r="Q46" s="62"/>
      <c r="R46" s="58"/>
    </row>
    <row r="47" spans="1:18" ht="17.649999999999999">
      <c r="B47" s="29" t="s">
        <v>179</v>
      </c>
      <c r="C47" s="30" t="s">
        <v>215</v>
      </c>
      <c r="D47" s="106" t="s">
        <v>216</v>
      </c>
      <c r="E47" s="107" t="s">
        <v>217</v>
      </c>
      <c r="F47" s="107" t="s">
        <v>218</v>
      </c>
      <c r="G47" s="107" t="s">
        <v>219</v>
      </c>
      <c r="H47" s="107" t="s">
        <v>220</v>
      </c>
      <c r="I47" s="107" t="s">
        <v>221</v>
      </c>
      <c r="J47" s="107" t="s">
        <v>222</v>
      </c>
      <c r="K47" s="107" t="s">
        <v>223</v>
      </c>
      <c r="L47" s="90" t="s">
        <v>224</v>
      </c>
      <c r="M47" s="91" t="s">
        <v>165</v>
      </c>
      <c r="N47" s="27" t="s">
        <v>224</v>
      </c>
      <c r="O47" s="28" t="s">
        <v>165</v>
      </c>
      <c r="P47" s="83" t="s">
        <v>224</v>
      </c>
      <c r="Q47" s="45" t="s">
        <v>165</v>
      </c>
      <c r="R47" s="59"/>
    </row>
    <row r="48" spans="1:18" ht="17.649999999999999">
      <c r="B48" s="31">
        <v>1</v>
      </c>
      <c r="C48" s="19" t="s">
        <v>225</v>
      </c>
      <c r="D48" s="120">
        <v>3.2</v>
      </c>
      <c r="E48" s="121"/>
      <c r="F48" s="121"/>
      <c r="G48" s="121"/>
      <c r="H48" s="121"/>
      <c r="I48" s="121"/>
      <c r="J48" s="121"/>
      <c r="K48" s="122">
        <v>0.9</v>
      </c>
      <c r="L48" s="103">
        <f t="shared" ref="L48" si="14">SUM(D48:K48)</f>
        <v>4.1000000000000005</v>
      </c>
      <c r="M48" s="93">
        <f>SUM(D48:J48)*1000000+K48*1400000</f>
        <v>4460000</v>
      </c>
      <c r="N48" s="63">
        <v>0</v>
      </c>
      <c r="O48" s="77">
        <v>0</v>
      </c>
      <c r="P48" s="84">
        <f>SUM(L48:L52)+N48</f>
        <v>10.200000000000001</v>
      </c>
      <c r="Q48" s="80">
        <f>SUM(M48:M52)+O48</f>
        <v>11240000</v>
      </c>
      <c r="R48" s="66"/>
    </row>
    <row r="49" spans="1:18" ht="17.649999999999999">
      <c r="B49" s="31">
        <v>2</v>
      </c>
      <c r="C49" s="32" t="s">
        <v>226</v>
      </c>
      <c r="D49" s="120">
        <v>1.4</v>
      </c>
      <c r="E49" s="121"/>
      <c r="F49" s="121"/>
      <c r="G49" s="121"/>
      <c r="H49" s="121"/>
      <c r="I49" s="121"/>
      <c r="J49" s="121"/>
      <c r="K49" s="122">
        <v>0.6</v>
      </c>
      <c r="L49" s="103">
        <f>SUM(D49:K49)</f>
        <v>2</v>
      </c>
      <c r="M49" s="93">
        <f>SUM(D49:J49)*1000000+K49*1400000</f>
        <v>2240000</v>
      </c>
      <c r="N49" s="64"/>
      <c r="O49" s="78"/>
      <c r="P49" s="85"/>
      <c r="Q49" s="81"/>
      <c r="R49" s="67"/>
    </row>
    <row r="50" spans="1:18" ht="17.649999999999999">
      <c r="B50" s="31">
        <v>3</v>
      </c>
      <c r="C50" s="32" t="s">
        <v>97</v>
      </c>
      <c r="D50" s="120">
        <v>1.7</v>
      </c>
      <c r="E50" s="121"/>
      <c r="F50" s="121"/>
      <c r="G50" s="121"/>
      <c r="H50" s="121"/>
      <c r="I50" s="121"/>
      <c r="J50" s="121"/>
      <c r="K50" s="122">
        <v>0.6</v>
      </c>
      <c r="L50" s="103">
        <f>SUM(D50:K50)</f>
        <v>2.2999999999999998</v>
      </c>
      <c r="M50" s="93">
        <f>SUM(D50:J50)*1000000+K50*1400000</f>
        <v>2540000</v>
      </c>
      <c r="N50" s="64"/>
      <c r="O50" s="78"/>
      <c r="P50" s="85"/>
      <c r="Q50" s="81"/>
      <c r="R50" s="67"/>
    </row>
    <row r="51" spans="1:18" ht="17.649999999999999">
      <c r="B51" s="31">
        <v>4</v>
      </c>
      <c r="C51" s="19" t="s">
        <v>227</v>
      </c>
      <c r="D51" s="120">
        <v>1.3</v>
      </c>
      <c r="E51" s="121"/>
      <c r="F51" s="121"/>
      <c r="G51" s="121"/>
      <c r="H51" s="121"/>
      <c r="I51" s="121"/>
      <c r="J51" s="121"/>
      <c r="K51" s="122">
        <v>0.5</v>
      </c>
      <c r="L51" s="103">
        <f t="shared" ref="L51:L53" si="15">SUM(D51:K51)</f>
        <v>1.8</v>
      </c>
      <c r="M51" s="93">
        <f>SUM(D51:J51)*1000000+K51*1400000</f>
        <v>2000000</v>
      </c>
      <c r="N51" s="64"/>
      <c r="O51" s="78"/>
      <c r="P51" s="85"/>
      <c r="Q51" s="81"/>
      <c r="R51" s="67"/>
    </row>
    <row r="52" spans="1:18" ht="17.649999999999999">
      <c r="B52" s="31">
        <v>5</v>
      </c>
      <c r="C52" s="19" t="s">
        <v>106</v>
      </c>
      <c r="D52" s="123"/>
      <c r="E52" s="121"/>
      <c r="F52" s="121"/>
      <c r="G52" s="121"/>
      <c r="H52" s="121"/>
      <c r="I52" s="121"/>
      <c r="J52" s="121"/>
      <c r="K52" s="121"/>
      <c r="L52" s="103">
        <f t="shared" si="15"/>
        <v>0</v>
      </c>
      <c r="M52" s="93">
        <f>SUM(D52:J52)*1000000+K52*1400000</f>
        <v>0</v>
      </c>
      <c r="N52" s="65"/>
      <c r="O52" s="79"/>
      <c r="P52" s="86"/>
      <c r="Q52" s="82"/>
      <c r="R52" s="68"/>
    </row>
    <row r="53" spans="1:18" ht="18" thickBot="1">
      <c r="B53" s="31">
        <v>6</v>
      </c>
      <c r="C53" s="19" t="s">
        <v>228</v>
      </c>
      <c r="D53" s="120">
        <v>0.5</v>
      </c>
      <c r="E53" s="121"/>
      <c r="F53" s="121"/>
      <c r="G53" s="121"/>
      <c r="H53" s="121"/>
      <c r="I53" s="121"/>
      <c r="J53" s="121"/>
      <c r="K53" s="122">
        <v>0.2</v>
      </c>
      <c r="L53" s="103">
        <f t="shared" si="15"/>
        <v>0.7</v>
      </c>
      <c r="M53" s="93">
        <f t="shared" ref="M53" si="16">SUM(D53:J53)*1000000+K53*1400000</f>
        <v>780000</v>
      </c>
      <c r="N53" s="75"/>
      <c r="O53" s="87"/>
      <c r="P53" s="75">
        <f>SUM(L53:L53)+N53</f>
        <v>0.7</v>
      </c>
      <c r="Q53" s="76">
        <f>SUM(M53:M53)+O48</f>
        <v>780000</v>
      </c>
      <c r="R53" s="47"/>
    </row>
    <row r="54" spans="1:18" ht="17.649999999999999">
      <c r="B54" s="272" t="s">
        <v>189</v>
      </c>
      <c r="C54" s="273"/>
      <c r="D54" s="124">
        <f t="shared" ref="D54:J54" si="17">SUM(D48:D53)</f>
        <v>8.1</v>
      </c>
      <c r="E54" s="125">
        <f t="shared" si="17"/>
        <v>0</v>
      </c>
      <c r="F54" s="125">
        <f t="shared" si="17"/>
        <v>0</v>
      </c>
      <c r="G54" s="125">
        <f t="shared" si="17"/>
        <v>0</v>
      </c>
      <c r="H54" s="125">
        <f t="shared" si="17"/>
        <v>0</v>
      </c>
      <c r="I54" s="125">
        <f t="shared" si="17"/>
        <v>0</v>
      </c>
      <c r="J54" s="125">
        <f t="shared" si="17"/>
        <v>0</v>
      </c>
      <c r="K54" s="125">
        <f>SUM(K48:K53)</f>
        <v>2.8000000000000003</v>
      </c>
      <c r="L54" s="104">
        <f>SUM(D54:K54)</f>
        <v>10.9</v>
      </c>
      <c r="M54" s="95">
        <f>SUM(M48:M53)</f>
        <v>12020000</v>
      </c>
      <c r="N54" s="40">
        <f>SUM(N48:N53)</f>
        <v>0</v>
      </c>
      <c r="O54" s="23">
        <f>SUM(O48:O53)</f>
        <v>0</v>
      </c>
      <c r="P54" s="40">
        <f>SUM(P48:P53)</f>
        <v>10.9</v>
      </c>
      <c r="Q54" s="43">
        <f>SUM(Q48:Q53)</f>
        <v>12020000</v>
      </c>
      <c r="R54" s="33"/>
    </row>
    <row r="55" spans="1:18" ht="17.649999999999999">
      <c r="B55" s="274" t="s">
        <v>231</v>
      </c>
      <c r="C55" s="275"/>
      <c r="D55" s="114">
        <v>1000000</v>
      </c>
      <c r="E55" s="115">
        <v>1000000</v>
      </c>
      <c r="F55" s="115">
        <v>1000000</v>
      </c>
      <c r="G55" s="115">
        <v>1000000</v>
      </c>
      <c r="H55" s="115">
        <v>1000000</v>
      </c>
      <c r="I55" s="115">
        <v>1000000</v>
      </c>
      <c r="J55" s="115">
        <v>1000000</v>
      </c>
      <c r="K55" s="115">
        <v>1400000</v>
      </c>
      <c r="L55" s="96"/>
      <c r="M55" s="97"/>
      <c r="N55" s="34"/>
      <c r="O55" s="35"/>
      <c r="P55" s="34"/>
      <c r="Q55" s="46"/>
      <c r="R55" s="36"/>
    </row>
    <row r="56" spans="1:18" ht="18" thickBot="1">
      <c r="B56" s="276" t="s">
        <v>165</v>
      </c>
      <c r="C56" s="277"/>
      <c r="D56" s="116">
        <f t="shared" ref="D56:K56" si="18">D54*D55</f>
        <v>8100000</v>
      </c>
      <c r="E56" s="117">
        <f t="shared" si="18"/>
        <v>0</v>
      </c>
      <c r="F56" s="117">
        <f t="shared" si="18"/>
        <v>0</v>
      </c>
      <c r="G56" s="117">
        <f t="shared" si="18"/>
        <v>0</v>
      </c>
      <c r="H56" s="117">
        <f t="shared" si="18"/>
        <v>0</v>
      </c>
      <c r="I56" s="117">
        <f t="shared" si="18"/>
        <v>0</v>
      </c>
      <c r="J56" s="117">
        <f t="shared" si="18"/>
        <v>0</v>
      </c>
      <c r="K56" s="117">
        <f t="shared" si="18"/>
        <v>3920000.0000000005</v>
      </c>
      <c r="L56" s="98"/>
      <c r="M56" s="99"/>
      <c r="N56" s="37"/>
      <c r="O56" s="38"/>
      <c r="P56" s="37"/>
      <c r="Q56" s="44"/>
      <c r="R56" s="39"/>
    </row>
    <row r="57" spans="1:18" ht="17.649999999999999">
      <c r="B57" s="71"/>
      <c r="C57" s="71"/>
      <c r="D57" s="118"/>
      <c r="E57" s="118"/>
      <c r="F57" s="118"/>
      <c r="G57" s="118"/>
      <c r="H57" s="118"/>
      <c r="I57" s="118"/>
      <c r="J57" s="118"/>
      <c r="K57" s="118"/>
      <c r="L57" s="100"/>
      <c r="M57" s="101"/>
      <c r="N57" s="71"/>
      <c r="O57" s="71"/>
      <c r="P57" s="71"/>
      <c r="Q57" s="71"/>
    </row>
    <row r="59" spans="1:18" ht="44.1" customHeight="1" thickBot="1">
      <c r="A59" s="127"/>
      <c r="B59" s="127"/>
      <c r="C59" s="242" t="s">
        <v>240</v>
      </c>
      <c r="D59" s="127"/>
      <c r="E59" s="127"/>
      <c r="F59" s="127"/>
      <c r="G59" s="127"/>
      <c r="H59" s="127"/>
      <c r="I59" s="127"/>
      <c r="J59" s="127"/>
      <c r="K59" s="127"/>
      <c r="N59" s="127"/>
      <c r="O59" s="127"/>
      <c r="P59" s="127"/>
      <c r="Q59" s="127"/>
      <c r="R59" s="127"/>
    </row>
    <row r="60" spans="1:18" ht="17.649999999999999">
      <c r="A60" s="127"/>
      <c r="B60" s="177"/>
      <c r="C60" s="178" t="s">
        <v>163</v>
      </c>
      <c r="D60" s="300" t="s">
        <v>211</v>
      </c>
      <c r="E60" s="300"/>
      <c r="F60" s="300"/>
      <c r="G60" s="300"/>
      <c r="H60" s="300"/>
      <c r="I60" s="300"/>
      <c r="J60" s="300"/>
      <c r="K60" s="300"/>
      <c r="L60" s="300"/>
      <c r="M60" s="300"/>
      <c r="N60" s="300"/>
      <c r="O60" s="300"/>
      <c r="P60" s="300"/>
      <c r="Q60" s="301"/>
      <c r="R60" s="179" t="s">
        <v>178</v>
      </c>
    </row>
    <row r="61" spans="1:18" ht="17.649999999999999">
      <c r="A61" s="127"/>
      <c r="B61" s="180"/>
      <c r="C61" s="181"/>
      <c r="D61" s="119" t="s">
        <v>212</v>
      </c>
      <c r="E61" s="119"/>
      <c r="F61" s="119"/>
      <c r="G61" s="119"/>
      <c r="H61" s="119"/>
      <c r="I61" s="119"/>
      <c r="J61" s="119"/>
      <c r="K61" s="119"/>
      <c r="L61" s="89"/>
      <c r="M61" s="102"/>
      <c r="N61" s="302" t="s">
        <v>241</v>
      </c>
      <c r="O61" s="183"/>
      <c r="P61" s="182" t="s">
        <v>214</v>
      </c>
      <c r="Q61" s="184"/>
      <c r="R61" s="185"/>
    </row>
    <row r="62" spans="1:18" ht="17.649999999999999">
      <c r="A62" s="127"/>
      <c r="B62" s="186" t="s">
        <v>179</v>
      </c>
      <c r="C62" s="187" t="s">
        <v>215</v>
      </c>
      <c r="D62" s="106" t="s">
        <v>216</v>
      </c>
      <c r="E62" s="107" t="s">
        <v>217</v>
      </c>
      <c r="F62" s="107" t="s">
        <v>218</v>
      </c>
      <c r="G62" s="107" t="s">
        <v>219</v>
      </c>
      <c r="H62" s="107" t="s">
        <v>220</v>
      </c>
      <c r="I62" s="107" t="s">
        <v>221</v>
      </c>
      <c r="J62" s="107" t="s">
        <v>222</v>
      </c>
      <c r="K62" s="107" t="s">
        <v>223</v>
      </c>
      <c r="L62" s="90" t="s">
        <v>224</v>
      </c>
      <c r="M62" s="91" t="s">
        <v>165</v>
      </c>
      <c r="N62" s="303"/>
      <c r="O62" s="189"/>
      <c r="P62" s="190" t="s">
        <v>224</v>
      </c>
      <c r="Q62" s="191" t="s">
        <v>165</v>
      </c>
      <c r="R62" s="192"/>
    </row>
    <row r="63" spans="1:18" ht="17.649999999999999">
      <c r="A63" s="127"/>
      <c r="B63" s="193">
        <v>1</v>
      </c>
      <c r="C63" s="194" t="s">
        <v>225</v>
      </c>
      <c r="D63" s="238">
        <v>1.38</v>
      </c>
      <c r="E63" s="195"/>
      <c r="F63" s="195"/>
      <c r="G63" s="195"/>
      <c r="H63" s="195"/>
      <c r="I63" s="195"/>
      <c r="J63" s="195"/>
      <c r="K63" s="240">
        <f>ROUNDDOWN(0.9*N63,2)</f>
        <v>0.35</v>
      </c>
      <c r="L63" s="103">
        <f>SUM(D63:K63)</f>
        <v>1.73</v>
      </c>
      <c r="M63" s="93">
        <f>(D63*1000000)+(K63*1400000)</f>
        <v>1870000</v>
      </c>
      <c r="N63" s="237">
        <v>0.39</v>
      </c>
      <c r="O63" s="198">
        <v>0</v>
      </c>
      <c r="P63" s="199">
        <f>SUM(L63:L67)+N63</f>
        <v>4.4749999999999996</v>
      </c>
      <c r="Q63" s="200">
        <f>SUM(M63:M67)+O63</f>
        <v>4433000</v>
      </c>
      <c r="R63" s="201"/>
    </row>
    <row r="64" spans="1:18" ht="17.649999999999999">
      <c r="A64" s="127"/>
      <c r="B64" s="193">
        <v>2</v>
      </c>
      <c r="C64" s="202" t="s">
        <v>226</v>
      </c>
      <c r="D64" s="238">
        <f t="shared" ref="D64:D65" si="19">ROUNDDOWN(3.2*N64,2)</f>
        <v>0.6</v>
      </c>
      <c r="E64" s="195"/>
      <c r="F64" s="195"/>
      <c r="G64" s="195"/>
      <c r="H64" s="195"/>
      <c r="I64" s="195"/>
      <c r="J64" s="195"/>
      <c r="K64" s="240">
        <f t="shared" ref="K64:K66" si="20">ROUNDDOWN(0.9*N64,2)</f>
        <v>0.17</v>
      </c>
      <c r="L64" s="103">
        <f t="shared" ref="L64:L67" si="21">SUM(D64:K64)</f>
        <v>0.77</v>
      </c>
      <c r="M64" s="93">
        <f t="shared" ref="M64:M66" si="22">(D64*1000000)+(K64*1400000)</f>
        <v>838000</v>
      </c>
      <c r="N64" s="237">
        <v>0.19</v>
      </c>
      <c r="O64" s="204"/>
      <c r="P64" s="205"/>
      <c r="Q64" s="206"/>
      <c r="R64" s="207"/>
    </row>
    <row r="65" spans="1:18" ht="17.649999999999999">
      <c r="A65" s="127"/>
      <c r="B65" s="193">
        <v>3</v>
      </c>
      <c r="C65" s="202" t="s">
        <v>97</v>
      </c>
      <c r="D65" s="238">
        <f t="shared" si="19"/>
        <v>0.64</v>
      </c>
      <c r="E65" s="195"/>
      <c r="F65" s="195"/>
      <c r="G65" s="195"/>
      <c r="H65" s="195"/>
      <c r="I65" s="195"/>
      <c r="J65" s="195"/>
      <c r="K65" s="240">
        <f t="shared" si="20"/>
        <v>0.18</v>
      </c>
      <c r="L65" s="103">
        <f t="shared" si="21"/>
        <v>0.82000000000000006</v>
      </c>
      <c r="M65" s="93">
        <f t="shared" si="22"/>
        <v>892000</v>
      </c>
      <c r="N65" s="237">
        <v>0.2</v>
      </c>
      <c r="O65" s="204"/>
      <c r="P65" s="205"/>
      <c r="Q65" s="206"/>
      <c r="R65" s="207"/>
    </row>
    <row r="66" spans="1:18" ht="17.649999999999999">
      <c r="A66" s="127"/>
      <c r="B66" s="193">
        <v>4</v>
      </c>
      <c r="C66" s="194" t="s">
        <v>227</v>
      </c>
      <c r="D66" s="238">
        <v>0.59499999999999997</v>
      </c>
      <c r="E66" s="195"/>
      <c r="F66" s="195"/>
      <c r="G66" s="195"/>
      <c r="H66" s="195"/>
      <c r="I66" s="195"/>
      <c r="J66" s="195"/>
      <c r="K66" s="240">
        <f t="shared" si="20"/>
        <v>0.17</v>
      </c>
      <c r="L66" s="103">
        <f t="shared" si="21"/>
        <v>0.76500000000000001</v>
      </c>
      <c r="M66" s="93">
        <f t="shared" si="22"/>
        <v>833000</v>
      </c>
      <c r="N66" s="237">
        <v>0.19</v>
      </c>
      <c r="O66" s="204"/>
      <c r="P66" s="205"/>
      <c r="Q66" s="206"/>
      <c r="R66" s="207"/>
    </row>
    <row r="67" spans="1:18" ht="17.649999999999999">
      <c r="A67" s="127"/>
      <c r="B67" s="193">
        <v>5</v>
      </c>
      <c r="C67" s="194" t="s">
        <v>106</v>
      </c>
      <c r="D67" s="236"/>
      <c r="E67" s="195"/>
      <c r="F67" s="195"/>
      <c r="G67" s="195"/>
      <c r="H67" s="195"/>
      <c r="I67" s="195"/>
      <c r="J67" s="195"/>
      <c r="K67" s="241"/>
      <c r="L67" s="103">
        <f t="shared" si="21"/>
        <v>0</v>
      </c>
      <c r="M67" s="93">
        <v>0</v>
      </c>
      <c r="N67" s="237">
        <v>0</v>
      </c>
      <c r="O67" s="209"/>
      <c r="P67" s="86"/>
      <c r="Q67" s="82"/>
      <c r="R67" s="210"/>
    </row>
    <row r="68" spans="1:18" ht="18" thickBot="1">
      <c r="A68" s="127"/>
      <c r="B68" s="193">
        <v>6</v>
      </c>
      <c r="C68" s="194" t="s">
        <v>228</v>
      </c>
      <c r="D68" s="235">
        <v>0.5</v>
      </c>
      <c r="E68" s="195"/>
      <c r="F68" s="195"/>
      <c r="G68" s="195"/>
      <c r="H68" s="195"/>
      <c r="I68" s="195"/>
      <c r="J68" s="195"/>
      <c r="K68" s="240">
        <v>0.2</v>
      </c>
      <c r="L68" s="103">
        <v>0.7</v>
      </c>
      <c r="M68" s="93">
        <v>780000</v>
      </c>
      <c r="N68" s="211"/>
      <c r="O68" s="212"/>
      <c r="P68" s="211">
        <f>SUM(L68:L68)+N68</f>
        <v>0.7</v>
      </c>
      <c r="Q68" s="213">
        <f>SUM(M68:M68)+O63</f>
        <v>780000</v>
      </c>
      <c r="R68" s="214"/>
    </row>
    <row r="69" spans="1:18" ht="17.649999999999999">
      <c r="A69" s="127"/>
      <c r="B69" s="272" t="s">
        <v>189</v>
      </c>
      <c r="C69" s="273"/>
      <c r="D69" s="239">
        <f>SUM(D63:D68)</f>
        <v>3.7149999999999999</v>
      </c>
      <c r="E69" s="125">
        <f t="shared" ref="E69:K69" si="23">SUM(E63:E68)</f>
        <v>0</v>
      </c>
      <c r="F69" s="125">
        <f t="shared" si="23"/>
        <v>0</v>
      </c>
      <c r="G69" s="125">
        <f t="shared" si="23"/>
        <v>0</v>
      </c>
      <c r="H69" s="125">
        <f t="shared" si="23"/>
        <v>0</v>
      </c>
      <c r="I69" s="125">
        <f t="shared" si="23"/>
        <v>0</v>
      </c>
      <c r="J69" s="125">
        <f t="shared" si="23"/>
        <v>0</v>
      </c>
      <c r="K69" s="125">
        <f t="shared" si="23"/>
        <v>1.07</v>
      </c>
      <c r="L69" s="104">
        <f t="shared" ref="L69" si="24">SUM(D69:K69)</f>
        <v>4.7850000000000001</v>
      </c>
      <c r="M69" s="95">
        <f>SUM(M63:M68)</f>
        <v>5213000</v>
      </c>
      <c r="N69" s="215">
        <f>SUM(N63:N68)</f>
        <v>0.97</v>
      </c>
      <c r="O69" s="216">
        <f>SUM(O63:O68)</f>
        <v>0</v>
      </c>
      <c r="P69" s="215">
        <f>SUM(P63:P68)</f>
        <v>5.1749999999999998</v>
      </c>
      <c r="Q69" s="217">
        <f>SUM(Q63:Q68)</f>
        <v>5213000</v>
      </c>
      <c r="R69" s="218"/>
    </row>
    <row r="70" spans="1:18" ht="17.649999999999999">
      <c r="A70" s="127"/>
      <c r="B70" s="274" t="s">
        <v>231</v>
      </c>
      <c r="C70" s="275"/>
      <c r="D70" s="219">
        <v>1000000</v>
      </c>
      <c r="E70" s="220">
        <v>1000000</v>
      </c>
      <c r="F70" s="220">
        <v>1000000</v>
      </c>
      <c r="G70" s="220">
        <v>1000000</v>
      </c>
      <c r="H70" s="220">
        <v>1000000</v>
      </c>
      <c r="I70" s="220">
        <v>1000000</v>
      </c>
      <c r="J70" s="220">
        <v>1000000</v>
      </c>
      <c r="K70" s="220">
        <v>1400000</v>
      </c>
      <c r="L70" s="221"/>
      <c r="M70" s="222"/>
      <c r="N70" s="223"/>
      <c r="O70" s="224"/>
      <c r="P70" s="223"/>
      <c r="Q70" s="225"/>
      <c r="R70" s="226"/>
    </row>
    <row r="71" spans="1:18" ht="18" thickBot="1">
      <c r="A71" s="127"/>
      <c r="B71" s="276" t="s">
        <v>165</v>
      </c>
      <c r="C71" s="277"/>
      <c r="D71" s="227">
        <f t="shared" ref="D71:K71" si="25">D69*D70</f>
        <v>3715000</v>
      </c>
      <c r="E71" s="228">
        <f t="shared" si="25"/>
        <v>0</v>
      </c>
      <c r="F71" s="228">
        <f t="shared" si="25"/>
        <v>0</v>
      </c>
      <c r="G71" s="228">
        <f t="shared" si="25"/>
        <v>0</v>
      </c>
      <c r="H71" s="228">
        <f t="shared" si="25"/>
        <v>0</v>
      </c>
      <c r="I71" s="228">
        <f t="shared" si="25"/>
        <v>0</v>
      </c>
      <c r="J71" s="228">
        <f t="shared" si="25"/>
        <v>0</v>
      </c>
      <c r="K71" s="228">
        <f t="shared" si="25"/>
        <v>1498000</v>
      </c>
      <c r="L71" s="229"/>
      <c r="M71" s="230"/>
      <c r="N71" s="231"/>
      <c r="O71" s="232"/>
      <c r="P71" s="231"/>
      <c r="Q71" s="233"/>
      <c r="R71" s="234"/>
    </row>
    <row r="74" spans="1:18" ht="56.25" customHeight="1" thickBot="1">
      <c r="A74" s="127"/>
      <c r="B74" s="127"/>
      <c r="C74" s="299" t="s">
        <v>242</v>
      </c>
      <c r="D74" s="299"/>
      <c r="E74" s="299"/>
      <c r="F74" s="299"/>
      <c r="G74" s="127"/>
      <c r="H74" s="127"/>
      <c r="I74" s="127"/>
      <c r="J74" s="127"/>
      <c r="K74" s="127"/>
      <c r="N74" s="127"/>
      <c r="O74" s="127"/>
      <c r="P74" s="127"/>
      <c r="Q74" s="127"/>
      <c r="R74" s="127"/>
    </row>
    <row r="75" spans="1:18" ht="18.75" customHeight="1">
      <c r="A75" s="127"/>
      <c r="B75" s="177"/>
      <c r="C75" s="178" t="s">
        <v>163</v>
      </c>
      <c r="D75" s="300" t="s">
        <v>211</v>
      </c>
      <c r="E75" s="300"/>
      <c r="F75" s="300"/>
      <c r="G75" s="300"/>
      <c r="H75" s="300"/>
      <c r="I75" s="300"/>
      <c r="J75" s="300"/>
      <c r="K75" s="300"/>
      <c r="L75" s="300"/>
      <c r="M75" s="300"/>
      <c r="N75" s="300"/>
      <c r="O75" s="300"/>
      <c r="P75" s="300"/>
      <c r="Q75" s="301"/>
      <c r="R75" s="179" t="s">
        <v>178</v>
      </c>
    </row>
    <row r="76" spans="1:18" ht="18.75" customHeight="1">
      <c r="A76" s="127"/>
      <c r="B76" s="180"/>
      <c r="C76" s="181"/>
      <c r="D76" s="119" t="s">
        <v>212</v>
      </c>
      <c r="E76" s="119"/>
      <c r="F76" s="119"/>
      <c r="G76" s="119"/>
      <c r="H76" s="119"/>
      <c r="I76" s="119"/>
      <c r="J76" s="119"/>
      <c r="K76" s="119"/>
      <c r="L76" s="89"/>
      <c r="M76" s="102"/>
      <c r="N76" s="302" t="s">
        <v>241</v>
      </c>
      <c r="O76" s="183"/>
      <c r="P76" s="182" t="s">
        <v>214</v>
      </c>
      <c r="Q76" s="184"/>
      <c r="R76" s="185"/>
    </row>
    <row r="77" spans="1:18" ht="18.75" customHeight="1">
      <c r="A77" s="127"/>
      <c r="B77" s="186" t="s">
        <v>179</v>
      </c>
      <c r="C77" s="187" t="s">
        <v>215</v>
      </c>
      <c r="D77" s="106" t="s">
        <v>216</v>
      </c>
      <c r="E77" s="107" t="s">
        <v>217</v>
      </c>
      <c r="F77" s="107" t="s">
        <v>218</v>
      </c>
      <c r="G77" s="107" t="s">
        <v>219</v>
      </c>
      <c r="H77" s="107" t="s">
        <v>220</v>
      </c>
      <c r="I77" s="107" t="s">
        <v>221</v>
      </c>
      <c r="J77" s="107" t="s">
        <v>222</v>
      </c>
      <c r="K77" s="107" t="s">
        <v>223</v>
      </c>
      <c r="L77" s="90" t="s">
        <v>224</v>
      </c>
      <c r="M77" s="91" t="s">
        <v>165</v>
      </c>
      <c r="N77" s="303"/>
      <c r="O77" s="189"/>
      <c r="P77" s="190" t="s">
        <v>224</v>
      </c>
      <c r="Q77" s="191" t="s">
        <v>165</v>
      </c>
      <c r="R77" s="192"/>
    </row>
    <row r="78" spans="1:18" ht="18.75" customHeight="1">
      <c r="A78" s="127"/>
      <c r="B78" s="193">
        <v>1</v>
      </c>
      <c r="C78" s="194" t="s">
        <v>225</v>
      </c>
      <c r="D78" s="238">
        <v>1.38</v>
      </c>
      <c r="E78" s="196">
        <v>1.6</v>
      </c>
      <c r="F78" s="195"/>
      <c r="G78" s="195"/>
      <c r="H78" s="195"/>
      <c r="I78" s="195"/>
      <c r="J78" s="195"/>
      <c r="K78" s="245">
        <f>ROUNDDOWN(0.9*N78,2)+0.2</f>
        <v>0.55000000000000004</v>
      </c>
      <c r="L78" s="103">
        <f>SUM(D78:K78)</f>
        <v>3.5300000000000002</v>
      </c>
      <c r="M78" s="93">
        <f>(D78*1000000)+(E78*1000000)+(K78*1400000)</f>
        <v>3750000</v>
      </c>
      <c r="N78" s="237">
        <v>0.39</v>
      </c>
      <c r="O78" s="198">
        <v>0</v>
      </c>
      <c r="P78" s="199">
        <f>SUM(L78:L82)+N78</f>
        <v>9.7750000000000004</v>
      </c>
      <c r="Q78" s="200">
        <f>SUM(M78:M82)+O78</f>
        <v>10053000</v>
      </c>
      <c r="R78" s="201"/>
    </row>
    <row r="79" spans="1:18" ht="18.75" customHeight="1">
      <c r="A79" s="127"/>
      <c r="B79" s="193">
        <v>2</v>
      </c>
      <c r="C79" s="202" t="s">
        <v>226</v>
      </c>
      <c r="D79" s="238">
        <f>ROUNDDOWN(3.2*N79,2)</f>
        <v>0.6</v>
      </c>
      <c r="E79" s="196">
        <v>1.1000000000000001</v>
      </c>
      <c r="F79" s="195"/>
      <c r="G79" s="195"/>
      <c r="H79" s="195"/>
      <c r="I79" s="195"/>
      <c r="J79" s="195"/>
      <c r="K79" s="245">
        <f>ROUNDDOWN(0.9*N79,2)+0.2</f>
        <v>0.37</v>
      </c>
      <c r="L79" s="103">
        <f>SUM(D79:K79)</f>
        <v>2.0700000000000003</v>
      </c>
      <c r="M79" s="93">
        <f>(D79*1000000)+(E79*1000000)+(K79*1400000)</f>
        <v>2218000</v>
      </c>
      <c r="N79" s="237">
        <v>0.19</v>
      </c>
      <c r="O79" s="204"/>
      <c r="P79" s="205"/>
      <c r="Q79" s="206"/>
      <c r="R79" s="207"/>
    </row>
    <row r="80" spans="1:18" ht="18.75" customHeight="1">
      <c r="A80" s="127"/>
      <c r="B80" s="193">
        <v>3</v>
      </c>
      <c r="C80" s="202" t="s">
        <v>97</v>
      </c>
      <c r="D80" s="238">
        <f>ROUNDDOWN(3.2*N80,2)</f>
        <v>0.64</v>
      </c>
      <c r="E80" s="196">
        <v>1.4</v>
      </c>
      <c r="F80" s="195"/>
      <c r="G80" s="195"/>
      <c r="H80" s="195"/>
      <c r="I80" s="195"/>
      <c r="J80" s="195"/>
      <c r="K80" s="245">
        <f>ROUNDDOWN(0.9*N80,2)+0.2</f>
        <v>0.38</v>
      </c>
      <c r="L80" s="103">
        <f>SUM(D80:K80)</f>
        <v>2.42</v>
      </c>
      <c r="M80" s="93">
        <f>(D80*1000000)+(E80*1000000)+(K80*1400000)</f>
        <v>2572000</v>
      </c>
      <c r="N80" s="237">
        <v>0.2</v>
      </c>
      <c r="O80" s="204"/>
      <c r="P80" s="205"/>
      <c r="Q80" s="206"/>
      <c r="R80" s="207"/>
    </row>
    <row r="81" spans="1:18" ht="18.75" customHeight="1">
      <c r="A81" s="127"/>
      <c r="B81" s="193">
        <v>4</v>
      </c>
      <c r="C81" s="194" t="s">
        <v>227</v>
      </c>
      <c r="D81" s="238">
        <v>0.59499999999999997</v>
      </c>
      <c r="E81" s="196">
        <v>0.4</v>
      </c>
      <c r="F81" s="195"/>
      <c r="G81" s="195"/>
      <c r="H81" s="195"/>
      <c r="I81" s="195"/>
      <c r="J81" s="195"/>
      <c r="K81" s="245">
        <f>ROUNDDOWN(0.9*N81,2)+0.2</f>
        <v>0.37</v>
      </c>
      <c r="L81" s="103">
        <f>SUM(D81:K81)</f>
        <v>1.365</v>
      </c>
      <c r="M81" s="93">
        <f>(D81*1000000)+(E81*1000000)+(K81*1400000)</f>
        <v>1513000</v>
      </c>
      <c r="N81" s="237">
        <v>0.19</v>
      </c>
      <c r="O81" s="204"/>
      <c r="P81" s="205"/>
      <c r="Q81" s="206"/>
      <c r="R81" s="207"/>
    </row>
    <row r="82" spans="1:18" ht="18.75" customHeight="1">
      <c r="A82" s="127"/>
      <c r="B82" s="193">
        <v>5</v>
      </c>
      <c r="C82" s="194" t="s">
        <v>106</v>
      </c>
      <c r="D82" s="236"/>
      <c r="E82" s="236"/>
      <c r="F82" s="195"/>
      <c r="G82" s="195"/>
      <c r="H82" s="195"/>
      <c r="I82" s="195"/>
      <c r="J82" s="195"/>
      <c r="K82" s="246"/>
      <c r="L82" s="103">
        <f t="shared" ref="L82:L83" si="26">SUM(D82:K82)</f>
        <v>0</v>
      </c>
      <c r="M82" s="93">
        <f t="shared" ref="M82" si="27">(D82*1000000)+(E82*1000000)+(K82*1400000)</f>
        <v>0</v>
      </c>
      <c r="N82" s="237">
        <v>0</v>
      </c>
      <c r="O82" s="209"/>
      <c r="P82" s="86"/>
      <c r="Q82" s="82"/>
      <c r="R82" s="210"/>
    </row>
    <row r="83" spans="1:18" ht="18.75" customHeight="1" thickBot="1">
      <c r="A83" s="127"/>
      <c r="B83" s="193">
        <v>6</v>
      </c>
      <c r="C83" s="194" t="s">
        <v>228</v>
      </c>
      <c r="D83" s="235">
        <v>0.5</v>
      </c>
      <c r="E83" s="196">
        <v>0.4</v>
      </c>
      <c r="F83" s="195"/>
      <c r="G83" s="195"/>
      <c r="H83" s="195"/>
      <c r="I83" s="195"/>
      <c r="J83" s="195"/>
      <c r="K83" s="245">
        <f>0.2+0.2</f>
        <v>0.4</v>
      </c>
      <c r="L83" s="103">
        <f t="shared" si="26"/>
        <v>1.3</v>
      </c>
      <c r="M83" s="93">
        <f>(D83*1000000)+(E83*1000000)+(K83*1400000)</f>
        <v>1460000</v>
      </c>
      <c r="N83" s="211"/>
      <c r="O83" s="212"/>
      <c r="P83" s="211">
        <f>SUM(L83:L83)+N83</f>
        <v>1.3</v>
      </c>
      <c r="Q83" s="213">
        <f>SUM(M83:M83)+O78</f>
        <v>1460000</v>
      </c>
      <c r="R83" s="214"/>
    </row>
    <row r="84" spans="1:18" ht="18.75" customHeight="1">
      <c r="A84" s="127"/>
      <c r="B84" s="304" t="s">
        <v>189</v>
      </c>
      <c r="C84" s="305"/>
      <c r="D84" s="239">
        <f t="shared" ref="D84:K84" si="28">SUM(D78:D83)</f>
        <v>3.7149999999999999</v>
      </c>
      <c r="E84" s="125">
        <f t="shared" si="28"/>
        <v>4.9000000000000004</v>
      </c>
      <c r="F84" s="125">
        <f t="shared" si="28"/>
        <v>0</v>
      </c>
      <c r="G84" s="125">
        <f t="shared" si="28"/>
        <v>0</v>
      </c>
      <c r="H84" s="125">
        <f t="shared" si="28"/>
        <v>0</v>
      </c>
      <c r="I84" s="125">
        <f t="shared" si="28"/>
        <v>0</v>
      </c>
      <c r="J84" s="125">
        <f t="shared" si="28"/>
        <v>0</v>
      </c>
      <c r="K84" s="125">
        <f t="shared" si="28"/>
        <v>2.0699999999999998</v>
      </c>
      <c r="L84" s="104">
        <f>SUM(D84:K84)</f>
        <v>10.685</v>
      </c>
      <c r="M84" s="95">
        <f>SUM(M78:M83)</f>
        <v>11513000</v>
      </c>
      <c r="N84" s="215">
        <f>SUM(N78:N83)</f>
        <v>0.97</v>
      </c>
      <c r="O84" s="216">
        <f>SUM(O78:O83)</f>
        <v>0</v>
      </c>
      <c r="P84" s="215">
        <f>SUM(P78:P83)</f>
        <v>11.075000000000001</v>
      </c>
      <c r="Q84" s="217">
        <f>SUM(Q78:Q83)</f>
        <v>11513000</v>
      </c>
      <c r="R84" s="218"/>
    </row>
    <row r="85" spans="1:18" ht="18.75" customHeight="1">
      <c r="A85" s="127"/>
      <c r="B85" s="306" t="s">
        <v>231</v>
      </c>
      <c r="C85" s="307"/>
      <c r="D85" s="219">
        <v>1000000</v>
      </c>
      <c r="E85" s="220">
        <v>1000000</v>
      </c>
      <c r="F85" s="220">
        <v>1000000</v>
      </c>
      <c r="G85" s="220">
        <v>1000000</v>
      </c>
      <c r="H85" s="220">
        <v>1000000</v>
      </c>
      <c r="I85" s="220">
        <v>1000000</v>
      </c>
      <c r="J85" s="220">
        <v>1000000</v>
      </c>
      <c r="K85" s="220">
        <v>1400000</v>
      </c>
      <c r="L85" s="221"/>
      <c r="M85" s="222"/>
      <c r="N85" s="223"/>
      <c r="O85" s="224"/>
      <c r="P85" s="223"/>
      <c r="Q85" s="225"/>
      <c r="R85" s="226"/>
    </row>
    <row r="86" spans="1:18" ht="18.75" customHeight="1" thickBot="1">
      <c r="A86" s="127"/>
      <c r="B86" s="308" t="s">
        <v>165</v>
      </c>
      <c r="C86" s="309"/>
      <c r="D86" s="227">
        <f t="shared" ref="D86:K86" si="29">D84*D85</f>
        <v>3715000</v>
      </c>
      <c r="E86" s="228">
        <f t="shared" si="29"/>
        <v>4900000</v>
      </c>
      <c r="F86" s="228">
        <f t="shared" si="29"/>
        <v>0</v>
      </c>
      <c r="G86" s="228">
        <f t="shared" si="29"/>
        <v>0</v>
      </c>
      <c r="H86" s="228">
        <f t="shared" si="29"/>
        <v>0</v>
      </c>
      <c r="I86" s="228">
        <f t="shared" si="29"/>
        <v>0</v>
      </c>
      <c r="J86" s="228">
        <f t="shared" si="29"/>
        <v>0</v>
      </c>
      <c r="K86" s="228">
        <f t="shared" si="29"/>
        <v>2898000</v>
      </c>
      <c r="L86" s="229"/>
      <c r="M86" s="230"/>
      <c r="N86" s="231"/>
      <c r="O86" s="232"/>
      <c r="P86" s="231"/>
      <c r="Q86" s="233"/>
      <c r="R86" s="234"/>
    </row>
    <row r="88" spans="1:18" ht="56.25" customHeight="1" thickBot="1">
      <c r="A88" s="127"/>
      <c r="B88" s="127"/>
      <c r="C88" s="298" t="s">
        <v>242</v>
      </c>
      <c r="D88" s="298"/>
      <c r="E88" s="298"/>
      <c r="F88" s="298"/>
      <c r="G88" s="127"/>
      <c r="H88" s="127"/>
      <c r="I88" s="127"/>
      <c r="J88" s="127"/>
      <c r="K88" s="127"/>
      <c r="N88" s="127"/>
      <c r="O88" s="127"/>
      <c r="P88" s="127"/>
      <c r="Q88" s="127"/>
      <c r="R88" s="127"/>
    </row>
    <row r="89" spans="1:18" ht="18.75" customHeight="1">
      <c r="A89" s="127"/>
      <c r="B89" s="177"/>
      <c r="C89" s="178" t="s">
        <v>163</v>
      </c>
      <c r="D89" s="300" t="s">
        <v>211</v>
      </c>
      <c r="E89" s="300"/>
      <c r="F89" s="300"/>
      <c r="G89" s="300"/>
      <c r="H89" s="300"/>
      <c r="I89" s="300"/>
      <c r="J89" s="300"/>
      <c r="K89" s="300"/>
      <c r="L89" s="300"/>
      <c r="M89" s="300"/>
      <c r="N89" s="300"/>
      <c r="O89" s="300"/>
      <c r="P89" s="300"/>
      <c r="Q89" s="301"/>
      <c r="R89" s="179" t="s">
        <v>178</v>
      </c>
    </row>
    <row r="90" spans="1:18" ht="18.75" customHeight="1">
      <c r="A90" s="127"/>
      <c r="B90" s="180"/>
      <c r="C90" s="181"/>
      <c r="D90" s="119" t="s">
        <v>212</v>
      </c>
      <c r="E90" s="119"/>
      <c r="F90" s="119"/>
      <c r="G90" s="119"/>
      <c r="H90" s="119"/>
      <c r="I90" s="119"/>
      <c r="J90" s="119"/>
      <c r="K90" s="119"/>
      <c r="L90" s="89"/>
      <c r="M90" s="102"/>
      <c r="N90" s="302" t="s">
        <v>241</v>
      </c>
      <c r="O90" s="183"/>
      <c r="P90" s="182" t="s">
        <v>214</v>
      </c>
      <c r="Q90" s="184"/>
      <c r="R90" s="185"/>
    </row>
    <row r="91" spans="1:18" ht="18.75" customHeight="1">
      <c r="A91" s="127"/>
      <c r="B91" s="186" t="s">
        <v>179</v>
      </c>
      <c r="C91" s="187" t="s">
        <v>215</v>
      </c>
      <c r="D91" s="106" t="s">
        <v>216</v>
      </c>
      <c r="E91" s="107" t="s">
        <v>217</v>
      </c>
      <c r="F91" s="107" t="s">
        <v>218</v>
      </c>
      <c r="G91" s="107" t="s">
        <v>219</v>
      </c>
      <c r="H91" s="107" t="s">
        <v>220</v>
      </c>
      <c r="I91" s="107" t="s">
        <v>221</v>
      </c>
      <c r="J91" s="107" t="s">
        <v>222</v>
      </c>
      <c r="K91" s="107" t="s">
        <v>223</v>
      </c>
      <c r="L91" s="90" t="s">
        <v>224</v>
      </c>
      <c r="M91" s="91" t="s">
        <v>165</v>
      </c>
      <c r="N91" s="303"/>
      <c r="O91" s="189"/>
      <c r="P91" s="190" t="s">
        <v>224</v>
      </c>
      <c r="Q91" s="191" t="s">
        <v>165</v>
      </c>
      <c r="R91" s="192"/>
    </row>
    <row r="92" spans="1:18" ht="18.75" customHeight="1">
      <c r="A92" s="127"/>
      <c r="B92" s="193">
        <v>1</v>
      </c>
      <c r="C92" s="194" t="s">
        <v>225</v>
      </c>
      <c r="D92" s="238">
        <v>1.38</v>
      </c>
      <c r="E92" s="196">
        <v>1.6</v>
      </c>
      <c r="F92" s="109"/>
      <c r="G92" s="109"/>
      <c r="H92" s="109"/>
      <c r="I92" s="109"/>
      <c r="J92" s="109"/>
      <c r="K92" s="243">
        <f>ROUNDDOWN(0.9*N92,2)+0.2</f>
        <v>0.55000000000000004</v>
      </c>
      <c r="L92" s="103">
        <f>SUM(D92:K92)</f>
        <v>3.5300000000000002</v>
      </c>
      <c r="M92" s="93">
        <f>SUM(D92:J92)*1000000+K92*1400000</f>
        <v>3750000</v>
      </c>
      <c r="N92" s="237">
        <v>0.39</v>
      </c>
      <c r="O92" s="198">
        <v>0</v>
      </c>
      <c r="P92" s="199">
        <f>SUM(L92:L96)+N92</f>
        <v>9.7750000000000021</v>
      </c>
      <c r="Q92" s="200">
        <f>SUM(M92:M96)+O92</f>
        <v>10053000</v>
      </c>
      <c r="R92" s="201"/>
    </row>
    <row r="93" spans="1:18" ht="18.75" customHeight="1">
      <c r="A93" s="127"/>
      <c r="B93" s="193">
        <v>2</v>
      </c>
      <c r="C93" s="202" t="s">
        <v>226</v>
      </c>
      <c r="D93" s="238">
        <f>ROUNDDOWN(3.2*N93,2)</f>
        <v>0.6</v>
      </c>
      <c r="E93" s="196">
        <v>1.1000000000000001</v>
      </c>
      <c r="F93" s="109"/>
      <c r="G93" s="109"/>
      <c r="H93" s="109"/>
      <c r="I93" s="109"/>
      <c r="J93" s="109"/>
      <c r="K93" s="243">
        <f>ROUNDDOWN(0.9*N93,2)+0.2</f>
        <v>0.37</v>
      </c>
      <c r="L93" s="103">
        <f>SUM(D93:K93)</f>
        <v>2.0700000000000003</v>
      </c>
      <c r="M93" s="93">
        <f>SUM(D93:J93)*1000000+K93*1400000</f>
        <v>2218000</v>
      </c>
      <c r="N93" s="237">
        <v>0.19</v>
      </c>
      <c r="O93" s="204"/>
      <c r="P93" s="205"/>
      <c r="Q93" s="206"/>
      <c r="R93" s="207"/>
    </row>
    <row r="94" spans="1:18" ht="18.75" customHeight="1">
      <c r="A94" s="127"/>
      <c r="B94" s="193">
        <v>3</v>
      </c>
      <c r="C94" s="202" t="s">
        <v>97</v>
      </c>
      <c r="D94" s="238">
        <f>ROUNDDOWN(3.2*N94,2)</f>
        <v>0.64</v>
      </c>
      <c r="E94" s="109">
        <v>0.9</v>
      </c>
      <c r="F94" s="109"/>
      <c r="G94" s="109"/>
      <c r="H94" s="109"/>
      <c r="I94" s="109"/>
      <c r="J94" s="109"/>
      <c r="K94" s="243">
        <f>ROUNDDOWN(0.9*N94,2)+0.2</f>
        <v>0.38</v>
      </c>
      <c r="L94" s="103">
        <f>SUM(D94:K94)</f>
        <v>1.92</v>
      </c>
      <c r="M94" s="93">
        <f t="shared" ref="M94:M97" si="30">SUM(D94:J94)*1000000+K94*1400000</f>
        <v>2072000</v>
      </c>
      <c r="N94" s="237">
        <v>0.2</v>
      </c>
      <c r="O94" s="204"/>
      <c r="P94" s="205"/>
      <c r="Q94" s="206"/>
      <c r="R94" s="207"/>
    </row>
    <row r="95" spans="1:18" ht="18.75" customHeight="1">
      <c r="A95" s="127"/>
      <c r="B95" s="193">
        <v>4</v>
      </c>
      <c r="C95" s="194" t="s">
        <v>227</v>
      </c>
      <c r="D95" s="238">
        <v>0.59499999999999997</v>
      </c>
      <c r="E95" s="109">
        <v>0.9</v>
      </c>
      <c r="F95" s="109"/>
      <c r="G95" s="109"/>
      <c r="H95" s="109"/>
      <c r="I95" s="109"/>
      <c r="J95" s="109"/>
      <c r="K95" s="243">
        <f>ROUNDDOWN(0.9*N95,2)+0.2</f>
        <v>0.37</v>
      </c>
      <c r="L95" s="103">
        <f>SUM(D95:K95)</f>
        <v>1.8650000000000002</v>
      </c>
      <c r="M95" s="93">
        <f t="shared" si="30"/>
        <v>2013000</v>
      </c>
      <c r="N95" s="237">
        <v>0.19</v>
      </c>
      <c r="O95" s="204"/>
      <c r="P95" s="205"/>
      <c r="Q95" s="206"/>
      <c r="R95" s="207"/>
    </row>
    <row r="96" spans="1:18" ht="18.75" customHeight="1">
      <c r="A96" s="127"/>
      <c r="B96" s="193">
        <v>5</v>
      </c>
      <c r="C96" s="194" t="s">
        <v>106</v>
      </c>
      <c r="D96" s="236"/>
      <c r="E96" s="236"/>
      <c r="F96" s="195"/>
      <c r="G96" s="195"/>
      <c r="H96" s="195"/>
      <c r="I96" s="195"/>
      <c r="J96" s="195"/>
      <c r="K96" s="244"/>
      <c r="L96" s="103">
        <f t="shared" ref="L96:L97" si="31">SUM(D96:K96)</f>
        <v>0</v>
      </c>
      <c r="M96" s="93">
        <f t="shared" si="30"/>
        <v>0</v>
      </c>
      <c r="N96" s="237">
        <v>0</v>
      </c>
      <c r="O96" s="209"/>
      <c r="P96" s="86"/>
      <c r="Q96" s="82"/>
      <c r="R96" s="210"/>
    </row>
    <row r="97" spans="1:18" ht="18.75" customHeight="1" thickBot="1">
      <c r="A97" s="127"/>
      <c r="B97" s="193">
        <v>6</v>
      </c>
      <c r="C97" s="194" t="s">
        <v>228</v>
      </c>
      <c r="D97" s="235">
        <v>0.5</v>
      </c>
      <c r="E97" s="196">
        <v>0.4</v>
      </c>
      <c r="F97" s="195"/>
      <c r="G97" s="195"/>
      <c r="H97" s="195"/>
      <c r="I97" s="195"/>
      <c r="J97" s="195"/>
      <c r="K97" s="243">
        <f>0.2+0.2</f>
        <v>0.4</v>
      </c>
      <c r="L97" s="103">
        <f t="shared" si="31"/>
        <v>1.3</v>
      </c>
      <c r="M97" s="93">
        <f t="shared" si="30"/>
        <v>1460000</v>
      </c>
      <c r="N97" s="211"/>
      <c r="O97" s="212"/>
      <c r="P97" s="211">
        <f>SUM(L97:L97)+N97</f>
        <v>1.3</v>
      </c>
      <c r="Q97" s="213">
        <f>SUM(M97:M97)+O92</f>
        <v>1460000</v>
      </c>
      <c r="R97" s="214"/>
    </row>
    <row r="98" spans="1:18" ht="18.75" customHeight="1">
      <c r="A98" s="127"/>
      <c r="B98" s="304" t="s">
        <v>189</v>
      </c>
      <c r="C98" s="305"/>
      <c r="D98" s="239">
        <f t="shared" ref="D98" si="32">SUM(D92:D97)</f>
        <v>3.7149999999999999</v>
      </c>
      <c r="E98" s="125">
        <f t="shared" ref="E98" si="33">SUM(E92:E97)</f>
        <v>4.9000000000000004</v>
      </c>
      <c r="F98" s="125">
        <f t="shared" ref="F98" si="34">SUM(F92:F97)</f>
        <v>0</v>
      </c>
      <c r="G98" s="125">
        <f t="shared" ref="G98" si="35">SUM(G92:G97)</f>
        <v>0</v>
      </c>
      <c r="H98" s="125">
        <f t="shared" ref="H98" si="36">SUM(H92:H97)</f>
        <v>0</v>
      </c>
      <c r="I98" s="125">
        <f t="shared" ref="I98" si="37">SUM(I92:I97)</f>
        <v>0</v>
      </c>
      <c r="J98" s="125">
        <f t="shared" ref="J98" si="38">SUM(J92:J97)</f>
        <v>0</v>
      </c>
      <c r="K98" s="125">
        <f t="shared" ref="K98" si="39">SUM(K92:K97)</f>
        <v>2.0699999999999998</v>
      </c>
      <c r="L98" s="104">
        <f>SUM(D98:K98)</f>
        <v>10.685</v>
      </c>
      <c r="M98" s="95">
        <f>SUM(M92:M97)</f>
        <v>11513000</v>
      </c>
      <c r="N98" s="215">
        <f>SUM(N92:N97)</f>
        <v>0.97</v>
      </c>
      <c r="O98" s="216">
        <f>SUM(O92:O97)</f>
        <v>0</v>
      </c>
      <c r="P98" s="215">
        <f>SUM(P92:P97)</f>
        <v>11.075000000000003</v>
      </c>
      <c r="Q98" s="217">
        <f>SUM(Q92:Q97)</f>
        <v>11513000</v>
      </c>
      <c r="R98" s="218"/>
    </row>
    <row r="99" spans="1:18" ht="18.75" customHeight="1">
      <c r="A99" s="127"/>
      <c r="B99" s="306" t="s">
        <v>231</v>
      </c>
      <c r="C99" s="307"/>
      <c r="D99" s="219">
        <v>1000000</v>
      </c>
      <c r="E99" s="220">
        <v>1000000</v>
      </c>
      <c r="F99" s="220">
        <v>1000000</v>
      </c>
      <c r="G99" s="220">
        <v>1000000</v>
      </c>
      <c r="H99" s="220">
        <v>1000000</v>
      </c>
      <c r="I99" s="220">
        <v>1000000</v>
      </c>
      <c r="J99" s="220">
        <v>1000000</v>
      </c>
      <c r="K99" s="220">
        <v>1400000</v>
      </c>
      <c r="L99" s="221"/>
      <c r="M99" s="222"/>
      <c r="N99" s="223"/>
      <c r="O99" s="224"/>
      <c r="P99" s="223"/>
      <c r="Q99" s="225"/>
      <c r="R99" s="226"/>
    </row>
    <row r="100" spans="1:18" ht="18.75" customHeight="1" thickBot="1">
      <c r="A100" s="127"/>
      <c r="B100" s="308" t="s">
        <v>165</v>
      </c>
      <c r="C100" s="309"/>
      <c r="D100" s="227">
        <f t="shared" ref="D100" si="40">D98*D99</f>
        <v>3715000</v>
      </c>
      <c r="E100" s="228">
        <f t="shared" ref="E100" si="41">E98*E99</f>
        <v>4900000</v>
      </c>
      <c r="F100" s="228">
        <f t="shared" ref="F100" si="42">F98*F99</f>
        <v>0</v>
      </c>
      <c r="G100" s="228">
        <f t="shared" ref="G100" si="43">G98*G99</f>
        <v>0</v>
      </c>
      <c r="H100" s="228">
        <f t="shared" ref="H100" si="44">H98*H99</f>
        <v>0</v>
      </c>
      <c r="I100" s="228">
        <f t="shared" ref="I100" si="45">I98*I99</f>
        <v>0</v>
      </c>
      <c r="J100" s="228">
        <f t="shared" ref="J100" si="46">J98*J99</f>
        <v>0</v>
      </c>
      <c r="K100" s="228">
        <f t="shared" ref="K100" si="47">K98*K99</f>
        <v>2898000</v>
      </c>
      <c r="L100" s="229"/>
      <c r="M100" s="230"/>
      <c r="N100" s="231"/>
      <c r="O100" s="232"/>
      <c r="P100" s="231"/>
      <c r="Q100" s="233"/>
      <c r="R100" s="234"/>
    </row>
  </sheetData>
  <mergeCells count="51">
    <mergeCell ref="B12:C12"/>
    <mergeCell ref="D3:Q3"/>
    <mergeCell ref="R3:R5"/>
    <mergeCell ref="D4:M4"/>
    <mergeCell ref="N4:O4"/>
    <mergeCell ref="P4:Q4"/>
    <mergeCell ref="N6:N10"/>
    <mergeCell ref="O6:O10"/>
    <mergeCell ref="P6:P10"/>
    <mergeCell ref="Q6:Q10"/>
    <mergeCell ref="R6:R10"/>
    <mergeCell ref="B13:C13"/>
    <mergeCell ref="B14:C14"/>
    <mergeCell ref="D45:Q45"/>
    <mergeCell ref="D17:Q17"/>
    <mergeCell ref="R17:R19"/>
    <mergeCell ref="D18:M18"/>
    <mergeCell ref="N18:O18"/>
    <mergeCell ref="P18:Q18"/>
    <mergeCell ref="N20:N24"/>
    <mergeCell ref="O20:O24"/>
    <mergeCell ref="P20:P24"/>
    <mergeCell ref="Q20:Q24"/>
    <mergeCell ref="R20:R24"/>
    <mergeCell ref="D31:Q31"/>
    <mergeCell ref="B40:C40"/>
    <mergeCell ref="B41:C41"/>
    <mergeCell ref="N61:N62"/>
    <mergeCell ref="D60:Q60"/>
    <mergeCell ref="B26:C26"/>
    <mergeCell ref="B27:C27"/>
    <mergeCell ref="B28:C28"/>
    <mergeCell ref="B56:C56"/>
    <mergeCell ref="B42:C42"/>
    <mergeCell ref="B54:C54"/>
    <mergeCell ref="B55:C55"/>
    <mergeCell ref="B99:C99"/>
    <mergeCell ref="B100:C100"/>
    <mergeCell ref="B69:C69"/>
    <mergeCell ref="B70:C70"/>
    <mergeCell ref="B71:C71"/>
    <mergeCell ref="B84:C84"/>
    <mergeCell ref="B85:C85"/>
    <mergeCell ref="B86:C86"/>
    <mergeCell ref="C88:F88"/>
    <mergeCell ref="C74:F74"/>
    <mergeCell ref="D89:Q89"/>
    <mergeCell ref="N90:N91"/>
    <mergeCell ref="B98:C98"/>
    <mergeCell ref="D75:Q75"/>
    <mergeCell ref="N76:N77"/>
  </mergeCells>
  <phoneticPr fontId="1"/>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0A43AC-EAD8-4E7E-A16F-0DB984014D00}">
  <dimension ref="B1:P16"/>
  <sheetViews>
    <sheetView zoomScaleNormal="100" workbookViewId="0">
      <pane xSplit="3" ySplit="3" topLeftCell="D4" activePane="bottomRight" state="frozen"/>
      <selection pane="bottomRight" activeCell="D4" sqref="D4:Q4"/>
      <selection pane="bottomLeft" activeCell="D4" sqref="D4:Q4"/>
      <selection pane="topRight" activeCell="D4" sqref="D4:Q4"/>
    </sheetView>
  </sheetViews>
  <sheetFormatPr defaultColWidth="8.625" defaultRowHeight="18.75" customHeight="1"/>
  <cols>
    <col min="1" max="1" width="2.625" style="24" customWidth="1"/>
    <col min="2" max="2" width="4.125" style="24" bestFit="1" customWidth="1"/>
    <col min="3" max="3" width="31.125" style="24" customWidth="1"/>
    <col min="4" max="6" width="14.125" style="105" customWidth="1"/>
    <col min="7" max="7" width="13.5" style="105" customWidth="1"/>
    <col min="8" max="8" width="15.625" style="105" customWidth="1"/>
    <col min="9" max="9" width="15.125" style="105" customWidth="1"/>
    <col min="10" max="10" width="13.5" style="69" customWidth="1"/>
    <col min="11" max="11" width="15.125" style="88" bestFit="1" customWidth="1"/>
    <col min="12" max="12" width="13.5" style="24" customWidth="1"/>
    <col min="13" max="13" width="14.25" style="24" customWidth="1"/>
    <col min="14" max="14" width="13.5" style="24" customWidth="1"/>
    <col min="15" max="15" width="15.125" style="24" bestFit="1" customWidth="1"/>
    <col min="16" max="16" width="53.125" style="24" customWidth="1"/>
    <col min="17" max="16384" width="8.625" style="24"/>
  </cols>
  <sheetData>
    <row r="1" spans="2:16" ht="17.649999999999999" hidden="1">
      <c r="C1" s="50" t="s">
        <v>176</v>
      </c>
    </row>
    <row r="2" spans="2:16" ht="17.649999999999999">
      <c r="C2" s="50"/>
    </row>
    <row r="3" spans="2:16" ht="18" thickBot="1">
      <c r="C3" s="69" t="s">
        <v>243</v>
      </c>
    </row>
    <row r="4" spans="2:16" ht="17.649999999999999">
      <c r="B4" s="25"/>
      <c r="C4" s="26" t="s">
        <v>163</v>
      </c>
      <c r="D4" s="270" t="s">
        <v>211</v>
      </c>
      <c r="E4" s="270"/>
      <c r="F4" s="270"/>
      <c r="G4" s="270"/>
      <c r="H4" s="270"/>
      <c r="I4" s="270"/>
      <c r="J4" s="270"/>
      <c r="K4" s="270"/>
      <c r="L4" s="270"/>
      <c r="M4" s="270"/>
      <c r="N4" s="270"/>
      <c r="O4" s="271"/>
      <c r="P4" s="284" t="s">
        <v>178</v>
      </c>
    </row>
    <row r="5" spans="2:16" ht="22.5" customHeight="1">
      <c r="B5" s="41"/>
      <c r="C5" s="42"/>
      <c r="D5" s="287" t="s">
        <v>212</v>
      </c>
      <c r="E5" s="287"/>
      <c r="F5" s="287"/>
      <c r="G5" s="287"/>
      <c r="H5" s="287"/>
      <c r="I5" s="287"/>
      <c r="J5" s="287"/>
      <c r="K5" s="288"/>
      <c r="L5" s="289" t="s">
        <v>213</v>
      </c>
      <c r="M5" s="290"/>
      <c r="N5" s="289" t="s">
        <v>214</v>
      </c>
      <c r="O5" s="291"/>
      <c r="P5" s="285"/>
    </row>
    <row r="6" spans="2:16" ht="70.5">
      <c r="B6" s="29" t="s">
        <v>179</v>
      </c>
      <c r="C6" s="30" t="s">
        <v>215</v>
      </c>
      <c r="D6" s="106" t="s">
        <v>244</v>
      </c>
      <c r="E6" s="106" t="s">
        <v>245</v>
      </c>
      <c r="F6" s="107" t="s">
        <v>246</v>
      </c>
      <c r="G6" s="107" t="s">
        <v>247</v>
      </c>
      <c r="H6" s="107" t="s">
        <v>248</v>
      </c>
      <c r="I6" s="107" t="s">
        <v>223</v>
      </c>
      <c r="J6" s="90" t="s">
        <v>224</v>
      </c>
      <c r="K6" s="91" t="s">
        <v>165</v>
      </c>
      <c r="L6" s="27" t="s">
        <v>224</v>
      </c>
      <c r="M6" s="28" t="s">
        <v>165</v>
      </c>
      <c r="N6" s="27" t="s">
        <v>224</v>
      </c>
      <c r="O6" s="45" t="s">
        <v>165</v>
      </c>
      <c r="P6" s="286"/>
    </row>
    <row r="7" spans="2:16" ht="17.649999999999999">
      <c r="B7" s="31">
        <v>1</v>
      </c>
      <c r="C7" s="19" t="s">
        <v>225</v>
      </c>
      <c r="D7" s="108">
        <v>5.5</v>
      </c>
      <c r="E7" s="109">
        <v>9.1999999999999993</v>
      </c>
      <c r="F7" s="109">
        <v>1.2999999999999998</v>
      </c>
      <c r="G7" s="109">
        <v>0.90000000000000013</v>
      </c>
      <c r="H7" s="109">
        <v>0</v>
      </c>
      <c r="I7" s="109">
        <v>3.8</v>
      </c>
      <c r="J7" s="92">
        <f t="shared" ref="J7:J13" si="0">SUM(D7:I7)</f>
        <v>20.7</v>
      </c>
      <c r="K7" s="93">
        <f t="shared" ref="K7:K12" si="1">SUM(D7:H7)*1000000+I7*1400000</f>
        <v>22220000</v>
      </c>
      <c r="L7" s="278">
        <v>0</v>
      </c>
      <c r="M7" s="281">
        <v>0</v>
      </c>
      <c r="N7" s="278">
        <f>SUM(J7:J11)+L7</f>
        <v>58.29999999999999</v>
      </c>
      <c r="O7" s="292">
        <f>SUM(K7:K11)+M7</f>
        <v>62900000</v>
      </c>
      <c r="P7" s="295"/>
    </row>
    <row r="8" spans="2:16" ht="17.649999999999999">
      <c r="B8" s="31">
        <v>2</v>
      </c>
      <c r="C8" s="32" t="s">
        <v>226</v>
      </c>
      <c r="D8" s="108">
        <v>5.2</v>
      </c>
      <c r="E8" s="109">
        <v>5.3</v>
      </c>
      <c r="F8" s="109">
        <v>0.5</v>
      </c>
      <c r="G8" s="109">
        <v>0</v>
      </c>
      <c r="H8" s="109">
        <v>0</v>
      </c>
      <c r="I8" s="109">
        <v>2.6</v>
      </c>
      <c r="J8" s="92">
        <f t="shared" si="0"/>
        <v>13.6</v>
      </c>
      <c r="K8" s="93">
        <f t="shared" si="1"/>
        <v>14640000</v>
      </c>
      <c r="L8" s="279"/>
      <c r="M8" s="282"/>
      <c r="N8" s="279"/>
      <c r="O8" s="293"/>
      <c r="P8" s="296"/>
    </row>
    <row r="9" spans="2:16" ht="17.649999999999999">
      <c r="B9" s="31">
        <v>3</v>
      </c>
      <c r="C9" s="32" t="s">
        <v>97</v>
      </c>
      <c r="D9" s="108">
        <v>3.2</v>
      </c>
      <c r="E9" s="109">
        <v>7</v>
      </c>
      <c r="F9" s="109">
        <v>1.2</v>
      </c>
      <c r="G9" s="109">
        <v>0.70000000000000007</v>
      </c>
      <c r="H9" s="109">
        <v>0</v>
      </c>
      <c r="I9" s="109">
        <v>2.7</v>
      </c>
      <c r="J9" s="92">
        <f t="shared" si="0"/>
        <v>14.799999999999997</v>
      </c>
      <c r="K9" s="93">
        <f t="shared" si="1"/>
        <v>15879999.999999998</v>
      </c>
      <c r="L9" s="279"/>
      <c r="M9" s="282"/>
      <c r="N9" s="279"/>
      <c r="O9" s="293"/>
      <c r="P9" s="296"/>
    </row>
    <row r="10" spans="2:16" ht="17.649999999999999">
      <c r="B10" s="31">
        <v>4</v>
      </c>
      <c r="C10" s="19" t="s">
        <v>227</v>
      </c>
      <c r="D10" s="108">
        <v>2.2000000000000002</v>
      </c>
      <c r="E10" s="109">
        <v>3</v>
      </c>
      <c r="F10" s="109">
        <v>0.60000000000000009</v>
      </c>
      <c r="G10" s="109">
        <v>0.60000000000000009</v>
      </c>
      <c r="H10" s="109">
        <v>0</v>
      </c>
      <c r="I10" s="109">
        <v>1.9</v>
      </c>
      <c r="J10" s="92">
        <f t="shared" si="0"/>
        <v>8.3000000000000007</v>
      </c>
      <c r="K10" s="93">
        <f t="shared" si="1"/>
        <v>9060000</v>
      </c>
      <c r="L10" s="279"/>
      <c r="M10" s="282"/>
      <c r="N10" s="279"/>
      <c r="O10" s="293"/>
      <c r="P10" s="296"/>
    </row>
    <row r="11" spans="2:16" ht="18" thickBot="1">
      <c r="B11" s="31">
        <v>5</v>
      </c>
      <c r="C11" s="19" t="s">
        <v>106</v>
      </c>
      <c r="D11" s="108">
        <v>0.4</v>
      </c>
      <c r="E11" s="126"/>
      <c r="F11" s="126"/>
      <c r="G11" s="126"/>
      <c r="H11" s="126"/>
      <c r="I11" s="109">
        <v>0.5</v>
      </c>
      <c r="J11" s="92">
        <f t="shared" si="0"/>
        <v>0.9</v>
      </c>
      <c r="K11" s="93">
        <f t="shared" si="1"/>
        <v>1100000</v>
      </c>
      <c r="L11" s="280"/>
      <c r="M11" s="283"/>
      <c r="N11" s="280"/>
      <c r="O11" s="294"/>
      <c r="P11" s="297"/>
    </row>
    <row r="12" spans="2:16" ht="18" thickBot="1">
      <c r="B12" s="31">
        <v>6</v>
      </c>
      <c r="C12" s="19" t="s">
        <v>233</v>
      </c>
      <c r="D12" s="108">
        <v>2.4</v>
      </c>
      <c r="E12" s="109">
        <v>0</v>
      </c>
      <c r="F12" s="109">
        <v>2.4</v>
      </c>
      <c r="G12" s="109">
        <v>0</v>
      </c>
      <c r="H12" s="109">
        <v>0</v>
      </c>
      <c r="I12" s="109">
        <v>0.9</v>
      </c>
      <c r="J12" s="92">
        <f t="shared" si="0"/>
        <v>5.7</v>
      </c>
      <c r="K12" s="93">
        <f t="shared" si="1"/>
        <v>6060000</v>
      </c>
      <c r="L12" s="75">
        <v>0</v>
      </c>
      <c r="M12" s="23">
        <f>SUM(M6:M11)</f>
        <v>0</v>
      </c>
      <c r="N12" s="75">
        <f>SUM(J12:J12)+L12</f>
        <v>5.7</v>
      </c>
      <c r="O12" s="76">
        <f>SUM(K12:K12)+M7</f>
        <v>6060000</v>
      </c>
      <c r="P12" s="47"/>
    </row>
    <row r="13" spans="2:16" ht="17.649999999999999">
      <c r="B13" s="272" t="s">
        <v>189</v>
      </c>
      <c r="C13" s="273"/>
      <c r="D13" s="112">
        <f t="shared" ref="D13:I13" si="2">SUM(D7:D12)</f>
        <v>18.899999999999995</v>
      </c>
      <c r="E13" s="113">
        <f t="shared" si="2"/>
        <v>24.5</v>
      </c>
      <c r="F13" s="113">
        <f t="shared" si="2"/>
        <v>6</v>
      </c>
      <c r="G13" s="113">
        <f t="shared" si="2"/>
        <v>2.2000000000000002</v>
      </c>
      <c r="H13" s="113">
        <f t="shared" si="2"/>
        <v>0</v>
      </c>
      <c r="I13" s="113">
        <f t="shared" si="2"/>
        <v>12.400000000000002</v>
      </c>
      <c r="J13" s="94">
        <f t="shared" si="0"/>
        <v>64</v>
      </c>
      <c r="K13" s="95">
        <f>SUM(K7:K12)</f>
        <v>68960000</v>
      </c>
      <c r="L13" s="40">
        <f>SUM(L7:L12)</f>
        <v>0</v>
      </c>
      <c r="M13" s="23">
        <f>SUM(M7:M12)</f>
        <v>0</v>
      </c>
      <c r="N13" s="142">
        <f>SUM(N7:N12)</f>
        <v>63.999999999999993</v>
      </c>
      <c r="O13" s="143">
        <f>SUM(O7:O12)</f>
        <v>68960000</v>
      </c>
      <c r="P13" s="33"/>
    </row>
    <row r="14" spans="2:16" ht="17.649999999999999">
      <c r="B14" s="274" t="s">
        <v>231</v>
      </c>
      <c r="C14" s="275"/>
      <c r="D14" s="114">
        <v>1000000</v>
      </c>
      <c r="E14" s="115">
        <v>1000000</v>
      </c>
      <c r="F14" s="115">
        <v>1000000</v>
      </c>
      <c r="G14" s="115">
        <v>1000000</v>
      </c>
      <c r="H14" s="115">
        <v>1000000</v>
      </c>
      <c r="I14" s="115">
        <v>1400000</v>
      </c>
      <c r="J14" s="96"/>
      <c r="K14" s="97"/>
      <c r="L14" s="34"/>
      <c r="M14" s="35"/>
      <c r="N14" s="34"/>
      <c r="O14" s="46"/>
      <c r="P14" s="36"/>
    </row>
    <row r="15" spans="2:16" ht="18" thickBot="1">
      <c r="B15" s="276" t="s">
        <v>165</v>
      </c>
      <c r="C15" s="277"/>
      <c r="D15" s="116">
        <f t="shared" ref="D15:I15" si="3">D13*D14</f>
        <v>18899999.999999996</v>
      </c>
      <c r="E15" s="117">
        <f t="shared" si="3"/>
        <v>24500000</v>
      </c>
      <c r="F15" s="117">
        <f t="shared" si="3"/>
        <v>6000000</v>
      </c>
      <c r="G15" s="117">
        <f t="shared" si="3"/>
        <v>2200000</v>
      </c>
      <c r="H15" s="117">
        <f t="shared" si="3"/>
        <v>0</v>
      </c>
      <c r="I15" s="117">
        <f t="shared" si="3"/>
        <v>17360000.000000004</v>
      </c>
      <c r="J15" s="98"/>
      <c r="K15" s="99"/>
      <c r="L15" s="37"/>
      <c r="M15" s="38"/>
      <c r="N15" s="37"/>
      <c r="O15" s="44"/>
      <c r="P15" s="39"/>
    </row>
    <row r="16" spans="2:16" ht="17.649999999999999">
      <c r="B16" s="71"/>
      <c r="C16" s="71"/>
      <c r="D16" s="118"/>
      <c r="E16" s="118"/>
      <c r="F16" s="118"/>
      <c r="G16" s="118"/>
      <c r="H16" s="118"/>
      <c r="I16" s="118"/>
      <c r="J16" s="100"/>
      <c r="K16" s="101"/>
      <c r="L16" s="71"/>
      <c r="M16" s="71"/>
      <c r="N16" s="71"/>
      <c r="O16" s="71"/>
    </row>
  </sheetData>
  <mergeCells count="13">
    <mergeCell ref="B13:C13"/>
    <mergeCell ref="B14:C14"/>
    <mergeCell ref="B15:C15"/>
    <mergeCell ref="D4:O4"/>
    <mergeCell ref="P4:P6"/>
    <mergeCell ref="D5:K5"/>
    <mergeCell ref="L5:M5"/>
    <mergeCell ref="N5:O5"/>
    <mergeCell ref="L7:L11"/>
    <mergeCell ref="M7:M11"/>
    <mergeCell ref="N7:N11"/>
    <mergeCell ref="O7:O11"/>
    <mergeCell ref="P7:P11"/>
  </mergeCells>
  <phoneticPr fontId="1"/>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BDE1C4-397A-483A-B824-D5973887BC5E}">
  <dimension ref="B1:S17"/>
  <sheetViews>
    <sheetView zoomScaleNormal="100" workbookViewId="0">
      <pane xSplit="3" ySplit="3" topLeftCell="D4" activePane="bottomRight" state="frozen"/>
      <selection pane="bottomRight" activeCell="D4" sqref="D4:Q4"/>
      <selection pane="bottomLeft" activeCell="D4" sqref="D4:O4"/>
      <selection pane="topRight" activeCell="D4" sqref="D4:O4"/>
    </sheetView>
  </sheetViews>
  <sheetFormatPr defaultColWidth="8.625" defaultRowHeight="18.75" customHeight="1"/>
  <cols>
    <col min="1" max="1" width="2.625" style="127" customWidth="1"/>
    <col min="2" max="2" width="4.125" style="127" bestFit="1" customWidth="1"/>
    <col min="3" max="3" width="31.125" style="127" customWidth="1"/>
    <col min="4" max="4" width="17.25" style="127" customWidth="1"/>
    <col min="5" max="8" width="14.125" style="127" customWidth="1"/>
    <col min="9" max="9" width="13.5" style="127" customWidth="1"/>
    <col min="10" max="10" width="15.625" style="127" customWidth="1"/>
    <col min="11" max="12" width="13.5" style="127" customWidth="1"/>
    <col min="13" max="13" width="15.125" style="127" customWidth="1"/>
    <col min="14" max="14" width="13.5" style="69" customWidth="1"/>
    <col min="15" max="15" width="15.125" style="88" bestFit="1" customWidth="1"/>
    <col min="16" max="16" width="13.5" style="127" customWidth="1"/>
    <col min="17" max="17" width="14.25" style="127" customWidth="1"/>
    <col min="18" max="18" width="36.25" style="127" customWidth="1"/>
    <col min="19" max="19" width="15.125" style="127" bestFit="1" customWidth="1"/>
    <col min="20" max="20" width="53.125" style="127" customWidth="1"/>
    <col min="21" max="16384" width="8.625" style="127"/>
  </cols>
  <sheetData>
    <row r="1" spans="2:18" ht="17.649999999999999" hidden="1">
      <c r="C1" s="50" t="s">
        <v>176</v>
      </c>
    </row>
    <row r="2" spans="2:18" ht="17.649999999999999">
      <c r="C2" s="50"/>
    </row>
    <row r="3" spans="2:18" ht="18" thickBot="1">
      <c r="C3" s="69" t="s">
        <v>249</v>
      </c>
    </row>
    <row r="4" spans="2:18" s="24" customFormat="1" ht="17.649999999999999">
      <c r="B4" s="25"/>
      <c r="C4" s="26" t="s">
        <v>163</v>
      </c>
      <c r="D4" s="270" t="s">
        <v>211</v>
      </c>
      <c r="E4" s="270"/>
      <c r="F4" s="270"/>
      <c r="G4" s="270"/>
      <c r="H4" s="270"/>
      <c r="I4" s="270"/>
      <c r="J4" s="270"/>
      <c r="K4" s="270"/>
      <c r="L4" s="270"/>
      <c r="M4" s="270"/>
      <c r="N4" s="270"/>
      <c r="O4" s="270"/>
      <c r="P4" s="270"/>
      <c r="Q4" s="271"/>
      <c r="R4" s="284" t="s">
        <v>178</v>
      </c>
    </row>
    <row r="5" spans="2:18" s="24" customFormat="1" ht="22.5" customHeight="1">
      <c r="B5" s="41"/>
      <c r="C5" s="42"/>
      <c r="D5" s="287" t="s">
        <v>212</v>
      </c>
      <c r="E5" s="287"/>
      <c r="F5" s="287"/>
      <c r="G5" s="287"/>
      <c r="H5" s="287"/>
      <c r="I5" s="287"/>
      <c r="J5" s="287"/>
      <c r="K5" s="287"/>
      <c r="L5" s="287"/>
      <c r="M5" s="288"/>
      <c r="N5" s="289" t="s">
        <v>213</v>
      </c>
      <c r="O5" s="290"/>
      <c r="P5" s="289" t="s">
        <v>214</v>
      </c>
      <c r="Q5" s="291"/>
      <c r="R5" s="285"/>
    </row>
    <row r="6" spans="2:18" s="24" customFormat="1" ht="17.649999999999999">
      <c r="B6" s="29" t="s">
        <v>179</v>
      </c>
      <c r="C6" s="30" t="s">
        <v>215</v>
      </c>
      <c r="D6" s="106" t="s">
        <v>216</v>
      </c>
      <c r="E6" s="107" t="s">
        <v>217</v>
      </c>
      <c r="F6" s="107" t="s">
        <v>218</v>
      </c>
      <c r="G6" s="107" t="s">
        <v>219</v>
      </c>
      <c r="H6" s="107" t="s">
        <v>220</v>
      </c>
      <c r="I6" s="107" t="s">
        <v>221</v>
      </c>
      <c r="J6" s="107" t="s">
        <v>222</v>
      </c>
      <c r="K6" s="107" t="s">
        <v>223</v>
      </c>
      <c r="L6" s="90" t="s">
        <v>224</v>
      </c>
      <c r="M6" s="91" t="s">
        <v>165</v>
      </c>
      <c r="N6" s="27" t="s">
        <v>224</v>
      </c>
      <c r="O6" s="28" t="s">
        <v>165</v>
      </c>
      <c r="P6" s="27" t="s">
        <v>224</v>
      </c>
      <c r="Q6" s="45" t="s">
        <v>165</v>
      </c>
      <c r="R6" s="286"/>
    </row>
    <row r="7" spans="2:18" s="24" customFormat="1" ht="17.649999999999999">
      <c r="B7" s="31">
        <v>1</v>
      </c>
      <c r="C7" s="19" t="s">
        <v>225</v>
      </c>
      <c r="D7" s="108">
        <v>3.2</v>
      </c>
      <c r="E7" s="109">
        <v>1.6</v>
      </c>
      <c r="F7" s="109">
        <v>2.7</v>
      </c>
      <c r="G7" s="109">
        <v>5.2</v>
      </c>
      <c r="H7" s="109">
        <v>1.4</v>
      </c>
      <c r="I7" s="109">
        <v>0.8</v>
      </c>
      <c r="J7" s="109">
        <v>2</v>
      </c>
      <c r="K7" s="109">
        <v>3.8</v>
      </c>
      <c r="L7" s="92">
        <f>SUM(D7:K7)</f>
        <v>20.700000000000003</v>
      </c>
      <c r="M7" s="93">
        <f>SUM(D7:J7)*1000000+K7*1400000</f>
        <v>22220000.000000004</v>
      </c>
      <c r="N7" s="278">
        <v>0</v>
      </c>
      <c r="O7" s="281">
        <v>0</v>
      </c>
      <c r="P7" s="278">
        <f>SUM(L7:L11)+N7</f>
        <v>58.300000000000004</v>
      </c>
      <c r="Q7" s="292">
        <f>SUM(M7:M11)+O7</f>
        <v>62900000</v>
      </c>
      <c r="R7" s="295"/>
    </row>
    <row r="8" spans="2:18" s="24" customFormat="1" ht="17.649999999999999">
      <c r="B8" s="31">
        <v>2</v>
      </c>
      <c r="C8" s="32" t="s">
        <v>226</v>
      </c>
      <c r="D8" s="108">
        <v>1.4</v>
      </c>
      <c r="E8" s="109">
        <v>1.1000000000000001</v>
      </c>
      <c r="F8" s="109">
        <v>1.5</v>
      </c>
      <c r="G8" s="109">
        <v>3.1</v>
      </c>
      <c r="H8" s="109">
        <v>1.1000000000000001</v>
      </c>
      <c r="I8" s="109">
        <v>0.8</v>
      </c>
      <c r="J8" s="109">
        <v>2</v>
      </c>
      <c r="K8" s="109">
        <v>2.6</v>
      </c>
      <c r="L8" s="92">
        <f t="shared" ref="L8" si="0">SUM(D8:K8)</f>
        <v>13.6</v>
      </c>
      <c r="M8" s="93">
        <f>SUM(D8:J8)*1000000+K8*1400000</f>
        <v>14640000</v>
      </c>
      <c r="N8" s="279"/>
      <c r="O8" s="282"/>
      <c r="P8" s="279"/>
      <c r="Q8" s="293"/>
      <c r="R8" s="296"/>
    </row>
    <row r="9" spans="2:18" s="24" customFormat="1" ht="17.649999999999999">
      <c r="B9" s="31">
        <v>3</v>
      </c>
      <c r="C9" s="32" t="s">
        <v>97</v>
      </c>
      <c r="D9" s="108">
        <v>1.7</v>
      </c>
      <c r="E9" s="109">
        <v>1.4</v>
      </c>
      <c r="F9" s="109">
        <v>1.6</v>
      </c>
      <c r="G9" s="109">
        <v>5.5</v>
      </c>
      <c r="H9" s="109">
        <v>0.8</v>
      </c>
      <c r="I9" s="109">
        <v>0.5</v>
      </c>
      <c r="J9" s="109">
        <v>0.6</v>
      </c>
      <c r="K9" s="109">
        <v>2.7</v>
      </c>
      <c r="L9" s="92">
        <f>SUM(D9:K9)</f>
        <v>14.8</v>
      </c>
      <c r="M9" s="93">
        <f t="shared" ref="M9:M11" si="1">SUM(D9:J9)*1000000+K9*1400000</f>
        <v>15880000</v>
      </c>
      <c r="N9" s="279"/>
      <c r="O9" s="282"/>
      <c r="P9" s="279"/>
      <c r="Q9" s="293"/>
      <c r="R9" s="296"/>
    </row>
    <row r="10" spans="2:18" s="24" customFormat="1" ht="17.649999999999999">
      <c r="B10" s="31">
        <v>4</v>
      </c>
      <c r="C10" s="19" t="s">
        <v>227</v>
      </c>
      <c r="D10" s="108">
        <v>1.3</v>
      </c>
      <c r="E10" s="109">
        <v>0.4</v>
      </c>
      <c r="F10" s="109">
        <v>1.6</v>
      </c>
      <c r="G10" s="109">
        <v>1.2</v>
      </c>
      <c r="H10" s="109">
        <v>0.8</v>
      </c>
      <c r="I10" s="109">
        <v>0.5</v>
      </c>
      <c r="J10" s="109">
        <v>0.6</v>
      </c>
      <c r="K10" s="109">
        <v>1.9</v>
      </c>
      <c r="L10" s="92">
        <f t="shared" ref="L10:L11" si="2">SUM(D10:K10)</f>
        <v>8.2999999999999989</v>
      </c>
      <c r="M10" s="93">
        <f t="shared" si="1"/>
        <v>9060000</v>
      </c>
      <c r="N10" s="279"/>
      <c r="O10" s="282"/>
      <c r="P10" s="279"/>
      <c r="Q10" s="293"/>
      <c r="R10" s="296"/>
    </row>
    <row r="11" spans="2:18" s="24" customFormat="1" ht="18" thickBot="1">
      <c r="B11" s="31">
        <v>5</v>
      </c>
      <c r="C11" s="19" t="s">
        <v>106</v>
      </c>
      <c r="D11" s="110"/>
      <c r="E11" s="111"/>
      <c r="F11" s="111"/>
      <c r="G11" s="111"/>
      <c r="H11" s="111"/>
      <c r="I11" s="111"/>
      <c r="J11" s="109">
        <v>0.4</v>
      </c>
      <c r="K11" s="109">
        <v>0.5</v>
      </c>
      <c r="L11" s="92">
        <f t="shared" si="2"/>
        <v>0.9</v>
      </c>
      <c r="M11" s="93">
        <f t="shared" si="1"/>
        <v>1100000</v>
      </c>
      <c r="N11" s="280"/>
      <c r="O11" s="283"/>
      <c r="P11" s="280"/>
      <c r="Q11" s="294"/>
      <c r="R11" s="297"/>
    </row>
    <row r="12" spans="2:18" s="24" customFormat="1" ht="18" thickBot="1">
      <c r="B12" s="31">
        <v>6</v>
      </c>
      <c r="C12" s="19" t="s">
        <v>233</v>
      </c>
      <c r="D12" s="108">
        <v>0.5</v>
      </c>
      <c r="E12" s="109">
        <v>0.4</v>
      </c>
      <c r="F12" s="109">
        <v>0.7</v>
      </c>
      <c r="G12" s="109">
        <v>1.4</v>
      </c>
      <c r="H12" s="109">
        <v>0.2</v>
      </c>
      <c r="I12" s="109">
        <v>0.1</v>
      </c>
      <c r="J12" s="109">
        <v>1.5</v>
      </c>
      <c r="K12" s="109">
        <v>0.9</v>
      </c>
      <c r="L12" s="92">
        <f t="shared" ref="L12" si="3">SUM(D12:K12)</f>
        <v>5.7000000000000011</v>
      </c>
      <c r="M12" s="93">
        <f t="shared" ref="M12" si="4">SUM(D12:J12)*1000000+K12*1400000</f>
        <v>6060000.0000000009</v>
      </c>
      <c r="N12" s="75">
        <v>0</v>
      </c>
      <c r="O12" s="23">
        <f>SUM(O5:O10)</f>
        <v>0</v>
      </c>
      <c r="P12" s="75">
        <f>SUM(L12:L12)+N12</f>
        <v>5.7000000000000011</v>
      </c>
      <c r="Q12" s="76">
        <f>SUM(M12)+O12</f>
        <v>6060000.0000000009</v>
      </c>
      <c r="R12" s="47"/>
    </row>
    <row r="13" spans="2:18" s="24" customFormat="1" ht="18" thickBot="1">
      <c r="B13" s="31">
        <v>7</v>
      </c>
      <c r="C13" s="19" t="s">
        <v>250</v>
      </c>
      <c r="D13" s="110"/>
      <c r="E13" s="111"/>
      <c r="F13" s="111"/>
      <c r="G13" s="111"/>
      <c r="H13" s="111"/>
      <c r="I13" s="111"/>
      <c r="J13" s="111"/>
      <c r="K13" s="111"/>
      <c r="L13" s="140"/>
      <c r="M13" s="93">
        <f>'見積 (縮小共通基盤継続） '!D22</f>
        <v>6549000</v>
      </c>
      <c r="N13" s="75">
        <v>0</v>
      </c>
      <c r="O13" s="23">
        <f>SUM(O6:O11)</f>
        <v>0</v>
      </c>
      <c r="P13" s="75">
        <f>SUM(L13:L13)+N13</f>
        <v>0</v>
      </c>
      <c r="Q13" s="76">
        <f>SUM(M13:M13)+O7</f>
        <v>6549000</v>
      </c>
      <c r="R13" s="47" t="s">
        <v>251</v>
      </c>
    </row>
    <row r="14" spans="2:18" s="24" customFormat="1" ht="17.649999999999999">
      <c r="B14" s="272" t="s">
        <v>189</v>
      </c>
      <c r="C14" s="273"/>
      <c r="D14" s="112">
        <f t="shared" ref="D14:K14" si="5">SUM(D7:D13)</f>
        <v>8.1</v>
      </c>
      <c r="E14" s="113">
        <f t="shared" si="5"/>
        <v>4.9000000000000004</v>
      </c>
      <c r="F14" s="113">
        <f t="shared" si="5"/>
        <v>8.1</v>
      </c>
      <c r="G14" s="113">
        <f t="shared" si="5"/>
        <v>16.399999999999999</v>
      </c>
      <c r="H14" s="113">
        <f t="shared" si="5"/>
        <v>4.3</v>
      </c>
      <c r="I14" s="113">
        <f t="shared" si="5"/>
        <v>2.7</v>
      </c>
      <c r="J14" s="113">
        <f t="shared" si="5"/>
        <v>7.1</v>
      </c>
      <c r="K14" s="113">
        <f t="shared" si="5"/>
        <v>12.400000000000002</v>
      </c>
      <c r="L14" s="94">
        <f>SUM(D14:K14)</f>
        <v>64</v>
      </c>
      <c r="M14" s="95">
        <f>SUM(M7:M13)</f>
        <v>75509000</v>
      </c>
      <c r="N14" s="40">
        <f>SUM(N7:N13)</f>
        <v>0</v>
      </c>
      <c r="O14" s="23">
        <f>SUM(O7:O13)</f>
        <v>0</v>
      </c>
      <c r="P14" s="144">
        <f>SUM(P7:P13)</f>
        <v>64</v>
      </c>
      <c r="Q14" s="145">
        <f>SUM(Q7:Q13)</f>
        <v>75509000</v>
      </c>
      <c r="R14" s="33"/>
    </row>
    <row r="15" spans="2:18" s="24" customFormat="1" ht="17.649999999999999">
      <c r="B15" s="274" t="s">
        <v>231</v>
      </c>
      <c r="C15" s="275"/>
      <c r="D15" s="114">
        <v>1000000</v>
      </c>
      <c r="E15" s="115">
        <v>1000000</v>
      </c>
      <c r="F15" s="115">
        <v>1000000</v>
      </c>
      <c r="G15" s="115">
        <v>1000000</v>
      </c>
      <c r="H15" s="115">
        <v>1000000</v>
      </c>
      <c r="I15" s="115">
        <v>1000000</v>
      </c>
      <c r="J15" s="115">
        <v>1000000</v>
      </c>
      <c r="K15" s="115">
        <v>1400000</v>
      </c>
      <c r="L15" s="96"/>
      <c r="M15" s="97"/>
      <c r="N15" s="34"/>
      <c r="O15" s="35"/>
      <c r="P15" s="34"/>
      <c r="Q15" s="46"/>
      <c r="R15" s="36"/>
    </row>
    <row r="16" spans="2:18" s="24" customFormat="1" ht="18" thickBot="1">
      <c r="B16" s="276" t="s">
        <v>165</v>
      </c>
      <c r="C16" s="277"/>
      <c r="D16" s="116">
        <f t="shared" ref="D16:K16" si="6">D14*D15</f>
        <v>8100000</v>
      </c>
      <c r="E16" s="117">
        <f t="shared" si="6"/>
        <v>4900000</v>
      </c>
      <c r="F16" s="117">
        <f t="shared" si="6"/>
        <v>8100000</v>
      </c>
      <c r="G16" s="117">
        <f t="shared" si="6"/>
        <v>16399999.999999998</v>
      </c>
      <c r="H16" s="117">
        <f t="shared" si="6"/>
        <v>4300000</v>
      </c>
      <c r="I16" s="117">
        <f t="shared" si="6"/>
        <v>2700000</v>
      </c>
      <c r="J16" s="117">
        <f t="shared" si="6"/>
        <v>7100000</v>
      </c>
      <c r="K16" s="117">
        <f t="shared" si="6"/>
        <v>17360000.000000004</v>
      </c>
      <c r="L16" s="98"/>
      <c r="M16" s="99"/>
      <c r="N16" s="37"/>
      <c r="O16" s="38"/>
      <c r="P16" s="37"/>
      <c r="Q16" s="44"/>
      <c r="R16" s="39"/>
    </row>
    <row r="17" spans="2:19" ht="17.649999999999999">
      <c r="B17" s="128"/>
      <c r="C17" s="128"/>
      <c r="D17" s="129"/>
      <c r="E17" s="129"/>
      <c r="F17" s="129"/>
      <c r="G17" s="129"/>
      <c r="H17" s="129"/>
      <c r="I17" s="129"/>
      <c r="J17" s="129"/>
      <c r="K17" s="129"/>
      <c r="L17" s="129"/>
      <c r="M17" s="129"/>
      <c r="N17" s="130"/>
      <c r="O17" s="131"/>
      <c r="P17" s="128"/>
      <c r="Q17" s="128"/>
      <c r="R17" s="128"/>
      <c r="S17" s="128"/>
    </row>
  </sheetData>
  <mergeCells count="13">
    <mergeCell ref="B15:C15"/>
    <mergeCell ref="B16:C16"/>
    <mergeCell ref="B14:C14"/>
    <mergeCell ref="D4:Q4"/>
    <mergeCell ref="R4:R6"/>
    <mergeCell ref="N5:O5"/>
    <mergeCell ref="P5:Q5"/>
    <mergeCell ref="N7:N11"/>
    <mergeCell ref="O7:O11"/>
    <mergeCell ref="P7:P11"/>
    <mergeCell ref="Q7:Q11"/>
    <mergeCell ref="R7:R11"/>
    <mergeCell ref="D5:M5"/>
  </mergeCells>
  <phoneticPr fontId="1"/>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8B207C222D4A704392DD812ABE7F848A" ma:contentTypeVersion="10" ma:contentTypeDescription="新しいドキュメントを作成します。" ma:contentTypeScope="" ma:versionID="69aef985f427d6df22868eedf41448bf">
  <xsd:schema xmlns:xsd="http://www.w3.org/2001/XMLSchema" xmlns:xs="http://www.w3.org/2001/XMLSchema" xmlns:p="http://schemas.microsoft.com/office/2006/metadata/properties" xmlns:ns2="2fd442da-66a9-4fa6-ba31-eb0d54ad1381" targetNamespace="http://schemas.microsoft.com/office/2006/metadata/properties" ma:root="true" ma:fieldsID="5ea8d7fed5e91ecceba9cbd3c6ab47c3" ns2:_="">
    <xsd:import namespace="2fd442da-66a9-4fa6-ba31-eb0d54ad1381"/>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fd442da-66a9-4fa6-ba31-eb0d54ad138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a5fcdd6f-42ce-4fb7-9ce2-d9614ea932c1" ma:termSetId="09814cd3-568e-fe90-9814-8d621ff8fb84" ma:anchorId="fba54fb3-c3e1-fe81-a776-ca4b69148c4d" ma:open="true" ma:isKeyword="false">
      <xsd:complexType>
        <xsd:sequence>
          <xsd:element ref="pc:Terms" minOccurs="0" maxOccurs="1"/>
        </xsd:sequence>
      </xsd:complex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2fd442da-66a9-4fa6-ba31-eb0d54ad1381">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D264227-CF44-45A8-8D64-CBD364841BE2}"/>
</file>

<file path=customXml/itemProps2.xml><?xml version="1.0" encoding="utf-8"?>
<ds:datastoreItem xmlns:ds="http://schemas.openxmlformats.org/officeDocument/2006/customXml" ds:itemID="{4A864CA5-6A36-4D32-A246-460A558B2DC7}"/>
</file>

<file path=customXml/itemProps3.xml><?xml version="1.0" encoding="utf-8"?>
<ds:datastoreItem xmlns:ds="http://schemas.openxmlformats.org/officeDocument/2006/customXml" ds:itemID="{9BD6512D-A18B-4320-B63D-7ECD6E39B95B}"/>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伊達 翔互</dc:creator>
  <cp:keywords/>
  <dc:description/>
  <cp:lastModifiedBy>野村康二</cp:lastModifiedBy>
  <cp:revision/>
  <dcterms:created xsi:type="dcterms:W3CDTF">2023-12-19T04:33:48Z</dcterms:created>
  <dcterms:modified xsi:type="dcterms:W3CDTF">2025-09-24T03:12:59Z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0x0101008B207C222D4A704392DD812ABE7F848A</vt:lpwstr>
  </property>
  <property fmtid="{D5CDD505-2E9C-101B-9397-08002B2CF9AE}" pid="3" name="MediaServiceImageTags">
    <vt:lpwstr/>
  </property>
</Properties>
</file>