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https://d.docs.live.net/86e845e01834ca41/Desktop/"/>
    </mc:Choice>
  </mc:AlternateContent>
  <xr:revisionPtr revIDLastSave="5" documentId="8_{725FA099-50BE-48E2-BE63-E34DB62FF001}" xr6:coauthVersionLast="47" xr6:coauthVersionMax="47" xr10:uidLastSave="{BB96A0C1-08C3-4DCA-A55F-1F4E7D52C293}"/>
  <bookViews>
    <workbookView xWindow="-120" yWindow="-120" windowWidth="29040" windowHeight="15720" xr2:uid="{00000000-000D-0000-FFFF-FFFF00000000}"/>
  </bookViews>
  <sheets>
    <sheet name="Personal Monthly Budge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8" i="1" l="1"/>
  <c r="H6" i="1"/>
  <c r="H4" i="1"/>
  <c r="J36" i="1"/>
  <c r="J35" i="1"/>
  <c r="E36" i="1"/>
  <c r="E31" i="1"/>
  <c r="E32" i="1"/>
  <c r="E33" i="1"/>
  <c r="E34" i="1"/>
  <c r="E35" i="1"/>
  <c r="J16" i="1"/>
  <c r="J17" i="1"/>
  <c r="J18" i="1"/>
  <c r="J19" i="1"/>
  <c r="H20" i="1"/>
  <c r="I20" i="1"/>
  <c r="J33" i="1"/>
  <c r="J34" i="1"/>
  <c r="D27" i="1"/>
  <c r="C27" i="1"/>
  <c r="E37" i="1"/>
  <c r="E38" i="1"/>
  <c r="C7" i="1"/>
  <c r="C12" i="1"/>
  <c r="E16" i="1"/>
  <c r="E17" i="1"/>
  <c r="E18" i="1"/>
  <c r="E22" i="1"/>
  <c r="E23" i="1"/>
  <c r="E24" i="1"/>
  <c r="E25" i="1"/>
  <c r="E26" i="1"/>
  <c r="J24" i="1"/>
  <c r="J25" i="1"/>
  <c r="J26" i="1"/>
  <c r="J27" i="1"/>
  <c r="J28" i="1"/>
  <c r="J37" i="1" l="1"/>
  <c r="J20" i="1"/>
  <c r="E27" i="1"/>
  <c r="J29" i="1"/>
</calcChain>
</file>

<file path=xl/sharedStrings.xml><?xml version="1.0" encoding="utf-8"?>
<sst xmlns="http://schemas.openxmlformats.org/spreadsheetml/2006/main" count="76" uniqueCount="58">
  <si>
    <t>Difference</t>
  </si>
  <si>
    <t>Movies</t>
  </si>
  <si>
    <t>Dining out</t>
  </si>
  <si>
    <t>Medical</t>
  </si>
  <si>
    <t>Subtotal</t>
  </si>
  <si>
    <t>Entertainment</t>
  </si>
  <si>
    <t>Projected
cost</t>
  </si>
  <si>
    <t>Actual 
cost</t>
  </si>
  <si>
    <t>Projected 
cost</t>
  </si>
  <si>
    <t>Personal care</t>
  </si>
  <si>
    <t>Category</t>
  </si>
  <si>
    <t>Hotels</t>
  </si>
  <si>
    <t xml:space="preserve">Fun Activities </t>
  </si>
  <si>
    <t>Trips</t>
  </si>
  <si>
    <t xml:space="preserve">Category </t>
  </si>
  <si>
    <t>Budget Plan Sheet For College Student In INR</t>
  </si>
  <si>
    <t>Amount Saved</t>
  </si>
  <si>
    <t>Actual 
cost Spent</t>
  </si>
  <si>
    <t>Projected Monthly Allowance</t>
  </si>
  <si>
    <t>Total monthly Allowance</t>
  </si>
  <si>
    <t>Allowance (Main)</t>
  </si>
  <si>
    <t>Extra Allowance</t>
  </si>
  <si>
    <t>Tution Fees</t>
  </si>
  <si>
    <t>Total Collage Fees</t>
  </si>
  <si>
    <t>College Activities Fees</t>
  </si>
  <si>
    <t>College Fees Per Year</t>
  </si>
  <si>
    <t xml:space="preserve">Mode Of Living </t>
  </si>
  <si>
    <t>(Monthly Rent)</t>
  </si>
  <si>
    <t>1 Bedroom Appartment</t>
  </si>
  <si>
    <t>Independent Living</t>
  </si>
  <si>
    <t>Bed Based Living</t>
  </si>
  <si>
    <t>Bus</t>
  </si>
  <si>
    <t>Mode Of Transportation</t>
  </si>
  <si>
    <t>Walking/Cycle</t>
  </si>
  <si>
    <t xml:space="preserve"> Bike Fuel Per Liter</t>
  </si>
  <si>
    <t>Taxi Per KM</t>
  </si>
  <si>
    <t>Metro-(One Way Ticket)</t>
  </si>
  <si>
    <t>The Money You Spent</t>
  </si>
  <si>
    <t>Utilities</t>
  </si>
  <si>
    <t>Egg</t>
  </si>
  <si>
    <t>Water</t>
  </si>
  <si>
    <t>Coffee</t>
  </si>
  <si>
    <t>Chicken</t>
  </si>
  <si>
    <t>Milk</t>
  </si>
  <si>
    <t>Electricity</t>
  </si>
  <si>
    <t>Gym Membership</t>
  </si>
  <si>
    <t>Laundry</t>
  </si>
  <si>
    <t>Protine Or Diet</t>
  </si>
  <si>
    <t>Stationary</t>
  </si>
  <si>
    <t xml:space="preserve">Emergencies </t>
  </si>
  <si>
    <t>Family Contributions</t>
  </si>
  <si>
    <t>Extra Funds</t>
  </si>
  <si>
    <t>Money Borrowed</t>
  </si>
  <si>
    <t xml:space="preserve">Scholerships </t>
  </si>
  <si>
    <t>Awards</t>
  </si>
  <si>
    <r>
      <t xml:space="preserve">Projected balance
</t>
    </r>
    <r>
      <rPr>
        <sz val="14"/>
        <color theme="1"/>
        <rFont val="Calibri"/>
        <family val="2"/>
        <scheme val="minor"/>
      </rPr>
      <t>(Projected Balance For The Fixed Expenses)</t>
    </r>
  </si>
  <si>
    <r>
      <t xml:space="preserve">Actual balance
</t>
    </r>
    <r>
      <rPr>
        <sz val="14"/>
        <color theme="1" tint="0.24994659260841701"/>
        <rFont val="Calibri"/>
        <family val="2"/>
        <scheme val="minor"/>
      </rPr>
      <t>(Actual Balance For The Fixed Expenses)</t>
    </r>
  </si>
  <si>
    <t xml:space="preserve">Difference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</si>
</sst>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8" formatCode="&quot;$&quot;#,##0.00_);[Red]\(&quot;$&quot;#,##0.00\)"/>
    <numFmt numFmtId="164" formatCode="&quot;$&quot;#,##0.00"/>
    <numFmt numFmtId="165" formatCode="[&lt;=9999999]###\-####;\(###\)\ ###\-####"/>
  </numFmts>
  <fonts count="32" x14ac:knownFonts="1">
    <font>
      <sz val="10"/>
      <color theme="1" tint="0.2499465926084170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 tint="0.24994659260841701"/>
      <name val="Calibri"/>
      <family val="2"/>
      <scheme val="major"/>
    </font>
    <font>
      <b/>
      <sz val="10"/>
      <color theme="1" tint="0.24994659260841701"/>
      <name val="Calibri"/>
      <family val="2"/>
      <scheme val="major"/>
    </font>
    <font>
      <sz val="22"/>
      <color theme="3" tint="0.24994659260841701"/>
      <name val="Calibri"/>
      <family val="2"/>
      <scheme val="major"/>
    </font>
    <font>
      <sz val="11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2"/>
      <color theme="1" tint="0.24994659260841701"/>
      <name val="Calibri"/>
      <family val="2"/>
      <scheme val="minor"/>
    </font>
    <font>
      <b/>
      <sz val="14"/>
      <color theme="1" tint="0.34998626667073579"/>
      <name val="Calibri"/>
      <family val="2"/>
      <scheme val="minor"/>
    </font>
    <font>
      <sz val="12"/>
      <color theme="1" tint="0.34998626667073579"/>
      <name val="Calibri"/>
      <family val="2"/>
      <scheme val="minor"/>
    </font>
    <font>
      <b/>
      <sz val="12"/>
      <color theme="1" tint="0.34998626667073579"/>
      <name val="Calibri"/>
      <family val="2"/>
      <scheme val="minor"/>
    </font>
    <font>
      <b/>
      <sz val="12"/>
      <color theme="1" tint="0.24994659260841701"/>
      <name val="Calibri"/>
      <family val="2"/>
      <scheme val="minor"/>
    </font>
    <font>
      <b/>
      <sz val="14"/>
      <color theme="8"/>
      <name val="Calibri"/>
      <family val="2"/>
      <scheme val="minor"/>
    </font>
    <font>
      <sz val="14"/>
      <color theme="1" tint="0.24994659260841701"/>
      <name val="Calibri"/>
      <family val="2"/>
      <scheme val="minor"/>
    </font>
    <font>
      <sz val="12"/>
      <name val="Calibri"/>
      <family val="2"/>
      <scheme val="minor"/>
    </font>
    <font>
      <b/>
      <sz val="20"/>
      <color theme="8"/>
      <name val="Calibri"/>
      <family val="2"/>
      <scheme val="major"/>
    </font>
    <font>
      <sz val="10"/>
      <color theme="8"/>
      <name val="Calibri"/>
      <family val="2"/>
      <scheme val="major"/>
    </font>
    <font>
      <sz val="12"/>
      <color theme="1"/>
      <name val="Calibri"/>
      <family val="2"/>
      <scheme val="minor"/>
    </font>
    <font>
      <sz val="22"/>
      <color theme="3" tint="0.24994659260841701"/>
      <name val="Calibri"/>
      <family val="2"/>
      <scheme val="minor"/>
    </font>
    <font>
      <b/>
      <sz val="14"/>
      <color theme="1" tint="0.24994659260841701"/>
      <name val="Calibri"/>
      <family val="2"/>
      <scheme val="minor"/>
    </font>
    <font>
      <b/>
      <sz val="10"/>
      <color theme="1" tint="0.24994659260841701"/>
      <name val="Calibri"/>
      <family val="2"/>
      <scheme val="minor"/>
    </font>
    <font>
      <b/>
      <sz val="12"/>
      <name val="Calibri"/>
      <family val="2"/>
      <scheme val="minor"/>
    </font>
    <font>
      <b/>
      <sz val="20"/>
      <color theme="1" tint="0.34998626667073579"/>
      <name val="Calibri"/>
      <family val="2"/>
      <scheme val="major"/>
    </font>
    <font>
      <sz val="10"/>
      <color theme="0"/>
      <name val="Calibri"/>
      <family val="2"/>
      <scheme val="major"/>
    </font>
    <font>
      <sz val="12"/>
      <color theme="1" tint="0.24994659260841701"/>
      <name val="Calibri"/>
      <family val="2"/>
      <scheme val="major"/>
    </font>
    <font>
      <b/>
      <sz val="40"/>
      <color theme="4"/>
      <name val="Calibri"/>
      <family val="2"/>
      <scheme val="major"/>
    </font>
    <font>
      <b/>
      <sz val="20"/>
      <color theme="4"/>
      <name val="Calibri"/>
      <family val="2"/>
      <scheme val="maj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8"/>
      <color theme="4"/>
      <name val="Calibri"/>
      <family val="2"/>
      <scheme val="maj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theme="4" tint="-0.249946592608417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/>
      <top/>
      <bottom style="thin">
        <color theme="0" tint="-0.14996795556505021"/>
      </bottom>
      <diagonal/>
    </border>
    <border>
      <left/>
      <right style="thin">
        <color theme="0" tint="-0.14996795556505021"/>
      </right>
      <top/>
      <bottom style="thin">
        <color theme="0" tint="-0.14993743705557422"/>
      </bottom>
      <diagonal/>
    </border>
    <border>
      <left style="thin">
        <color theme="0" tint="-0.14996795556505021"/>
      </left>
      <right/>
      <top/>
      <bottom style="thin">
        <color theme="0" tint="-0.14993743705557422"/>
      </bottom>
      <diagonal/>
    </border>
    <border>
      <left/>
      <right style="thin">
        <color theme="0" tint="-0.14990691854609822"/>
      </right>
      <top style="thin">
        <color theme="0" tint="-0.14996795556505021"/>
      </top>
      <bottom style="thin">
        <color theme="0" tint="-0.14993743705557422"/>
      </bottom>
      <diagonal/>
    </border>
    <border>
      <left style="thin">
        <color theme="0" tint="-0.14990691854609822"/>
      </left>
      <right/>
      <top style="thin">
        <color theme="0" tint="-0.14996795556505021"/>
      </top>
      <bottom style="thin">
        <color theme="0" tint="-0.14993743705557422"/>
      </bottom>
      <diagonal/>
    </border>
    <border>
      <left/>
      <right/>
      <top/>
      <bottom style="thin">
        <color theme="8"/>
      </bottom>
      <diagonal/>
    </border>
  </borders>
  <cellStyleXfs count="6">
    <xf numFmtId="0" fontId="0" fillId="0" borderId="0"/>
    <xf numFmtId="0" fontId="4" fillId="0" borderId="1" applyNumberFormat="0" applyFill="0" applyAlignment="0" applyProtection="0"/>
    <xf numFmtId="0" fontId="2" fillId="0" borderId="2" applyNumberFormat="0" applyFill="0" applyBorder="0" applyAlignment="0" applyProtection="0"/>
    <xf numFmtId="0" fontId="3" fillId="0" borderId="3" applyNumberFormat="0" applyFill="0" applyBorder="0" applyAlignment="0" applyProtection="0"/>
    <xf numFmtId="165" fontId="7" fillId="0" borderId="0" applyFont="0" applyFill="0" applyBorder="0" applyAlignment="0" applyProtection="0"/>
    <xf numFmtId="14" fontId="7" fillId="0" borderId="0" applyFont="0" applyFill="0" applyBorder="0" applyAlignment="0" applyProtection="0"/>
  </cellStyleXfs>
  <cellXfs count="70">
    <xf numFmtId="0" fontId="0" fillId="0" borderId="0" xfId="0"/>
    <xf numFmtId="0" fontId="1" fillId="0" borderId="0" xfId="0" applyFont="1"/>
    <xf numFmtId="0" fontId="2" fillId="0" borderId="0" xfId="0" applyFont="1"/>
    <xf numFmtId="0" fontId="5" fillId="0" borderId="0" xfId="0" applyFont="1"/>
    <xf numFmtId="0" fontId="6" fillId="0" borderId="0" xfId="0" applyFont="1"/>
    <xf numFmtId="0" fontId="8" fillId="0" borderId="0" xfId="0" applyFont="1"/>
    <xf numFmtId="0" fontId="5" fillId="0" borderId="0" xfId="0" applyFont="1" applyAlignment="1">
      <alignment wrapText="1"/>
    </xf>
    <xf numFmtId="0" fontId="16" fillId="0" borderId="0" xfId="0" applyFont="1" applyAlignment="1">
      <alignment horizontal="left" vertical="center" indent="1"/>
    </xf>
    <xf numFmtId="0" fontId="17" fillId="0" borderId="0" xfId="0" applyFont="1" applyAlignment="1">
      <alignment horizontal="left" vertical="center" indent="1"/>
    </xf>
    <xf numFmtId="0" fontId="19" fillId="2" borderId="0" xfId="1" applyFont="1" applyFill="1" applyBorder="1"/>
    <xf numFmtId="0" fontId="0" fillId="0" borderId="0" xfId="2" applyFont="1" applyBorder="1" applyAlignment="1">
      <alignment vertical="center" wrapText="1"/>
    </xf>
    <xf numFmtId="0" fontId="10" fillId="2" borderId="8" xfId="2" applyFont="1" applyFill="1" applyBorder="1" applyAlignment="1">
      <alignment horizontal="left" vertical="center" indent="1"/>
    </xf>
    <xf numFmtId="0" fontId="0" fillId="0" borderId="0" xfId="2" applyFont="1" applyBorder="1" applyAlignment="1">
      <alignment vertical="center"/>
    </xf>
    <xf numFmtId="0" fontId="10" fillId="2" borderId="6" xfId="2" applyFont="1" applyFill="1" applyBorder="1" applyAlignment="1">
      <alignment horizontal="left" vertical="center" indent="1"/>
    </xf>
    <xf numFmtId="0" fontId="9" fillId="3" borderId="10" xfId="2" applyFont="1" applyFill="1" applyBorder="1" applyAlignment="1">
      <alignment horizontal="left" vertical="center" indent="1"/>
    </xf>
    <xf numFmtId="0" fontId="0" fillId="0" borderId="0" xfId="2" applyFont="1" applyBorder="1" applyAlignment="1">
      <alignment horizontal="left" vertical="center"/>
    </xf>
    <xf numFmtId="0" fontId="10" fillId="2" borderId="4" xfId="2" applyFont="1" applyFill="1" applyBorder="1" applyAlignment="1">
      <alignment horizontal="left" vertical="center" indent="1"/>
    </xf>
    <xf numFmtId="8" fontId="21" fillId="0" borderId="0" xfId="0" applyNumberFormat="1" applyFont="1" applyAlignment="1">
      <alignment vertical="center"/>
    </xf>
    <xf numFmtId="0" fontId="15" fillId="2" borderId="0" xfId="2" applyFont="1" applyFill="1" applyBorder="1" applyAlignment="1">
      <alignment vertical="center"/>
    </xf>
    <xf numFmtId="8" fontId="22" fillId="2" borderId="0" xfId="0" applyNumberFormat="1" applyFont="1" applyFill="1" applyAlignment="1">
      <alignment vertical="center"/>
    </xf>
    <xf numFmtId="0" fontId="23" fillId="0" borderId="0" xfId="0" applyFont="1"/>
    <xf numFmtId="0" fontId="24" fillId="0" borderId="0" xfId="0" applyFont="1"/>
    <xf numFmtId="0" fontId="27" fillId="0" borderId="0" xfId="0" applyFont="1" applyAlignment="1">
      <alignment horizontal="left" vertical="center" indent="1"/>
    </xf>
    <xf numFmtId="0" fontId="27" fillId="2" borderId="0" xfId="2" applyFont="1" applyFill="1" applyBorder="1" applyAlignment="1">
      <alignment horizontal="left" vertical="center" indent="1"/>
    </xf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9" fillId="2" borderId="0" xfId="0" applyFont="1" applyFill="1" applyAlignment="1">
      <alignment horizontal="center" vertical="center" wrapText="1"/>
    </xf>
    <xf numFmtId="0" fontId="9" fillId="2" borderId="0" xfId="0" applyFont="1" applyFill="1" applyAlignment="1">
      <alignment horizontal="center" vertical="center"/>
    </xf>
    <xf numFmtId="0" fontId="10" fillId="0" borderId="0" xfId="0" applyFont="1" applyAlignment="1">
      <alignment horizontal="left" vertical="center" indent="1"/>
    </xf>
    <xf numFmtId="0" fontId="10" fillId="2" borderId="0" xfId="0" applyFont="1" applyFill="1" applyAlignment="1">
      <alignment horizontal="left" vertical="center" indent="1"/>
    </xf>
    <xf numFmtId="164" fontId="10" fillId="2" borderId="0" xfId="0" applyNumberFormat="1" applyFont="1" applyFill="1" applyAlignment="1">
      <alignment horizontal="center" vertical="center"/>
    </xf>
    <xf numFmtId="0" fontId="9" fillId="3" borderId="0" xfId="0" applyFont="1" applyFill="1" applyAlignment="1">
      <alignment horizontal="left" vertical="center" indent="1"/>
    </xf>
    <xf numFmtId="0" fontId="8" fillId="0" borderId="0" xfId="0" applyFont="1" applyAlignment="1">
      <alignment horizontal="center"/>
    </xf>
    <xf numFmtId="0" fontId="13" fillId="2" borderId="0" xfId="0" applyFont="1" applyFill="1" applyAlignment="1">
      <alignment horizontal="left" vertical="center" indent="1"/>
    </xf>
    <xf numFmtId="164" fontId="8" fillId="2" borderId="0" xfId="0" applyNumberFormat="1" applyFont="1" applyFill="1" applyAlignment="1">
      <alignment horizontal="center" vertical="center"/>
    </xf>
    <xf numFmtId="0" fontId="25" fillId="0" borderId="0" xfId="0" applyFont="1"/>
    <xf numFmtId="164" fontId="8" fillId="2" borderId="0" xfId="0" applyNumberFormat="1" applyFont="1" applyFill="1" applyAlignment="1">
      <alignment horizontal="left" vertical="center" indent="1"/>
    </xf>
    <xf numFmtId="0" fontId="13" fillId="2" borderId="0" xfId="0" applyFont="1" applyFill="1" applyAlignment="1">
      <alignment vertical="center"/>
    </xf>
    <xf numFmtId="164" fontId="8" fillId="2" borderId="0" xfId="0" applyNumberFormat="1" applyFont="1" applyFill="1" applyAlignment="1">
      <alignment vertical="center"/>
    </xf>
    <xf numFmtId="0" fontId="12" fillId="0" borderId="0" xfId="0" applyFont="1" applyAlignment="1">
      <alignment vertical="center"/>
    </xf>
    <xf numFmtId="164" fontId="8" fillId="0" borderId="0" xfId="0" applyNumberFormat="1" applyFont="1" applyAlignment="1">
      <alignment vertical="center"/>
    </xf>
    <xf numFmtId="0" fontId="12" fillId="2" borderId="0" xfId="0" applyFont="1" applyFill="1" applyAlignment="1">
      <alignment vertical="center"/>
    </xf>
    <xf numFmtId="0" fontId="9" fillId="0" borderId="0" xfId="0" applyFont="1" applyAlignment="1">
      <alignment horizontal="left" vertical="center" wrapText="1" indent="1"/>
    </xf>
    <xf numFmtId="0" fontId="10" fillId="2" borderId="0" xfId="0" applyFont="1" applyFill="1" applyAlignment="1">
      <alignment horizontal="center" vertical="center"/>
    </xf>
    <xf numFmtId="0" fontId="11" fillId="3" borderId="0" xfId="0" applyFont="1" applyFill="1" applyAlignment="1">
      <alignment horizontal="center" vertical="center"/>
    </xf>
    <xf numFmtId="0" fontId="18" fillId="3" borderId="0" xfId="0" applyFont="1" applyFill="1" applyAlignment="1">
      <alignment horizontal="center" vertical="center"/>
    </xf>
    <xf numFmtId="0" fontId="10" fillId="2" borderId="9" xfId="0" applyFont="1" applyFill="1" applyBorder="1" applyAlignment="1">
      <alignment horizontal="center" vertical="center"/>
    </xf>
    <xf numFmtId="0" fontId="10" fillId="2" borderId="7" xfId="0" applyFont="1" applyFill="1" applyBorder="1" applyAlignment="1">
      <alignment horizontal="center" vertical="center"/>
    </xf>
    <xf numFmtId="0" fontId="11" fillId="3" borderId="11" xfId="0" applyFont="1" applyFill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27" fillId="2" borderId="0" xfId="0" applyFont="1" applyFill="1" applyAlignment="1">
      <alignment horizontal="left" vertical="center" indent="1"/>
    </xf>
    <xf numFmtId="0" fontId="10" fillId="3" borderId="0" xfId="0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 indent="1"/>
    </xf>
    <xf numFmtId="0" fontId="27" fillId="0" borderId="0" xfId="0" applyFont="1" applyAlignment="1">
      <alignment vertical="center"/>
    </xf>
    <xf numFmtId="0" fontId="30" fillId="0" borderId="0" xfId="0" applyFont="1" applyAlignment="1">
      <alignment horizontal="left" vertical="center" indent="11"/>
    </xf>
    <xf numFmtId="0" fontId="26" fillId="0" borderId="0" xfId="0" applyFont="1" applyAlignment="1">
      <alignment horizontal="left" vertical="center" indent="11"/>
    </xf>
    <xf numFmtId="0" fontId="28" fillId="4" borderId="0" xfId="2" applyFont="1" applyFill="1" applyBorder="1" applyAlignment="1">
      <alignment horizontal="left" vertical="center" wrapText="1" indent="1"/>
    </xf>
    <xf numFmtId="0" fontId="20" fillId="5" borderId="0" xfId="2" applyFont="1" applyFill="1" applyBorder="1" applyAlignment="1">
      <alignment horizontal="left" vertical="center" wrapText="1" indent="1"/>
    </xf>
    <xf numFmtId="0" fontId="20" fillId="6" borderId="0" xfId="2" applyFont="1" applyFill="1" applyBorder="1" applyAlignment="1">
      <alignment horizontal="left" vertical="center" wrapText="1" indent="1"/>
    </xf>
    <xf numFmtId="0" fontId="27" fillId="2" borderId="12" xfId="3" applyFont="1" applyFill="1" applyBorder="1" applyAlignment="1">
      <alignment horizontal="left" vertical="center" indent="1"/>
    </xf>
    <xf numFmtId="0" fontId="29" fillId="4" borderId="0" xfId="0" applyFont="1" applyFill="1" applyAlignment="1">
      <alignment horizontal="center" vertical="center"/>
    </xf>
    <xf numFmtId="0" fontId="14" fillId="5" borderId="0" xfId="0" applyFont="1" applyFill="1" applyAlignment="1">
      <alignment horizontal="center" vertical="center"/>
    </xf>
    <xf numFmtId="0" fontId="9" fillId="6" borderId="0" xfId="0" applyFont="1" applyFill="1" applyAlignment="1">
      <alignment horizontal="center" vertical="center"/>
    </xf>
    <xf numFmtId="0" fontId="27" fillId="2" borderId="0" xfId="0" applyFont="1" applyFill="1" applyAlignment="1">
      <alignment horizontal="left" vertical="center" indent="1"/>
    </xf>
    <xf numFmtId="0" fontId="27" fillId="2" borderId="0" xfId="0" applyFont="1" applyFill="1" applyAlignment="1">
      <alignment vertical="center"/>
    </xf>
    <xf numFmtId="0" fontId="27" fillId="0" borderId="0" xfId="0" applyFont="1" applyAlignment="1">
      <alignment horizontal="left" vertical="center" indent="1"/>
    </xf>
    <xf numFmtId="0" fontId="0" fillId="0" borderId="0" xfId="0"/>
  </cellXfs>
  <cellStyles count="6">
    <cellStyle name="Date" xfId="5" xr:uid="{FE33F3B2-B201-45AD-A81E-81BCB12ED9D2}"/>
    <cellStyle name="Heading 1" xfId="1" builtinId="16" customBuiltin="1"/>
    <cellStyle name="Heading 2" xfId="2" builtinId="17" customBuiltin="1"/>
    <cellStyle name="Heading 3" xfId="3" builtinId="18" customBuiltin="1"/>
    <cellStyle name="Normal" xfId="0" builtinId="0" customBuiltin="1"/>
    <cellStyle name="Phone" xfId="4" xr:uid="{70E46558-98AC-446F-861A-54F270CBD905}"/>
  </cellStyles>
  <dxfs count="8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4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4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</dxf>
    <dxf>
      <border>
        <top style="thin">
          <color theme="0" tint="-0.14996795556505021"/>
        </top>
      </border>
    </dxf>
    <dxf>
      <font>
        <strike val="0"/>
        <outline val="0"/>
        <shadow val="0"/>
        <u val="none"/>
        <vertAlign val="baseline"/>
        <sz val="12"/>
        <color theme="1" tint="0.2499465926084170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indent="1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border diagonalUp="0" diagonalDown="0">
        <left/>
        <right/>
        <top style="thin">
          <color theme="8"/>
        </top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alignment horizontal="left" vertical="center" textRotation="0" indent="1" justifyLastLine="0" shrinkToFit="0" readingOrder="0"/>
    </dxf>
    <dxf>
      <border>
        <bottom style="thin">
          <color theme="0" tint="-0.14996795556505021"/>
        </bottom>
      </border>
    </dxf>
    <dxf>
      <font>
        <b/>
        <i val="0"/>
        <strike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</dxf>
    <dxf>
      <border>
        <top style="thin">
          <color theme="0" tint="-0.14996795556505021"/>
        </top>
      </border>
    </dxf>
    <dxf>
      <font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border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4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</dxf>
    <dxf>
      <border diagonalUp="0" diagonalDown="0">
        <left/>
        <right/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</dxf>
    <dxf>
      <border>
        <bottom style="thin">
          <color theme="0" tint="-0.149967955565050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</dxf>
    <dxf>
      <border>
        <top style="thin">
          <color theme="0" tint="-0.14993743705557422"/>
        </top>
      </border>
    </dxf>
    <dxf>
      <font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theme="0" tint="-0.14990691854609822"/>
        </left>
        <right style="thin">
          <color theme="0" tint="-0.14990691854609822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border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none">
          <fgColor indexed="64"/>
          <bgColor auto="1"/>
        </patternFill>
      </fill>
    </dxf>
    <dxf>
      <border>
        <top style="thin">
          <color theme="0" tint="-0.14996795556505021"/>
        </top>
      </border>
    </dxf>
    <dxf>
      <font>
        <strike val="0"/>
        <outline val="0"/>
        <shadow val="0"/>
        <u val="none"/>
        <vertAlign val="baseline"/>
        <sz val="12"/>
        <color theme="1" tint="0.24994659260841701"/>
        <name val="Calibri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0" tint="-0.14993743705557422"/>
        </left>
        <right style="thin">
          <color theme="0" tint="-0.14993743705557422"/>
        </right>
        <top/>
        <bottom/>
      </border>
    </dxf>
    <dxf>
      <border diagonalUp="0" diagonalDown="0">
        <left/>
        <right/>
        <top style="thin">
          <color theme="8"/>
        </top>
        <bottom style="thin">
          <color theme="0" tint="-0.14996795556505021"/>
        </bottom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1" justifyLastLine="0" shrinkToFit="0" readingOrder="0"/>
    </dxf>
    <dxf>
      <border>
        <bottom style="thin">
          <color theme="0" tint="-0.14996795556505021"/>
        </bottom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  <name val="Calibri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  <name val="Calibri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  <name val="Calibri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border>
        <top style="thin">
          <color theme="0" tint="-0.14996795556505021"/>
        </top>
      </border>
    </dxf>
    <dxf>
      <font>
        <strike val="0"/>
        <outline val="0"/>
        <shadow val="0"/>
        <u val="none"/>
        <vertAlign val="baseline"/>
        <sz val="12"/>
        <color theme="1" tint="0.2499465926084170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theme="0" tint="-0.14990691854609822"/>
        </left>
        <right style="thin">
          <color theme="0" tint="-0.14990691854609822"/>
        </right>
        <top/>
        <bottom/>
      </border>
    </dxf>
    <dxf>
      <border diagonalUp="0" diagonalDown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  <color theme="1" tint="0.24994659260841701"/>
        <name val="Calibri"/>
        <scheme val="minor"/>
      </font>
      <fill>
        <patternFill patternType="solid">
          <fgColor indexed="64"/>
          <bgColor theme="0"/>
        </patternFill>
      </fill>
    </dxf>
    <dxf>
      <border>
        <bottom style="thin">
          <color theme="0" tint="-0.149967955565050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fill>
        <patternFill patternType="solid">
          <fgColor theme="4" tint="0.79998168889431442"/>
          <bgColor theme="4" tint="0.79998168889431442"/>
        </patternFill>
      </fill>
    </dxf>
    <dxf>
      <fill>
        <patternFill patternType="solid">
          <fgColor theme="4" tint="0.79998168889431442"/>
          <bgColor theme="4" tint="0.79998168889431442"/>
        </patternFill>
      </fill>
    </dxf>
    <dxf>
      <font>
        <b/>
        <color theme="1"/>
      </font>
    </dxf>
    <dxf>
      <font>
        <b val="0"/>
        <i val="0"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 tint="-0.499984740745262"/>
        </patternFill>
      </fill>
    </dxf>
    <dxf>
      <font>
        <color theme="1"/>
      </font>
      <border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horizontal style="thin">
          <color theme="4" tint="0.39997558519241921"/>
        </horizontal>
      </border>
    </dxf>
    <dxf>
      <font>
        <b/>
        <i val="0"/>
      </font>
      <fill>
        <patternFill>
          <bgColor theme="0" tint="-4.9989318521683403E-2"/>
        </patternFill>
      </fill>
      <border diagonalUp="0" diagonalDown="0">
        <left/>
        <right/>
        <top style="thin">
          <color theme="0" tint="-0.14996795556505021"/>
        </top>
        <bottom style="thin">
          <color theme="0" tint="-0.14996795556505021"/>
        </bottom>
        <vertical style="thin">
          <color theme="0" tint="-0.14996795556505021"/>
        </vertical>
        <horizontal style="thin">
          <color theme="0" tint="-0.14996795556505021"/>
        </horizontal>
      </border>
    </dxf>
    <dxf>
      <font>
        <color auto="1"/>
      </font>
      <fill>
        <patternFill patternType="none">
          <bgColor auto="1"/>
        </patternFill>
      </fill>
      <border diagonalUp="0" diagonalDown="0">
        <left/>
        <right/>
        <top style="thin">
          <color theme="8"/>
        </top>
        <bottom style="thin">
          <color theme="0" tint="-0.14996795556505021"/>
        </bottom>
        <vertical/>
        <horizontal/>
      </border>
    </dxf>
    <dxf>
      <font>
        <b val="0"/>
        <i val="0"/>
        <color auto="1"/>
      </font>
      <fill>
        <patternFill patternType="none">
          <bgColor auto="1"/>
        </patternFill>
      </fill>
      <border diagonalUp="0" diagonalDown="0">
        <left/>
        <right/>
        <top style="thin">
          <color theme="8"/>
        </top>
        <bottom style="thin">
          <color theme="0" tint="-0.14996795556505021"/>
        </bottom>
        <vertical style="thin">
          <color theme="0" tint="-0.14996795556505021"/>
        </vertical>
        <horizontal style="thin">
          <color theme="0" tint="-0.14996795556505021"/>
        </horizontal>
      </border>
    </dxf>
  </dxfs>
  <tableStyles count="2" defaultTableStyle="TableStyleMedium2" defaultPivotStyle="PivotStyleLight16">
    <tableStyle name="Address Book" pivot="0" count="3" xr9:uid="{00000000-0011-0000-FFFF-FFFF00000000}">
      <tableStyleElement type="wholeTable" dxfId="87"/>
      <tableStyleElement type="headerRow" dxfId="86"/>
      <tableStyleElement type="totalRow" dxfId="85"/>
    </tableStyle>
    <tableStyle name="Personal monthly budget" pivot="0" count="7" xr9:uid="{DF2684C2-C435-47FA-9646-E632C3AE8948}">
      <tableStyleElement type="wholeTable" dxfId="84"/>
      <tableStyleElement type="headerRow" dxfId="83"/>
      <tableStyleElement type="totalRow" dxfId="82"/>
      <tableStyleElement type="firstColumn" dxfId="81"/>
      <tableStyleElement type="lastColumn" dxfId="80"/>
      <tableStyleElement type="firstRowStripe" dxfId="79"/>
      <tableStyleElement type="firstColumnStripe" dxfId="7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244940</xdr:rowOff>
    </xdr:from>
    <xdr:to>
      <xdr:col>1</xdr:col>
      <xdr:colOff>685800</xdr:colOff>
      <xdr:row>1</xdr:row>
      <xdr:rowOff>930740</xdr:rowOff>
    </xdr:to>
    <xdr:pic>
      <xdr:nvPicPr>
        <xdr:cNvPr id="4" name="Graphic 3" descr="Money">
          <a:extLst>
            <a:ext uri="{FF2B5EF4-FFF2-40B4-BE49-F238E27FC236}">
              <a16:creationId xmlns:a16="http://schemas.microsoft.com/office/drawing/2014/main" id="{132E34AD-9B34-4E07-A53A-B9135BAE2A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44929" y="367404"/>
          <a:ext cx="685800" cy="6858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ransportation" displayName="Transportation" ref="B21:E27" totalsRowCount="1" headerRowDxfId="77" dataDxfId="75" totalsRowDxfId="73" headerRowBorderDxfId="76" tableBorderDxfId="74" totalsRowBorderDxfId="72">
  <autoFilter ref="B21:E26" xr:uid="{00000000-0009-0000-0100-000004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300-000001000000}" name="Category" totalsRowLabel="The Money You Spent" dataDxfId="71" totalsRowDxfId="70"/>
    <tableColumn id="2" xr3:uid="{00000000-0010-0000-0300-000002000000}" name="Projected _x000a_cost" totalsRowFunction="custom" dataDxfId="69" totalsRowDxfId="68">
      <totalsRowFormula>SUM(Transportation[Projected 
cost])</totalsRowFormula>
    </tableColumn>
    <tableColumn id="3" xr3:uid="{00000000-0010-0000-0300-000003000000}" name="Actual _x000a_cost" totalsRowFunction="custom" dataDxfId="67" totalsRowDxfId="66">
      <totalsRowFormula>SUM(Transportation[Actual 
cost])</totalsRowFormula>
    </tableColumn>
    <tableColumn id="4" xr3:uid="{00000000-0010-0000-0300-000004000000}" name="Difference" totalsRowFunction="sum" dataDxfId="65" totalsRowDxfId="64"/>
  </tableColumns>
  <tableStyleInfo name="Address Book" showFirstColumn="1" showLastColumn="1" showRowStripes="1" showColumnStripes="0"/>
  <extLst>
    <ext xmlns:x14="http://schemas.microsoft.com/office/spreadsheetml/2009/9/main" uri="{504A1905-F514-4f6f-8877-14C23A59335A}">
      <x14:table altTextSummary="Enter Projected and Actual Transportation Costs in this table. Difference is auto calculated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Housing" displayName="Housing" ref="B15:E18" totalsRowShown="0" headerRowDxfId="63" dataDxfId="61" totalsRowDxfId="59" headerRowBorderDxfId="62" tableBorderDxfId="60" totalsRowBorderDxfId="58">
  <autoFilter ref="B15:E18" xr:uid="{00000000-000C-0000-FFFF-FFFF00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000-000001000000}" name="Category" dataDxfId="57" totalsRowDxfId="56"/>
    <tableColumn id="2" xr3:uid="{00000000-0010-0000-0000-000002000000}" name="Projected_x000a_cost" dataDxfId="55" totalsRowDxfId="54"/>
    <tableColumn id="3" xr3:uid="{00000000-0010-0000-0000-000003000000}" name="Actual _x000a_cost" dataDxfId="53" totalsRowDxfId="52"/>
    <tableColumn id="4" xr3:uid="{00000000-0010-0000-0000-000004000000}" name="Difference" dataDxfId="51"/>
  </tableColumns>
  <tableStyleInfo name="Address Book" showFirstColumn="0" showLastColumn="0" showRowStripes="1" showColumnStripes="0"/>
  <extLst>
    <ext xmlns:x14="http://schemas.microsoft.com/office/spreadsheetml/2009/9/main" uri="{504A1905-F514-4f6f-8877-14C23A59335A}">
      <x14:table altTextSummary="Enter Projected and Actual Housing Costs in this table. Difference is auto calculated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PersonalCare" displayName="PersonalCare" ref="G23:J29" totalsRowCount="1" headerRowDxfId="50" dataDxfId="48" totalsRowDxfId="47" headerRowBorderDxfId="49" totalsRowBorderDxfId="46">
  <autoFilter ref="G23:J28" xr:uid="{00000000-0009-0000-0100-00000C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B00-000001000000}" name="Category" totalsRowLabel="Subtotal" dataDxfId="45" totalsRowDxfId="44"/>
    <tableColumn id="2" xr3:uid="{00000000-0010-0000-0B00-000002000000}" name="Projected _x000a_cost" dataDxfId="43" totalsRowDxfId="42"/>
    <tableColumn id="3" xr3:uid="{00000000-0010-0000-0B00-000003000000}" name="Actual _x000a_cost" dataDxfId="41" totalsRowDxfId="40"/>
    <tableColumn id="4" xr3:uid="{00000000-0010-0000-0B00-000004000000}" name="Difference" totalsRowFunction="sum" dataDxfId="39" totalsRowDxfId="38">
      <calculatedColumnFormula>PersonalCare[[#This Row],[Projected 
cost]]-PersonalCare[[#This Row],[Actual 
cost]]</calculatedColumnFormula>
    </tableColumn>
  </tableColumns>
  <tableStyleInfo name="Address Book" showFirstColumn="1" showLastColumn="1" showRowStripes="1" showColumnStripes="0"/>
  <extLst>
    <ext xmlns:x14="http://schemas.microsoft.com/office/spreadsheetml/2009/9/main" uri="{504A1905-F514-4f6f-8877-14C23A59335A}">
      <x14:table altTextSummary="Enter Projected and Actual Personal Care Costs in this table. Difference is auto calculated"/>
    </ext>
  </extLst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Food" displayName="Food" ref="B30:E38" totalsRowShown="0" headerRowDxfId="37" dataDxfId="35" headerRowBorderDxfId="36" tableBorderDxfId="34" totalsRowCellStyle="Normal">
  <tableColumns count="4">
    <tableColumn id="1" xr3:uid="{00000000-0010-0000-0700-000001000000}" name="Category" dataDxfId="33" totalsRowCellStyle="Normal"/>
    <tableColumn id="2" xr3:uid="{00000000-0010-0000-0700-000002000000}" name="Projected _x000a_cost" dataDxfId="32" totalsRowCellStyle="Normal">
      <calculatedColumnFormula>VLOOKUP($B$31,#REF!,2,FALSE)</calculatedColumnFormula>
    </tableColumn>
    <tableColumn id="3" xr3:uid="{00000000-0010-0000-0700-000003000000}" name="Actual _x000a_cost" dataDxfId="31" totalsRowCellStyle="Normal"/>
    <tableColumn id="4" xr3:uid="{00000000-0010-0000-0700-000004000000}" name="Difference" dataDxfId="30" totalsRowCellStyle="Normal">
      <calculatedColumnFormula>Food[[#This Row],[Projected 
cost]]-Food[[#This Row],[Actual 
cost]]</calculatedColumnFormula>
    </tableColumn>
  </tableColumns>
  <tableStyleInfo name="Address Book" showFirstColumn="1" showLastColumn="1" showRowStripes="1" showColumnStripes="0"/>
  <extLst>
    <ext xmlns:x14="http://schemas.microsoft.com/office/spreadsheetml/2009/9/main" uri="{504A1905-F514-4f6f-8877-14C23A59335A}">
      <x14:table altTextSummary="Enter Projected and Actual Food Costs in this table. Difference is auto calculated"/>
    </ext>
  </extLst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Gifts" displayName="Gifts" ref="G32:J37" totalsRowCount="1" headerRowDxfId="29" dataDxfId="27" totalsRowDxfId="26" headerRowBorderDxfId="28" totalsRowBorderDxfId="25">
  <autoFilter ref="G32:J36" xr:uid="{00000000-0009-0000-0100-000009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800-000001000000}" name="Category" totalsRowLabel="Subtotal" dataDxfId="24" totalsRowDxfId="23"/>
    <tableColumn id="2" xr3:uid="{00000000-0010-0000-0800-000002000000}" name="Projected _x000a_cost" dataDxfId="22" totalsRowDxfId="21"/>
    <tableColumn id="3" xr3:uid="{00000000-0010-0000-0800-000003000000}" name="Actual _x000a_cost" dataDxfId="20" totalsRowDxfId="19"/>
    <tableColumn id="4" xr3:uid="{00000000-0010-0000-0800-000004000000}" name="Difference" totalsRowFunction="sum" dataDxfId="18" totalsRowDxfId="17">
      <calculatedColumnFormula>Gifts[[#This Row],[Projected 
cost]]-Gifts[[#This Row],[Actual 
cost]]</calculatedColumnFormula>
    </tableColumn>
  </tableColumns>
  <tableStyleInfo name="Address Book" showFirstColumn="1" showLastColumn="1" showRowStripes="1" showColumnStripes="0"/>
  <extLst>
    <ext xmlns:x14="http://schemas.microsoft.com/office/spreadsheetml/2009/9/main" uri="{504A1905-F514-4f6f-8877-14C23A59335A}">
      <x14:table altTextSummary="Enter Projected and Actual Costs for Gifts and Donations in this table. Difference is auto calculated"/>
    </ext>
  </extLst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Entertainment" displayName="Entertainment" ref="G15:J20" totalsRowCount="1" headerRowDxfId="16" dataDxfId="14" totalsRowDxfId="12" headerRowBorderDxfId="15" tableBorderDxfId="13" totalsRowBorderDxfId="11" headerRowCellStyle="Normal">
  <autoFilter ref="G15:J19" xr:uid="{00000000-0009-0000-0100-000002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100-000001000000}" name="Category " totalsRowLabel="Subtotal" dataDxfId="10" totalsRowDxfId="9"/>
    <tableColumn id="2" xr3:uid="{00000000-0010-0000-0100-000002000000}" name="Projected _x000a_cost" totalsRowFunction="custom" dataDxfId="8" totalsRowDxfId="7">
      <totalsRowFormula>SUM(Entertainment[Projected 
cost])</totalsRowFormula>
    </tableColumn>
    <tableColumn id="3" xr3:uid="{00000000-0010-0000-0100-000003000000}" name="Actual _x000a_cost Spent" totalsRowFunction="custom" dataDxfId="6" totalsRowDxfId="5">
      <totalsRowFormula>SUM(Entertainment[Actual 
cost Spent])</totalsRowFormula>
    </tableColumn>
    <tableColumn id="4" xr3:uid="{00000000-0010-0000-0100-000004000000}" name="Amount Saved" totalsRowFunction="sum" dataDxfId="4" totalsRowDxfId="3">
      <calculatedColumnFormula>Entertainment[[#This Row],[Projected 
cost]]-Entertainment[[#This Row],[Actual 
cost Spent]]</calculatedColumnFormula>
    </tableColumn>
  </tableColumns>
  <tableStyleInfo name="Address Book" showFirstColumn="1" showLastColumn="1" showRowStripes="1" showColumnStripes="0"/>
  <extLst>
    <ext xmlns:x14="http://schemas.microsoft.com/office/spreadsheetml/2009/9/main" uri="{504A1905-F514-4f6f-8877-14C23A59335A}">
      <x14:table altTextSummary="Enter Projected and Actual Entertainment Costs in this table. Difference is auto calculated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Custom 31">
      <a:majorFont>
        <a:latin typeface="Calibri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  <pageSetUpPr autoPageBreaks="0" fitToPage="1"/>
  </sheetPr>
  <dimension ref="A1:M80"/>
  <sheetViews>
    <sheetView showGridLines="0" tabSelected="1" topLeftCell="B1" zoomScaleNormal="100" zoomScaleSheetLayoutView="30" workbookViewId="0">
      <selection activeCell="E10" sqref="E10"/>
    </sheetView>
  </sheetViews>
  <sheetFormatPr defaultColWidth="8.85546875" defaultRowHeight="12.75" x14ac:dyDescent="0.2"/>
  <cols>
    <col min="1" max="1" width="1.42578125" style="4" customWidth="1"/>
    <col min="2" max="2" width="30.7109375" customWidth="1"/>
    <col min="3" max="5" width="20.7109375" customWidth="1"/>
    <col min="6" max="6" width="15.7109375" customWidth="1"/>
    <col min="7" max="7" width="30.7109375" customWidth="1"/>
    <col min="8" max="9" width="20.7109375" customWidth="1"/>
    <col min="10" max="10" width="26.42578125" customWidth="1"/>
    <col min="11" max="11" width="21.7109375" customWidth="1"/>
    <col min="13" max="13" width="27.140625" customWidth="1"/>
  </cols>
  <sheetData>
    <row r="1" spans="1:13" s="1" customFormat="1" ht="19.899999999999999" customHeight="1" x14ac:dyDescent="0.25">
      <c r="A1" s="3"/>
    </row>
    <row r="2" spans="1:13" s="1" customFormat="1" ht="94.9" customHeight="1" x14ac:dyDescent="0.45">
      <c r="A2" s="6"/>
      <c r="B2" s="57" t="s">
        <v>15</v>
      </c>
      <c r="C2" s="58"/>
      <c r="D2" s="58"/>
      <c r="E2" s="58"/>
      <c r="F2" s="58"/>
      <c r="G2" s="58"/>
      <c r="H2" s="58"/>
      <c r="I2" s="9"/>
      <c r="J2" s="9"/>
    </row>
    <row r="3" spans="1:13" ht="15" customHeight="1" x14ac:dyDescent="0.2"/>
    <row r="4" spans="1:13" ht="30" customHeight="1" x14ac:dyDescent="0.2">
      <c r="B4" s="62" t="s">
        <v>18</v>
      </c>
      <c r="C4" s="62"/>
      <c r="D4" s="10"/>
      <c r="E4" s="59" t="s">
        <v>55</v>
      </c>
      <c r="F4" s="59"/>
      <c r="G4" s="59"/>
      <c r="H4" s="63">
        <f>SUM(Food[Projected 
cost])+SUM(PersonalCare[Projected 
cost])+SUM(Entertainment[Projected 
cost])</f>
        <v>19065</v>
      </c>
      <c r="M4" s="69"/>
    </row>
    <row r="5" spans="1:13" ht="30" customHeight="1" x14ac:dyDescent="0.2">
      <c r="B5" s="11" t="s">
        <v>20</v>
      </c>
      <c r="C5" s="46">
        <v>5000</v>
      </c>
      <c r="E5" s="59"/>
      <c r="F5" s="59"/>
      <c r="G5" s="59"/>
      <c r="H5" s="63"/>
      <c r="I5" s="12"/>
      <c r="M5" s="69"/>
    </row>
    <row r="6" spans="1:13" ht="30" customHeight="1" x14ac:dyDescent="0.2">
      <c r="B6" s="13" t="s">
        <v>21</v>
      </c>
      <c r="C6" s="47">
        <v>1000</v>
      </c>
      <c r="E6" s="60" t="s">
        <v>56</v>
      </c>
      <c r="F6" s="60"/>
      <c r="G6" s="60"/>
      <c r="H6" s="64">
        <f>SUM(Food[Actual 
cost])+SUM(PersonalCare[Actual 
cost])+SUM(Entertainment[Actual 
cost Spent])</f>
        <v>13713</v>
      </c>
      <c r="I6" s="12"/>
      <c r="M6" s="69"/>
    </row>
    <row r="7" spans="1:13" ht="30" customHeight="1" x14ac:dyDescent="0.2">
      <c r="B7" s="14" t="s">
        <v>19</v>
      </c>
      <c r="C7" s="48">
        <f>SUM(C5:C6)</f>
        <v>6000</v>
      </c>
      <c r="E7" s="60"/>
      <c r="F7" s="60"/>
      <c r="G7" s="60"/>
      <c r="H7" s="64"/>
      <c r="I7" s="12"/>
      <c r="M7" s="69"/>
    </row>
    <row r="8" spans="1:13" ht="30" customHeight="1" x14ac:dyDescent="0.2">
      <c r="E8" s="61" t="s">
        <v>57</v>
      </c>
      <c r="F8" s="61"/>
      <c r="G8" s="61"/>
      <c r="H8" s="65">
        <f>H4-H6</f>
        <v>5352</v>
      </c>
      <c r="I8" s="12"/>
      <c r="M8" s="69"/>
    </row>
    <row r="9" spans="1:13" ht="30" customHeight="1" x14ac:dyDescent="0.2">
      <c r="B9" s="62" t="s">
        <v>25</v>
      </c>
      <c r="C9" s="62"/>
      <c r="D9" s="10"/>
      <c r="E9" s="61"/>
      <c r="F9" s="61"/>
      <c r="G9" s="61"/>
      <c r="H9" s="65"/>
      <c r="I9" s="15"/>
      <c r="M9" s="69"/>
    </row>
    <row r="10" spans="1:13" ht="30" customHeight="1" x14ac:dyDescent="0.2">
      <c r="B10" s="13" t="s">
        <v>22</v>
      </c>
      <c r="C10" s="47">
        <v>180000</v>
      </c>
      <c r="I10" s="12"/>
    </row>
    <row r="11" spans="1:13" ht="30" customHeight="1" x14ac:dyDescent="0.2">
      <c r="B11" s="16" t="s">
        <v>24</v>
      </c>
      <c r="C11" s="49">
        <v>20000</v>
      </c>
      <c r="E11" s="12"/>
      <c r="H11" s="17"/>
      <c r="I11" s="12"/>
    </row>
    <row r="12" spans="1:13" ht="30" customHeight="1" x14ac:dyDescent="0.2">
      <c r="B12" s="14" t="s">
        <v>23</v>
      </c>
      <c r="C12" s="48">
        <f>SUM(C10:C11)</f>
        <v>200000</v>
      </c>
    </row>
    <row r="13" spans="1:13" ht="37.9" customHeight="1" x14ac:dyDescent="0.2">
      <c r="B13" s="18"/>
      <c r="C13" s="19"/>
    </row>
    <row r="14" spans="1:13" s="2" customFormat="1" ht="30" customHeight="1" x14ac:dyDescent="0.4">
      <c r="A14" s="20"/>
      <c r="B14" s="23" t="s">
        <v>26</v>
      </c>
      <c r="C14" s="7" t="s">
        <v>27</v>
      </c>
      <c r="D14" s="8"/>
      <c r="E14" s="8"/>
      <c r="G14" s="22" t="s">
        <v>5</v>
      </c>
      <c r="H14" s="7"/>
      <c r="I14" s="7"/>
      <c r="J14" s="7"/>
    </row>
    <row r="15" spans="1:13" ht="48" customHeight="1" x14ac:dyDescent="0.25">
      <c r="B15" s="42" t="s">
        <v>10</v>
      </c>
      <c r="C15" s="24" t="s">
        <v>6</v>
      </c>
      <c r="D15" s="24" t="s">
        <v>7</v>
      </c>
      <c r="E15" s="25" t="s">
        <v>0</v>
      </c>
      <c r="F15" s="5"/>
      <c r="G15" s="42" t="s">
        <v>14</v>
      </c>
      <c r="H15" s="26" t="s">
        <v>8</v>
      </c>
      <c r="I15" s="26" t="s">
        <v>17</v>
      </c>
      <c r="J15" s="27" t="s">
        <v>16</v>
      </c>
    </row>
    <row r="16" spans="1:13" ht="30" customHeight="1" x14ac:dyDescent="0.25">
      <c r="B16" s="28" t="s">
        <v>28</v>
      </c>
      <c r="C16" s="50">
        <v>15000</v>
      </c>
      <c r="D16" s="50">
        <v>15000</v>
      </c>
      <c r="E16" s="50">
        <f>Housing[[#This Row],[Projected
cost]]-Housing[[#This Row],[Actual 
cost]]</f>
        <v>0</v>
      </c>
      <c r="F16" s="5"/>
      <c r="G16" s="29" t="s">
        <v>1</v>
      </c>
      <c r="H16" s="43">
        <v>500</v>
      </c>
      <c r="I16" s="43">
        <v>450</v>
      </c>
      <c r="J16" s="43">
        <f>Entertainment[[#This Row],[Projected 
cost]]-Entertainment[[#This Row],[Actual 
cost Spent]]</f>
        <v>50</v>
      </c>
    </row>
    <row r="17" spans="1:10" ht="30" customHeight="1" x14ac:dyDescent="0.25">
      <c r="B17" s="28" t="s">
        <v>29</v>
      </c>
      <c r="C17" s="50">
        <v>6000</v>
      </c>
      <c r="D17" s="50">
        <v>6000</v>
      </c>
      <c r="E17" s="50">
        <f>Housing[[#This Row],[Projected
cost]]-Housing[[#This Row],[Actual 
cost]]</f>
        <v>0</v>
      </c>
      <c r="F17" s="5"/>
      <c r="G17" s="29" t="s">
        <v>11</v>
      </c>
      <c r="H17" s="43">
        <v>500</v>
      </c>
      <c r="I17" s="43">
        <v>600</v>
      </c>
      <c r="J17" s="43">
        <f>Entertainment[[#This Row],[Projected 
cost]]-Entertainment[[#This Row],[Actual 
cost Spent]]</f>
        <v>-100</v>
      </c>
    </row>
    <row r="18" spans="1:10" ht="30" customHeight="1" x14ac:dyDescent="0.25">
      <c r="B18" s="28" t="s">
        <v>30</v>
      </c>
      <c r="C18" s="50">
        <v>1500</v>
      </c>
      <c r="D18" s="50">
        <v>1500</v>
      </c>
      <c r="E18" s="50">
        <f>Housing[[#This Row],[Projected
cost]]-Housing[[#This Row],[Actual 
cost]]</f>
        <v>0</v>
      </c>
      <c r="F18" s="5"/>
      <c r="G18" s="29" t="s">
        <v>12</v>
      </c>
      <c r="H18" s="43">
        <v>500</v>
      </c>
      <c r="I18" s="43">
        <v>300</v>
      </c>
      <c r="J18" s="43">
        <f>Entertainment[[#This Row],[Projected 
cost]]-Entertainment[[#This Row],[Actual 
cost Spent]]</f>
        <v>200</v>
      </c>
    </row>
    <row r="19" spans="1:10" ht="30" customHeight="1" x14ac:dyDescent="0.25">
      <c r="B19" s="33"/>
      <c r="C19" s="34"/>
      <c r="D19" s="34"/>
      <c r="E19" s="34"/>
      <c r="F19" s="5"/>
      <c r="G19" s="29" t="s">
        <v>13</v>
      </c>
      <c r="H19" s="43">
        <v>2000</v>
      </c>
      <c r="I19" s="43">
        <v>2050</v>
      </c>
      <c r="J19" s="43">
        <f>Entertainment[[#This Row],[Projected 
cost]]-Entertainment[[#This Row],[Actual 
cost Spent]]</f>
        <v>-50</v>
      </c>
    </row>
    <row r="20" spans="1:10" ht="30" customHeight="1" x14ac:dyDescent="0.25">
      <c r="B20" s="66" t="s">
        <v>32</v>
      </c>
      <c r="C20" s="66"/>
      <c r="D20" s="66"/>
      <c r="E20" s="66"/>
      <c r="F20" s="5"/>
      <c r="G20" s="31" t="s">
        <v>4</v>
      </c>
      <c r="H20" s="45">
        <f>SUM(Entertainment[Projected 
cost])</f>
        <v>3500</v>
      </c>
      <c r="I20" s="45">
        <f>SUM(Entertainment[Actual 
cost Spent])</f>
        <v>3400</v>
      </c>
      <c r="J20" s="44">
        <f>SUBTOTAL(109,Entertainment[Amount Saved])</f>
        <v>100</v>
      </c>
    </row>
    <row r="21" spans="1:10" ht="33.75" customHeight="1" x14ac:dyDescent="0.25">
      <c r="B21" s="42" t="s">
        <v>10</v>
      </c>
      <c r="C21" s="26" t="s">
        <v>8</v>
      </c>
      <c r="D21" s="26" t="s">
        <v>7</v>
      </c>
      <c r="E21" s="27" t="s">
        <v>0</v>
      </c>
      <c r="F21" s="5"/>
      <c r="G21" s="32"/>
      <c r="H21" s="32"/>
      <c r="I21" s="32"/>
      <c r="J21" s="32"/>
    </row>
    <row r="22" spans="1:10" ht="30" customHeight="1" x14ac:dyDescent="0.25">
      <c r="B22" s="29" t="s">
        <v>33</v>
      </c>
      <c r="C22" s="43">
        <v>0</v>
      </c>
      <c r="D22" s="43">
        <v>0</v>
      </c>
      <c r="E22" s="43">
        <f>Transportation[[#This Row],[Projected 
cost]]-Transportation[[#This Row],[Actual 
cost]]</f>
        <v>0</v>
      </c>
      <c r="F22" s="5"/>
      <c r="G22" s="67" t="s">
        <v>9</v>
      </c>
      <c r="H22" s="67"/>
      <c r="I22" s="67"/>
      <c r="J22" s="67"/>
    </row>
    <row r="23" spans="1:10" ht="30" customHeight="1" x14ac:dyDescent="0.25">
      <c r="B23" s="29" t="s">
        <v>34</v>
      </c>
      <c r="C23" s="43">
        <v>105</v>
      </c>
      <c r="D23" s="43">
        <v>100</v>
      </c>
      <c r="E23" s="43">
        <f>Transportation[[#This Row],[Projected 
cost]]-Transportation[[#This Row],[Actual 
cost]]</f>
        <v>5</v>
      </c>
      <c r="F23" s="5"/>
      <c r="G23" s="42" t="s">
        <v>10</v>
      </c>
      <c r="H23" s="26" t="s">
        <v>8</v>
      </c>
      <c r="I23" s="26" t="s">
        <v>7</v>
      </c>
      <c r="J23" s="27" t="s">
        <v>0</v>
      </c>
    </row>
    <row r="24" spans="1:10" ht="30" customHeight="1" x14ac:dyDescent="0.25">
      <c r="B24" s="29" t="s">
        <v>35</v>
      </c>
      <c r="C24" s="43">
        <v>16</v>
      </c>
      <c r="D24" s="43">
        <v>18</v>
      </c>
      <c r="E24" s="43">
        <f>Transportation[[#This Row],[Projected 
cost]]-Transportation[[#This Row],[Actual 
cost]]</f>
        <v>-2</v>
      </c>
      <c r="F24" s="5"/>
      <c r="G24" s="29" t="s">
        <v>3</v>
      </c>
      <c r="H24" s="43">
        <v>1500</v>
      </c>
      <c r="I24" s="43">
        <v>1400</v>
      </c>
      <c r="J24" s="43">
        <f>PersonalCare[[#This Row],[Projected 
cost]]-PersonalCare[[#This Row],[Actual 
cost]]</f>
        <v>100</v>
      </c>
    </row>
    <row r="25" spans="1:10" ht="30" customHeight="1" x14ac:dyDescent="0.25">
      <c r="B25" s="29" t="s">
        <v>31</v>
      </c>
      <c r="C25" s="43">
        <v>1000</v>
      </c>
      <c r="D25" s="43">
        <v>1000</v>
      </c>
      <c r="E25" s="43">
        <f>Transportation[[#This Row],[Projected 
cost]]-Transportation[[#This Row],[Actual 
cost]]</f>
        <v>0</v>
      </c>
      <c r="F25" s="5"/>
      <c r="G25" s="29" t="s">
        <v>46</v>
      </c>
      <c r="H25" s="43">
        <v>500</v>
      </c>
      <c r="I25" s="43">
        <v>300</v>
      </c>
      <c r="J25" s="43">
        <f>PersonalCare[[#This Row],[Projected 
cost]]-PersonalCare[[#This Row],[Actual 
cost]]</f>
        <v>200</v>
      </c>
    </row>
    <row r="26" spans="1:10" ht="30" customHeight="1" x14ac:dyDescent="0.25">
      <c r="B26" s="29" t="s">
        <v>36</v>
      </c>
      <c r="C26" s="43">
        <v>20</v>
      </c>
      <c r="D26" s="43">
        <v>10</v>
      </c>
      <c r="E26" s="43">
        <f>Transportation[[#This Row],[Projected 
cost]]-Transportation[[#This Row],[Actual 
cost]]</f>
        <v>10</v>
      </c>
      <c r="F26" s="5"/>
      <c r="G26" s="29" t="s">
        <v>47</v>
      </c>
      <c r="H26" s="43">
        <v>7000</v>
      </c>
      <c r="I26" s="43">
        <v>5000</v>
      </c>
      <c r="J26" s="43">
        <f>PersonalCare[[#This Row],[Projected 
cost]]-PersonalCare[[#This Row],[Actual 
cost]]</f>
        <v>2000</v>
      </c>
    </row>
    <row r="27" spans="1:10" ht="37.9" customHeight="1" x14ac:dyDescent="0.25">
      <c r="B27" s="31" t="s">
        <v>37</v>
      </c>
      <c r="C27" s="51">
        <f>SUM(Transportation[Projected 
cost])</f>
        <v>1141</v>
      </c>
      <c r="D27" s="51">
        <f>SUM(Transportation[Actual 
cost])</f>
        <v>1128</v>
      </c>
      <c r="E27" s="44">
        <f>SUBTOTAL(109,Transportation[Difference])</f>
        <v>13</v>
      </c>
      <c r="F27" s="5"/>
      <c r="G27" s="29" t="s">
        <v>45</v>
      </c>
      <c r="H27" s="43">
        <v>1200</v>
      </c>
      <c r="I27" s="43">
        <v>1200</v>
      </c>
      <c r="J27" s="43">
        <f>PersonalCare[[#This Row],[Projected 
cost]]-PersonalCare[[#This Row],[Actual 
cost]]</f>
        <v>0</v>
      </c>
    </row>
    <row r="28" spans="1:10" s="2" customFormat="1" ht="30" customHeight="1" x14ac:dyDescent="0.25">
      <c r="A28" s="21"/>
      <c r="B28" s="37"/>
      <c r="C28" s="38"/>
      <c r="D28" s="38"/>
      <c r="E28" s="34"/>
      <c r="F28" s="35"/>
      <c r="G28" s="29" t="s">
        <v>49</v>
      </c>
      <c r="H28" s="43">
        <v>3000</v>
      </c>
      <c r="I28" s="43">
        <v>0</v>
      </c>
      <c r="J28" s="43">
        <f>PersonalCare[[#This Row],[Projected 
cost]]-PersonalCare[[#This Row],[Actual 
cost]]</f>
        <v>3000</v>
      </c>
    </row>
    <row r="29" spans="1:10" ht="48" customHeight="1" x14ac:dyDescent="0.25">
      <c r="B29" s="66" t="s">
        <v>38</v>
      </c>
      <c r="C29" s="66"/>
      <c r="D29" s="66"/>
      <c r="E29" s="66"/>
      <c r="F29" s="5"/>
      <c r="G29" s="31" t="s">
        <v>4</v>
      </c>
      <c r="H29" s="53"/>
      <c r="I29" s="53"/>
      <c r="J29" s="44">
        <f>SUBTOTAL(109,PersonalCare[Difference])</f>
        <v>5300</v>
      </c>
    </row>
    <row r="30" spans="1:10" ht="30" customHeight="1" x14ac:dyDescent="0.25">
      <c r="B30" s="42" t="s">
        <v>10</v>
      </c>
      <c r="C30" s="26" t="s">
        <v>8</v>
      </c>
      <c r="D30" s="26" t="s">
        <v>7</v>
      </c>
      <c r="E30" s="27" t="s">
        <v>0</v>
      </c>
      <c r="F30" s="5"/>
      <c r="G30" s="33"/>
      <c r="H30" s="36"/>
      <c r="I30" s="36"/>
      <c r="J30" s="36"/>
    </row>
    <row r="31" spans="1:10" ht="30" customHeight="1" x14ac:dyDescent="0.25">
      <c r="B31" s="29" t="s">
        <v>40</v>
      </c>
      <c r="C31" s="43">
        <v>15</v>
      </c>
      <c r="D31" s="43">
        <v>12</v>
      </c>
      <c r="E31" s="43">
        <f>Food[[#This Row],[Projected 
cost]]-Food[[#This Row],[Actual 
cost]]</f>
        <v>3</v>
      </c>
      <c r="F31" s="5"/>
      <c r="G31" s="68" t="s">
        <v>51</v>
      </c>
      <c r="H31" s="68"/>
      <c r="I31" s="68"/>
      <c r="J31" s="68"/>
    </row>
    <row r="32" spans="1:10" ht="30" customHeight="1" x14ac:dyDescent="0.25">
      <c r="B32" s="55" t="s">
        <v>43</v>
      </c>
      <c r="C32" s="54">
        <v>60</v>
      </c>
      <c r="D32" s="43">
        <v>50</v>
      </c>
      <c r="E32" s="43">
        <f>Food[[#This Row],[Projected 
cost]]-Food[[#This Row],[Actual 
cost]]</f>
        <v>10</v>
      </c>
      <c r="F32" s="5"/>
      <c r="G32" s="42" t="s">
        <v>10</v>
      </c>
      <c r="H32" s="26" t="s">
        <v>8</v>
      </c>
      <c r="I32" s="26" t="s">
        <v>7</v>
      </c>
      <c r="J32" s="27" t="s">
        <v>0</v>
      </c>
    </row>
    <row r="33" spans="1:10" ht="30" customHeight="1" x14ac:dyDescent="0.25">
      <c r="B33" s="55" t="s">
        <v>41</v>
      </c>
      <c r="C33" s="54">
        <v>80</v>
      </c>
      <c r="D33" s="43">
        <v>70</v>
      </c>
      <c r="E33" s="43">
        <f>Food[[#This Row],[Projected 
cost]]-Food[[#This Row],[Actual 
cost]]</f>
        <v>10</v>
      </c>
      <c r="F33" s="5"/>
      <c r="G33" s="29" t="s">
        <v>50</v>
      </c>
      <c r="H33" s="43">
        <v>4000</v>
      </c>
      <c r="I33" s="43">
        <v>0</v>
      </c>
      <c r="J33" s="43">
        <f>Gifts[[#This Row],[Projected 
cost]]-Gifts[[#This Row],[Actual 
cost]]</f>
        <v>4000</v>
      </c>
    </row>
    <row r="34" spans="1:10" ht="30" customHeight="1" x14ac:dyDescent="0.25">
      <c r="B34" s="55" t="s">
        <v>39</v>
      </c>
      <c r="C34" s="54">
        <v>70</v>
      </c>
      <c r="D34" s="43">
        <v>71</v>
      </c>
      <c r="E34" s="43">
        <f>Food[[#This Row],[Projected 
cost]]-Food[[#This Row],[Actual 
cost]]</f>
        <v>-1</v>
      </c>
      <c r="F34" s="5"/>
      <c r="G34" s="29" t="s">
        <v>52</v>
      </c>
      <c r="H34" s="43">
        <v>2000</v>
      </c>
      <c r="I34" s="43">
        <v>1500</v>
      </c>
      <c r="J34" s="43">
        <f>Gifts[[#This Row],[Projected 
cost]]-Gifts[[#This Row],[Actual 
cost]]</f>
        <v>500</v>
      </c>
    </row>
    <row r="35" spans="1:10" ht="30" customHeight="1" x14ac:dyDescent="0.25">
      <c r="B35" s="55" t="s">
        <v>42</v>
      </c>
      <c r="C35" s="54">
        <v>440</v>
      </c>
      <c r="D35" s="43">
        <v>460</v>
      </c>
      <c r="E35" s="43">
        <f>Food[[#This Row],[Projected 
cost]]-Food[[#This Row],[Actual 
cost]]</f>
        <v>-20</v>
      </c>
      <c r="F35" s="5"/>
      <c r="G35" s="29" t="s">
        <v>53</v>
      </c>
      <c r="H35" s="43">
        <v>2500</v>
      </c>
      <c r="I35" s="43">
        <v>500</v>
      </c>
      <c r="J35" s="43">
        <f>Gifts[[#This Row],[Projected 
cost]]-Gifts[[#This Row],[Actual 
cost]]</f>
        <v>2000</v>
      </c>
    </row>
    <row r="36" spans="1:10" ht="30" customHeight="1" x14ac:dyDescent="0.25">
      <c r="B36" s="29" t="s">
        <v>48</v>
      </c>
      <c r="C36" s="43">
        <v>500</v>
      </c>
      <c r="D36" s="43">
        <v>400</v>
      </c>
      <c r="E36" s="43">
        <f>Food[[#This Row],[Projected 
cost]]-Food[[#This Row],[Actual 
cost]]</f>
        <v>100</v>
      </c>
      <c r="F36" s="5"/>
      <c r="G36" s="29" t="s">
        <v>54</v>
      </c>
      <c r="H36" s="43">
        <v>1000</v>
      </c>
      <c r="I36" s="43">
        <v>0</v>
      </c>
      <c r="J36" s="43">
        <f>Gifts[[#This Row],[Projected 
cost]]-Gifts[[#This Row],[Actual 
cost]]</f>
        <v>1000</v>
      </c>
    </row>
    <row r="37" spans="1:10" ht="30" customHeight="1" x14ac:dyDescent="0.25">
      <c r="B37" s="29" t="s">
        <v>2</v>
      </c>
      <c r="C37" s="43">
        <v>400</v>
      </c>
      <c r="D37" s="43">
        <v>500</v>
      </c>
      <c r="E37" s="43">
        <f>Food[[#This Row],[Projected 
cost]]-Food[[#This Row],[Actual 
cost]]</f>
        <v>-100</v>
      </c>
      <c r="F37" s="5"/>
      <c r="G37" s="31" t="s">
        <v>4</v>
      </c>
      <c r="H37" s="53"/>
      <c r="I37" s="53"/>
      <c r="J37" s="44">
        <f>SUBTOTAL(109,Gifts[Difference])</f>
        <v>7500</v>
      </c>
    </row>
    <row r="38" spans="1:10" ht="37.9" customHeight="1" x14ac:dyDescent="0.25">
      <c r="B38" s="29" t="s">
        <v>44</v>
      </c>
      <c r="C38" s="43">
        <v>800</v>
      </c>
      <c r="D38" s="43">
        <v>850</v>
      </c>
      <c r="E38" s="43">
        <f>Food[[#This Row],[Projected 
cost]]-Food[[#This Row],[Actual 
cost]]</f>
        <v>-50</v>
      </c>
      <c r="F38" s="5"/>
      <c r="G38" s="29"/>
      <c r="H38" s="30"/>
      <c r="I38" s="30"/>
      <c r="J38" s="30"/>
    </row>
    <row r="39" spans="1:10" s="2" customFormat="1" ht="30" customHeight="1" x14ac:dyDescent="0.25">
      <c r="A39" s="21"/>
      <c r="B39"/>
      <c r="C39"/>
      <c r="D39"/>
      <c r="E39"/>
      <c r="F39" s="35"/>
      <c r="G39" s="29"/>
      <c r="H39" s="30"/>
      <c r="I39" s="30"/>
      <c r="J39" s="30"/>
    </row>
    <row r="40" spans="1:10" ht="27" customHeight="1" x14ac:dyDescent="0.25">
      <c r="B40" s="56"/>
      <c r="C40" s="56"/>
      <c r="D40" s="56"/>
      <c r="E40" s="56"/>
      <c r="F40" s="5"/>
    </row>
    <row r="41" spans="1:10" ht="30" customHeight="1" x14ac:dyDescent="0.25">
      <c r="B41" s="42"/>
      <c r="C41" s="26"/>
      <c r="D41" s="26"/>
      <c r="E41" s="27"/>
      <c r="F41" s="5"/>
      <c r="G41" s="32"/>
      <c r="H41" s="32"/>
      <c r="I41" s="32"/>
      <c r="J41" s="32"/>
    </row>
    <row r="42" spans="1:10" ht="30" customHeight="1" x14ac:dyDescent="0.25">
      <c r="B42" s="29"/>
      <c r="C42" s="43"/>
      <c r="D42" s="43"/>
      <c r="E42" s="43"/>
      <c r="F42" s="5"/>
    </row>
    <row r="43" spans="1:10" ht="30" customHeight="1" x14ac:dyDescent="0.25">
      <c r="B43" s="29"/>
      <c r="C43" s="43"/>
      <c r="D43" s="43"/>
      <c r="E43" s="43"/>
      <c r="F43" s="5"/>
    </row>
    <row r="44" spans="1:10" ht="30" customHeight="1" x14ac:dyDescent="0.25">
      <c r="B44" s="29"/>
      <c r="C44" s="43"/>
      <c r="D44" s="43"/>
      <c r="E44" s="43"/>
      <c r="F44" s="5"/>
    </row>
    <row r="45" spans="1:10" ht="30" customHeight="1" x14ac:dyDescent="0.25">
      <c r="F45" s="5"/>
    </row>
    <row r="46" spans="1:10" ht="37.9" customHeight="1" x14ac:dyDescent="0.25">
      <c r="F46" s="5"/>
    </row>
    <row r="47" spans="1:10" s="2" customFormat="1" ht="30" customHeight="1" x14ac:dyDescent="0.25">
      <c r="A47" s="21"/>
      <c r="B47"/>
      <c r="C47"/>
      <c r="D47"/>
      <c r="E47"/>
      <c r="F47" s="35"/>
    </row>
    <row r="48" spans="1:10" ht="49.9" customHeight="1" x14ac:dyDescent="0.25">
      <c r="F48" s="5"/>
      <c r="G48" s="39"/>
      <c r="H48" s="40"/>
      <c r="I48" s="40"/>
      <c r="J48" s="40"/>
    </row>
    <row r="49" spans="1:10" ht="30" customHeight="1" x14ac:dyDescent="0.25">
      <c r="F49" s="5"/>
    </row>
    <row r="50" spans="1:10" ht="30" customHeight="1" x14ac:dyDescent="0.25">
      <c r="F50" s="5"/>
    </row>
    <row r="51" spans="1:10" ht="30" customHeight="1" x14ac:dyDescent="0.25">
      <c r="B51" s="2"/>
      <c r="C51" s="2"/>
      <c r="D51" s="2"/>
      <c r="E51" s="2"/>
      <c r="F51" s="5"/>
    </row>
    <row r="52" spans="1:10" ht="37.9" customHeight="1" x14ac:dyDescent="0.25">
      <c r="F52" s="5"/>
    </row>
    <row r="53" spans="1:10" s="2" customFormat="1" ht="30" customHeight="1" x14ac:dyDescent="0.25">
      <c r="A53" s="21"/>
      <c r="B53"/>
      <c r="C53"/>
      <c r="D53"/>
      <c r="E53"/>
      <c r="F53" s="35"/>
    </row>
    <row r="54" spans="1:10" ht="48" customHeight="1" x14ac:dyDescent="0.25">
      <c r="F54" s="5"/>
      <c r="G54" s="33"/>
      <c r="H54" s="38"/>
      <c r="I54" s="38"/>
      <c r="J54" s="34"/>
    </row>
    <row r="55" spans="1:10" ht="30" customHeight="1" x14ac:dyDescent="0.25">
      <c r="F55" s="5"/>
      <c r="G55" s="33"/>
      <c r="H55" s="38"/>
      <c r="I55" s="38"/>
      <c r="J55" s="34"/>
    </row>
    <row r="56" spans="1:10" ht="30" customHeight="1" x14ac:dyDescent="0.25">
      <c r="F56" s="5"/>
      <c r="G56" s="41"/>
      <c r="H56" s="38"/>
      <c r="I56" s="38"/>
      <c r="J56" s="38"/>
    </row>
    <row r="57" spans="1:10" ht="30" customHeight="1" x14ac:dyDescent="0.25">
      <c r="B57" s="2"/>
      <c r="C57" s="2"/>
      <c r="D57" s="2"/>
      <c r="E57" s="2"/>
      <c r="F57" s="5"/>
      <c r="G57" s="52"/>
      <c r="H57" s="52"/>
      <c r="I57" s="52"/>
      <c r="J57" s="52"/>
    </row>
    <row r="58" spans="1:10" ht="30" customHeight="1" x14ac:dyDescent="0.25">
      <c r="F58" s="5"/>
      <c r="G58" s="42"/>
      <c r="H58" s="26"/>
      <c r="I58" s="26"/>
      <c r="J58" s="27"/>
    </row>
    <row r="59" spans="1:10" ht="30" customHeight="1" x14ac:dyDescent="0.25">
      <c r="F59" s="5"/>
      <c r="G59" s="29"/>
      <c r="H59" s="30"/>
      <c r="I59" s="30"/>
      <c r="J59" s="30"/>
    </row>
    <row r="60" spans="1:10" ht="30" customHeight="1" x14ac:dyDescent="0.25">
      <c r="F60" s="5"/>
      <c r="G60" s="29"/>
      <c r="H60" s="30"/>
      <c r="I60" s="30"/>
      <c r="J60" s="30"/>
    </row>
    <row r="61" spans="1:10" ht="37.9" customHeight="1" x14ac:dyDescent="0.25">
      <c r="F61" s="5"/>
      <c r="G61" s="29"/>
      <c r="H61" s="30"/>
      <c r="I61" s="30"/>
      <c r="J61" s="30"/>
    </row>
    <row r="62" spans="1:10" s="2" customFormat="1" ht="30" customHeight="1" x14ac:dyDescent="0.25">
      <c r="A62" s="21"/>
      <c r="B62"/>
      <c r="C62"/>
      <c r="D62"/>
      <c r="E62"/>
      <c r="F62" s="35"/>
      <c r="G62" s="29"/>
      <c r="H62" s="30"/>
      <c r="I62" s="30"/>
      <c r="J62" s="30"/>
    </row>
    <row r="63" spans="1:10" ht="34.5" customHeight="1" x14ac:dyDescent="0.25">
      <c r="F63" s="5"/>
    </row>
    <row r="64" spans="1:10" ht="30" customHeight="1" x14ac:dyDescent="0.25">
      <c r="F64" s="5"/>
      <c r="G64" s="32"/>
      <c r="H64" s="32"/>
      <c r="I64" s="32"/>
      <c r="J64" s="32"/>
    </row>
    <row r="65" spans="2:10" ht="30" customHeight="1" x14ac:dyDescent="0.25">
      <c r="F65" s="5"/>
      <c r="G65" s="32"/>
      <c r="H65" s="32"/>
      <c r="I65" s="32"/>
      <c r="J65" s="32"/>
    </row>
    <row r="66" spans="2:10" ht="30" customHeight="1" x14ac:dyDescent="0.25">
      <c r="B66" s="2"/>
      <c r="C66" s="2"/>
      <c r="D66" s="2"/>
      <c r="E66" s="2"/>
      <c r="F66" s="5"/>
      <c r="G66" s="32"/>
      <c r="H66" s="32"/>
      <c r="I66" s="32"/>
      <c r="J66" s="32"/>
    </row>
    <row r="67" spans="2:10" ht="30" customHeight="1" x14ac:dyDescent="0.25">
      <c r="F67" s="5"/>
    </row>
    <row r="68" spans="2:10" ht="30" customHeight="1" x14ac:dyDescent="0.25">
      <c r="F68" s="5"/>
    </row>
    <row r="69" spans="2:10" ht="30" customHeight="1" x14ac:dyDescent="0.25">
      <c r="F69" s="5"/>
    </row>
    <row r="70" spans="2:10" ht="30" customHeight="1" x14ac:dyDescent="0.25">
      <c r="F70" s="5"/>
    </row>
    <row r="71" spans="2:10" ht="30" customHeight="1" x14ac:dyDescent="0.25">
      <c r="F71" s="5"/>
    </row>
    <row r="72" spans="2:10" ht="30" customHeight="1" x14ac:dyDescent="0.25">
      <c r="F72" s="5"/>
    </row>
    <row r="73" spans="2:10" ht="30" customHeight="1" x14ac:dyDescent="0.25">
      <c r="F73" s="5"/>
    </row>
    <row r="74" spans="2:10" ht="30" customHeight="1" x14ac:dyDescent="0.25">
      <c r="F74" s="5"/>
    </row>
    <row r="75" spans="2:10" ht="30" customHeight="1" x14ac:dyDescent="0.25">
      <c r="F75" s="5"/>
    </row>
    <row r="76" spans="2:10" ht="24.95" customHeight="1" x14ac:dyDescent="0.25">
      <c r="F76" s="5"/>
    </row>
    <row r="77" spans="2:10" ht="24.95" customHeight="1" x14ac:dyDescent="0.25">
      <c r="F77" s="5"/>
    </row>
    <row r="78" spans="2:10" ht="24.95" customHeight="1" x14ac:dyDescent="0.25">
      <c r="F78" s="5"/>
    </row>
    <row r="79" spans="2:10" ht="24.95" customHeight="1" x14ac:dyDescent="0.25">
      <c r="F79" s="5"/>
    </row>
    <row r="80" spans="2:10" ht="24.95" customHeight="1" x14ac:dyDescent="0.25">
      <c r="F80" s="5"/>
    </row>
  </sheetData>
  <dataConsolidate/>
  <mergeCells count="16">
    <mergeCell ref="M4:M5"/>
    <mergeCell ref="M6:M7"/>
    <mergeCell ref="B20:E20"/>
    <mergeCell ref="B29:E29"/>
    <mergeCell ref="G22:J22"/>
    <mergeCell ref="G31:J31"/>
    <mergeCell ref="M8:M9"/>
    <mergeCell ref="B2:H2"/>
    <mergeCell ref="E4:G5"/>
    <mergeCell ref="E6:G7"/>
    <mergeCell ref="E8:G9"/>
    <mergeCell ref="B4:C4"/>
    <mergeCell ref="B9:C9"/>
    <mergeCell ref="H4:H5"/>
    <mergeCell ref="H6:H7"/>
    <mergeCell ref="H8:H9"/>
  </mergeCells>
  <phoneticPr fontId="31" type="noConversion"/>
  <conditionalFormatting sqref="E22:E27 J24:J29 E31:E38">
    <cfRule type="cellIs" dxfId="2" priority="4" operator="lessThan">
      <formula>0</formula>
    </cfRule>
  </conditionalFormatting>
  <conditionalFormatting sqref="J16:J20">
    <cfRule type="cellIs" dxfId="1" priority="5" operator="lessThan">
      <formula>0</formula>
    </cfRule>
  </conditionalFormatting>
  <conditionalFormatting sqref="J27">
    <cfRule type="cellIs" dxfId="0" priority="1" operator="equal">
      <formula>0</formula>
    </cfRule>
  </conditionalFormatting>
  <dataValidations xWindow="693" yWindow="318" count="45">
    <dataValidation allowBlank="1" showInputMessage="1" showErrorMessage="1" prompt="Create a Personal Monthly Budget in this worksheet. Helpful instructions on how to use this worksheet are in cells in this column. Arrow down to get started." sqref="A1" xr:uid="{535C1FB4-69DA-478A-9C24-451D9BD5B386}"/>
    <dataValidation allowBlank="1" showInputMessage="1" showErrorMessage="1" prompt="Title of this worksheet is in cell B2. Next instruction is in cell A4." sqref="A2" xr:uid="{B4FABB03-3192-4386-8C0C-14BCEBFC58A9}"/>
    <dataValidation allowBlank="1" showInputMessage="1" showErrorMessage="1" prompt="Projected Monthly Income label is in cell at right. Enter Income 1 in cell C5 and Extra Income in C6 to calculate Total monthly income in C7. Next instruction is in cell A7." sqref="A4" xr:uid="{37ECE25A-D750-4901-9936-FA0425D6DFC1}"/>
    <dataValidation allowBlank="1" showInputMessage="1" showErrorMessage="1" prompt="Projected Balance is auto calculated in cell H4, Actual Balance in H6, and Difference in H8. Next instruction is in cell A9." sqref="A7" xr:uid="{30295BAD-27FA-449C-8A78-ECFC2ACE1A2B}"/>
    <dataValidation allowBlank="1" showInputMessage="1" showErrorMessage="1" prompt="Actual Monthly Income label is in cell at right. Enter Income 1 in cell C10 and Extra Income in C11 to calculate Total monthly income in C12. Next instruction is in cell A15." sqref="A9" xr:uid="{23FC07BB-1058-4403-A6BB-F2E3DAB6391D}"/>
    <dataValidation allowBlank="1" showInputMessage="1" showErrorMessage="1" prompt="Enter details in Housing table starting in cell at right and in Entertainment table starting in cell G15. Next instruction is in cell A29." sqref="A15" xr:uid="{DCC6E90E-6B90-466F-863D-46F7DA3C4296}"/>
    <dataValidation allowBlank="1" showInputMessage="1" showErrorMessage="1" prompt="Enter details in Transportation table starting in cell at right and in Loans table starting in cell G29. Next instruction is in cell A40." sqref="A29" xr:uid="{AFC8D67D-8805-4E04-8494-156CF7945383}"/>
    <dataValidation allowBlank="1" showInputMessage="1" showErrorMessage="1" prompt="Enter details in Insurance table starting in cell at right and in Taxes table starting in cell G40. Next instruction is in cell A48." sqref="A40" xr:uid="{34699D58-6783-4DA8-AD00-EB6D5B4F4886}"/>
    <dataValidation allowBlank="1" showInputMessage="1" showErrorMessage="1" prompt="Enter details in Food table starting in cell at right and in Savings table starting in cell G48. Next instruction is in cell A55." sqref="A48" xr:uid="{E10C94B7-CAAB-4591-99E4-5A50789CA061}"/>
    <dataValidation allowBlank="1" showInputMessage="1" showErrorMessage="1" prompt="Enter details in Personal Care table starting in cell at right and in Legal table starting in cell G64. Next instruction is in cell A73." sqref="A63" xr:uid="{4D40684C-D56F-4273-B2CC-5C8947747B1A}"/>
    <dataValidation allowBlank="1" showInputMessage="1" showErrorMessage="1" prompt="Total Projected Cost is auto calculated in cell J73, Total Actual Cost in J75, and Total Difference in J77." sqref="A72" xr:uid="{7663E59F-1158-4833-8ADA-EE341AD75E0A}"/>
    <dataValidation allowBlank="1" showInputMessage="1" showErrorMessage="1" prompt="Enter details in Pets table starting in cell at right and in Gifts table starting in cell G55. Next instruction is in cell A64." sqref="A54" xr:uid="{2288A180-A788-4190-A6AF-985B4E7FF023}"/>
    <dataValidation type="whole" operator="lessThanOrEqual" allowBlank="1" showInputMessage="1" showErrorMessage="1" errorTitle="Limit Exceeded" error="You Are Spending Over The Limit " prompt="The Limit Is 500 INR" sqref="H16:H18" xr:uid="{B3EEAA19-2E02-4FDD-B959-FF305D30F422}">
      <formula1>500</formula1>
    </dataValidation>
    <dataValidation type="whole" operator="lessThanOrEqual" allowBlank="1" showInputMessage="1" showErrorMessage="1" errorTitle="Limit Exceeded" error="Enter The Amout Which Is In Limit (i.e. 2000 INR)" sqref="H19" xr:uid="{E6743A98-F8B8-4C30-8F75-77B5D087B858}">
      <formula1>2000</formula1>
    </dataValidation>
    <dataValidation type="whole" allowBlank="1" showInputMessage="1" showErrorMessage="1" errorTitle="Error" error="Enter The Amount Between 5000 To 10000" prompt="Enter Between 5000 To 10000" sqref="C17" xr:uid="{40B31F3B-85C3-4189-9D94-DBD003AEDA01}">
      <formula1>5000</formula1>
      <formula2>10000</formula2>
    </dataValidation>
    <dataValidation type="whole" operator="equal" allowBlank="1" showInputMessage="1" showErrorMessage="1" error="It Should Be Equal To Projected Cost_x000a_" sqref="D17" xr:uid="{D6784795-8C85-43BD-BE4D-C1F28F821ED0}">
      <formula1>C17</formula1>
    </dataValidation>
    <dataValidation type="whole" operator="equal" allowBlank="1" showInputMessage="1" showErrorMessage="1" error="This Should Be Equal To Projected Cost" sqref="D16" xr:uid="{0FD9C956-C0A4-4D5D-B3A6-CC8E2064BF0A}">
      <formula1>C16</formula1>
    </dataValidation>
    <dataValidation type="whole" allowBlank="1" showInputMessage="1" showErrorMessage="1" errorTitle="Error" error="Please Keep Your Expenses In The Limited Range" prompt="The Limit Is 1500 to 4000" sqref="C18" xr:uid="{8ACD34F6-3E02-49D5-9C4A-B72075F530A1}">
      <formula1>1500</formula1>
      <formula2>4000</formula2>
    </dataValidation>
    <dataValidation type="whole" operator="equal" allowBlank="1" showInputMessage="1" showErrorMessage="1" errorTitle="Error" error="This Should Be Equal To The Projected Cost_x000a_" sqref="D18" xr:uid="{B5DA2BD1-3038-42B1-BE2E-16D1008F1E91}">
      <formula1>C18</formula1>
    </dataValidation>
    <dataValidation type="whole" operator="equal" allowBlank="1" showInputMessage="1" showErrorMessage="1" error="Walking Or Cycling Does Not Cost" sqref="C22" xr:uid="{3A96F5F4-DD18-45EC-B31C-797D6EAC0F48}">
      <formula1>0</formula1>
    </dataValidation>
    <dataValidation type="whole" operator="equal" allowBlank="1" showInputMessage="1" showErrorMessage="1" error="The Price Of One Liter Is Fixed" sqref="C23" xr:uid="{6730AC08-7713-44A4-937F-E207F4D49B77}">
      <formula1>105</formula1>
    </dataValidation>
    <dataValidation type="whole" operator="lessThanOrEqual" allowBlank="1" showInputMessage="1" showErrorMessage="1" error="It Should Not Be More Than Projected Cost" prompt="Enter The Amount Spent On Fuel " sqref="D23" xr:uid="{6B2F9204-E99F-4A36-B36C-53C31B04CA24}">
      <formula1>C23</formula1>
    </dataValidation>
    <dataValidation type="whole" operator="equal" allowBlank="1" showInputMessage="1" showErrorMessage="1" errorTitle="ERROR" error="The Monthly Pricr Of Pass Can't Be Changed" prompt="The Monthly Pricr Of Pass Can't Be Changed" sqref="C25" xr:uid="{56E0FD48-E88C-4093-A9EB-434CA0269D9F}">
      <formula1>1000</formula1>
    </dataValidation>
    <dataValidation type="whole" operator="equal" allowBlank="1" showInputMessage="1" showErrorMessage="1" error="The Bus Pass Amount Is Fixed" sqref="D25" xr:uid="{A01718DA-E9D6-4AFC-9DAC-BBD748F66633}">
      <formula1>C25</formula1>
    </dataValidation>
    <dataValidation type="whole" operator="equal" allowBlank="1" showInputMessage="1" showErrorMessage="1" error="Price Of The Taxi Is Fixed" promptTitle="Price Of 1 KM" sqref="C24" xr:uid="{5E53859F-2603-46CC-A97C-4F5C987FFDE3}">
      <formula1>16</formula1>
    </dataValidation>
    <dataValidation type="whole" operator="equal" allowBlank="1" showInputMessage="1" showErrorMessage="1" error="The Amount Of Ticket Is Fixed_x000a_" prompt="The Amount Of Ticket Is Fixed" sqref="C26" xr:uid="{4A961AA6-E24E-4D07-84B5-BCE14DEF8B99}">
      <formula1>20</formula1>
    </dataValidation>
    <dataValidation type="whole" operator="lessThanOrEqual" allowBlank="1" showInputMessage="1" showErrorMessage="1" error="The Maximum You Can Spent Is 20 INR" prompt="The Amount You Spent On Metro" sqref="D26" xr:uid="{A9A1AABE-A92E-436B-A8AA-25CCA030901D}">
      <formula1>C26</formula1>
    </dataValidation>
    <dataValidation type="whole" operator="lessThanOrEqual" allowBlank="1" showInputMessage="1" showErrorMessage="1" errorTitle="ERROR" error="Limit Exceeded" prompt="This Is The Allowance For Dining Out" sqref="C37" xr:uid="{44B04D71-9AD3-474A-AFBF-BA30AD3A8298}">
      <formula1>400</formula1>
    </dataValidation>
    <dataValidation type="whole" operator="lessThanOrEqual" allowBlank="1" showInputMessage="1" showErrorMessage="1" errorTitle="ERROR" error="Limit Exceeded" promptTitle="Maximum Allowance " sqref="C38" xr:uid="{7E410D30-9313-41F0-AE35-1B016285BADD}">
      <formula1>800</formula1>
    </dataValidation>
    <dataValidation type="whole" operator="equal" allowBlank="1" showInputMessage="1" showErrorMessage="1" errorTitle="Error" error="This Cost Is Fixed" promptTitle="Rent" prompt="This Can't Be Changed" sqref="C16" xr:uid="{5BDDE46D-FCD8-473F-973A-902E2CC80B7A}">
      <formula1>15000</formula1>
    </dataValidation>
    <dataValidation type="whole" allowBlank="1" showInputMessage="1" showErrorMessage="1" error="1500 Is The Limit" promptTitle="Amount For Medical Needs" prompt="Amount For Medical Needs" sqref="H24" xr:uid="{F866B2B7-90D7-4FEC-BD7D-D4DAF32CF9B0}">
      <formula1>500</formula1>
      <formula2>1500</formula2>
    </dataValidation>
    <dataValidation type="whole" operator="lessThanOrEqual" allowBlank="1" showInputMessage="1" showErrorMessage="1" error="You Can't Spend More Than Projeted Cost" prompt="Amount Spent On Medical Needs" sqref="I24" xr:uid="{FD0AB729-2668-4AAB-ACDC-B038A36BFB25}">
      <formula1>H24</formula1>
    </dataValidation>
    <dataValidation type="whole" operator="lessThanOrEqual" allowBlank="1" showInputMessage="1" showErrorMessage="1" error="You Can't Spent More Than Projected Cost" prompt="Enter The Amount Spent" sqref="D31" xr:uid="{C4D02B4E-4084-4564-A31A-1330BCD1AF0F}">
      <formula1>C31</formula1>
    </dataValidation>
    <dataValidation type="whole" operator="lessThanOrEqual" allowBlank="1" showInputMessage="1" showErrorMessage="1" error="You Can't Spend More Than Projected Cost" prompt="Enter The Amount Spent" sqref="D32" xr:uid="{C1E4DAF6-FA38-4F17-B886-D83596914C36}">
      <formula1>C32</formula1>
    </dataValidation>
    <dataValidation type="whole" operator="lessThanOrEqual" allowBlank="1" showInputMessage="1" showErrorMessage="1" error="You Can't Spend More Than 7000" prompt="The Amount Spent On Suppliments" sqref="H26" xr:uid="{06DE4604-6C96-42BD-8ACB-FDD6B0EE42BC}">
      <formula1>7000</formula1>
    </dataValidation>
    <dataValidation type="whole" operator="lessThanOrEqual" allowBlank="1" showInputMessage="1" showErrorMessage="1" error="You Can't Spend More Than Projected Cost" prompt="Enter The Amount You Spent On The Suppliments" sqref="I26" xr:uid="{2F2C7E93-8B85-45AD-8088-3B5D27313E57}">
      <formula1>H26</formula1>
    </dataValidation>
    <dataValidation type="whole" operator="equal" allowBlank="1" showInputMessage="1" showErrorMessage="1" error="The Gym Membership Is Fixed" prompt="This Is Fixed" sqref="H27" xr:uid="{B039D112-87E4-4613-87B5-857A6F89B1B7}">
      <formula1>1200</formula1>
    </dataValidation>
    <dataValidation type="whole" operator="equal" allowBlank="1" showInputMessage="1" showErrorMessage="1" error="Amount To Spend Is Fixed Here" prompt="Amount To Spend Is Fixed Here" sqref="I27" xr:uid="{8C26363C-26C1-44DF-BB01-AEC4167AEAA2}">
      <formula1>H27</formula1>
    </dataValidation>
    <dataValidation type="whole" allowBlank="1" showInputMessage="1" showErrorMessage="1" error="You Can't Spend More Than Limit" prompt="Amount For The Stationary" sqref="C36" xr:uid="{3EF668A0-C51F-45ED-9ED3-FFFC0032AA59}">
      <formula1>200</formula1>
      <formula2>500</formula2>
    </dataValidation>
    <dataValidation type="whole" operator="lessThanOrEqual" allowBlank="1" showInputMessage="1" showErrorMessage="1" error="You Can't Spend More Than Limit" prompt="This Is the Amount Spent" sqref="D36" xr:uid="{0A0FFBDD-128E-458E-8B41-BE7382C85F13}">
      <formula1>C36</formula1>
    </dataValidation>
    <dataValidation type="whole" operator="lessThanOrEqual" allowBlank="1" showInputMessage="1" showErrorMessage="1" error="Cant Spent More Than The Limit" prompt="The Amount Spent During An Emergency_x000a_" sqref="I28" xr:uid="{91B250D7-EB37-4EBB-85B4-686FB578A365}">
      <formula1>H28</formula1>
    </dataValidation>
    <dataValidation type="whole" operator="lessThanOrEqual" allowBlank="1" showInputMessage="1" showErrorMessage="1" error="You Can't Spend More Than Limit_x000a_" prompt="The Amount Spent" sqref="I33" xr:uid="{F78FBC10-0501-4A64-AA1A-BFDA04482DCD}">
      <formula1>H33</formula1>
    </dataValidation>
    <dataValidation type="whole" operator="lessThanOrEqual" allowBlank="1" showInputMessage="1" showErrorMessage="1" error="Can't Spend More Than Borrowed" prompt="The Amount Spent" sqref="I34" xr:uid="{81F7823F-97B5-4151-9B54-5175BCF8BA07}">
      <formula1>H34</formula1>
    </dataValidation>
    <dataValidation type="whole" operator="lessThanOrEqual" allowBlank="1" showInputMessage="1" showErrorMessage="1" error="Cant Spend More Than Limit" prompt="Amount Spent Form The Scholership" sqref="I35" xr:uid="{5109E234-CFAB-4481-A609-714E805B269A}">
      <formula1>H35</formula1>
    </dataValidation>
    <dataValidation type="whole" operator="lessThanOrEqual" allowBlank="1" showInputMessage="1" showErrorMessage="1" error="Can't Spend More Than Limit" prompt="Money Spent" sqref="I36" xr:uid="{852A6D53-D04C-4744-9719-A520FB4E8F53}">
      <formula1>H36</formula1>
    </dataValidation>
  </dataValidations>
  <printOptions horizontalCentered="1"/>
  <pageMargins left="0.4" right="0.4" top="0.4" bottom="0.4" header="0.3" footer="0.5"/>
  <pageSetup scale="54" fitToHeight="0" orientation="portrait" r:id="rId1"/>
  <headerFooter differentFirst="1">
    <oddFooter>Page &amp;P of &amp;N</oddFooter>
  </headerFooter>
  <ignoredErrors>
    <ignoredError sqref="E22:E23 E24:E26" emptyCellReference="1"/>
    <ignoredError sqref="C37:C38" calculatedColumn="1"/>
  </ignoredErrors>
  <drawing r:id="rId2"/>
  <tableParts count="6">
    <tablePart r:id="rId3"/>
    <tablePart r:id="rId4"/>
    <tablePart r:id="rId5"/>
    <tablePart r:id="rId6"/>
    <tablePart r:id="rId7"/>
    <tablePart r:id="rId8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7" ma:contentTypeDescription="Create a new document." ma:contentTypeScope="" ma:versionID="c6f9a84f66a9c8b9a21755b9ffafb945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27df39e3e7036dff54f89ddd5805ce72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  <xsd:element ref="ns2:MediaServiceSearchProperties" minOccurs="0"/>
                <xsd:element ref="ns2:MediaServiceDocTag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0" nillable="true" ma:displayName="MediaServiceDocTags" ma:hidden="true" ma:internalName="MediaServiceDocTags" ma:readOnly="true">
      <xsd:simpleType>
        <xsd:restriction base="dms:Note"/>
      </xsd:simpleType>
    </xsd:element>
    <xsd:element name="MediaServiceObjectDetectorVersions" ma:index="3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Props1.xml><?xml version="1.0" encoding="utf-8"?>
<ds:datastoreItem xmlns:ds="http://schemas.openxmlformats.org/officeDocument/2006/customXml" ds:itemID="{2A0798E9-19EF-47BB-B28E-84199D1A56C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1af3243-3dd4-4a8d-8c0d-dd76da1f02a5"/>
    <ds:schemaRef ds:uri="16c05727-aa75-4e4a-9b5f-8a80a1165891"/>
    <ds:schemaRef ds:uri="230e9df3-be65-4c73-a93b-d1236ebd67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1766A65-F7C1-4A05-AEB7-FE8822B53FA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8AC7FD9-EBCF-4CC4-BE1C-34B80F7E8353}">
  <ds:schemaRefs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schemas.microsoft.com/sharepoint/v3"/>
    <ds:schemaRef ds:uri="http://purl.org/dc/terms/"/>
    <ds:schemaRef ds:uri="http://purl.org/dc/dcmitype/"/>
    <ds:schemaRef ds:uri="http://www.w3.org/XML/1998/namespace"/>
    <ds:schemaRef ds:uri="http://schemas.microsoft.com/office/infopath/2007/PartnerControls"/>
    <ds:schemaRef ds:uri="http://schemas.microsoft.com/office/2006/metadata/properties"/>
    <ds:schemaRef ds:uri="230e9df3-be65-4c73-a93b-d1236ebd677e"/>
    <ds:schemaRef ds:uri="16c05727-aa75-4e4a-9b5f-8a80a1165891"/>
    <ds:schemaRef ds:uri="71af3243-3dd4-4a8d-8c0d-dd76da1f02a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TM33398600</Templat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Personal Monthly Budget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Tejas Gaikwad</dc:creator>
  <cp:lastModifiedBy>Tejas Gaikwad</cp:lastModifiedBy>
  <dcterms:created xsi:type="dcterms:W3CDTF">2022-11-06T05:34:26Z</dcterms:created>
  <dcterms:modified xsi:type="dcterms:W3CDTF">2024-07-30T12:05:49Z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