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List1" sheetId="1" r:id="rId1"/>
    <sheet name="List2" sheetId="2" r:id="rId2"/>
  </sheets>
  <calcPr calcId="125725" iterate="1"/>
</workbook>
</file>

<file path=xl/calcChain.xml><?xml version="1.0" encoding="utf-8"?>
<calcChain xmlns="http://schemas.openxmlformats.org/spreadsheetml/2006/main">
  <c r="E2" i="2"/>
  <c r="E3"/>
  <c r="E4"/>
  <c r="E5"/>
  <c r="E6"/>
  <c r="E1"/>
  <c r="B1"/>
  <c r="D9"/>
  <c r="E9" s="1"/>
  <c r="D8"/>
  <c r="E8" s="1"/>
  <c r="D7"/>
  <c r="E7" s="1"/>
  <c r="B9"/>
  <c r="B8"/>
  <c r="B7"/>
  <c r="B6"/>
  <c r="B5"/>
  <c r="B4"/>
  <c r="B3"/>
  <c r="B2"/>
  <c r="D6" i="1" l="1"/>
  <c r="D7"/>
  <c r="D8"/>
  <c r="D9"/>
  <c r="D10"/>
  <c r="D11"/>
  <c r="D12"/>
  <c r="D13"/>
  <c r="D5"/>
  <c r="J6"/>
  <c r="J7"/>
  <c r="J8"/>
  <c r="J9"/>
  <c r="J10"/>
  <c r="J11"/>
  <c r="J12"/>
  <c r="J13"/>
  <c r="J5"/>
  <c r="F13"/>
  <c r="G13"/>
  <c r="H13" s="1"/>
  <c r="E13"/>
  <c r="F12"/>
  <c r="G12"/>
  <c r="H12" s="1"/>
  <c r="E12"/>
  <c r="G11"/>
  <c r="H11"/>
  <c r="E11"/>
  <c r="F11"/>
  <c r="G10"/>
  <c r="H10"/>
  <c r="G8"/>
  <c r="H8" s="1"/>
  <c r="G9"/>
  <c r="H9" s="1"/>
  <c r="H6"/>
  <c r="H7"/>
  <c r="H5"/>
  <c r="G6"/>
  <c r="G7"/>
  <c r="G5"/>
</calcChain>
</file>

<file path=xl/sharedStrings.xml><?xml version="1.0" encoding="utf-8"?>
<sst xmlns="http://schemas.openxmlformats.org/spreadsheetml/2006/main" count="11" uniqueCount="11">
  <si>
    <t>Obory gymnázií – školy, třídy, žáci/dívky – podle stupně vzdělávání</t>
  </si>
  <si>
    <t>vyšší stupeň včetně SVP</t>
  </si>
  <si>
    <t>D1.2.1</t>
  </si>
  <si>
    <t>Celkem</t>
  </si>
  <si>
    <t>Dívky</t>
  </si>
  <si>
    <t>Chlapci</t>
  </si>
  <si>
    <t>% Chlapců</t>
  </si>
  <si>
    <t>http://toiler.uiv.cz/rocenka/rocenka.asp</t>
  </si>
  <si>
    <t>Statistické ročenky školství a výkonové ukazatele</t>
  </si>
  <si>
    <t>Počet účastníků FYKOSu</t>
  </si>
  <si>
    <t>Počet žáků gymnázií v ČR v tisících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</si>
</sst>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164" fontId="0" fillId="0" borderId="0" xfId="0" applyNumberFormat="1"/>
    <xf numFmtId="14" fontId="0" fillId="2" borderId="0" xfId="0" applyNumberFormat="1" applyFill="1"/>
    <xf numFmtId="3" fontId="0" fillId="0" borderId="0" xfId="0" applyNumberFormat="1"/>
    <xf numFmtId="14" fontId="0" fillId="0" borderId="0" xfId="0" applyNumberFormat="1"/>
    <xf numFmtId="164" fontId="0" fillId="0" borderId="0" xfId="1" applyNumberFormat="1" applyFont="1"/>
  </cellXfs>
  <cellStyles count="3">
    <cellStyle name="normální" xfId="0" builtinId="0"/>
    <cellStyle name="normální 2" xfId="2"/>
    <cellStyle name="pro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List1!$B$5:$B$13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</c:numCache>
            </c:numRef>
          </c:xVal>
          <c:yVal>
            <c:numRef>
              <c:f>List1!$E$5:$E$13</c:f>
              <c:numCache>
                <c:formatCode>General</c:formatCode>
                <c:ptCount val="9"/>
                <c:pt idx="0">
                  <c:v>88108</c:v>
                </c:pt>
                <c:pt idx="1">
                  <c:v>90464</c:v>
                </c:pt>
                <c:pt idx="2">
                  <c:v>94080</c:v>
                </c:pt>
                <c:pt idx="3">
                  <c:v>97914</c:v>
                </c:pt>
                <c:pt idx="4">
                  <c:v>102212</c:v>
                </c:pt>
                <c:pt idx="5">
                  <c:v>103691</c:v>
                </c:pt>
                <c:pt idx="6">
                  <c:v>102618</c:v>
                </c:pt>
                <c:pt idx="7">
                  <c:v>102485</c:v>
                </c:pt>
                <c:pt idx="8">
                  <c:v>100644</c:v>
                </c:pt>
              </c:numCache>
            </c:numRef>
          </c:yVal>
        </c:ser>
        <c:axId val="88531712"/>
        <c:axId val="88534016"/>
      </c:scatterChart>
      <c:valAx>
        <c:axId val="88531712"/>
        <c:scaling>
          <c:orientation val="minMax"/>
        </c:scaling>
        <c:axPos val="b"/>
        <c:numFmt formatCode="General" sourceLinked="1"/>
        <c:tickLblPos val="nextTo"/>
        <c:crossAx val="88534016"/>
        <c:crosses val="autoZero"/>
        <c:crossBetween val="midCat"/>
      </c:valAx>
      <c:valAx>
        <c:axId val="88534016"/>
        <c:scaling>
          <c:orientation val="minMax"/>
        </c:scaling>
        <c:axPos val="l"/>
        <c:majorGridlines/>
        <c:numFmt formatCode="General" sourceLinked="1"/>
        <c:tickLblPos val="nextTo"/>
        <c:crossAx val="88531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List1!$B$5:$B$13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</c:numCache>
            </c:numRef>
          </c:xVal>
          <c:yVal>
            <c:numRef>
              <c:f>List1!$F$5:$F$13</c:f>
              <c:numCache>
                <c:formatCode>General</c:formatCode>
                <c:ptCount val="9"/>
                <c:pt idx="0">
                  <c:v>51985</c:v>
                </c:pt>
                <c:pt idx="1">
                  <c:v>53495</c:v>
                </c:pt>
                <c:pt idx="2">
                  <c:v>55989</c:v>
                </c:pt>
                <c:pt idx="3">
                  <c:v>58468</c:v>
                </c:pt>
                <c:pt idx="4">
                  <c:v>61559</c:v>
                </c:pt>
                <c:pt idx="5">
                  <c:v>62709</c:v>
                </c:pt>
                <c:pt idx="6">
                  <c:v>61946</c:v>
                </c:pt>
                <c:pt idx="7">
                  <c:v>62189</c:v>
                </c:pt>
                <c:pt idx="8">
                  <c:v>61399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List1!$B$5:$B$13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</c:numCache>
            </c:numRef>
          </c:xVal>
          <c:yVal>
            <c:numRef>
              <c:f>List1!$G$5:$G$13</c:f>
              <c:numCache>
                <c:formatCode>General</c:formatCode>
                <c:ptCount val="9"/>
                <c:pt idx="0">
                  <c:v>36123</c:v>
                </c:pt>
                <c:pt idx="1">
                  <c:v>36969</c:v>
                </c:pt>
                <c:pt idx="2">
                  <c:v>38091</c:v>
                </c:pt>
                <c:pt idx="3">
                  <c:v>39446</c:v>
                </c:pt>
                <c:pt idx="4">
                  <c:v>40653</c:v>
                </c:pt>
                <c:pt idx="5">
                  <c:v>40982</c:v>
                </c:pt>
                <c:pt idx="6">
                  <c:v>40672</c:v>
                </c:pt>
                <c:pt idx="7">
                  <c:v>40296</c:v>
                </c:pt>
                <c:pt idx="8">
                  <c:v>39245</c:v>
                </c:pt>
              </c:numCache>
            </c:numRef>
          </c:yVal>
        </c:ser>
        <c:axId val="128535552"/>
        <c:axId val="128574208"/>
      </c:scatterChart>
      <c:valAx>
        <c:axId val="128535552"/>
        <c:scaling>
          <c:orientation val="minMax"/>
        </c:scaling>
        <c:axPos val="b"/>
        <c:numFmt formatCode="General" sourceLinked="1"/>
        <c:tickLblPos val="nextTo"/>
        <c:crossAx val="128574208"/>
        <c:crosses val="autoZero"/>
        <c:crossBetween val="midCat"/>
      </c:valAx>
      <c:valAx>
        <c:axId val="128574208"/>
        <c:scaling>
          <c:orientation val="minMax"/>
        </c:scaling>
        <c:axPos val="l"/>
        <c:majorGridlines/>
        <c:numFmt formatCode="General" sourceLinked="1"/>
        <c:tickLblPos val="nextTo"/>
        <c:crossAx val="128535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8.6071741032370933E-2"/>
          <c:y val="5.1400554097404488E-2"/>
          <c:w val="0.8647421259842516"/>
          <c:h val="0.73114838384927938"/>
        </c:manualLayout>
      </c:layout>
      <c:scatterChart>
        <c:scatterStyle val="lineMarker"/>
        <c:ser>
          <c:idx val="0"/>
          <c:order val="0"/>
          <c:tx>
            <c:strRef>
              <c:f>List1!$I$4</c:f>
              <c:strCache>
                <c:ptCount val="1"/>
                <c:pt idx="0">
                  <c:v>Počet účastníků FYKOSu</c:v>
                </c:pt>
              </c:strCache>
            </c:strRef>
          </c:tx>
          <c:xVal>
            <c:numRef>
              <c:f>List1!$A$5:$A$13</c:f>
              <c:numCache>
                <c:formatCode>General</c:formatCode>
                <c:ptCount val="9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</c:numCache>
            </c:numRef>
          </c:xVal>
          <c:yVal>
            <c:numRef>
              <c:f>List1!$I$5:$I$13</c:f>
              <c:numCache>
                <c:formatCode>General</c:formatCode>
                <c:ptCount val="9"/>
                <c:pt idx="0">
                  <c:v>203</c:v>
                </c:pt>
                <c:pt idx="1">
                  <c:v>168</c:v>
                </c:pt>
                <c:pt idx="2">
                  <c:v>122</c:v>
                </c:pt>
                <c:pt idx="3">
                  <c:v>60</c:v>
                </c:pt>
                <c:pt idx="4">
                  <c:v>59</c:v>
                </c:pt>
                <c:pt idx="5">
                  <c:v>77</c:v>
                </c:pt>
                <c:pt idx="6">
                  <c:v>69</c:v>
                </c:pt>
                <c:pt idx="7">
                  <c:v>110</c:v>
                </c:pt>
                <c:pt idx="8">
                  <c:v>126</c:v>
                </c:pt>
              </c:numCache>
            </c:numRef>
          </c:yVal>
        </c:ser>
        <c:ser>
          <c:idx val="1"/>
          <c:order val="1"/>
          <c:tx>
            <c:strRef>
              <c:f>List1!$J$4</c:f>
              <c:strCache>
                <c:ptCount val="1"/>
                <c:pt idx="0">
                  <c:v>Počet žáků gymnázií v ČR v tisících</c:v>
                </c:pt>
              </c:strCache>
            </c:strRef>
          </c:tx>
          <c:xVal>
            <c:numRef>
              <c:f>List1!$A$5:$A$13</c:f>
              <c:numCache>
                <c:formatCode>General</c:formatCode>
                <c:ptCount val="9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</c:numCache>
            </c:numRef>
          </c:xVal>
          <c:yVal>
            <c:numRef>
              <c:f>List1!$J$5:$J$13</c:f>
              <c:numCache>
                <c:formatCode>General</c:formatCode>
                <c:ptCount val="9"/>
                <c:pt idx="0">
                  <c:v>88.108000000000004</c:v>
                </c:pt>
                <c:pt idx="1">
                  <c:v>90.463999999999999</c:v>
                </c:pt>
                <c:pt idx="2">
                  <c:v>94.08</c:v>
                </c:pt>
                <c:pt idx="3">
                  <c:v>97.914000000000001</c:v>
                </c:pt>
                <c:pt idx="4">
                  <c:v>102.212</c:v>
                </c:pt>
                <c:pt idx="5">
                  <c:v>103.691</c:v>
                </c:pt>
                <c:pt idx="6">
                  <c:v>102.61799999999999</c:v>
                </c:pt>
                <c:pt idx="7">
                  <c:v>102.485</c:v>
                </c:pt>
                <c:pt idx="8">
                  <c:v>100.64400000000001</c:v>
                </c:pt>
              </c:numCache>
            </c:numRef>
          </c:yVal>
        </c:ser>
        <c:axId val="129447808"/>
        <c:axId val="129454464"/>
      </c:scatterChart>
      <c:valAx>
        <c:axId val="129447808"/>
        <c:scaling>
          <c:orientation val="minMax"/>
          <c:max val="27"/>
          <c:min val="19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Ročník FYKOSu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cs-CZ"/>
          </a:p>
        </c:txPr>
        <c:crossAx val="129454464"/>
        <c:crosses val="autoZero"/>
        <c:crossBetween val="midCat"/>
        <c:majorUnit val="1"/>
      </c:valAx>
      <c:valAx>
        <c:axId val="129454464"/>
        <c:scaling>
          <c:orientation val="minMax"/>
          <c:max val="21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cs-CZ"/>
          </a:p>
        </c:txPr>
        <c:crossAx val="129447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66797900262467"/>
          <c:y val="7.3560205659224109E-2"/>
          <c:w val="0.52955424321959765"/>
          <c:h val="0.20060950714494022"/>
        </c:manualLayout>
      </c:layout>
      <c:txPr>
        <a:bodyPr/>
        <a:lstStyle/>
        <a:p>
          <a:pPr>
            <a:defRPr sz="1050"/>
          </a:pPr>
          <a:endParaRPr lang="cs-CZ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Podíl chlapců na gymnáziích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List1!$H$4</c:f>
              <c:strCache>
                <c:ptCount val="1"/>
                <c:pt idx="0">
                  <c:v>% Chlapců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List1!$B$5:$B$13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</c:numCache>
            </c:numRef>
          </c:xVal>
          <c:yVal>
            <c:numRef>
              <c:f>List1!$H$5:$H$13</c:f>
              <c:numCache>
                <c:formatCode>0.0%</c:formatCode>
                <c:ptCount val="9"/>
                <c:pt idx="0">
                  <c:v>0.40998547237481275</c:v>
                </c:pt>
                <c:pt idx="1">
                  <c:v>0.40865979837283339</c:v>
                </c:pt>
                <c:pt idx="2">
                  <c:v>0.40487882653061225</c:v>
                </c:pt>
                <c:pt idx="3">
                  <c:v>0.40286373756561883</c:v>
                </c:pt>
                <c:pt idx="4">
                  <c:v>0.3977321645207999</c:v>
                </c:pt>
                <c:pt idx="5">
                  <c:v>0.39523198734702142</c:v>
                </c:pt>
                <c:pt idx="6">
                  <c:v>0.39634372137441776</c:v>
                </c:pt>
                <c:pt idx="7">
                  <c:v>0.39318924720690834</c:v>
                </c:pt>
                <c:pt idx="8">
                  <c:v>0.3899387941655737</c:v>
                </c:pt>
              </c:numCache>
            </c:numRef>
          </c:yVal>
        </c:ser>
        <c:axId val="129469440"/>
        <c:axId val="129487616"/>
      </c:scatterChart>
      <c:valAx>
        <c:axId val="129469440"/>
        <c:scaling>
          <c:orientation val="minMax"/>
        </c:scaling>
        <c:axPos val="b"/>
        <c:numFmt formatCode="General" sourceLinked="1"/>
        <c:tickLblPos val="nextTo"/>
        <c:crossAx val="129487616"/>
        <c:crosses val="autoZero"/>
        <c:crossBetween val="midCat"/>
      </c:valAx>
      <c:valAx>
        <c:axId val="129487616"/>
        <c:scaling>
          <c:orientation val="minMax"/>
        </c:scaling>
        <c:axPos val="l"/>
        <c:majorGridlines/>
        <c:numFmt formatCode="0.0%" sourceLinked="1"/>
        <c:tickLblPos val="nextTo"/>
        <c:crossAx val="129469440"/>
        <c:crosses val="autoZero"/>
        <c:crossBetween val="midCat"/>
      </c:valAx>
    </c:plotArea>
    <c:plotVisOnly val="1"/>
  </c:chart>
  <c:printSettings>
    <c:headerFooter/>
    <c:pageMargins b="0" l="0" r="0" t="0" header="0.30000000000000016" footer="0.30000000000000016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List2!$A$1:$A$9</c:f>
              <c:numCache>
                <c:formatCode>d/m/yyyy</c:formatCode>
                <c:ptCount val="9"/>
                <c:pt idx="0">
                  <c:v>41640</c:v>
                </c:pt>
                <c:pt idx="1">
                  <c:v>41275</c:v>
                </c:pt>
                <c:pt idx="2">
                  <c:v>40909</c:v>
                </c:pt>
                <c:pt idx="3">
                  <c:v>40544</c:v>
                </c:pt>
                <c:pt idx="4">
                  <c:v>40179</c:v>
                </c:pt>
                <c:pt idx="5">
                  <c:v>39814</c:v>
                </c:pt>
                <c:pt idx="6">
                  <c:v>39448</c:v>
                </c:pt>
                <c:pt idx="7">
                  <c:v>39083</c:v>
                </c:pt>
                <c:pt idx="8">
                  <c:v>38718</c:v>
                </c:pt>
              </c:numCache>
            </c:numRef>
          </c:xVal>
          <c:yVal>
            <c:numRef>
              <c:f>List2!$C$1:$C$9</c:f>
              <c:numCache>
                <c:formatCode>General</c:formatCode>
                <c:ptCount val="9"/>
                <c:pt idx="0">
                  <c:v>477784</c:v>
                </c:pt>
                <c:pt idx="1">
                  <c:v>510265</c:v>
                </c:pt>
                <c:pt idx="2">
                  <c:v>541105</c:v>
                </c:pt>
                <c:pt idx="3">
                  <c:v>578984</c:v>
                </c:pt>
                <c:pt idx="4">
                  <c:v>615991</c:v>
                </c:pt>
                <c:pt idx="5">
                  <c:v>632061</c:v>
                </c:pt>
                <c:pt idx="6">
                  <c:v>646427</c:v>
                </c:pt>
                <c:pt idx="7">
                  <c:v>651247</c:v>
                </c:pt>
                <c:pt idx="8">
                  <c:v>653519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List2!$A$1:$A$9</c:f>
              <c:numCache>
                <c:formatCode>d/m/yyyy</c:formatCode>
                <c:ptCount val="9"/>
                <c:pt idx="0">
                  <c:v>41640</c:v>
                </c:pt>
                <c:pt idx="1">
                  <c:v>41275</c:v>
                </c:pt>
                <c:pt idx="2">
                  <c:v>40909</c:v>
                </c:pt>
                <c:pt idx="3">
                  <c:v>40544</c:v>
                </c:pt>
                <c:pt idx="4">
                  <c:v>40179</c:v>
                </c:pt>
                <c:pt idx="5">
                  <c:v>39814</c:v>
                </c:pt>
                <c:pt idx="6">
                  <c:v>39448</c:v>
                </c:pt>
                <c:pt idx="7">
                  <c:v>39083</c:v>
                </c:pt>
                <c:pt idx="8">
                  <c:v>38718</c:v>
                </c:pt>
              </c:numCache>
            </c:numRef>
          </c:xVal>
          <c:yVal>
            <c:numRef>
              <c:f>List2!$D$1:$D$9</c:f>
              <c:numCache>
                <c:formatCode>General</c:formatCode>
                <c:ptCount val="9"/>
                <c:pt idx="0">
                  <c:v>88108</c:v>
                </c:pt>
                <c:pt idx="1">
                  <c:v>90464</c:v>
                </c:pt>
                <c:pt idx="2">
                  <c:v>94080</c:v>
                </c:pt>
                <c:pt idx="3">
                  <c:v>97914</c:v>
                </c:pt>
                <c:pt idx="4">
                  <c:v>102212</c:v>
                </c:pt>
                <c:pt idx="5">
                  <c:v>103691</c:v>
                </c:pt>
                <c:pt idx="6">
                  <c:v>102618</c:v>
                </c:pt>
                <c:pt idx="7">
                  <c:v>102485</c:v>
                </c:pt>
                <c:pt idx="8">
                  <c:v>100644</c:v>
                </c:pt>
              </c:numCache>
            </c:numRef>
          </c:yVal>
        </c:ser>
        <c:axId val="129520768"/>
        <c:axId val="129522304"/>
      </c:scatterChart>
      <c:valAx>
        <c:axId val="129520768"/>
        <c:scaling>
          <c:orientation val="minMax"/>
        </c:scaling>
        <c:axPos val="b"/>
        <c:numFmt formatCode="d/m/yyyy" sourceLinked="1"/>
        <c:tickLblPos val="nextTo"/>
        <c:crossAx val="129522304"/>
        <c:crosses val="autoZero"/>
        <c:crossBetween val="midCat"/>
      </c:valAx>
      <c:valAx>
        <c:axId val="129522304"/>
        <c:scaling>
          <c:orientation val="minMax"/>
        </c:scaling>
        <c:axPos val="l"/>
        <c:majorGridlines/>
        <c:numFmt formatCode="General" sourceLinked="1"/>
        <c:tickLblPos val="nextTo"/>
        <c:crossAx val="129520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400"/>
              <a:t>Podíl studentů vyšších stupňů gymnázií ku obyvatelstvu ve věku 15 až 19 let</a:t>
            </a:r>
          </a:p>
        </c:rich>
      </c:tx>
      <c:layout>
        <c:manualLayout>
          <c:xMode val="edge"/>
          <c:yMode val="edge"/>
          <c:x val="0.15238188976377953"/>
          <c:y val="1.3888888888888892E-2"/>
        </c:manualLayout>
      </c:layout>
    </c:title>
    <c:plotArea>
      <c:layout>
        <c:manualLayout>
          <c:layoutTarget val="inner"/>
          <c:xMode val="edge"/>
          <c:yMode val="edge"/>
          <c:x val="0.11286351706036744"/>
          <c:y val="0.2180672207640712"/>
          <c:w val="0.80714348206474207"/>
          <c:h val="0.6659529017206182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List2!$A$1:$A$22</c:f>
              <c:numCache>
                <c:formatCode>d/m/yyyy</c:formatCode>
                <c:ptCount val="22"/>
                <c:pt idx="0">
                  <c:v>41640</c:v>
                </c:pt>
                <c:pt idx="1">
                  <c:v>41275</c:v>
                </c:pt>
                <c:pt idx="2">
                  <c:v>40909</c:v>
                </c:pt>
                <c:pt idx="3">
                  <c:v>40544</c:v>
                </c:pt>
                <c:pt idx="4">
                  <c:v>40179</c:v>
                </c:pt>
                <c:pt idx="5">
                  <c:v>39814</c:v>
                </c:pt>
                <c:pt idx="6">
                  <c:v>39448</c:v>
                </c:pt>
                <c:pt idx="7">
                  <c:v>39083</c:v>
                </c:pt>
                <c:pt idx="8">
                  <c:v>38718</c:v>
                </c:pt>
              </c:numCache>
            </c:numRef>
          </c:xVal>
          <c:yVal>
            <c:numRef>
              <c:f>List2!$E$1:$E$22</c:f>
              <c:numCache>
                <c:formatCode>0.0%</c:formatCode>
                <c:ptCount val="22"/>
                <c:pt idx="0">
                  <c:v>0.18440969140867003</c:v>
                </c:pt>
                <c:pt idx="1">
                  <c:v>0.17728827178034942</c:v>
                </c:pt>
                <c:pt idx="2">
                  <c:v>0.17386643997006127</c:v>
                </c:pt>
                <c:pt idx="3">
                  <c:v>0.16911348154698574</c:v>
                </c:pt>
                <c:pt idx="4">
                  <c:v>0.1659309957450677</c:v>
                </c:pt>
                <c:pt idx="5">
                  <c:v>0.16405220382209945</c:v>
                </c:pt>
                <c:pt idx="6">
                  <c:v>0.15874646325107089</c:v>
                </c:pt>
                <c:pt idx="7">
                  <c:v>0.15736732760381239</c:v>
                </c:pt>
                <c:pt idx="8">
                  <c:v>0.15400317358791404</c:v>
                </c:pt>
              </c:numCache>
            </c:numRef>
          </c:yVal>
        </c:ser>
        <c:axId val="129547648"/>
        <c:axId val="129553536"/>
      </c:scatterChart>
      <c:valAx>
        <c:axId val="129547648"/>
        <c:scaling>
          <c:orientation val="minMax"/>
          <c:max val="42000"/>
          <c:min val="38718"/>
        </c:scaling>
        <c:axPos val="b"/>
        <c:numFmt formatCode="d/m/yyyy" sourceLinked="1"/>
        <c:tickLblPos val="nextTo"/>
        <c:crossAx val="129553536"/>
        <c:crosses val="autoZero"/>
        <c:crossBetween val="midCat"/>
        <c:majorUnit val="731"/>
      </c:valAx>
      <c:valAx>
        <c:axId val="129553536"/>
        <c:scaling>
          <c:orientation val="minMax"/>
          <c:max val="0.19"/>
          <c:min val="0.15000000000000005"/>
        </c:scaling>
        <c:axPos val="l"/>
        <c:majorGridlines/>
        <c:numFmt formatCode="0.0%" sourceLinked="1"/>
        <c:tickLblPos val="nextTo"/>
        <c:crossAx val="129547648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161925</xdr:rowOff>
    </xdr:from>
    <xdr:to>
      <xdr:col>21</xdr:col>
      <xdr:colOff>304800</xdr:colOff>
      <xdr:row>17</xdr:row>
      <xdr:rowOff>47625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19</xdr:row>
      <xdr:rowOff>47625</xdr:rowOff>
    </xdr:from>
    <xdr:to>
      <xdr:col>22</xdr:col>
      <xdr:colOff>238125</xdr:colOff>
      <xdr:row>33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9525</xdr:rowOff>
    </xdr:from>
    <xdr:to>
      <xdr:col>9</xdr:col>
      <xdr:colOff>419100</xdr:colOff>
      <xdr:row>28</xdr:row>
      <xdr:rowOff>123825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400050</xdr:colOff>
      <xdr:row>5</xdr:row>
      <xdr:rowOff>133350</xdr:rowOff>
    </xdr:from>
    <xdr:to>
      <xdr:col>18</xdr:col>
      <xdr:colOff>95250</xdr:colOff>
      <xdr:row>20</xdr:row>
      <xdr:rowOff>19050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</xdr:row>
      <xdr:rowOff>47625</xdr:rowOff>
    </xdr:from>
    <xdr:to>
      <xdr:col>12</xdr:col>
      <xdr:colOff>428625</xdr:colOff>
      <xdr:row>22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0</xdr:row>
      <xdr:rowOff>133350</xdr:rowOff>
    </xdr:from>
    <xdr:to>
      <xdr:col>18</xdr:col>
      <xdr:colOff>476250</xdr:colOff>
      <xdr:row>15</xdr:row>
      <xdr:rowOff>19050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topLeftCell="A8" zoomScaleNormal="100" workbookViewId="0">
      <selection activeCell="L25" sqref="L25"/>
    </sheetView>
  </sheetViews>
  <sheetFormatPr defaultRowHeight="15"/>
  <cols>
    <col min="1" max="1" width="4.140625" customWidth="1"/>
    <col min="2" max="4" width="5.7109375" customWidth="1"/>
  </cols>
  <sheetData>
    <row r="1" spans="1:11">
      <c r="B1" t="s">
        <v>2</v>
      </c>
      <c r="C1" t="s">
        <v>0</v>
      </c>
      <c r="K1" t="s">
        <v>7</v>
      </c>
    </row>
    <row r="2" spans="1:11">
      <c r="B2" t="s">
        <v>1</v>
      </c>
      <c r="K2" t="s">
        <v>8</v>
      </c>
    </row>
    <row r="4" spans="1:11">
      <c r="E4" t="s">
        <v>3</v>
      </c>
      <c r="F4" t="s">
        <v>4</v>
      </c>
      <c r="G4" t="s">
        <v>5</v>
      </c>
      <c r="H4" t="s">
        <v>6</v>
      </c>
      <c r="I4" t="s">
        <v>9</v>
      </c>
      <c r="J4" t="s">
        <v>10</v>
      </c>
    </row>
    <row r="5" spans="1:11">
      <c r="A5">
        <v>27</v>
      </c>
      <c r="B5">
        <v>2013</v>
      </c>
      <c r="C5">
        <v>2014</v>
      </c>
      <c r="D5" t="str">
        <f>CONCATENATE(B5,"/",C5)</f>
        <v>2013/2014</v>
      </c>
      <c r="E5">
        <v>88108</v>
      </c>
      <c r="F5">
        <v>51985</v>
      </c>
      <c r="G5">
        <f>E5-F5</f>
        <v>36123</v>
      </c>
      <c r="H5" s="1">
        <f>G5/E5</f>
        <v>0.40998547237481275</v>
      </c>
      <c r="I5">
        <v>203</v>
      </c>
      <c r="J5">
        <f>E5/1000</f>
        <v>88.108000000000004</v>
      </c>
    </row>
    <row r="6" spans="1:11">
      <c r="A6">
        <v>26</v>
      </c>
      <c r="B6">
        <v>2012</v>
      </c>
      <c r="C6">
        <v>2013</v>
      </c>
      <c r="D6" t="str">
        <f t="shared" ref="D6:D13" si="0">CONCATENATE(B6,"/",C6)</f>
        <v>2012/2013</v>
      </c>
      <c r="E6">
        <v>90464</v>
      </c>
      <c r="F6">
        <v>53495</v>
      </c>
      <c r="G6">
        <f t="shared" ref="G6:G7" si="1">E6-F6</f>
        <v>36969</v>
      </c>
      <c r="H6" s="1">
        <f t="shared" ref="H6:H7" si="2">G6/E6</f>
        <v>0.40865979837283339</v>
      </c>
      <c r="I6">
        <v>168</v>
      </c>
      <c r="J6">
        <f t="shared" ref="J6:J13" si="3">E6/1000</f>
        <v>90.463999999999999</v>
      </c>
    </row>
    <row r="7" spans="1:11">
      <c r="A7">
        <v>25</v>
      </c>
      <c r="B7">
        <v>2011</v>
      </c>
      <c r="C7">
        <v>2012</v>
      </c>
      <c r="D7" t="str">
        <f t="shared" si="0"/>
        <v>2011/2012</v>
      </c>
      <c r="E7">
        <v>94080</v>
      </c>
      <c r="F7">
        <v>55989</v>
      </c>
      <c r="G7">
        <f t="shared" si="1"/>
        <v>38091</v>
      </c>
      <c r="H7" s="1">
        <f t="shared" si="2"/>
        <v>0.40487882653061225</v>
      </c>
      <c r="I7">
        <v>122</v>
      </c>
      <c r="J7">
        <f t="shared" si="3"/>
        <v>94.08</v>
      </c>
    </row>
    <row r="8" spans="1:11">
      <c r="A8">
        <v>24</v>
      </c>
      <c r="B8">
        <v>2010</v>
      </c>
      <c r="C8">
        <v>2011</v>
      </c>
      <c r="D8" t="str">
        <f t="shared" si="0"/>
        <v>2010/2011</v>
      </c>
      <c r="E8">
        <v>97914</v>
      </c>
      <c r="F8">
        <v>58468</v>
      </c>
      <c r="G8">
        <f t="shared" ref="G8:G10" si="4">E8-F8</f>
        <v>39446</v>
      </c>
      <c r="H8" s="1">
        <f t="shared" ref="H8:H10" si="5">G8/E8</f>
        <v>0.40286373756561883</v>
      </c>
      <c r="I8">
        <v>60</v>
      </c>
      <c r="J8">
        <f t="shared" si="3"/>
        <v>97.914000000000001</v>
      </c>
    </row>
    <row r="9" spans="1:11">
      <c r="A9">
        <v>23</v>
      </c>
      <c r="B9">
        <v>2009</v>
      </c>
      <c r="C9">
        <v>2010</v>
      </c>
      <c r="D9" t="str">
        <f t="shared" si="0"/>
        <v>2009/2010</v>
      </c>
      <c r="E9">
        <v>102212</v>
      </c>
      <c r="F9">
        <v>61559</v>
      </c>
      <c r="G9">
        <f t="shared" si="4"/>
        <v>40653</v>
      </c>
      <c r="H9" s="1">
        <f t="shared" si="5"/>
        <v>0.3977321645207999</v>
      </c>
      <c r="I9">
        <v>59</v>
      </c>
      <c r="J9">
        <f t="shared" si="3"/>
        <v>102.212</v>
      </c>
    </row>
    <row r="10" spans="1:11">
      <c r="A10">
        <v>22</v>
      </c>
      <c r="B10">
        <v>2008</v>
      </c>
      <c r="C10">
        <v>2009</v>
      </c>
      <c r="D10" t="str">
        <f t="shared" si="0"/>
        <v>2008/2009</v>
      </c>
      <c r="E10">
        <v>103691</v>
      </c>
      <c r="F10">
        <v>62709</v>
      </c>
      <c r="G10">
        <f t="shared" si="4"/>
        <v>40982</v>
      </c>
      <c r="H10" s="1">
        <f t="shared" si="5"/>
        <v>0.39523198734702142</v>
      </c>
      <c r="I10">
        <v>77</v>
      </c>
      <c r="J10">
        <f t="shared" si="3"/>
        <v>103.691</v>
      </c>
    </row>
    <row r="11" spans="1:11">
      <c r="A11">
        <v>21</v>
      </c>
      <c r="B11">
        <v>2007</v>
      </c>
      <c r="C11">
        <v>2008</v>
      </c>
      <c r="D11" t="str">
        <f t="shared" si="0"/>
        <v>2007/2008</v>
      </c>
      <c r="E11">
        <f>59437+1819+1993+1984+2144+8537+8649+9018+9037</f>
        <v>102618</v>
      </c>
      <c r="F11">
        <f>37756+1105+1208+1214+1333+4728+4688+5017+4897</f>
        <v>61946</v>
      </c>
      <c r="G11">
        <f t="shared" ref="G11:G13" si="6">E11-F11</f>
        <v>40672</v>
      </c>
      <c r="H11" s="1">
        <f t="shared" ref="H11:H13" si="7">G11/E11</f>
        <v>0.39634372137441776</v>
      </c>
      <c r="I11">
        <v>69</v>
      </c>
      <c r="J11">
        <f t="shared" si="3"/>
        <v>102.61799999999999</v>
      </c>
    </row>
    <row r="12" spans="1:11">
      <c r="A12">
        <v>20</v>
      </c>
      <c r="B12">
        <v>2006</v>
      </c>
      <c r="C12">
        <v>2007</v>
      </c>
      <c r="D12" t="str">
        <f t="shared" si="0"/>
        <v>2006/2007</v>
      </c>
      <c r="E12">
        <f>59617+1641+1863+2006+2054+8715+8593+8768+9228</f>
        <v>102485</v>
      </c>
      <c r="F12">
        <f>38123+1007+1129+1219+1242+4863+4750+4750+5106</f>
        <v>62189</v>
      </c>
      <c r="G12">
        <f t="shared" si="6"/>
        <v>40296</v>
      </c>
      <c r="H12" s="1">
        <f t="shared" si="7"/>
        <v>0.39318924720690834</v>
      </c>
      <c r="I12">
        <v>110</v>
      </c>
      <c r="J12">
        <f t="shared" si="3"/>
        <v>102.485</v>
      </c>
    </row>
    <row r="13" spans="1:11">
      <c r="A13">
        <v>19</v>
      </c>
      <c r="B13">
        <v>2005</v>
      </c>
      <c r="C13">
        <v>2006</v>
      </c>
      <c r="D13" t="str">
        <f t="shared" si="0"/>
        <v>2005/2006</v>
      </c>
      <c r="E13">
        <f>57684+1631+1675+1841+2069+9269+8767+8713+8995</f>
        <v>100644</v>
      </c>
      <c r="F13">
        <f>37165+1022+1029+1121+1246+5275+4853+4827+4861</f>
        <v>61399</v>
      </c>
      <c r="G13">
        <f t="shared" si="6"/>
        <v>39245</v>
      </c>
      <c r="H13" s="1">
        <f t="shared" si="7"/>
        <v>0.3899387941655737</v>
      </c>
      <c r="I13">
        <v>126</v>
      </c>
      <c r="J13">
        <f t="shared" si="3"/>
        <v>100.64400000000001</v>
      </c>
    </row>
  </sheetData>
  <pageMargins left="0" right="0" top="0" bottom="0" header="0" footer="0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topLeftCell="F1" workbookViewId="0">
      <selection activeCell="R18" sqref="R18"/>
    </sheetView>
  </sheetViews>
  <sheetFormatPr defaultRowHeight="15"/>
  <sheetData>
    <row r="1" spans="1:5">
      <c r="A1" s="4">
        <v>41640</v>
      </c>
      <c r="B1" s="3">
        <f t="shared" ref="B1:B9" si="0">C1/10000</f>
        <v>47.778399999999998</v>
      </c>
      <c r="C1">
        <v>477784</v>
      </c>
      <c r="D1">
        <v>88108</v>
      </c>
      <c r="E1" s="5">
        <f>D1/C1</f>
        <v>0.18440969140867003</v>
      </c>
    </row>
    <row r="2" spans="1:5">
      <c r="A2" s="2">
        <v>41275</v>
      </c>
      <c r="B2" s="3">
        <f t="shared" si="0"/>
        <v>51.026499999999999</v>
      </c>
      <c r="C2">
        <v>510265</v>
      </c>
      <c r="D2">
        <v>90464</v>
      </c>
      <c r="E2" s="5">
        <f t="shared" ref="E2:E9" si="1">D2/C2</f>
        <v>0.17728827178034942</v>
      </c>
    </row>
    <row r="3" spans="1:5">
      <c r="A3" s="2">
        <v>40909</v>
      </c>
      <c r="B3" s="3">
        <f t="shared" si="0"/>
        <v>54.110500000000002</v>
      </c>
      <c r="C3">
        <v>541105</v>
      </c>
      <c r="D3">
        <v>94080</v>
      </c>
      <c r="E3" s="5">
        <f t="shared" si="1"/>
        <v>0.17386643997006127</v>
      </c>
    </row>
    <row r="4" spans="1:5">
      <c r="A4" s="2">
        <v>40544</v>
      </c>
      <c r="B4" s="3">
        <f t="shared" si="0"/>
        <v>57.898400000000002</v>
      </c>
      <c r="C4">
        <v>578984</v>
      </c>
      <c r="D4">
        <v>97914</v>
      </c>
      <c r="E4" s="5">
        <f t="shared" si="1"/>
        <v>0.16911348154698574</v>
      </c>
    </row>
    <row r="5" spans="1:5">
      <c r="A5" s="2">
        <v>40179</v>
      </c>
      <c r="B5" s="3">
        <f t="shared" si="0"/>
        <v>61.5991</v>
      </c>
      <c r="C5">
        <v>615991</v>
      </c>
      <c r="D5">
        <v>102212</v>
      </c>
      <c r="E5" s="5">
        <f t="shared" si="1"/>
        <v>0.1659309957450677</v>
      </c>
    </row>
    <row r="6" spans="1:5">
      <c r="A6" s="2">
        <v>39814</v>
      </c>
      <c r="B6" s="3">
        <f t="shared" si="0"/>
        <v>63.206099999999999</v>
      </c>
      <c r="C6">
        <v>632061</v>
      </c>
      <c r="D6">
        <v>103691</v>
      </c>
      <c r="E6" s="5">
        <f t="shared" si="1"/>
        <v>0.16405220382209945</v>
      </c>
    </row>
    <row r="7" spans="1:5">
      <c r="A7" s="2">
        <v>39448</v>
      </c>
      <c r="B7" s="3">
        <f t="shared" si="0"/>
        <v>64.642700000000005</v>
      </c>
      <c r="C7">
        <v>646427</v>
      </c>
      <c r="D7">
        <f>59437+1819+1993+1984+2144+8537+8649+9018+9037</f>
        <v>102618</v>
      </c>
      <c r="E7" s="5">
        <f t="shared" si="1"/>
        <v>0.15874646325107089</v>
      </c>
    </row>
    <row r="8" spans="1:5">
      <c r="A8" s="2">
        <v>39083</v>
      </c>
      <c r="B8" s="3">
        <f t="shared" si="0"/>
        <v>65.124700000000004</v>
      </c>
      <c r="C8">
        <v>651247</v>
      </c>
      <c r="D8">
        <f>59617+1641+1863+2006+2054+8715+8593+8768+9228</f>
        <v>102485</v>
      </c>
      <c r="E8" s="5">
        <f t="shared" si="1"/>
        <v>0.15736732760381239</v>
      </c>
    </row>
    <row r="9" spans="1:5">
      <c r="A9" s="2">
        <v>38718</v>
      </c>
      <c r="B9" s="3">
        <f t="shared" si="0"/>
        <v>65.351900000000001</v>
      </c>
      <c r="C9">
        <v>653519</v>
      </c>
      <c r="D9">
        <f>57684+1631+1675+1841+2069+9269+8767+8713+8995</f>
        <v>100644</v>
      </c>
      <c r="E9" s="5">
        <f t="shared" si="1"/>
        <v>0.15400317358791404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Kolář</dc:creator>
  <cp:lastModifiedBy>Karel Kolář</cp:lastModifiedBy>
  <cp:lastPrinted>2014-07-20T08:40:09Z</cp:lastPrinted>
  <dcterms:created xsi:type="dcterms:W3CDTF">2014-06-14T13:00:12Z</dcterms:created>
  <dcterms:modified xsi:type="dcterms:W3CDTF">2014-07-20T08:43:24Z</dcterms:modified>
</cp:coreProperties>
</file>