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projects\sysop71\_tournaments\sheets\"/>
    </mc:Choice>
  </mc:AlternateContent>
  <xr:revisionPtr revIDLastSave="0" documentId="8_{C8E27506-7502-4E31-94C2-3652CF9129A5}" xr6:coauthVersionLast="47" xr6:coauthVersionMax="47" xr10:uidLastSave="{00000000-0000-0000-0000-000000000000}"/>
  <bookViews>
    <workbookView xWindow="28680" yWindow="-120" windowWidth="25440" windowHeight="15390" activeTab="10" xr2:uid="{43B2D380-D541-4D82-B070-907991E6725B}"/>
  </bookViews>
  <sheets>
    <sheet name="Match1" sheetId="1" r:id="rId1"/>
    <sheet name="Match2" sheetId="2" r:id="rId2"/>
    <sheet name="Match3" sheetId="3" r:id="rId3"/>
    <sheet name="Match4" sheetId="4" r:id="rId4"/>
    <sheet name="Match5" sheetId="5" r:id="rId5"/>
    <sheet name="Match6" sheetId="6" r:id="rId6"/>
    <sheet name="Match7" sheetId="7" r:id="rId7"/>
    <sheet name="Match8" sheetId="8" r:id="rId8"/>
    <sheet name="Match9" sheetId="9" r:id="rId9"/>
    <sheet name="Match10" sheetId="10" r:id="rId10"/>
    <sheet name="Overview" sheetId="11" r:id="rId11"/>
    <sheet name="Data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1" l="1"/>
  <c r="D34" i="11"/>
  <c r="E34" i="11"/>
  <c r="F34" i="11"/>
  <c r="G34" i="11"/>
  <c r="C33" i="11"/>
  <c r="D33" i="11"/>
  <c r="E33" i="11"/>
  <c r="F33" i="11"/>
  <c r="G33" i="11"/>
  <c r="C32" i="11"/>
  <c r="D32" i="11"/>
  <c r="E32" i="11"/>
  <c r="F32" i="11"/>
  <c r="G32" i="11"/>
  <c r="C31" i="11"/>
  <c r="D31" i="11"/>
  <c r="E31" i="11"/>
  <c r="F31" i="11"/>
  <c r="G31" i="11"/>
  <c r="C30" i="11"/>
  <c r="D30" i="11"/>
  <c r="E30" i="11"/>
  <c r="F30" i="11"/>
  <c r="G30" i="11"/>
  <c r="B31" i="11"/>
  <c r="B32" i="11"/>
  <c r="B33" i="11"/>
  <c r="B34" i="11"/>
  <c r="B30" i="11"/>
  <c r="C25" i="11"/>
  <c r="D25" i="11"/>
  <c r="E25" i="11"/>
  <c r="F25" i="11"/>
  <c r="G25" i="11"/>
  <c r="C24" i="11"/>
  <c r="D24" i="11"/>
  <c r="E24" i="11"/>
  <c r="F24" i="11"/>
  <c r="G24" i="11"/>
  <c r="C23" i="11"/>
  <c r="D23" i="11"/>
  <c r="E23" i="11"/>
  <c r="F23" i="11"/>
  <c r="G23" i="11"/>
  <c r="C22" i="11"/>
  <c r="D22" i="11"/>
  <c r="E22" i="11"/>
  <c r="F22" i="11"/>
  <c r="G22" i="11"/>
  <c r="C21" i="11"/>
  <c r="D21" i="11"/>
  <c r="E21" i="11"/>
  <c r="F21" i="11"/>
  <c r="G21" i="11"/>
  <c r="B22" i="11"/>
  <c r="B23" i="11"/>
  <c r="B24" i="11"/>
  <c r="B25" i="11"/>
  <c r="B21" i="11"/>
  <c r="H21" i="11" s="1"/>
  <c r="H31" i="11"/>
  <c r="H22" i="11"/>
  <c r="H30" i="11"/>
  <c r="M4" i="11"/>
  <c r="M5" i="11"/>
  <c r="M6" i="11"/>
  <c r="M7" i="11"/>
  <c r="M8" i="11"/>
  <c r="M9" i="11"/>
  <c r="M10" i="11"/>
  <c r="M11" i="11"/>
  <c r="M12" i="11"/>
  <c r="L12" i="11"/>
  <c r="L11" i="11"/>
  <c r="L10" i="11"/>
  <c r="L9" i="11"/>
  <c r="L8" i="11"/>
  <c r="L7" i="11"/>
  <c r="L6" i="11"/>
  <c r="L5" i="11"/>
  <c r="L4" i="11"/>
  <c r="L3" i="11"/>
  <c r="L13" i="11" s="1"/>
  <c r="K12" i="11"/>
  <c r="K11" i="11"/>
  <c r="K10" i="11"/>
  <c r="K9" i="11"/>
  <c r="K8" i="11"/>
  <c r="K7" i="11"/>
  <c r="K6" i="11"/>
  <c r="K5" i="11"/>
  <c r="K4" i="11"/>
  <c r="K3" i="11"/>
  <c r="K13" i="11" s="1"/>
  <c r="F12" i="11"/>
  <c r="F11" i="11"/>
  <c r="F10" i="11"/>
  <c r="F9" i="11"/>
  <c r="F8" i="11"/>
  <c r="F7" i="11"/>
  <c r="F6" i="11"/>
  <c r="F5" i="11"/>
  <c r="F4" i="11"/>
  <c r="F3" i="11"/>
  <c r="G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E6" i="11"/>
  <c r="E5" i="11"/>
  <c r="E4" i="11"/>
  <c r="E3" i="11"/>
  <c r="I9" i="11"/>
  <c r="H9" i="11"/>
  <c r="J9" i="11" s="1"/>
  <c r="I8" i="11"/>
  <c r="H8" i="11"/>
  <c r="I7" i="11"/>
  <c r="H7" i="11"/>
  <c r="J7" i="11" s="1"/>
  <c r="G7" i="11"/>
  <c r="G6" i="11"/>
  <c r="I4" i="11"/>
  <c r="H4" i="11"/>
  <c r="J4" i="11" s="1"/>
  <c r="C26" i="11"/>
  <c r="D26" i="11"/>
  <c r="E26" i="11"/>
  <c r="F26" i="11"/>
  <c r="G26" i="11"/>
  <c r="B26" i="11"/>
  <c r="B17" i="11"/>
  <c r="E16" i="11"/>
  <c r="D12" i="11"/>
  <c r="H12" i="11" s="1"/>
  <c r="D11" i="11"/>
  <c r="H11" i="11" s="1"/>
  <c r="D10" i="11"/>
  <c r="H10" i="11" s="1"/>
  <c r="D9" i="11"/>
  <c r="D8" i="11"/>
  <c r="C12" i="11"/>
  <c r="C11" i="11"/>
  <c r="C10" i="11"/>
  <c r="C9" i="11"/>
  <c r="C8" i="11"/>
  <c r="D7" i="11"/>
  <c r="C7" i="11"/>
  <c r="B12" i="11"/>
  <c r="B11" i="11"/>
  <c r="B10" i="11"/>
  <c r="B9" i="11"/>
  <c r="B8" i="11"/>
  <c r="B7" i="11"/>
  <c r="D6" i="11"/>
  <c r="H6" i="11" s="1"/>
  <c r="C6" i="11"/>
  <c r="B6" i="11"/>
  <c r="D5" i="11"/>
  <c r="H5" i="11" s="1"/>
  <c r="C5" i="11"/>
  <c r="B5" i="11"/>
  <c r="D4" i="11"/>
  <c r="C4" i="11"/>
  <c r="B4" i="11"/>
  <c r="D3" i="11"/>
  <c r="H3" i="11" s="1"/>
  <c r="C3" i="11"/>
  <c r="B3" i="11"/>
  <c r="G26" i="10"/>
  <c r="F26" i="10"/>
  <c r="E26" i="10"/>
  <c r="D26" i="10"/>
  <c r="C26" i="10"/>
  <c r="B26" i="10"/>
  <c r="G17" i="10"/>
  <c r="F17" i="10"/>
  <c r="E17" i="10"/>
  <c r="D17" i="10"/>
  <c r="C17" i="10"/>
  <c r="B17" i="10"/>
  <c r="G26" i="9"/>
  <c r="F26" i="9"/>
  <c r="E26" i="9"/>
  <c r="D26" i="9"/>
  <c r="C26" i="9"/>
  <c r="B26" i="9"/>
  <c r="G17" i="9"/>
  <c r="F17" i="9"/>
  <c r="E17" i="9"/>
  <c r="D17" i="9"/>
  <c r="C17" i="9"/>
  <c r="B17" i="9"/>
  <c r="G26" i="8"/>
  <c r="F26" i="8"/>
  <c r="E26" i="8"/>
  <c r="D26" i="8"/>
  <c r="C26" i="8"/>
  <c r="B26" i="8"/>
  <c r="G17" i="8"/>
  <c r="F17" i="8"/>
  <c r="E17" i="8"/>
  <c r="D17" i="8"/>
  <c r="C17" i="8"/>
  <c r="B17" i="8"/>
  <c r="G26" i="7"/>
  <c r="F26" i="7"/>
  <c r="E26" i="7"/>
  <c r="D26" i="7"/>
  <c r="C26" i="7"/>
  <c r="B26" i="7"/>
  <c r="G17" i="7"/>
  <c r="F17" i="7"/>
  <c r="E17" i="7"/>
  <c r="D17" i="7"/>
  <c r="C17" i="7"/>
  <c r="B17" i="7"/>
  <c r="G26" i="6"/>
  <c r="F26" i="6"/>
  <c r="E26" i="6"/>
  <c r="D26" i="6"/>
  <c r="C26" i="6"/>
  <c r="B26" i="6"/>
  <c r="G17" i="6"/>
  <c r="F17" i="6"/>
  <c r="E17" i="6"/>
  <c r="D17" i="6"/>
  <c r="C17" i="6"/>
  <c r="B17" i="6"/>
  <c r="G26" i="5"/>
  <c r="F26" i="5"/>
  <c r="E26" i="5"/>
  <c r="D26" i="5"/>
  <c r="C26" i="5"/>
  <c r="B26" i="5"/>
  <c r="G17" i="5"/>
  <c r="F17" i="5"/>
  <c r="E17" i="5"/>
  <c r="D17" i="5"/>
  <c r="C17" i="5"/>
  <c r="B17" i="5"/>
  <c r="G26" i="4"/>
  <c r="F26" i="4"/>
  <c r="E26" i="4"/>
  <c r="D26" i="4"/>
  <c r="C26" i="4"/>
  <c r="B26" i="4"/>
  <c r="G17" i="4"/>
  <c r="F17" i="4"/>
  <c r="E17" i="4"/>
  <c r="D17" i="4"/>
  <c r="C17" i="4"/>
  <c r="B17" i="4"/>
  <c r="G26" i="3"/>
  <c r="F26" i="3"/>
  <c r="E26" i="3"/>
  <c r="D26" i="3"/>
  <c r="C26" i="3"/>
  <c r="B26" i="3"/>
  <c r="G17" i="3"/>
  <c r="F17" i="3"/>
  <c r="E17" i="3"/>
  <c r="D17" i="3"/>
  <c r="C17" i="3"/>
  <c r="B17" i="3"/>
  <c r="G26" i="2"/>
  <c r="F26" i="2"/>
  <c r="E26" i="2"/>
  <c r="D26" i="2"/>
  <c r="C26" i="2"/>
  <c r="B26" i="2"/>
  <c r="G17" i="2"/>
  <c r="F17" i="2"/>
  <c r="E17" i="2"/>
  <c r="D17" i="2"/>
  <c r="C17" i="2"/>
  <c r="B17" i="2"/>
  <c r="C26" i="1"/>
  <c r="C17" i="11" s="1"/>
  <c r="D26" i="1"/>
  <c r="E26" i="1"/>
  <c r="F26" i="1"/>
  <c r="F17" i="11" s="1"/>
  <c r="G26" i="1"/>
  <c r="B26" i="1"/>
  <c r="G17" i="1"/>
  <c r="G16" i="11" s="1"/>
  <c r="F17" i="1"/>
  <c r="F16" i="11" s="1"/>
  <c r="E17" i="1"/>
  <c r="D17" i="1"/>
  <c r="D16" i="11" s="1"/>
  <c r="C17" i="1"/>
  <c r="C16" i="11" s="1"/>
  <c r="B17" i="1"/>
  <c r="B16" i="11" s="1"/>
  <c r="I12" i="11" l="1"/>
  <c r="J12" i="11" s="1"/>
  <c r="I11" i="11"/>
  <c r="J11" i="11" s="1"/>
  <c r="I10" i="11"/>
  <c r="J10" i="11" s="1"/>
  <c r="E13" i="11"/>
  <c r="J8" i="11"/>
  <c r="I6" i="11"/>
  <c r="J6" i="11" s="1"/>
  <c r="G5" i="11"/>
  <c r="I5" i="11"/>
  <c r="J5" i="11" s="1"/>
  <c r="G4" i="11"/>
  <c r="H34" i="11"/>
  <c r="H33" i="11"/>
  <c r="E35" i="11"/>
  <c r="H32" i="11"/>
  <c r="D35" i="11"/>
  <c r="C35" i="11"/>
  <c r="B35" i="11"/>
  <c r="F13" i="11"/>
  <c r="H16" i="11"/>
  <c r="H25" i="11"/>
  <c r="H24" i="11"/>
  <c r="H23" i="11"/>
  <c r="I3" i="11"/>
  <c r="H13" i="11"/>
  <c r="M13" i="11"/>
  <c r="M3" i="11"/>
  <c r="G13" i="11"/>
  <c r="E17" i="11"/>
  <c r="D17" i="11"/>
  <c r="H17" i="11" s="1"/>
  <c r="G17" i="11"/>
  <c r="G35" i="11"/>
  <c r="F35" i="11"/>
  <c r="I13" i="11" l="1"/>
  <c r="J13" i="11" s="1"/>
  <c r="J3" i="11"/>
</calcChain>
</file>

<file path=xl/sharedStrings.xml><?xml version="1.0" encoding="utf-8"?>
<sst xmlns="http://schemas.openxmlformats.org/spreadsheetml/2006/main" count="544" uniqueCount="183">
  <si>
    <t>Matches</t>
  </si>
  <si>
    <t>Round</t>
  </si>
  <si>
    <t>Map</t>
  </si>
  <si>
    <t>Result</t>
  </si>
  <si>
    <t>Final Score</t>
  </si>
  <si>
    <t>Maps</t>
  </si>
  <si>
    <t>Game Modes</t>
  </si>
  <si>
    <t>Control</t>
  </si>
  <si>
    <t>Escort</t>
  </si>
  <si>
    <t>Clash</t>
  </si>
  <si>
    <t>Flashpoint</t>
  </si>
  <si>
    <t>Hybrid</t>
  </si>
  <si>
    <t>Busan</t>
  </si>
  <si>
    <t>Ilios</t>
  </si>
  <si>
    <t>Lijiang Tower</t>
  </si>
  <si>
    <t>Nepal</t>
  </si>
  <si>
    <t>Oasis</t>
  </si>
  <si>
    <t>Circuit Royal</t>
  </si>
  <si>
    <t>Dorado</t>
  </si>
  <si>
    <t>Havana</t>
  </si>
  <si>
    <t>Junkertown</t>
  </si>
  <si>
    <t>Rialto</t>
  </si>
  <si>
    <t>Route 66</t>
  </si>
  <si>
    <t>Watchpoint: Gibraltar</t>
  </si>
  <si>
    <t>Blizzard World</t>
  </si>
  <si>
    <t>Eichenwalde</t>
  </si>
  <si>
    <t>Hollywood</t>
  </si>
  <si>
    <t>King's Row</t>
  </si>
  <si>
    <t>Midtown</t>
  </si>
  <si>
    <t>Numbani</t>
  </si>
  <si>
    <t>Paraiso</t>
  </si>
  <si>
    <t>Colosseo</t>
  </si>
  <si>
    <t>Esperanca</t>
  </si>
  <si>
    <t>New Queen Street</t>
  </si>
  <si>
    <t>Ayutthaya</t>
  </si>
  <si>
    <t>Black Forest</t>
  </si>
  <si>
    <t>Chateau Guillard</t>
  </si>
  <si>
    <t>Ecopoint: Antarctica</t>
  </si>
  <si>
    <t>Kanezaka</t>
  </si>
  <si>
    <t>Malevento</t>
  </si>
  <si>
    <t>Necropolis</t>
  </si>
  <si>
    <t>Petra</t>
  </si>
  <si>
    <t>Workshop</t>
  </si>
  <si>
    <t>Hanamura</t>
  </si>
  <si>
    <t>Horizon Lunar Colony</t>
  </si>
  <si>
    <t>Paris</t>
  </si>
  <si>
    <t>Temple of Anubis</t>
  </si>
  <si>
    <t>Volskaya Industries</t>
  </si>
  <si>
    <t>Map:</t>
  </si>
  <si>
    <t>Result:</t>
  </si>
  <si>
    <t>Final Score:</t>
  </si>
  <si>
    <t>Date:</t>
  </si>
  <si>
    <t>Game Mode:</t>
  </si>
  <si>
    <t>Game Length:</t>
  </si>
  <si>
    <t>Blue Team</t>
  </si>
  <si>
    <t>Player</t>
  </si>
  <si>
    <t>Eliminations</t>
  </si>
  <si>
    <t>Assists</t>
  </si>
  <si>
    <t>Deaths</t>
  </si>
  <si>
    <t>Damage</t>
  </si>
  <si>
    <t>Healing</t>
  </si>
  <si>
    <t>Mitigation</t>
  </si>
  <si>
    <t>Red Team</t>
  </si>
  <si>
    <t>Total</t>
  </si>
  <si>
    <t>Victory</t>
  </si>
  <si>
    <t>Defeat</t>
  </si>
  <si>
    <t>Draw</t>
  </si>
  <si>
    <t>Game Stats</t>
  </si>
  <si>
    <t>Team</t>
  </si>
  <si>
    <t>Blue</t>
  </si>
  <si>
    <t>Red</t>
  </si>
  <si>
    <t>Suravasa</t>
  </si>
  <si>
    <t>Hanaoka</t>
  </si>
  <si>
    <t>Throne of Anubis</t>
  </si>
  <si>
    <t>New Junk City</t>
  </si>
  <si>
    <t>TOTALS</t>
  </si>
  <si>
    <t>PLAYER1</t>
  </si>
  <si>
    <t>PLAYER2</t>
  </si>
  <si>
    <t>PLAYER3</t>
  </si>
  <si>
    <t>PLAYER4</t>
  </si>
  <si>
    <t>PLAYER5</t>
  </si>
  <si>
    <t>Low SR</t>
  </si>
  <si>
    <t>Top SR</t>
  </si>
  <si>
    <t>Push</t>
  </si>
  <si>
    <t>Samoa</t>
  </si>
  <si>
    <t>Runasapi</t>
  </si>
  <si>
    <t>K/D Ratio</t>
  </si>
  <si>
    <t>Points Blue</t>
  </si>
  <si>
    <t>Points Red</t>
  </si>
  <si>
    <t>Differential</t>
  </si>
  <si>
    <t>SOO</t>
  </si>
  <si>
    <t>Scorecard</t>
  </si>
  <si>
    <t>Ranks</t>
  </si>
  <si>
    <t>Bronze5</t>
  </si>
  <si>
    <t>Bronse4</t>
  </si>
  <si>
    <t>Bronze3</t>
  </si>
  <si>
    <t>Bronze2</t>
  </si>
  <si>
    <t>Bronze1</t>
  </si>
  <si>
    <t>Silver5</t>
  </si>
  <si>
    <t>Silver4</t>
  </si>
  <si>
    <t>Silver3</t>
  </si>
  <si>
    <t>Silver2</t>
  </si>
  <si>
    <t>Silver1</t>
  </si>
  <si>
    <t>Gold5</t>
  </si>
  <si>
    <t>Gold4</t>
  </si>
  <si>
    <t>Gold3</t>
  </si>
  <si>
    <t>Gold2</t>
  </si>
  <si>
    <t>Gold1</t>
  </si>
  <si>
    <t>Platinum5</t>
  </si>
  <si>
    <t>Platinum4</t>
  </si>
  <si>
    <t>Platinum3</t>
  </si>
  <si>
    <t>Platinum2</t>
  </si>
  <si>
    <t>Platinum1</t>
  </si>
  <si>
    <t>Diamond5</t>
  </si>
  <si>
    <t>Diamond4</t>
  </si>
  <si>
    <t>Diamond3</t>
  </si>
  <si>
    <t>Diamond2</t>
  </si>
  <si>
    <t>Diamond1</t>
  </si>
  <si>
    <t>RankValue</t>
  </si>
  <si>
    <t>3 vs 0</t>
  </si>
  <si>
    <t>01/18/25 - 15:01</t>
  </si>
  <si>
    <t>SYSOP71</t>
  </si>
  <si>
    <t>AMINIS</t>
  </si>
  <si>
    <t>ATLASNH</t>
  </si>
  <si>
    <t>AGARDBW1491</t>
  </si>
  <si>
    <t>AGARDNEXUS</t>
  </si>
  <si>
    <t>NICKAWAKENIN</t>
  </si>
  <si>
    <t>BUHO</t>
  </si>
  <si>
    <t>OLDIRTYELMER</t>
  </si>
  <si>
    <t>GRAGRK</t>
  </si>
  <si>
    <t>PHROGGY</t>
  </si>
  <si>
    <t>0 vs 2</t>
  </si>
  <si>
    <t>01/18/25 - 18:15</t>
  </si>
  <si>
    <t>ASLOWSHADOW</t>
  </si>
  <si>
    <t>SILVERCORE</t>
  </si>
  <si>
    <t>SOGGYDOGGY</t>
  </si>
  <si>
    <t>INSTRUCTOR</t>
  </si>
  <si>
    <t>SWEETPEA23</t>
  </si>
  <si>
    <t>2 vs 1</t>
  </si>
  <si>
    <t>01/18/25 - 18:32</t>
  </si>
  <si>
    <t>5 vs 2</t>
  </si>
  <si>
    <t>01/18/25 - 18:47</t>
  </si>
  <si>
    <t>UFOMUG</t>
  </si>
  <si>
    <t>COFFEEGOBLIN</t>
  </si>
  <si>
    <t>DYLBER</t>
  </si>
  <si>
    <t>CARNIVORING</t>
  </si>
  <si>
    <t>JABBERVVOCKI</t>
  </si>
  <si>
    <t>2 vs 0</t>
  </si>
  <si>
    <t>01/18/25 - 19:02</t>
  </si>
  <si>
    <t>JERRYJACKLES</t>
  </si>
  <si>
    <t>CHIOSANGEL</t>
  </si>
  <si>
    <t>QUEENTBOW</t>
  </si>
  <si>
    <t>JAMESFRANCO</t>
  </si>
  <si>
    <t>WINDISHERE</t>
  </si>
  <si>
    <t>01/18/25 - 19:21</t>
  </si>
  <si>
    <t>RACZ</t>
  </si>
  <si>
    <t>CDVR</t>
  </si>
  <si>
    <t>HIHI</t>
  </si>
  <si>
    <t>ART3M1S</t>
  </si>
  <si>
    <t>3 vs 2</t>
  </si>
  <si>
    <t>01/18/25 - 19:44</t>
  </si>
  <si>
    <t>JACK7288</t>
  </si>
  <si>
    <t>BUFFKILL</t>
  </si>
  <si>
    <t>DARKRAVEN</t>
  </si>
  <si>
    <t>0 vs 3</t>
  </si>
  <si>
    <t>01/18/25 - 19:54</t>
  </si>
  <si>
    <t>FROWNING</t>
  </si>
  <si>
    <t>CLEMFANDANGO</t>
  </si>
  <si>
    <t>ROSEOCO</t>
  </si>
  <si>
    <t>AAAARRGHHH</t>
  </si>
  <si>
    <t>BXEAR</t>
  </si>
  <si>
    <t>01/18/25 - 20:16</t>
  </si>
  <si>
    <t>IMIYAKO</t>
  </si>
  <si>
    <t>SOYCRISNY</t>
  </si>
  <si>
    <t>BIGGIECHEESE</t>
  </si>
  <si>
    <t>SILOTHEGHOST</t>
  </si>
  <si>
    <t>1 vs 0</t>
  </si>
  <si>
    <t>01/18/25 - 20:26</t>
  </si>
  <si>
    <t>TECHFOX</t>
  </si>
  <si>
    <t>BIRB</t>
  </si>
  <si>
    <t>CREATINE</t>
  </si>
  <si>
    <t>BLAERG</t>
  </si>
  <si>
    <t>KAYK0711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</si>
</sst>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E5A8-6F3E-48BF-810D-182F0C8DC1A3}">
  <dimension ref="A1:G26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26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119</v>
      </c>
    </row>
    <row r="4" spans="1:7" x14ac:dyDescent="0.25">
      <c r="A4" t="s">
        <v>51</v>
      </c>
      <c r="B4" t="s">
        <v>120</v>
      </c>
    </row>
    <row r="5" spans="1:7" x14ac:dyDescent="0.25">
      <c r="A5" t="s">
        <v>52</v>
      </c>
      <c r="B5" t="s">
        <v>11</v>
      </c>
    </row>
    <row r="6" spans="1:7" x14ac:dyDescent="0.25">
      <c r="A6" t="s">
        <v>53</v>
      </c>
      <c r="B6" s="1">
        <v>0.33333333333333331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18</v>
      </c>
      <c r="C12">
        <v>2</v>
      </c>
      <c r="D12">
        <v>5</v>
      </c>
      <c r="E12">
        <v>6586</v>
      </c>
      <c r="F12">
        <v>0</v>
      </c>
      <c r="G12">
        <v>5722</v>
      </c>
    </row>
    <row r="13" spans="1:7" x14ac:dyDescent="0.25">
      <c r="A13" t="s">
        <v>122</v>
      </c>
      <c r="B13">
        <v>21</v>
      </c>
      <c r="C13">
        <v>3</v>
      </c>
      <c r="D13">
        <v>6</v>
      </c>
      <c r="E13">
        <v>7404</v>
      </c>
      <c r="F13">
        <v>0</v>
      </c>
      <c r="G13">
        <v>0</v>
      </c>
    </row>
    <row r="14" spans="1:7" x14ac:dyDescent="0.25">
      <c r="A14" t="s">
        <v>123</v>
      </c>
      <c r="B14">
        <v>18</v>
      </c>
      <c r="C14">
        <v>3</v>
      </c>
      <c r="D14">
        <v>3</v>
      </c>
      <c r="E14">
        <v>9444</v>
      </c>
      <c r="F14">
        <v>0</v>
      </c>
      <c r="G14">
        <v>708</v>
      </c>
    </row>
    <row r="15" spans="1:7" x14ac:dyDescent="0.25">
      <c r="A15" t="s">
        <v>124</v>
      </c>
      <c r="B15">
        <v>14</v>
      </c>
      <c r="C15">
        <v>16</v>
      </c>
      <c r="D15">
        <v>2</v>
      </c>
      <c r="E15">
        <v>3589</v>
      </c>
      <c r="F15">
        <v>10562</v>
      </c>
      <c r="G15">
        <v>0</v>
      </c>
    </row>
    <row r="16" spans="1:7" x14ac:dyDescent="0.25">
      <c r="A16" t="s">
        <v>125</v>
      </c>
      <c r="B16">
        <v>13</v>
      </c>
      <c r="C16">
        <v>15</v>
      </c>
      <c r="D16">
        <v>4</v>
      </c>
      <c r="E16">
        <v>3009</v>
      </c>
      <c r="F16">
        <v>6689</v>
      </c>
      <c r="G16">
        <v>1045</v>
      </c>
    </row>
    <row r="17" spans="1:7" x14ac:dyDescent="0.25">
      <c r="A17" t="s">
        <v>63</v>
      </c>
      <c r="B17">
        <f t="shared" ref="B17:G17" si="0">SUM(B12:B16)</f>
        <v>84</v>
      </c>
      <c r="C17">
        <f t="shared" si="0"/>
        <v>39</v>
      </c>
      <c r="D17">
        <f t="shared" si="0"/>
        <v>20</v>
      </c>
      <c r="E17">
        <f t="shared" si="0"/>
        <v>30032</v>
      </c>
      <c r="F17">
        <f t="shared" si="0"/>
        <v>17251</v>
      </c>
      <c r="G17">
        <f t="shared" si="0"/>
        <v>7475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126</v>
      </c>
      <c r="B21">
        <v>13</v>
      </c>
      <c r="C21">
        <v>4</v>
      </c>
      <c r="D21">
        <v>7</v>
      </c>
      <c r="E21">
        <v>10377</v>
      </c>
      <c r="F21">
        <v>0</v>
      </c>
      <c r="G21">
        <v>7538</v>
      </c>
    </row>
    <row r="22" spans="1:7" x14ac:dyDescent="0.25">
      <c r="A22" t="s">
        <v>127</v>
      </c>
      <c r="B22">
        <v>9</v>
      </c>
      <c r="C22">
        <v>1</v>
      </c>
      <c r="D22">
        <v>9</v>
      </c>
      <c r="E22">
        <v>7600</v>
      </c>
      <c r="F22">
        <v>0</v>
      </c>
      <c r="G22">
        <v>0</v>
      </c>
    </row>
    <row r="23" spans="1:7" x14ac:dyDescent="0.25">
      <c r="A23" t="s">
        <v>128</v>
      </c>
      <c r="B23">
        <v>13</v>
      </c>
      <c r="C23">
        <v>1</v>
      </c>
      <c r="D23">
        <v>6</v>
      </c>
      <c r="E23">
        <v>10153</v>
      </c>
      <c r="F23">
        <v>0</v>
      </c>
      <c r="G23">
        <v>857</v>
      </c>
    </row>
    <row r="24" spans="1:7" x14ac:dyDescent="0.25">
      <c r="A24" t="s">
        <v>129</v>
      </c>
      <c r="B24">
        <v>2</v>
      </c>
      <c r="C24">
        <v>13</v>
      </c>
      <c r="D24">
        <v>6</v>
      </c>
      <c r="E24">
        <v>558</v>
      </c>
      <c r="F24">
        <v>9247</v>
      </c>
      <c r="G24">
        <v>1050</v>
      </c>
    </row>
    <row r="25" spans="1:7" x14ac:dyDescent="0.25">
      <c r="A25" t="s">
        <v>130</v>
      </c>
      <c r="B25">
        <v>12</v>
      </c>
      <c r="C25">
        <v>8</v>
      </c>
      <c r="D25">
        <v>6</v>
      </c>
      <c r="E25">
        <v>3802</v>
      </c>
      <c r="F25">
        <v>6120</v>
      </c>
      <c r="G25">
        <v>215</v>
      </c>
    </row>
    <row r="26" spans="1:7" x14ac:dyDescent="0.25">
      <c r="A26" t="s">
        <v>63</v>
      </c>
      <c r="B26">
        <f>SUM(B21:B25)</f>
        <v>49</v>
      </c>
      <c r="C26">
        <f t="shared" ref="C26:G26" si="1">SUM(C21:C25)</f>
        <v>27</v>
      </c>
      <c r="D26">
        <f t="shared" si="1"/>
        <v>34</v>
      </c>
      <c r="E26">
        <f t="shared" si="1"/>
        <v>32490</v>
      </c>
      <c r="F26">
        <f t="shared" si="1"/>
        <v>15367</v>
      </c>
      <c r="G26">
        <f t="shared" si="1"/>
        <v>9660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743B1D4-FC57-43EE-A33F-6D13E4D221AB}">
          <x14:formula1>
            <xm:f>Data!$A$2:$A$43</xm:f>
          </x14:formula1>
          <xm:sqref>B1</xm:sqref>
        </x14:dataValidation>
        <x14:dataValidation type="list" allowBlank="1" showInputMessage="1" showErrorMessage="1" xr:uid="{6C66C222-867E-4B2D-8C58-2FA56D79C2C7}">
          <x14:formula1>
            <xm:f>Data!$B$2:$B$7</xm:f>
          </x14:formula1>
          <xm:sqref>B5</xm:sqref>
        </x14:dataValidation>
        <x14:dataValidation type="list" allowBlank="1" showInputMessage="1" showErrorMessage="1" xr:uid="{44C65642-FAF3-449E-B1AB-BEBA2268EAB3}">
          <x14:formula1>
            <xm:f>Data!$C$2:$C$4</xm:f>
          </x14:formula1>
          <xm:sqref>B2</xm:sqref>
        </x14:dataValidation>
        <x14:dataValidation type="list" allowBlank="1" showInputMessage="1" showErrorMessage="1" xr:uid="{11301AD0-C2E4-459B-83BC-CEB8F0213EDA}">
          <x14:formula1>
            <xm:f>Data!$D$2:$D$26</xm:f>
          </x14:formula1>
          <xm:sqref>B7 B8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706B-0434-4912-8A8D-2BDE8C30F282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32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176</v>
      </c>
    </row>
    <row r="4" spans="1:7" x14ac:dyDescent="0.25">
      <c r="A4" t="s">
        <v>51</v>
      </c>
      <c r="B4" t="s">
        <v>177</v>
      </c>
    </row>
    <row r="5" spans="1:7" x14ac:dyDescent="0.25">
      <c r="A5" t="s">
        <v>52</v>
      </c>
      <c r="B5" t="s">
        <v>83</v>
      </c>
    </row>
    <row r="6" spans="1:7" x14ac:dyDescent="0.25">
      <c r="A6" t="s">
        <v>53</v>
      </c>
      <c r="B6" s="1">
        <v>0.22013888888888888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11</v>
      </c>
      <c r="C12">
        <v>2</v>
      </c>
      <c r="D12">
        <v>2</v>
      </c>
      <c r="E12">
        <v>3368</v>
      </c>
      <c r="F12">
        <v>0</v>
      </c>
      <c r="G12">
        <v>11817</v>
      </c>
    </row>
    <row r="13" spans="1:7" x14ac:dyDescent="0.25">
      <c r="A13" t="s">
        <v>122</v>
      </c>
      <c r="B13">
        <v>11</v>
      </c>
      <c r="C13">
        <v>2</v>
      </c>
      <c r="D13">
        <v>5</v>
      </c>
      <c r="E13">
        <v>3141</v>
      </c>
      <c r="F13">
        <v>0</v>
      </c>
      <c r="G13">
        <v>0</v>
      </c>
    </row>
    <row r="14" spans="1:7" x14ac:dyDescent="0.25">
      <c r="A14" t="s">
        <v>123</v>
      </c>
      <c r="B14">
        <v>10</v>
      </c>
      <c r="C14">
        <v>1</v>
      </c>
      <c r="D14">
        <v>2</v>
      </c>
      <c r="E14">
        <v>7667</v>
      </c>
      <c r="F14">
        <v>0</v>
      </c>
      <c r="G14">
        <v>349</v>
      </c>
    </row>
    <row r="15" spans="1:7" x14ac:dyDescent="0.25">
      <c r="A15" t="s">
        <v>124</v>
      </c>
      <c r="B15">
        <v>11</v>
      </c>
      <c r="C15">
        <v>10</v>
      </c>
      <c r="D15">
        <v>3</v>
      </c>
      <c r="E15">
        <v>2217</v>
      </c>
      <c r="F15">
        <v>4933</v>
      </c>
      <c r="G15">
        <v>0</v>
      </c>
    </row>
    <row r="16" spans="1:7" x14ac:dyDescent="0.25">
      <c r="A16" t="s">
        <v>125</v>
      </c>
      <c r="B16">
        <v>9</v>
      </c>
      <c r="C16">
        <v>5</v>
      </c>
      <c r="D16">
        <v>2</v>
      </c>
      <c r="E16">
        <v>1728</v>
      </c>
      <c r="F16">
        <v>3113</v>
      </c>
      <c r="G16">
        <v>0</v>
      </c>
    </row>
    <row r="17" spans="1:7" x14ac:dyDescent="0.25">
      <c r="A17" t="s">
        <v>63</v>
      </c>
      <c r="B17">
        <f t="shared" ref="B17:G17" si="0">SUM(B12:B16)</f>
        <v>52</v>
      </c>
      <c r="C17">
        <f t="shared" si="0"/>
        <v>20</v>
      </c>
      <c r="D17">
        <f t="shared" si="0"/>
        <v>14</v>
      </c>
      <c r="E17">
        <f t="shared" si="0"/>
        <v>18121</v>
      </c>
      <c r="F17">
        <f t="shared" si="0"/>
        <v>8046</v>
      </c>
      <c r="G17">
        <f t="shared" si="0"/>
        <v>12166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178</v>
      </c>
      <c r="B21">
        <v>6</v>
      </c>
      <c r="C21">
        <v>4</v>
      </c>
      <c r="D21">
        <v>3</v>
      </c>
      <c r="E21">
        <v>4197</v>
      </c>
      <c r="F21">
        <v>0</v>
      </c>
      <c r="G21">
        <v>4569</v>
      </c>
    </row>
    <row r="22" spans="1:7" x14ac:dyDescent="0.25">
      <c r="A22" t="s">
        <v>179</v>
      </c>
      <c r="B22">
        <v>5</v>
      </c>
      <c r="C22">
        <v>0</v>
      </c>
      <c r="D22">
        <v>6</v>
      </c>
      <c r="E22">
        <v>2042</v>
      </c>
      <c r="F22">
        <v>0</v>
      </c>
      <c r="G22">
        <v>249</v>
      </c>
    </row>
    <row r="23" spans="1:7" x14ac:dyDescent="0.25">
      <c r="A23" t="s">
        <v>180</v>
      </c>
      <c r="B23">
        <v>6</v>
      </c>
      <c r="C23">
        <v>1</v>
      </c>
      <c r="D23">
        <v>3</v>
      </c>
      <c r="E23">
        <v>4155</v>
      </c>
      <c r="F23">
        <v>0</v>
      </c>
      <c r="G23">
        <v>0</v>
      </c>
    </row>
    <row r="24" spans="1:7" x14ac:dyDescent="0.25">
      <c r="A24" t="s">
        <v>181</v>
      </c>
      <c r="B24">
        <v>3</v>
      </c>
      <c r="C24">
        <v>7</v>
      </c>
      <c r="D24">
        <v>4</v>
      </c>
      <c r="E24">
        <v>685</v>
      </c>
      <c r="F24">
        <v>4432</v>
      </c>
      <c r="G24">
        <v>0</v>
      </c>
    </row>
    <row r="25" spans="1:7" x14ac:dyDescent="0.25">
      <c r="A25" t="s">
        <v>182</v>
      </c>
      <c r="B25">
        <v>8</v>
      </c>
      <c r="C25">
        <v>4</v>
      </c>
      <c r="D25">
        <v>4</v>
      </c>
      <c r="E25">
        <v>3386</v>
      </c>
      <c r="F25">
        <v>4917</v>
      </c>
      <c r="G25">
        <v>0</v>
      </c>
    </row>
    <row r="26" spans="1:7" x14ac:dyDescent="0.25">
      <c r="A26" t="s">
        <v>63</v>
      </c>
      <c r="B26">
        <f>SUM(B21:B25)</f>
        <v>28</v>
      </c>
      <c r="C26">
        <f t="shared" ref="C26:G26" si="1">SUM(C21:C25)</f>
        <v>16</v>
      </c>
      <c r="D26">
        <f t="shared" si="1"/>
        <v>20</v>
      </c>
      <c r="E26">
        <f t="shared" si="1"/>
        <v>14465</v>
      </c>
      <c r="F26">
        <f t="shared" si="1"/>
        <v>9349</v>
      </c>
      <c r="G26">
        <f t="shared" si="1"/>
        <v>4818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074BD5-A2A4-4CB0-ABFF-76678E00216D}">
          <x14:formula1>
            <xm:f>Data!$B$2:$B$7</xm:f>
          </x14:formula1>
          <xm:sqref>B5</xm:sqref>
        </x14:dataValidation>
        <x14:dataValidation type="list" allowBlank="1" showInputMessage="1" showErrorMessage="1" xr:uid="{B4B13E36-0645-4012-BD86-8BCC2DD29B62}">
          <x14:formula1>
            <xm:f>Data!$C$2:$C$4</xm:f>
          </x14:formula1>
          <xm:sqref>B2</xm:sqref>
        </x14:dataValidation>
        <x14:dataValidation type="list" allowBlank="1" showInputMessage="1" showErrorMessage="1" xr:uid="{062E21AF-45EA-41DD-9256-EC88E88AFCC9}">
          <x14:formula1>
            <xm:f>Data!$A$2:$A$43</xm:f>
          </x14:formula1>
          <xm:sqref>B1</xm:sqref>
        </x14:dataValidation>
        <x14:dataValidation type="list" allowBlank="1" showInputMessage="1" showErrorMessage="1" xr:uid="{4E3A4025-A9E1-4243-8171-07476D2F1B1E}">
          <x14:formula1>
            <xm:f>Data!$D$2:$D$26</xm:f>
          </x14:formula1>
          <xm:sqref>B7:B8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DD8-5A62-4750-98CC-B3A012EC1496}">
  <dimension ref="A1:N35"/>
  <sheetViews>
    <sheetView tabSelected="1" workbookViewId="0">
      <selection activeCell="B34" sqref="B34:G34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7.28515625" bestFit="1" customWidth="1"/>
    <col min="4" max="4" width="10.7109375" bestFit="1" customWidth="1"/>
    <col min="5" max="5" width="8.28515625" bestFit="1" customWidth="1"/>
    <col min="6" max="6" width="11.42578125" bestFit="1" customWidth="1"/>
    <col min="7" max="7" width="12.28515625" bestFit="1" customWidth="1"/>
    <col min="8" max="8" width="11.14062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56</v>
      </c>
      <c r="F2" t="s">
        <v>58</v>
      </c>
      <c r="G2" t="s">
        <v>86</v>
      </c>
      <c r="H2" t="s">
        <v>87</v>
      </c>
      <c r="I2" t="s">
        <v>88</v>
      </c>
      <c r="J2" t="s">
        <v>89</v>
      </c>
      <c r="K2" t="s">
        <v>81</v>
      </c>
      <c r="L2" t="s">
        <v>82</v>
      </c>
      <c r="M2" t="s">
        <v>90</v>
      </c>
      <c r="N2" t="s">
        <v>91</v>
      </c>
    </row>
    <row r="3" spans="1:14" x14ac:dyDescent="0.25">
      <c r="A3">
        <v>1</v>
      </c>
      <c r="B3" t="str">
        <f>Match1!B1</f>
        <v>Hollywood</v>
      </c>
      <c r="C3" t="str">
        <f>Match1!B2</f>
        <v>Victory</v>
      </c>
      <c r="D3" t="str">
        <f>Match1!B3</f>
        <v>3 vs 0</v>
      </c>
      <c r="E3" s="2">
        <f>Match1!$B$15</f>
        <v>14</v>
      </c>
      <c r="F3" s="2">
        <f>Match1!$D$15</f>
        <v>2</v>
      </c>
      <c r="G3" s="2">
        <f>E3/F3</f>
        <v>7</v>
      </c>
      <c r="H3">
        <f>VALUE(TRIM(LEFT(D3, FIND("vs", D3) - 1)))</f>
        <v>3</v>
      </c>
      <c r="I3" s="2">
        <f>VALUE(TRIM(MID(D3, FIND("vs", D3) + 2, LEN(D3))))</f>
        <v>0</v>
      </c>
      <c r="J3" s="2">
        <f>H3-I3</f>
        <v>3</v>
      </c>
      <c r="K3">
        <f>Match1!B7</f>
        <v>0</v>
      </c>
      <c r="L3">
        <f>Match1!B8</f>
        <v>0</v>
      </c>
      <c r="M3" s="2" t="e">
        <f>AVERAGE(
    VLOOKUP(K3, Data!D$2:E$26, 2, FALSE),
    VLOOKUP(L3, Data!D$2:E$26, 2, FALSE)
)</f>
        <v>#N/A</v>
      </c>
    </row>
    <row r="4" spans="1:14" x14ac:dyDescent="0.25">
      <c r="A4">
        <v>2</v>
      </c>
      <c r="B4" t="str">
        <f>Match2!B1</f>
        <v>Junkertown</v>
      </c>
      <c r="C4" t="str">
        <f>Match2!B2</f>
        <v>Victory</v>
      </c>
      <c r="D4" t="str">
        <f>Match2!B3</f>
        <v>0 vs 2</v>
      </c>
      <c r="E4" s="2">
        <f>Match2!$B$15</f>
        <v>15</v>
      </c>
      <c r="F4" s="2">
        <f>Match2!$D$15</f>
        <v>7</v>
      </c>
      <c r="G4" s="2">
        <f t="shared" ref="G4:G12" si="0">E4/F4</f>
        <v>2.1428571428571428</v>
      </c>
      <c r="H4">
        <f t="shared" ref="H4:H12" si="1">VALUE(TRIM(LEFT(D4, FIND("vs", D4) - 1)))</f>
        <v>0</v>
      </c>
      <c r="I4" s="2">
        <f t="shared" ref="I4:I12" si="2">VALUE(TRIM(MID(D4, FIND("vs", D4) + 2, LEN(D4))))</f>
        <v>2</v>
      </c>
      <c r="J4" s="2">
        <f t="shared" ref="J4:J13" si="3">H4-I4</f>
        <v>-2</v>
      </c>
      <c r="K4">
        <f>Match2!B7</f>
        <v>0</v>
      </c>
      <c r="L4">
        <f>Match2!B8</f>
        <v>0</v>
      </c>
      <c r="M4" s="2" t="e">
        <f>AVERAGE(
    VLOOKUP(K4, Data!D$2:E$26, 2, FALSE),
    VLOOKUP(L4, Data!D$2:E$26, 2, FALSE)
)</f>
        <v>#N/A</v>
      </c>
    </row>
    <row r="5" spans="1:14" x14ac:dyDescent="0.25">
      <c r="A5">
        <v>3</v>
      </c>
      <c r="B5" t="str">
        <f>Match3!B1</f>
        <v>Nepal</v>
      </c>
      <c r="C5" t="str">
        <f>Match3!B2</f>
        <v>Victory</v>
      </c>
      <c r="D5" t="str">
        <f>Match3!B3</f>
        <v>2 vs 1</v>
      </c>
      <c r="E5" s="2">
        <f>Match3!$B$15</f>
        <v>13</v>
      </c>
      <c r="F5" s="2">
        <f>Match3!$D$15</f>
        <v>13</v>
      </c>
      <c r="G5" s="2">
        <f t="shared" si="0"/>
        <v>1</v>
      </c>
      <c r="H5">
        <f t="shared" si="1"/>
        <v>2</v>
      </c>
      <c r="I5" s="2">
        <f t="shared" si="2"/>
        <v>1</v>
      </c>
      <c r="J5" s="2">
        <f t="shared" si="3"/>
        <v>1</v>
      </c>
      <c r="K5">
        <f>Match3!B7</f>
        <v>0</v>
      </c>
      <c r="L5">
        <f>Match3!B8</f>
        <v>0</v>
      </c>
      <c r="M5" s="2" t="e">
        <f>AVERAGE(
    VLOOKUP(K5, Data!D$2:E$26, 2, FALSE),
    VLOOKUP(L5, Data!D$2:E$26, 2, FALSE)
)</f>
        <v>#N/A</v>
      </c>
    </row>
    <row r="6" spans="1:14" x14ac:dyDescent="0.25">
      <c r="A6">
        <v>4</v>
      </c>
      <c r="B6" t="str">
        <f>Match4!$B1</f>
        <v>Throne of Anubis</v>
      </c>
      <c r="C6" t="str">
        <f>Match4!$B2</f>
        <v>Victory</v>
      </c>
      <c r="D6" t="str">
        <f>Match4!$B3</f>
        <v>5 vs 2</v>
      </c>
      <c r="E6" s="2">
        <f>Match4!$B$15</f>
        <v>14</v>
      </c>
      <c r="F6" s="2">
        <f>Match4!$D$15</f>
        <v>6</v>
      </c>
      <c r="G6" s="2">
        <f t="shared" si="0"/>
        <v>2.3333333333333335</v>
      </c>
      <c r="H6">
        <f t="shared" si="1"/>
        <v>5</v>
      </c>
      <c r="I6" s="2">
        <f t="shared" si="2"/>
        <v>2</v>
      </c>
      <c r="J6" s="2">
        <f t="shared" si="3"/>
        <v>3</v>
      </c>
      <c r="K6">
        <f>Match4!B7</f>
        <v>0</v>
      </c>
      <c r="L6">
        <f>Match4!B8</f>
        <v>0</v>
      </c>
      <c r="M6" s="2" t="e">
        <f>AVERAGE(
    VLOOKUP(K6, Data!D$2:E$26, 2, FALSE),
    VLOOKUP(L6, Data!D$2:E$26, 2, FALSE)
)</f>
        <v>#N/A</v>
      </c>
    </row>
    <row r="7" spans="1:14" x14ac:dyDescent="0.25">
      <c r="A7">
        <v>5</v>
      </c>
      <c r="B7" t="str">
        <f>Match5!$B1</f>
        <v>Paraiso</v>
      </c>
      <c r="C7" t="str">
        <f>Match5!$B2</f>
        <v>Defeat</v>
      </c>
      <c r="D7" t="str">
        <f>Match5!$B3</f>
        <v>2 vs 0</v>
      </c>
      <c r="E7" s="2">
        <f>Match5!$B$15</f>
        <v>10</v>
      </c>
      <c r="F7" s="2">
        <f>Match5!$D$15</f>
        <v>7</v>
      </c>
      <c r="G7" s="2">
        <f t="shared" si="0"/>
        <v>1.4285714285714286</v>
      </c>
      <c r="H7">
        <f t="shared" si="1"/>
        <v>2</v>
      </c>
      <c r="I7" s="2">
        <f t="shared" si="2"/>
        <v>0</v>
      </c>
      <c r="J7" s="2">
        <f t="shared" si="3"/>
        <v>2</v>
      </c>
      <c r="K7">
        <f>Match5!B7</f>
        <v>0</v>
      </c>
      <c r="L7">
        <f>Match5!B8</f>
        <v>0</v>
      </c>
      <c r="M7" s="2" t="e">
        <f>AVERAGE(
    VLOOKUP(K7, Data!D$2:E$26, 2, FALSE),
    VLOOKUP(L7, Data!D$2:E$26, 2, FALSE)
)</f>
        <v>#N/A</v>
      </c>
    </row>
    <row r="8" spans="1:14" x14ac:dyDescent="0.25">
      <c r="A8">
        <v>6</v>
      </c>
      <c r="B8" t="str">
        <f>Match6!$B$1</f>
        <v>Havana</v>
      </c>
      <c r="C8" t="str">
        <f>Match6!$B$2</f>
        <v>Defeat</v>
      </c>
      <c r="D8" t="str">
        <f>Match6!$B$3</f>
        <v>2 vs 0</v>
      </c>
      <c r="E8" s="2">
        <f>Match6!$B$15</f>
        <v>15</v>
      </c>
      <c r="F8" s="2">
        <f>Match6!$D$15</f>
        <v>8</v>
      </c>
      <c r="G8" s="2">
        <f t="shared" si="0"/>
        <v>1.875</v>
      </c>
      <c r="H8">
        <f t="shared" si="1"/>
        <v>2</v>
      </c>
      <c r="I8" s="2">
        <f t="shared" si="2"/>
        <v>0</v>
      </c>
      <c r="J8" s="2">
        <f t="shared" si="3"/>
        <v>2</v>
      </c>
      <c r="K8">
        <f>Match6!B7</f>
        <v>0</v>
      </c>
      <c r="L8">
        <f>Match6!B8</f>
        <v>0</v>
      </c>
      <c r="M8" s="2" t="e">
        <f>AVERAGE(
    VLOOKUP(K8, Data!D$2:E$26, 2, FALSE),
    VLOOKUP(L8, Data!D$2:E$26, 2, FALSE)
)</f>
        <v>#N/A</v>
      </c>
    </row>
    <row r="9" spans="1:14" x14ac:dyDescent="0.25">
      <c r="A9">
        <v>7</v>
      </c>
      <c r="B9" t="str">
        <f>Match7!$B$1</f>
        <v>New Junk City</v>
      </c>
      <c r="C9" t="str">
        <f>Match7!$B$2</f>
        <v>Victory</v>
      </c>
      <c r="D9" t="str">
        <f>Match7!$B$3</f>
        <v>3 vs 2</v>
      </c>
      <c r="E9" s="2">
        <f>Match7!$B$15</f>
        <v>15</v>
      </c>
      <c r="F9" s="2">
        <f>Match7!$D$15</f>
        <v>10</v>
      </c>
      <c r="G9" s="2">
        <f t="shared" si="0"/>
        <v>1.5</v>
      </c>
      <c r="H9">
        <f t="shared" si="1"/>
        <v>3</v>
      </c>
      <c r="I9" s="2">
        <f t="shared" si="2"/>
        <v>2</v>
      </c>
      <c r="J9" s="2">
        <f t="shared" si="3"/>
        <v>1</v>
      </c>
      <c r="K9">
        <f>Match7!B7</f>
        <v>0</v>
      </c>
      <c r="L9">
        <f>Match7!B8</f>
        <v>0</v>
      </c>
      <c r="M9" s="2" t="e">
        <f>AVERAGE(
    VLOOKUP(K9, Data!D$2:E$26, 2, FALSE),
    VLOOKUP(L9, Data!D$2:E$26, 2, FALSE)
)</f>
        <v>#N/A</v>
      </c>
    </row>
    <row r="10" spans="1:14" x14ac:dyDescent="0.25">
      <c r="A10">
        <v>8</v>
      </c>
      <c r="B10" t="str">
        <f>Match8!$B$1</f>
        <v>Watchpoint: Gibraltar</v>
      </c>
      <c r="C10" t="str">
        <f>Match8!$B$2</f>
        <v>Defeat</v>
      </c>
      <c r="D10" t="str">
        <f>Match8!$B$3</f>
        <v>0 vs 3</v>
      </c>
      <c r="E10" s="2">
        <f>Match8!$B$15</f>
        <v>9</v>
      </c>
      <c r="F10" s="2">
        <f>Match8!$D$15</f>
        <v>6</v>
      </c>
      <c r="G10" s="2">
        <f t="shared" si="0"/>
        <v>1.5</v>
      </c>
      <c r="H10">
        <f t="shared" si="1"/>
        <v>0</v>
      </c>
      <c r="I10" s="2">
        <f t="shared" si="2"/>
        <v>3</v>
      </c>
      <c r="J10" s="2">
        <f t="shared" si="3"/>
        <v>-3</v>
      </c>
      <c r="K10">
        <f>Match8!B7</f>
        <v>0</v>
      </c>
      <c r="L10">
        <f>Match8!B8</f>
        <v>0</v>
      </c>
      <c r="M10" s="2" t="e">
        <f>AVERAGE(
    VLOOKUP(K10, Data!D$2:E$26, 2, FALSE),
    VLOOKUP(L10, Data!D$2:E$26, 2, FALSE)
)</f>
        <v>#N/A</v>
      </c>
    </row>
    <row r="11" spans="1:14" x14ac:dyDescent="0.25">
      <c r="A11">
        <v>9</v>
      </c>
      <c r="B11" t="str">
        <f>Match9!$B$1</f>
        <v>Midtown</v>
      </c>
      <c r="C11" t="str">
        <f>Match9!$B$2</f>
        <v>Victory</v>
      </c>
      <c r="D11" t="str">
        <f>Match9!$B$3</f>
        <v>3 vs 0</v>
      </c>
      <c r="E11" s="2">
        <f>Match9!$B$15</f>
        <v>9</v>
      </c>
      <c r="F11" s="2">
        <f>Match9!$D$15</f>
        <v>3</v>
      </c>
      <c r="G11" s="2">
        <f t="shared" si="0"/>
        <v>3</v>
      </c>
      <c r="H11">
        <f t="shared" si="1"/>
        <v>3</v>
      </c>
      <c r="I11" s="2">
        <f t="shared" si="2"/>
        <v>0</v>
      </c>
      <c r="J11" s="2">
        <f t="shared" si="3"/>
        <v>3</v>
      </c>
      <c r="K11">
        <f>Match9!B7</f>
        <v>0</v>
      </c>
      <c r="L11">
        <f>Match9!B8</f>
        <v>0</v>
      </c>
      <c r="M11" s="2" t="e">
        <f>AVERAGE(
    VLOOKUP(K11, Data!D$2:E$26, 2, FALSE),
    VLOOKUP(L11, Data!D$2:E$26, 2, FALSE)
)</f>
        <v>#N/A</v>
      </c>
    </row>
    <row r="12" spans="1:14" x14ac:dyDescent="0.25">
      <c r="A12">
        <v>10</v>
      </c>
      <c r="B12" t="str">
        <f>Match10!$B$1</f>
        <v>Esperanca</v>
      </c>
      <c r="C12" t="str">
        <f>Match10!$B$2</f>
        <v>Victory</v>
      </c>
      <c r="D12" t="str">
        <f>Match10!$B$3</f>
        <v>1 vs 0</v>
      </c>
      <c r="E12" s="2">
        <f>Match10!$B$15</f>
        <v>11</v>
      </c>
      <c r="F12" s="2">
        <f>Match10!$D$15</f>
        <v>3</v>
      </c>
      <c r="G12" s="2">
        <f t="shared" si="0"/>
        <v>3.6666666666666665</v>
      </c>
      <c r="H12">
        <f t="shared" si="1"/>
        <v>1</v>
      </c>
      <c r="I12" s="2">
        <f t="shared" si="2"/>
        <v>0</v>
      </c>
      <c r="J12" s="2">
        <f t="shared" si="3"/>
        <v>1</v>
      </c>
      <c r="K12">
        <f>Match10!B7</f>
        <v>0</v>
      </c>
      <c r="L12">
        <f>Match10!B8</f>
        <v>0</v>
      </c>
      <c r="M12" s="2" t="e">
        <f>AVERAGE(
    VLOOKUP(K12, Data!D$2:E$26, 2, FALSE),
    VLOOKUP(L12, Data!D$2:E$26, 2, FALSE)
)</f>
        <v>#N/A</v>
      </c>
    </row>
    <row r="13" spans="1:14" x14ac:dyDescent="0.25">
      <c r="E13" s="2">
        <f>AVERAGE(E3:E12)</f>
        <v>12.5</v>
      </c>
      <c r="F13" s="2">
        <f t="shared" ref="F13:G13" si="4">AVERAGE(F3:F12)</f>
        <v>6.5</v>
      </c>
      <c r="G13" s="2">
        <f t="shared" si="4"/>
        <v>2.5446428571428572</v>
      </c>
      <c r="H13" s="2">
        <f>AVERAGE(H3:H12)</f>
        <v>2.1</v>
      </c>
      <c r="I13" s="2">
        <f>AVERAGE(I3:I12)</f>
        <v>1</v>
      </c>
      <c r="J13" s="2">
        <f t="shared" si="3"/>
        <v>1.1000000000000001</v>
      </c>
      <c r="K13">
        <f>AVERAGE(K3:K12)</f>
        <v>0</v>
      </c>
      <c r="L13">
        <f>AVERAGE(L3:L12)</f>
        <v>0</v>
      </c>
      <c r="M13" s="2" t="e">
        <f>AVERAGE(
    VLOOKUP(K13, Data!D$2:E$26, 2, FALSE),
    VLOOKUP(L13, Data!D$2:E$26, 2, FALSE)
)</f>
        <v>#N/A</v>
      </c>
    </row>
    <row r="14" spans="1:14" x14ac:dyDescent="0.25">
      <c r="A14" t="s">
        <v>67</v>
      </c>
    </row>
    <row r="15" spans="1:14" x14ac:dyDescent="0.25">
      <c r="A15" t="s">
        <v>68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 t="s">
        <v>61</v>
      </c>
      <c r="H15" t="s">
        <v>86</v>
      </c>
    </row>
    <row r="16" spans="1:14" x14ac:dyDescent="0.25">
      <c r="A16" t="s">
        <v>69</v>
      </c>
      <c r="B16">
        <f>SUM(Match1:Match10!B15)</f>
        <v>125</v>
      </c>
      <c r="C16">
        <f>SUM(Match1:Match10!C15)</f>
        <v>130</v>
      </c>
      <c r="D16">
        <f>SUM(Match1:Match10!D15)</f>
        <v>65</v>
      </c>
      <c r="E16">
        <f>SUM(Match1:Match10!E15)</f>
        <v>41677</v>
      </c>
      <c r="F16">
        <f>SUM(Match1:Match10!F15)</f>
        <v>83926</v>
      </c>
      <c r="G16">
        <f>SUM(Match1:Match10!G15)</f>
        <v>0</v>
      </c>
      <c r="H16" s="2">
        <f>B16/D16</f>
        <v>1.9230769230769231</v>
      </c>
    </row>
    <row r="17" spans="1:8" x14ac:dyDescent="0.25">
      <c r="A17" t="s">
        <v>70</v>
      </c>
      <c r="B17">
        <f>SUM(Match1:Match10!B24)</f>
        <v>132</v>
      </c>
      <c r="C17">
        <f>SUM(Match1:Match10!C24)</f>
        <v>130</v>
      </c>
      <c r="D17">
        <f>SUM(Match1:Match10!D24)</f>
        <v>44</v>
      </c>
      <c r="E17">
        <f>SUM(Match1:Match10!E24)</f>
        <v>36608</v>
      </c>
      <c r="F17">
        <f>SUM(Match1:Match10!F24)</f>
        <v>85015</v>
      </c>
      <c r="G17">
        <f>SUM(Match1:Match10!G24)</f>
        <v>9343</v>
      </c>
      <c r="H17" s="2">
        <f>B17/D17</f>
        <v>3</v>
      </c>
    </row>
    <row r="19" spans="1:8" x14ac:dyDescent="0.25">
      <c r="A19" t="s">
        <v>54</v>
      </c>
    </row>
    <row r="20" spans="1:8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  <c r="H20" t="s">
        <v>86</v>
      </c>
    </row>
    <row r="21" spans="1:8" x14ac:dyDescent="0.25">
      <c r="A21" t="s">
        <v>121</v>
      </c>
      <c r="B21">
        <f>SUM(Match1:Match10!B12)</f>
        <v>133</v>
      </c>
      <c r="C21">
        <f>SUM(Match1:Match10!C12)</f>
        <v>34</v>
      </c>
      <c r="D21">
        <f>SUM(Match1:Match10!D12)</f>
        <v>68</v>
      </c>
      <c r="E21">
        <f>SUM(Match1:Match10!E12)</f>
        <v>63749</v>
      </c>
      <c r="F21">
        <f>SUM(Match1:Match10!F12)</f>
        <v>0</v>
      </c>
      <c r="G21">
        <f>SUM(Match1:Match10!G12)</f>
        <v>101102</v>
      </c>
      <c r="H21" s="2">
        <f>B21/D21</f>
        <v>1.9558823529411764</v>
      </c>
    </row>
    <row r="22" spans="1:8" x14ac:dyDescent="0.25">
      <c r="A22" t="s">
        <v>122</v>
      </c>
      <c r="B22">
        <f>SUM(Match1:Match10!B13)</f>
        <v>193</v>
      </c>
      <c r="C22">
        <f>SUM(Match1:Match10!C13)</f>
        <v>41</v>
      </c>
      <c r="D22">
        <f>SUM(Match1:Match10!D13)</f>
        <v>79</v>
      </c>
      <c r="E22">
        <f>SUM(Match1:Match10!E13)</f>
        <v>83423</v>
      </c>
      <c r="F22">
        <f>SUM(Match1:Match10!F13)</f>
        <v>1651</v>
      </c>
      <c r="G22">
        <f>SUM(Match1:Match10!G13)</f>
        <v>6848</v>
      </c>
      <c r="H22" s="2">
        <f t="shared" ref="H22:H25" si="5">B22/D22</f>
        <v>2.4430379746835444</v>
      </c>
    </row>
    <row r="23" spans="1:8" x14ac:dyDescent="0.25">
      <c r="A23" t="s">
        <v>123</v>
      </c>
      <c r="B23">
        <f>SUM(Match1:Match10!B14)</f>
        <v>124</v>
      </c>
      <c r="C23">
        <f>SUM(Match1:Match10!C14)</f>
        <v>15</v>
      </c>
      <c r="D23">
        <f>SUM(Match1:Match10!D14)</f>
        <v>70</v>
      </c>
      <c r="E23">
        <f>SUM(Match1:Match10!E14)</f>
        <v>84539</v>
      </c>
      <c r="F23">
        <f>SUM(Match1:Match10!F14)</f>
        <v>0</v>
      </c>
      <c r="G23">
        <f>SUM(Match1:Match10!G14)</f>
        <v>6004</v>
      </c>
      <c r="H23" s="2">
        <f t="shared" si="5"/>
        <v>1.7714285714285714</v>
      </c>
    </row>
    <row r="24" spans="1:8" x14ac:dyDescent="0.25">
      <c r="A24" t="s">
        <v>124</v>
      </c>
      <c r="B24">
        <f>SUM(Match1:Match10!B15)</f>
        <v>125</v>
      </c>
      <c r="C24">
        <f>SUM(Match1:Match10!C15)</f>
        <v>130</v>
      </c>
      <c r="D24">
        <f>SUM(Match1:Match10!D15)</f>
        <v>65</v>
      </c>
      <c r="E24">
        <f>SUM(Match1:Match10!E15)</f>
        <v>41677</v>
      </c>
      <c r="F24">
        <f>SUM(Match1:Match10!F15)</f>
        <v>83926</v>
      </c>
      <c r="G24">
        <f>SUM(Match1:Match10!G15)</f>
        <v>0</v>
      </c>
      <c r="H24" s="2">
        <f t="shared" si="5"/>
        <v>1.9230769230769231</v>
      </c>
    </row>
    <row r="25" spans="1:8" x14ac:dyDescent="0.25">
      <c r="A25" t="s">
        <v>125</v>
      </c>
      <c r="B25">
        <f>SUM(Match1:Match10!B16)</f>
        <v>80</v>
      </c>
      <c r="C25">
        <f>SUM(Match1:Match10!C16)</f>
        <v>110</v>
      </c>
      <c r="D25">
        <f>SUM(Match1:Match10!D16)</f>
        <v>67</v>
      </c>
      <c r="E25">
        <f>SUM(Match1:Match10!E16)</f>
        <v>27397</v>
      </c>
      <c r="F25">
        <f>SUM(Match1:Match10!F16)</f>
        <v>56640</v>
      </c>
      <c r="G25">
        <f>SUM(Match1:Match10!G16)</f>
        <v>9470</v>
      </c>
      <c r="H25" s="2">
        <f t="shared" si="5"/>
        <v>1.1940298507462686</v>
      </c>
    </row>
    <row r="26" spans="1:8" x14ac:dyDescent="0.25">
      <c r="A26" t="s">
        <v>75</v>
      </c>
      <c r="B26">
        <f>SUM(Match1:Match10!B15)</f>
        <v>125</v>
      </c>
      <c r="C26">
        <f>SUM(Match1:Match10!C15)</f>
        <v>130</v>
      </c>
      <c r="D26">
        <f>SUM(Match1:Match10!D15)</f>
        <v>65</v>
      </c>
      <c r="E26">
        <f>SUM(Match1:Match10!E15)</f>
        <v>41677</v>
      </c>
      <c r="F26">
        <f>SUM(Match1:Match10!F15)</f>
        <v>83926</v>
      </c>
      <c r="G26">
        <f>SUM(Match1:Match10!G15)</f>
        <v>0</v>
      </c>
    </row>
    <row r="28" spans="1:8" x14ac:dyDescent="0.25">
      <c r="A28" t="s">
        <v>62</v>
      </c>
    </row>
    <row r="29" spans="1:8" x14ac:dyDescent="0.25">
      <c r="A29" t="s">
        <v>55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  <c r="G29" t="s">
        <v>61</v>
      </c>
      <c r="H29" t="s">
        <v>86</v>
      </c>
    </row>
    <row r="30" spans="1:8" x14ac:dyDescent="0.25">
      <c r="A30" t="s">
        <v>76</v>
      </c>
      <c r="B30">
        <f>SUM(Match1:Match10!B21)</f>
        <v>181</v>
      </c>
      <c r="C30">
        <f>SUM(Match1:Match10!C21)</f>
        <v>34</v>
      </c>
      <c r="D30">
        <f>SUM(Match1:Match10!D21)</f>
        <v>54</v>
      </c>
      <c r="E30">
        <f>SUM(Match1:Match10!E21)</f>
        <v>86811</v>
      </c>
      <c r="F30">
        <f>SUM(Match1:Match10!F21)</f>
        <v>16228</v>
      </c>
      <c r="G30">
        <f>SUM(Match1:Match10!G21)</f>
        <v>74507</v>
      </c>
      <c r="H30" s="2">
        <f>B30/D30</f>
        <v>3.3518518518518516</v>
      </c>
    </row>
    <row r="31" spans="1:8" x14ac:dyDescent="0.25">
      <c r="A31" t="s">
        <v>77</v>
      </c>
      <c r="B31">
        <f>SUM(Match1:Match10!B22)</f>
        <v>198</v>
      </c>
      <c r="C31">
        <f>SUM(Match1:Match10!C22)</f>
        <v>21</v>
      </c>
      <c r="D31">
        <f>SUM(Match1:Match10!D22)</f>
        <v>60</v>
      </c>
      <c r="E31">
        <f>SUM(Match1:Match10!E22)</f>
        <v>84709</v>
      </c>
      <c r="F31">
        <f>SUM(Match1:Match10!F22)</f>
        <v>0</v>
      </c>
      <c r="G31">
        <f>SUM(Match1:Match10!G22)</f>
        <v>3036</v>
      </c>
      <c r="H31" s="2">
        <f t="shared" ref="H31:H34" si="6">B31/D31</f>
        <v>3.3</v>
      </c>
    </row>
    <row r="32" spans="1:8" x14ac:dyDescent="0.25">
      <c r="A32" t="s">
        <v>78</v>
      </c>
      <c r="B32">
        <f>SUM(Match1:Match10!B23)</f>
        <v>153</v>
      </c>
      <c r="C32">
        <f>SUM(Match1:Match10!C23)</f>
        <v>13</v>
      </c>
      <c r="D32">
        <f>SUM(Match1:Match10!D23)</f>
        <v>58</v>
      </c>
      <c r="E32">
        <f>SUM(Match1:Match10!E23)</f>
        <v>72025</v>
      </c>
      <c r="F32">
        <f>SUM(Match1:Match10!F23)</f>
        <v>4428</v>
      </c>
      <c r="G32">
        <f>SUM(Match1:Match10!G23)</f>
        <v>2984</v>
      </c>
      <c r="H32" s="2">
        <f t="shared" si="6"/>
        <v>2.6379310344827585</v>
      </c>
    </row>
    <row r="33" spans="1:8" x14ac:dyDescent="0.25">
      <c r="A33" t="s">
        <v>79</v>
      </c>
      <c r="B33">
        <f>SUM(Match1:Match10!B24)</f>
        <v>132</v>
      </c>
      <c r="C33">
        <f>SUM(Match1:Match10!C24)</f>
        <v>130</v>
      </c>
      <c r="D33">
        <f>SUM(Match1:Match10!D24)</f>
        <v>44</v>
      </c>
      <c r="E33">
        <f>SUM(Match1:Match10!E24)</f>
        <v>36608</v>
      </c>
      <c r="F33">
        <f>SUM(Match1:Match10!F24)</f>
        <v>85015</v>
      </c>
      <c r="G33">
        <f>SUM(Match1:Match10!G24)</f>
        <v>9343</v>
      </c>
      <c r="H33" s="2">
        <f t="shared" si="6"/>
        <v>3</v>
      </c>
    </row>
    <row r="34" spans="1:8" x14ac:dyDescent="0.25">
      <c r="A34" t="s">
        <v>80</v>
      </c>
      <c r="B34">
        <f>SUM(Match1:Match10!B25)</f>
        <v>100</v>
      </c>
      <c r="C34">
        <f>SUM(Match1:Match10!C25)</f>
        <v>144</v>
      </c>
      <c r="D34">
        <f>SUM(Match1:Match10!D25)</f>
        <v>55</v>
      </c>
      <c r="E34">
        <f>SUM(Match1:Match10!E25)</f>
        <v>28077</v>
      </c>
      <c r="F34">
        <f>SUM(Match1:Match10!F25)</f>
        <v>69839</v>
      </c>
      <c r="G34">
        <f>SUM(Match1:Match10!G25)</f>
        <v>3455</v>
      </c>
      <c r="H34" s="2">
        <f t="shared" si="6"/>
        <v>1.8181818181818181</v>
      </c>
    </row>
    <row r="35" spans="1:8" x14ac:dyDescent="0.25">
      <c r="A35" t="s">
        <v>75</v>
      </c>
      <c r="B35">
        <f>SUM(B30:B34)</f>
        <v>764</v>
      </c>
      <c r="C35">
        <f t="shared" ref="C35:G35" si="7">SUM(C30:C34)</f>
        <v>342</v>
      </c>
      <c r="D35">
        <f t="shared" si="7"/>
        <v>271</v>
      </c>
      <c r="E35">
        <f t="shared" si="7"/>
        <v>308230</v>
      </c>
      <c r="F35">
        <f t="shared" si="7"/>
        <v>175510</v>
      </c>
      <c r="G35">
        <f t="shared" si="7"/>
        <v>93325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4AEA-1139-4989-9E6E-A29F3D2B88DD}">
  <dimension ref="A1:E43"/>
  <sheetViews>
    <sheetView workbookViewId="0">
      <selection sqref="A1:E26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3</v>
      </c>
      <c r="D1" t="s">
        <v>92</v>
      </c>
      <c r="E1" t="s">
        <v>118</v>
      </c>
    </row>
    <row r="2" spans="1:5" x14ac:dyDescent="0.25">
      <c r="A2" t="s">
        <v>34</v>
      </c>
      <c r="B2" t="s">
        <v>9</v>
      </c>
      <c r="C2" t="s">
        <v>64</v>
      </c>
      <c r="D2" t="s">
        <v>93</v>
      </c>
      <c r="E2">
        <v>1</v>
      </c>
    </row>
    <row r="3" spans="1:5" x14ac:dyDescent="0.25">
      <c r="A3" t="s">
        <v>35</v>
      </c>
      <c r="B3" t="s">
        <v>7</v>
      </c>
      <c r="C3" t="s">
        <v>65</v>
      </c>
      <c r="D3" t="s">
        <v>94</v>
      </c>
      <c r="E3">
        <v>2</v>
      </c>
    </row>
    <row r="4" spans="1:5" x14ac:dyDescent="0.25">
      <c r="A4" t="s">
        <v>24</v>
      </c>
      <c r="B4" t="s">
        <v>8</v>
      </c>
      <c r="C4" t="s">
        <v>66</v>
      </c>
      <c r="D4" t="s">
        <v>95</v>
      </c>
      <c r="E4">
        <v>3</v>
      </c>
    </row>
    <row r="5" spans="1:5" x14ac:dyDescent="0.25">
      <c r="A5" t="s">
        <v>12</v>
      </c>
      <c r="B5" t="s">
        <v>10</v>
      </c>
      <c r="D5" t="s">
        <v>96</v>
      </c>
      <c r="E5">
        <v>4</v>
      </c>
    </row>
    <row r="6" spans="1:5" x14ac:dyDescent="0.25">
      <c r="A6" t="s">
        <v>36</v>
      </c>
      <c r="B6" t="s">
        <v>11</v>
      </c>
      <c r="D6" t="s">
        <v>97</v>
      </c>
      <c r="E6">
        <v>5</v>
      </c>
    </row>
    <row r="7" spans="1:5" x14ac:dyDescent="0.25">
      <c r="A7" t="s">
        <v>17</v>
      </c>
      <c r="B7" t="s">
        <v>83</v>
      </c>
      <c r="D7" t="s">
        <v>98</v>
      </c>
      <c r="E7">
        <v>6</v>
      </c>
    </row>
    <row r="8" spans="1:5" x14ac:dyDescent="0.25">
      <c r="A8" t="s">
        <v>31</v>
      </c>
      <c r="D8" t="s">
        <v>99</v>
      </c>
      <c r="E8">
        <v>7</v>
      </c>
    </row>
    <row r="9" spans="1:5" x14ac:dyDescent="0.25">
      <c r="A9" t="s">
        <v>18</v>
      </c>
      <c r="D9" t="s">
        <v>100</v>
      </c>
      <c r="E9">
        <v>8</v>
      </c>
    </row>
    <row r="10" spans="1:5" x14ac:dyDescent="0.25">
      <c r="A10" t="s">
        <v>37</v>
      </c>
      <c r="D10" t="s">
        <v>101</v>
      </c>
      <c r="E10">
        <v>9</v>
      </c>
    </row>
    <row r="11" spans="1:5" x14ac:dyDescent="0.25">
      <c r="A11" t="s">
        <v>25</v>
      </c>
      <c r="D11" t="s">
        <v>102</v>
      </c>
      <c r="E11">
        <v>10</v>
      </c>
    </row>
    <row r="12" spans="1:5" x14ac:dyDescent="0.25">
      <c r="A12" t="s">
        <v>32</v>
      </c>
      <c r="D12" t="s">
        <v>103</v>
      </c>
      <c r="E12">
        <v>11</v>
      </c>
    </row>
    <row r="13" spans="1:5" x14ac:dyDescent="0.25">
      <c r="A13" t="s">
        <v>43</v>
      </c>
      <c r="D13" t="s">
        <v>104</v>
      </c>
      <c r="E13">
        <v>12</v>
      </c>
    </row>
    <row r="14" spans="1:5" x14ac:dyDescent="0.25">
      <c r="A14" t="s">
        <v>72</v>
      </c>
      <c r="D14" t="s">
        <v>105</v>
      </c>
      <c r="E14">
        <v>13</v>
      </c>
    </row>
    <row r="15" spans="1:5" x14ac:dyDescent="0.25">
      <c r="A15" t="s">
        <v>19</v>
      </c>
      <c r="D15" t="s">
        <v>106</v>
      </c>
      <c r="E15">
        <v>14</v>
      </c>
    </row>
    <row r="16" spans="1:5" x14ac:dyDescent="0.25">
      <c r="A16" t="s">
        <v>26</v>
      </c>
      <c r="D16" t="s">
        <v>107</v>
      </c>
      <c r="E16">
        <v>15</v>
      </c>
    </row>
    <row r="17" spans="1:5" x14ac:dyDescent="0.25">
      <c r="A17" t="s">
        <v>44</v>
      </c>
      <c r="D17" t="s">
        <v>108</v>
      </c>
      <c r="E17">
        <v>16</v>
      </c>
    </row>
    <row r="18" spans="1:5" x14ac:dyDescent="0.25">
      <c r="A18" t="s">
        <v>13</v>
      </c>
      <c r="D18" t="s">
        <v>109</v>
      </c>
      <c r="E18">
        <v>17</v>
      </c>
    </row>
    <row r="19" spans="1:5" x14ac:dyDescent="0.25">
      <c r="A19" t="s">
        <v>20</v>
      </c>
      <c r="D19" t="s">
        <v>110</v>
      </c>
      <c r="E19">
        <v>18</v>
      </c>
    </row>
    <row r="20" spans="1:5" x14ac:dyDescent="0.25">
      <c r="A20" t="s">
        <v>38</v>
      </c>
      <c r="D20" t="s">
        <v>111</v>
      </c>
      <c r="E20">
        <v>19</v>
      </c>
    </row>
    <row r="21" spans="1:5" x14ac:dyDescent="0.25">
      <c r="A21" t="s">
        <v>27</v>
      </c>
      <c r="D21" t="s">
        <v>112</v>
      </c>
      <c r="E21">
        <v>20</v>
      </c>
    </row>
    <row r="22" spans="1:5" x14ac:dyDescent="0.25">
      <c r="A22" t="s">
        <v>14</v>
      </c>
      <c r="D22" t="s">
        <v>113</v>
      </c>
      <c r="E22">
        <v>21</v>
      </c>
    </row>
    <row r="23" spans="1:5" x14ac:dyDescent="0.25">
      <c r="A23" t="s">
        <v>39</v>
      </c>
      <c r="D23" t="s">
        <v>114</v>
      </c>
      <c r="E23">
        <v>22</v>
      </c>
    </row>
    <row r="24" spans="1:5" x14ac:dyDescent="0.25">
      <c r="A24" t="s">
        <v>28</v>
      </c>
      <c r="D24" t="s">
        <v>115</v>
      </c>
      <c r="E24">
        <v>23</v>
      </c>
    </row>
    <row r="25" spans="1:5" x14ac:dyDescent="0.25">
      <c r="A25" t="s">
        <v>40</v>
      </c>
      <c r="D25" t="s">
        <v>116</v>
      </c>
      <c r="E25">
        <v>24</v>
      </c>
    </row>
    <row r="26" spans="1:5" x14ac:dyDescent="0.25">
      <c r="A26" t="s">
        <v>15</v>
      </c>
      <c r="D26" t="s">
        <v>117</v>
      </c>
      <c r="E26">
        <v>25</v>
      </c>
    </row>
    <row r="27" spans="1:5" x14ac:dyDescent="0.25">
      <c r="A27" t="s">
        <v>74</v>
      </c>
    </row>
    <row r="28" spans="1:5" x14ac:dyDescent="0.25">
      <c r="A28" t="s">
        <v>33</v>
      </c>
    </row>
    <row r="29" spans="1:5" x14ac:dyDescent="0.25">
      <c r="A29" t="s">
        <v>29</v>
      </c>
    </row>
    <row r="30" spans="1:5" x14ac:dyDescent="0.25">
      <c r="A30" t="s">
        <v>16</v>
      </c>
    </row>
    <row r="31" spans="1:5" x14ac:dyDescent="0.25">
      <c r="A31" t="s">
        <v>30</v>
      </c>
    </row>
    <row r="32" spans="1:5" x14ac:dyDescent="0.25">
      <c r="A32" t="s">
        <v>45</v>
      </c>
    </row>
    <row r="33" spans="1:1" x14ac:dyDescent="0.25">
      <c r="A33" t="s">
        <v>41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85</v>
      </c>
    </row>
    <row r="37" spans="1:1" x14ac:dyDescent="0.25">
      <c r="A37" t="s">
        <v>84</v>
      </c>
    </row>
    <row r="38" spans="1:1" x14ac:dyDescent="0.25">
      <c r="A38" t="s">
        <v>71</v>
      </c>
    </row>
    <row r="39" spans="1:1" x14ac:dyDescent="0.25">
      <c r="A39" t="s">
        <v>46</v>
      </c>
    </row>
    <row r="40" spans="1:1" x14ac:dyDescent="0.25">
      <c r="A40" t="s">
        <v>73</v>
      </c>
    </row>
    <row r="41" spans="1:1" x14ac:dyDescent="0.25">
      <c r="A41" t="s">
        <v>47</v>
      </c>
    </row>
    <row r="42" spans="1:1" x14ac:dyDescent="0.25">
      <c r="A42" t="s">
        <v>23</v>
      </c>
    </row>
    <row r="43" spans="1:1" x14ac:dyDescent="0.25">
      <c r="A43" t="s">
        <v>42</v>
      </c>
    </row>
  </sheetData>
  <sortState xmlns:xlrd2="http://schemas.microsoft.com/office/spreadsheetml/2017/richdata2" ref="A2:A43">
    <sortCondition ref="A2:A4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8CE3-ED6F-4CFC-A894-3AA10190E8F9}">
  <dimension ref="A1:G26"/>
  <sheetViews>
    <sheetView workbookViewId="0">
      <selection activeCell="A21" sqref="A21:A25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20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131</v>
      </c>
    </row>
    <row r="4" spans="1:7" x14ac:dyDescent="0.25">
      <c r="A4" t="s">
        <v>51</v>
      </c>
      <c r="B4" t="s">
        <v>132</v>
      </c>
    </row>
    <row r="5" spans="1:7" x14ac:dyDescent="0.25">
      <c r="A5" t="s">
        <v>52</v>
      </c>
      <c r="B5" t="s">
        <v>8</v>
      </c>
    </row>
    <row r="6" spans="1:7" x14ac:dyDescent="0.25">
      <c r="A6" t="s">
        <v>53</v>
      </c>
      <c r="B6" s="1">
        <v>0.42569444444444443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13</v>
      </c>
      <c r="C12">
        <v>5</v>
      </c>
      <c r="D12">
        <v>8</v>
      </c>
      <c r="E12">
        <v>7873</v>
      </c>
      <c r="F12">
        <v>0</v>
      </c>
      <c r="G12">
        <v>14487</v>
      </c>
    </row>
    <row r="13" spans="1:7" x14ac:dyDescent="0.25">
      <c r="A13" t="s">
        <v>122</v>
      </c>
      <c r="B13">
        <v>19</v>
      </c>
      <c r="C13">
        <v>5</v>
      </c>
      <c r="D13">
        <v>10</v>
      </c>
      <c r="E13">
        <v>10273</v>
      </c>
      <c r="F13">
        <v>0</v>
      </c>
      <c r="G13">
        <v>62</v>
      </c>
    </row>
    <row r="14" spans="1:7" x14ac:dyDescent="0.25">
      <c r="A14" t="s">
        <v>123</v>
      </c>
      <c r="B14">
        <v>17</v>
      </c>
      <c r="C14">
        <v>2</v>
      </c>
      <c r="D14">
        <v>9</v>
      </c>
      <c r="E14">
        <v>12843</v>
      </c>
      <c r="F14">
        <v>0</v>
      </c>
      <c r="G14">
        <v>988</v>
      </c>
    </row>
    <row r="15" spans="1:7" x14ac:dyDescent="0.25">
      <c r="A15" t="s">
        <v>124</v>
      </c>
      <c r="B15">
        <v>15</v>
      </c>
      <c r="C15">
        <v>19</v>
      </c>
      <c r="D15">
        <v>7</v>
      </c>
      <c r="E15">
        <v>4765</v>
      </c>
      <c r="F15">
        <v>11898</v>
      </c>
      <c r="G15">
        <v>0</v>
      </c>
    </row>
    <row r="16" spans="1:7" x14ac:dyDescent="0.25">
      <c r="A16" t="s">
        <v>125</v>
      </c>
      <c r="B16">
        <v>2</v>
      </c>
      <c r="C16">
        <v>11</v>
      </c>
      <c r="D16">
        <v>11</v>
      </c>
      <c r="E16">
        <v>679</v>
      </c>
      <c r="F16">
        <v>5690</v>
      </c>
      <c r="G16">
        <v>0</v>
      </c>
    </row>
    <row r="17" spans="1:7" x14ac:dyDescent="0.25">
      <c r="A17" t="s">
        <v>63</v>
      </c>
      <c r="B17">
        <f t="shared" ref="B17:G17" si="0">SUM(B12:B16)</f>
        <v>66</v>
      </c>
      <c r="C17">
        <f t="shared" si="0"/>
        <v>42</v>
      </c>
      <c r="D17">
        <f t="shared" si="0"/>
        <v>45</v>
      </c>
      <c r="E17">
        <f t="shared" si="0"/>
        <v>36433</v>
      </c>
      <c r="F17">
        <f t="shared" si="0"/>
        <v>17588</v>
      </c>
      <c r="G17">
        <f t="shared" si="0"/>
        <v>15537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133</v>
      </c>
      <c r="B21">
        <v>20</v>
      </c>
      <c r="C21">
        <v>2</v>
      </c>
      <c r="D21">
        <v>8</v>
      </c>
      <c r="E21">
        <v>9001</v>
      </c>
      <c r="F21">
        <v>0</v>
      </c>
      <c r="G21">
        <v>18974</v>
      </c>
    </row>
    <row r="22" spans="1:7" x14ac:dyDescent="0.25">
      <c r="A22" t="s">
        <v>134</v>
      </c>
      <c r="B22">
        <v>24</v>
      </c>
      <c r="C22">
        <v>3</v>
      </c>
      <c r="D22">
        <v>5</v>
      </c>
      <c r="E22">
        <v>9759</v>
      </c>
      <c r="F22">
        <v>0</v>
      </c>
      <c r="G22">
        <v>0</v>
      </c>
    </row>
    <row r="23" spans="1:7" x14ac:dyDescent="0.25">
      <c r="A23" t="s">
        <v>135</v>
      </c>
      <c r="B23">
        <v>31</v>
      </c>
      <c r="C23">
        <v>0</v>
      </c>
      <c r="D23">
        <v>8</v>
      </c>
      <c r="E23">
        <v>10716</v>
      </c>
      <c r="F23">
        <v>1061</v>
      </c>
      <c r="G23">
        <v>0</v>
      </c>
    </row>
    <row r="24" spans="1:7" x14ac:dyDescent="0.25">
      <c r="A24" t="s">
        <v>136</v>
      </c>
      <c r="B24">
        <v>11</v>
      </c>
      <c r="C24">
        <v>16</v>
      </c>
      <c r="D24">
        <v>2</v>
      </c>
      <c r="E24">
        <v>3633</v>
      </c>
      <c r="F24">
        <v>10845</v>
      </c>
      <c r="G24">
        <v>696</v>
      </c>
    </row>
    <row r="25" spans="1:7" x14ac:dyDescent="0.25">
      <c r="A25" t="s">
        <v>137</v>
      </c>
      <c r="B25">
        <v>18</v>
      </c>
      <c r="C25">
        <v>11</v>
      </c>
      <c r="D25">
        <v>6</v>
      </c>
      <c r="E25">
        <v>3572</v>
      </c>
      <c r="F25">
        <v>8632</v>
      </c>
      <c r="G25">
        <v>0</v>
      </c>
    </row>
    <row r="26" spans="1:7" x14ac:dyDescent="0.25">
      <c r="A26" t="s">
        <v>63</v>
      </c>
      <c r="B26">
        <f>SUM(B21:B25)</f>
        <v>104</v>
      </c>
      <c r="C26">
        <f t="shared" ref="C26:G26" si="1">SUM(C21:C25)</f>
        <v>32</v>
      </c>
      <c r="D26">
        <f t="shared" si="1"/>
        <v>29</v>
      </c>
      <c r="E26">
        <f t="shared" si="1"/>
        <v>36681</v>
      </c>
      <c r="F26">
        <f t="shared" si="1"/>
        <v>20538</v>
      </c>
      <c r="G26">
        <f t="shared" si="1"/>
        <v>19670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0298FD-201F-44F4-B4E6-3F5A402AA3B9}">
          <x14:formula1>
            <xm:f>Data!$B$2:$B$7</xm:f>
          </x14:formula1>
          <xm:sqref>B5</xm:sqref>
        </x14:dataValidation>
        <x14:dataValidation type="list" allowBlank="1" showInputMessage="1" showErrorMessage="1" xr:uid="{350BDDBA-A8F7-4FEE-A94D-95A3C3EC409D}">
          <x14:formula1>
            <xm:f>Data!$C$2:$C$4</xm:f>
          </x14:formula1>
          <xm:sqref>B2</xm:sqref>
        </x14:dataValidation>
        <x14:dataValidation type="list" allowBlank="1" showInputMessage="1" showErrorMessage="1" xr:uid="{CE16E0E3-0F55-486E-9FA1-AD6E4405BB48}">
          <x14:formula1>
            <xm:f>Data!$A$2:$A$43</xm:f>
          </x14:formula1>
          <xm:sqref>B1</xm:sqref>
        </x14:dataValidation>
        <x14:dataValidation type="list" allowBlank="1" showInputMessage="1" showErrorMessage="1" xr:uid="{5D354B5B-A00A-4DFC-8F1C-F325E212F3C6}">
          <x14:formula1>
            <xm:f>Data!$D$2:$D$26</xm:f>
          </x14:formula1>
          <xm:sqref>B7:B8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93F5-D712-47C9-92B3-C769F8F53BF1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15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138</v>
      </c>
    </row>
    <row r="4" spans="1:7" x14ac:dyDescent="0.25">
      <c r="A4" t="s">
        <v>51</v>
      </c>
      <c r="B4" t="s">
        <v>139</v>
      </c>
    </row>
    <row r="5" spans="1:7" x14ac:dyDescent="0.25">
      <c r="A5" t="s">
        <v>52</v>
      </c>
      <c r="B5" t="s">
        <v>7</v>
      </c>
    </row>
    <row r="6" spans="1:7" x14ac:dyDescent="0.25">
      <c r="A6" t="s">
        <v>53</v>
      </c>
      <c r="B6" s="1">
        <v>0.54374999999999996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19</v>
      </c>
      <c r="C12">
        <v>4</v>
      </c>
      <c r="D12">
        <v>9</v>
      </c>
      <c r="E12">
        <v>10449</v>
      </c>
      <c r="F12">
        <v>0</v>
      </c>
      <c r="G12">
        <v>8097</v>
      </c>
    </row>
    <row r="13" spans="1:7" x14ac:dyDescent="0.25">
      <c r="A13" t="s">
        <v>122</v>
      </c>
      <c r="B13">
        <v>27</v>
      </c>
      <c r="C13">
        <v>8</v>
      </c>
      <c r="D13">
        <v>8</v>
      </c>
      <c r="E13">
        <v>13992</v>
      </c>
      <c r="F13">
        <v>143</v>
      </c>
      <c r="G13">
        <v>3264</v>
      </c>
    </row>
    <row r="14" spans="1:7" x14ac:dyDescent="0.25">
      <c r="A14" t="s">
        <v>123</v>
      </c>
      <c r="B14">
        <v>11</v>
      </c>
      <c r="C14">
        <v>3</v>
      </c>
      <c r="D14">
        <v>11</v>
      </c>
      <c r="E14">
        <v>9396</v>
      </c>
      <c r="F14">
        <v>0</v>
      </c>
      <c r="G14">
        <v>701</v>
      </c>
    </row>
    <row r="15" spans="1:7" x14ac:dyDescent="0.25">
      <c r="A15" t="s">
        <v>124</v>
      </c>
      <c r="B15">
        <v>13</v>
      </c>
      <c r="C15">
        <v>15</v>
      </c>
      <c r="D15">
        <v>13</v>
      </c>
      <c r="E15">
        <v>6586</v>
      </c>
      <c r="F15">
        <v>8543</v>
      </c>
      <c r="G15">
        <v>0</v>
      </c>
    </row>
    <row r="16" spans="1:7" x14ac:dyDescent="0.25">
      <c r="A16" t="s">
        <v>125</v>
      </c>
      <c r="B16">
        <v>15</v>
      </c>
      <c r="C16">
        <v>16</v>
      </c>
      <c r="D16">
        <v>4</v>
      </c>
      <c r="E16">
        <v>5968</v>
      </c>
      <c r="F16">
        <v>7493</v>
      </c>
      <c r="G16">
        <v>1890</v>
      </c>
    </row>
    <row r="17" spans="1:7" x14ac:dyDescent="0.25">
      <c r="A17" t="s">
        <v>63</v>
      </c>
      <c r="B17">
        <f t="shared" ref="B17:G17" si="0">SUM(B12:B16)</f>
        <v>85</v>
      </c>
      <c r="C17">
        <f t="shared" si="0"/>
        <v>46</v>
      </c>
      <c r="D17">
        <f t="shared" si="0"/>
        <v>45</v>
      </c>
      <c r="E17">
        <f t="shared" si="0"/>
        <v>46391</v>
      </c>
      <c r="F17">
        <f t="shared" si="0"/>
        <v>16179</v>
      </c>
      <c r="G17">
        <f t="shared" si="0"/>
        <v>13952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133</v>
      </c>
      <c r="B21">
        <v>22</v>
      </c>
      <c r="C21">
        <v>2</v>
      </c>
      <c r="D21">
        <v>7</v>
      </c>
      <c r="E21">
        <v>12130</v>
      </c>
      <c r="F21">
        <v>0</v>
      </c>
      <c r="G21">
        <v>16009</v>
      </c>
    </row>
    <row r="22" spans="1:7" x14ac:dyDescent="0.25">
      <c r="A22" t="s">
        <v>134</v>
      </c>
      <c r="B22">
        <v>31</v>
      </c>
      <c r="C22">
        <v>5</v>
      </c>
      <c r="D22">
        <v>9</v>
      </c>
      <c r="E22">
        <v>10713</v>
      </c>
      <c r="F22">
        <v>0</v>
      </c>
      <c r="G22">
        <v>0</v>
      </c>
    </row>
    <row r="23" spans="1:7" x14ac:dyDescent="0.25">
      <c r="A23" t="s">
        <v>135</v>
      </c>
      <c r="B23">
        <v>19</v>
      </c>
      <c r="C23">
        <v>1</v>
      </c>
      <c r="D23">
        <v>11</v>
      </c>
      <c r="E23">
        <v>10621</v>
      </c>
      <c r="F23">
        <v>1642</v>
      </c>
      <c r="G23">
        <v>1073</v>
      </c>
    </row>
    <row r="24" spans="1:7" x14ac:dyDescent="0.25">
      <c r="A24" t="s">
        <v>136</v>
      </c>
      <c r="B24">
        <v>19</v>
      </c>
      <c r="C24">
        <v>8</v>
      </c>
      <c r="D24">
        <v>4</v>
      </c>
      <c r="E24">
        <v>4781</v>
      </c>
      <c r="F24">
        <v>14057</v>
      </c>
      <c r="G24">
        <v>2238</v>
      </c>
    </row>
    <row r="25" spans="1:7" x14ac:dyDescent="0.25">
      <c r="A25" t="s">
        <v>137</v>
      </c>
      <c r="B25">
        <v>4</v>
      </c>
      <c r="C25">
        <v>15</v>
      </c>
      <c r="D25">
        <v>8</v>
      </c>
      <c r="E25">
        <v>1294</v>
      </c>
      <c r="F25">
        <v>11802</v>
      </c>
      <c r="G25">
        <v>0</v>
      </c>
    </row>
    <row r="26" spans="1:7" x14ac:dyDescent="0.25">
      <c r="A26" t="s">
        <v>63</v>
      </c>
      <c r="B26">
        <f>SUM(B21:B25)</f>
        <v>95</v>
      </c>
      <c r="C26">
        <f t="shared" ref="C26:G26" si="1">SUM(C21:C25)</f>
        <v>31</v>
      </c>
      <c r="D26">
        <f t="shared" si="1"/>
        <v>39</v>
      </c>
      <c r="E26">
        <f t="shared" si="1"/>
        <v>39539</v>
      </c>
      <c r="F26">
        <f t="shared" si="1"/>
        <v>27501</v>
      </c>
      <c r="G26">
        <f t="shared" si="1"/>
        <v>19320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70E3919-4B43-4243-9D9E-07BD4536FCE4}">
          <x14:formula1>
            <xm:f>Data!$B$2:$B$7</xm:f>
          </x14:formula1>
          <xm:sqref>B5</xm:sqref>
        </x14:dataValidation>
        <x14:dataValidation type="list" allowBlank="1" showInputMessage="1" showErrorMessage="1" xr:uid="{47CAF791-B35B-4E0A-BE52-1A11ED014AED}">
          <x14:formula1>
            <xm:f>Data!$C$2:$C$4</xm:f>
          </x14:formula1>
          <xm:sqref>B2</xm:sqref>
        </x14:dataValidation>
        <x14:dataValidation type="list" allowBlank="1" showInputMessage="1" showErrorMessage="1" xr:uid="{7A8EB0D0-58C2-4412-AB4D-A7FD84FAAF32}">
          <x14:formula1>
            <xm:f>Data!$A$2:$A$43</xm:f>
          </x14:formula1>
          <xm:sqref>B1</xm:sqref>
        </x14:dataValidation>
        <x14:dataValidation type="list" allowBlank="1" showInputMessage="1" showErrorMessage="1" xr:uid="{000530AF-B119-4061-91A1-5E79A1FA38EA}">
          <x14:formula1>
            <xm:f>Data!$D$2:$D$26</xm:f>
          </x14:formula1>
          <xm:sqref>B7:B8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6728-C31E-4461-B118-02EE567BB549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73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140</v>
      </c>
    </row>
    <row r="4" spans="1:7" x14ac:dyDescent="0.25">
      <c r="A4" t="s">
        <v>51</v>
      </c>
      <c r="B4" t="s">
        <v>141</v>
      </c>
    </row>
    <row r="5" spans="1:7" x14ac:dyDescent="0.25">
      <c r="A5" t="s">
        <v>52</v>
      </c>
      <c r="B5" t="s">
        <v>9</v>
      </c>
    </row>
    <row r="6" spans="1:7" x14ac:dyDescent="0.25">
      <c r="A6" t="s">
        <v>53</v>
      </c>
      <c r="B6" s="1">
        <v>0.26041666666666669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18</v>
      </c>
      <c r="C12">
        <v>2</v>
      </c>
      <c r="D12">
        <v>3</v>
      </c>
      <c r="E12">
        <v>6056</v>
      </c>
      <c r="F12">
        <v>0</v>
      </c>
      <c r="G12">
        <v>5722</v>
      </c>
    </row>
    <row r="13" spans="1:7" x14ac:dyDescent="0.25">
      <c r="A13" t="s">
        <v>122</v>
      </c>
      <c r="B13">
        <v>22</v>
      </c>
      <c r="C13">
        <v>7</v>
      </c>
      <c r="D13">
        <v>4</v>
      </c>
      <c r="E13">
        <v>6203</v>
      </c>
      <c r="F13">
        <v>57</v>
      </c>
      <c r="G13">
        <v>3040</v>
      </c>
    </row>
    <row r="14" spans="1:7" x14ac:dyDescent="0.25">
      <c r="A14" t="s">
        <v>123</v>
      </c>
      <c r="B14">
        <v>14</v>
      </c>
      <c r="C14">
        <v>1</v>
      </c>
      <c r="D14">
        <v>5</v>
      </c>
      <c r="E14">
        <v>5457</v>
      </c>
      <c r="F14">
        <v>0</v>
      </c>
      <c r="G14">
        <v>462</v>
      </c>
    </row>
    <row r="15" spans="1:7" x14ac:dyDescent="0.25">
      <c r="A15" t="s">
        <v>124</v>
      </c>
      <c r="B15">
        <v>14</v>
      </c>
      <c r="C15">
        <v>15</v>
      </c>
      <c r="D15">
        <v>6</v>
      </c>
      <c r="E15">
        <v>3208</v>
      </c>
      <c r="F15">
        <v>5645</v>
      </c>
      <c r="G15">
        <v>0</v>
      </c>
    </row>
    <row r="16" spans="1:7" x14ac:dyDescent="0.25">
      <c r="A16" t="s">
        <v>125</v>
      </c>
      <c r="B16">
        <v>10</v>
      </c>
      <c r="C16">
        <v>11</v>
      </c>
      <c r="D16">
        <v>5</v>
      </c>
      <c r="E16">
        <v>3373</v>
      </c>
      <c r="F16">
        <v>5461</v>
      </c>
      <c r="G16">
        <v>1849</v>
      </c>
    </row>
    <row r="17" spans="1:7" x14ac:dyDescent="0.25">
      <c r="A17" t="s">
        <v>63</v>
      </c>
      <c r="B17">
        <f t="shared" ref="B17:G17" si="0">SUM(B12:B16)</f>
        <v>78</v>
      </c>
      <c r="C17">
        <f t="shared" si="0"/>
        <v>36</v>
      </c>
      <c r="D17">
        <f t="shared" si="0"/>
        <v>23</v>
      </c>
      <c r="E17">
        <f t="shared" si="0"/>
        <v>24297</v>
      </c>
      <c r="F17">
        <f t="shared" si="0"/>
        <v>11163</v>
      </c>
      <c r="G17">
        <f t="shared" si="0"/>
        <v>11073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142</v>
      </c>
      <c r="B21">
        <v>14</v>
      </c>
      <c r="C21">
        <v>10</v>
      </c>
      <c r="D21">
        <v>5</v>
      </c>
      <c r="E21">
        <v>4530</v>
      </c>
      <c r="F21">
        <v>960</v>
      </c>
      <c r="G21">
        <v>3298</v>
      </c>
    </row>
    <row r="22" spans="1:7" x14ac:dyDescent="0.25">
      <c r="A22" t="s">
        <v>143</v>
      </c>
      <c r="B22">
        <v>10</v>
      </c>
      <c r="C22">
        <v>2</v>
      </c>
      <c r="D22">
        <v>6</v>
      </c>
      <c r="E22">
        <v>5098</v>
      </c>
      <c r="F22">
        <v>0</v>
      </c>
      <c r="G22">
        <v>158</v>
      </c>
    </row>
    <row r="23" spans="1:7" x14ac:dyDescent="0.25">
      <c r="A23" t="s">
        <v>144</v>
      </c>
      <c r="B23">
        <v>13</v>
      </c>
      <c r="C23">
        <v>1</v>
      </c>
      <c r="D23">
        <v>7</v>
      </c>
      <c r="E23">
        <v>5105</v>
      </c>
      <c r="F23">
        <v>0</v>
      </c>
      <c r="G23">
        <v>1054</v>
      </c>
    </row>
    <row r="24" spans="1:7" x14ac:dyDescent="0.25">
      <c r="A24" t="s">
        <v>145</v>
      </c>
      <c r="B24">
        <v>9</v>
      </c>
      <c r="C24">
        <v>11</v>
      </c>
      <c r="D24">
        <v>6</v>
      </c>
      <c r="E24">
        <v>2966</v>
      </c>
      <c r="F24">
        <v>6936</v>
      </c>
      <c r="G24">
        <v>0</v>
      </c>
    </row>
    <row r="25" spans="1:7" x14ac:dyDescent="0.25">
      <c r="A25" t="s">
        <v>146</v>
      </c>
      <c r="B25">
        <v>17</v>
      </c>
      <c r="C25">
        <v>7</v>
      </c>
      <c r="D25">
        <v>3</v>
      </c>
      <c r="E25">
        <v>6730</v>
      </c>
      <c r="F25">
        <v>3390</v>
      </c>
      <c r="G25">
        <v>0</v>
      </c>
    </row>
    <row r="26" spans="1:7" x14ac:dyDescent="0.25">
      <c r="A26" t="s">
        <v>63</v>
      </c>
      <c r="B26">
        <f>SUM(B21:B25)</f>
        <v>63</v>
      </c>
      <c r="C26">
        <f t="shared" ref="C26:G26" si="1">SUM(C21:C25)</f>
        <v>31</v>
      </c>
      <c r="D26">
        <f t="shared" si="1"/>
        <v>27</v>
      </c>
      <c r="E26">
        <f t="shared" si="1"/>
        <v>24429</v>
      </c>
      <c r="F26">
        <f t="shared" si="1"/>
        <v>11286</v>
      </c>
      <c r="G26">
        <f t="shared" si="1"/>
        <v>4510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BD05D2-258A-4F9A-83D1-C2A79209C764}">
          <x14:formula1>
            <xm:f>Data!$B$2:$B$7</xm:f>
          </x14:formula1>
          <xm:sqref>B5</xm:sqref>
        </x14:dataValidation>
        <x14:dataValidation type="list" allowBlank="1" showInputMessage="1" showErrorMessage="1" xr:uid="{577084BD-0030-42DE-ABB5-5036DDAFCE6F}">
          <x14:formula1>
            <xm:f>Data!$C$2:$C$4</xm:f>
          </x14:formula1>
          <xm:sqref>B2</xm:sqref>
        </x14:dataValidation>
        <x14:dataValidation type="list" allowBlank="1" showInputMessage="1" showErrorMessage="1" xr:uid="{62380187-FDBE-4EB4-8648-675CC15E4A2F}">
          <x14:formula1>
            <xm:f>Data!$A$2:$A$43</xm:f>
          </x14:formula1>
          <xm:sqref>B1</xm:sqref>
        </x14:dataValidation>
        <x14:dataValidation type="list" allowBlank="1" showInputMessage="1" showErrorMessage="1" xr:uid="{248659D3-298E-4DD9-9284-44DF1215894F}">
          <x14:formula1>
            <xm:f>Data!$D$2:$D$26</xm:f>
          </x14:formula1>
          <xm:sqref>B7:B8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A0F3-1A1A-499A-8A15-D82AF6984C58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30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147</v>
      </c>
    </row>
    <row r="4" spans="1:7" x14ac:dyDescent="0.25">
      <c r="A4" t="s">
        <v>51</v>
      </c>
      <c r="B4" t="s">
        <v>148</v>
      </c>
    </row>
    <row r="5" spans="1:7" x14ac:dyDescent="0.25">
      <c r="A5" t="s">
        <v>52</v>
      </c>
      <c r="B5" t="s">
        <v>11</v>
      </c>
    </row>
    <row r="6" spans="1:7" x14ac:dyDescent="0.25">
      <c r="A6" t="s">
        <v>53</v>
      </c>
      <c r="B6" s="1">
        <v>0.38263888888888886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13</v>
      </c>
      <c r="C12">
        <v>3</v>
      </c>
      <c r="D12">
        <v>9</v>
      </c>
      <c r="E12">
        <v>6189</v>
      </c>
      <c r="F12">
        <v>0</v>
      </c>
      <c r="G12">
        <v>9155</v>
      </c>
    </row>
    <row r="13" spans="1:7" x14ac:dyDescent="0.25">
      <c r="A13" t="s">
        <v>122</v>
      </c>
      <c r="B13">
        <v>13</v>
      </c>
      <c r="C13">
        <v>8</v>
      </c>
      <c r="D13">
        <v>7</v>
      </c>
      <c r="E13">
        <v>6574</v>
      </c>
      <c r="F13">
        <v>106</v>
      </c>
      <c r="G13">
        <v>0</v>
      </c>
    </row>
    <row r="14" spans="1:7" x14ac:dyDescent="0.25">
      <c r="A14" t="s">
        <v>123</v>
      </c>
      <c r="B14">
        <v>7</v>
      </c>
      <c r="C14">
        <v>2</v>
      </c>
      <c r="D14">
        <v>7</v>
      </c>
      <c r="E14">
        <v>9388</v>
      </c>
      <c r="F14">
        <v>0</v>
      </c>
      <c r="G14">
        <v>345</v>
      </c>
    </row>
    <row r="15" spans="1:7" x14ac:dyDescent="0.25">
      <c r="A15" t="s">
        <v>124</v>
      </c>
      <c r="B15">
        <v>10</v>
      </c>
      <c r="C15">
        <v>11</v>
      </c>
      <c r="D15">
        <v>7</v>
      </c>
      <c r="E15">
        <v>5641</v>
      </c>
      <c r="F15">
        <v>7281</v>
      </c>
      <c r="G15">
        <v>0</v>
      </c>
    </row>
    <row r="16" spans="1:7" x14ac:dyDescent="0.25">
      <c r="A16" t="s">
        <v>125</v>
      </c>
      <c r="B16">
        <v>9</v>
      </c>
      <c r="C16">
        <v>9</v>
      </c>
      <c r="D16">
        <v>8</v>
      </c>
      <c r="E16">
        <v>2872</v>
      </c>
      <c r="F16">
        <v>4635</v>
      </c>
      <c r="G16">
        <v>1174</v>
      </c>
    </row>
    <row r="17" spans="1:7" x14ac:dyDescent="0.25">
      <c r="A17" t="s">
        <v>63</v>
      </c>
      <c r="B17">
        <f t="shared" ref="B17:G17" si="0">SUM(B12:B16)</f>
        <v>52</v>
      </c>
      <c r="C17">
        <f t="shared" si="0"/>
        <v>33</v>
      </c>
      <c r="D17">
        <f t="shared" si="0"/>
        <v>38</v>
      </c>
      <c r="E17">
        <f t="shared" si="0"/>
        <v>30664</v>
      </c>
      <c r="F17">
        <f t="shared" si="0"/>
        <v>12022</v>
      </c>
      <c r="G17">
        <f t="shared" si="0"/>
        <v>10674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149</v>
      </c>
      <c r="B21">
        <v>22</v>
      </c>
      <c r="C21">
        <v>0</v>
      </c>
      <c r="D21">
        <v>4</v>
      </c>
      <c r="E21">
        <v>7590</v>
      </c>
      <c r="F21">
        <v>0</v>
      </c>
      <c r="G21">
        <v>10047</v>
      </c>
    </row>
    <row r="22" spans="1:7" x14ac:dyDescent="0.25">
      <c r="A22" t="s">
        <v>150</v>
      </c>
      <c r="B22">
        <v>13</v>
      </c>
      <c r="C22">
        <v>0</v>
      </c>
      <c r="D22">
        <v>7</v>
      </c>
      <c r="E22">
        <v>5788</v>
      </c>
      <c r="F22">
        <v>0</v>
      </c>
      <c r="G22">
        <v>0</v>
      </c>
    </row>
    <row r="23" spans="1:7" x14ac:dyDescent="0.25">
      <c r="A23" t="s">
        <v>151</v>
      </c>
      <c r="B23">
        <v>26</v>
      </c>
      <c r="C23">
        <v>2</v>
      </c>
      <c r="D23">
        <v>2</v>
      </c>
      <c r="E23">
        <v>11905</v>
      </c>
      <c r="F23">
        <v>0</v>
      </c>
      <c r="G23">
        <v>0</v>
      </c>
    </row>
    <row r="24" spans="1:7" x14ac:dyDescent="0.25">
      <c r="A24" t="s">
        <v>152</v>
      </c>
      <c r="B24">
        <v>19</v>
      </c>
      <c r="C24">
        <v>23</v>
      </c>
      <c r="D24">
        <v>3</v>
      </c>
      <c r="E24">
        <v>5140</v>
      </c>
      <c r="F24">
        <v>10231</v>
      </c>
      <c r="G24">
        <v>4714</v>
      </c>
    </row>
    <row r="25" spans="1:7" x14ac:dyDescent="0.25">
      <c r="A25" t="s">
        <v>153</v>
      </c>
      <c r="B25">
        <v>9</v>
      </c>
      <c r="C25">
        <v>17</v>
      </c>
      <c r="D25">
        <v>3</v>
      </c>
      <c r="E25">
        <v>2087</v>
      </c>
      <c r="F25">
        <v>9042</v>
      </c>
      <c r="G25">
        <v>831</v>
      </c>
    </row>
    <row r="26" spans="1:7" x14ac:dyDescent="0.25">
      <c r="A26" t="s">
        <v>63</v>
      </c>
      <c r="B26">
        <f>SUM(B21:B25)</f>
        <v>89</v>
      </c>
      <c r="C26">
        <f t="shared" ref="C26:G26" si="1">SUM(C21:C25)</f>
        <v>42</v>
      </c>
      <c r="D26">
        <f t="shared" si="1"/>
        <v>19</v>
      </c>
      <c r="E26">
        <f t="shared" si="1"/>
        <v>32510</v>
      </c>
      <c r="F26">
        <f t="shared" si="1"/>
        <v>19273</v>
      </c>
      <c r="G26">
        <f t="shared" si="1"/>
        <v>15592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2CF0AA-A8FB-4D65-91A0-A172F96F477C}">
          <x14:formula1>
            <xm:f>Data!$B$2:$B$7</xm:f>
          </x14:formula1>
          <xm:sqref>B5</xm:sqref>
        </x14:dataValidation>
        <x14:dataValidation type="list" allowBlank="1" showInputMessage="1" showErrorMessage="1" xr:uid="{2C1C0EF5-2F23-4B3A-BCE9-5BD5E1E61B5E}">
          <x14:formula1>
            <xm:f>Data!$C$2:$C$4</xm:f>
          </x14:formula1>
          <xm:sqref>B2</xm:sqref>
        </x14:dataValidation>
        <x14:dataValidation type="list" allowBlank="1" showInputMessage="1" showErrorMessage="1" xr:uid="{4E6A3446-F960-44EC-ADD6-3380AB93DE3A}">
          <x14:formula1>
            <xm:f>Data!$A$2:$A$43</xm:f>
          </x14:formula1>
          <xm:sqref>B1</xm:sqref>
        </x14:dataValidation>
        <x14:dataValidation type="list" allowBlank="1" showInputMessage="1" showErrorMessage="1" xr:uid="{52EEC25A-4687-4751-B9BE-3FA5EF573ECC}">
          <x14:formula1>
            <xm:f>Data!$D$2:$D$26</xm:f>
          </x14:formula1>
          <xm:sqref>B7:B8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D2E7-5EC7-47CD-94BE-FCE9D41C54AA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19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147</v>
      </c>
    </row>
    <row r="4" spans="1:7" x14ac:dyDescent="0.25">
      <c r="A4" t="s">
        <v>51</v>
      </c>
      <c r="B4" t="s">
        <v>154</v>
      </c>
    </row>
    <row r="5" spans="1:7" x14ac:dyDescent="0.25">
      <c r="A5" t="s">
        <v>52</v>
      </c>
      <c r="B5" t="s">
        <v>8</v>
      </c>
    </row>
    <row r="6" spans="1:7" x14ac:dyDescent="0.25">
      <c r="A6" t="s">
        <v>53</v>
      </c>
      <c r="B6" s="1">
        <v>0.43194444444444446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15</v>
      </c>
      <c r="C12">
        <v>2</v>
      </c>
      <c r="D12">
        <v>9</v>
      </c>
      <c r="E12">
        <v>7070</v>
      </c>
      <c r="F12">
        <v>0</v>
      </c>
      <c r="G12">
        <v>16792</v>
      </c>
    </row>
    <row r="13" spans="1:7" x14ac:dyDescent="0.25">
      <c r="A13" t="s">
        <v>122</v>
      </c>
      <c r="B13">
        <v>21</v>
      </c>
      <c r="C13">
        <v>1</v>
      </c>
      <c r="D13">
        <v>12</v>
      </c>
      <c r="E13">
        <v>9768</v>
      </c>
      <c r="F13">
        <v>0</v>
      </c>
      <c r="G13">
        <v>285</v>
      </c>
    </row>
    <row r="14" spans="1:7" x14ac:dyDescent="0.25">
      <c r="A14" t="s">
        <v>123</v>
      </c>
      <c r="B14">
        <v>15</v>
      </c>
      <c r="C14">
        <v>0</v>
      </c>
      <c r="D14">
        <v>10</v>
      </c>
      <c r="E14">
        <v>9256</v>
      </c>
      <c r="F14">
        <v>0</v>
      </c>
      <c r="G14">
        <v>700</v>
      </c>
    </row>
    <row r="15" spans="1:7" x14ac:dyDescent="0.25">
      <c r="A15" t="s">
        <v>124</v>
      </c>
      <c r="B15">
        <v>15</v>
      </c>
      <c r="C15">
        <v>14</v>
      </c>
      <c r="D15">
        <v>8</v>
      </c>
      <c r="E15">
        <v>4865</v>
      </c>
      <c r="F15">
        <v>11375</v>
      </c>
      <c r="G15">
        <v>0</v>
      </c>
    </row>
    <row r="16" spans="1:7" x14ac:dyDescent="0.25">
      <c r="A16" t="s">
        <v>125</v>
      </c>
      <c r="B16">
        <v>12</v>
      </c>
      <c r="C16">
        <v>14</v>
      </c>
      <c r="D16">
        <v>10</v>
      </c>
      <c r="E16">
        <v>3021</v>
      </c>
      <c r="F16">
        <v>7819</v>
      </c>
      <c r="G16">
        <v>3024</v>
      </c>
    </row>
    <row r="17" spans="1:7" x14ac:dyDescent="0.25">
      <c r="A17" t="s">
        <v>63</v>
      </c>
      <c r="B17">
        <f t="shared" ref="B17:G17" si="0">SUM(B12:B16)</f>
        <v>78</v>
      </c>
      <c r="C17">
        <f t="shared" si="0"/>
        <v>31</v>
      </c>
      <c r="D17">
        <f t="shared" si="0"/>
        <v>49</v>
      </c>
      <c r="E17">
        <f t="shared" si="0"/>
        <v>33980</v>
      </c>
      <c r="F17">
        <f t="shared" si="0"/>
        <v>19194</v>
      </c>
      <c r="G17">
        <f t="shared" si="0"/>
        <v>20801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155</v>
      </c>
      <c r="B21">
        <v>28</v>
      </c>
      <c r="C21">
        <v>2</v>
      </c>
      <c r="D21">
        <v>10</v>
      </c>
      <c r="E21">
        <v>13726</v>
      </c>
      <c r="F21">
        <v>0</v>
      </c>
      <c r="G21">
        <v>9974</v>
      </c>
    </row>
    <row r="22" spans="1:7" x14ac:dyDescent="0.25">
      <c r="A22" t="s">
        <v>156</v>
      </c>
      <c r="B22">
        <v>30</v>
      </c>
      <c r="C22">
        <v>1</v>
      </c>
      <c r="D22">
        <v>3</v>
      </c>
      <c r="E22">
        <v>13500</v>
      </c>
      <c r="F22">
        <v>0</v>
      </c>
      <c r="G22">
        <v>1855</v>
      </c>
    </row>
    <row r="23" spans="1:7" x14ac:dyDescent="0.25">
      <c r="A23" t="s">
        <v>157</v>
      </c>
      <c r="B23">
        <v>18</v>
      </c>
      <c r="C23">
        <v>4</v>
      </c>
      <c r="D23">
        <v>9</v>
      </c>
      <c r="E23">
        <v>10678</v>
      </c>
      <c r="F23">
        <v>0</v>
      </c>
      <c r="G23">
        <v>0</v>
      </c>
    </row>
    <row r="24" spans="1:7" x14ac:dyDescent="0.25">
      <c r="A24" t="s">
        <v>158</v>
      </c>
      <c r="B24">
        <v>7</v>
      </c>
      <c r="C24">
        <v>20</v>
      </c>
      <c r="D24">
        <v>3</v>
      </c>
      <c r="E24">
        <v>3926</v>
      </c>
      <c r="F24">
        <v>8052</v>
      </c>
      <c r="G24">
        <v>0</v>
      </c>
    </row>
    <row r="25" spans="1:7" x14ac:dyDescent="0.25">
      <c r="A25" t="s">
        <v>70</v>
      </c>
      <c r="B25">
        <v>18</v>
      </c>
      <c r="C25">
        <v>31</v>
      </c>
      <c r="D25">
        <v>7</v>
      </c>
      <c r="E25">
        <v>5877</v>
      </c>
      <c r="F25">
        <v>8513</v>
      </c>
      <c r="G25">
        <v>2409</v>
      </c>
    </row>
    <row r="26" spans="1:7" x14ac:dyDescent="0.25">
      <c r="A26" t="s">
        <v>63</v>
      </c>
      <c r="B26">
        <f>SUM(B21:B25)</f>
        <v>101</v>
      </c>
      <c r="C26">
        <f t="shared" ref="C26:G26" si="1">SUM(C21:C25)</f>
        <v>58</v>
      </c>
      <c r="D26">
        <f t="shared" si="1"/>
        <v>32</v>
      </c>
      <c r="E26">
        <f t="shared" si="1"/>
        <v>47707</v>
      </c>
      <c r="F26">
        <f t="shared" si="1"/>
        <v>16565</v>
      </c>
      <c r="G26">
        <f t="shared" si="1"/>
        <v>14238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48AACF9-02F8-4B41-951C-01D513988638}">
          <x14:formula1>
            <xm:f>Data!$B$2:$B$7</xm:f>
          </x14:formula1>
          <xm:sqref>B5</xm:sqref>
        </x14:dataValidation>
        <x14:dataValidation type="list" allowBlank="1" showInputMessage="1" showErrorMessage="1" xr:uid="{A30F7F21-2CF3-475F-B927-415D4E95BCDF}">
          <x14:formula1>
            <xm:f>Data!$C$2:$C$4</xm:f>
          </x14:formula1>
          <xm:sqref>B2</xm:sqref>
        </x14:dataValidation>
        <x14:dataValidation type="list" allowBlank="1" showInputMessage="1" showErrorMessage="1" xr:uid="{B2B82681-B462-4BBD-8AF7-3E6C4DA1AB64}">
          <x14:formula1>
            <xm:f>Data!$A$2:$A$43</xm:f>
          </x14:formula1>
          <xm:sqref>B1</xm:sqref>
        </x14:dataValidation>
        <x14:dataValidation type="list" allowBlank="1" showInputMessage="1" showErrorMessage="1" xr:uid="{C7C1AE7B-D830-4FDC-937D-E8597287C5F5}">
          <x14:formula1>
            <xm:f>Data!$D$2:$D$26</xm:f>
          </x14:formula1>
          <xm:sqref>B7:B8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7CD-9423-4301-A749-48EE08F50DF6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74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159</v>
      </c>
    </row>
    <row r="4" spans="1:7" x14ac:dyDescent="0.25">
      <c r="A4" t="s">
        <v>51</v>
      </c>
      <c r="B4" t="s">
        <v>160</v>
      </c>
    </row>
    <row r="5" spans="1:7" x14ac:dyDescent="0.25">
      <c r="A5" t="s">
        <v>52</v>
      </c>
      <c r="B5" t="s">
        <v>10</v>
      </c>
    </row>
    <row r="6" spans="1:7" x14ac:dyDescent="0.25">
      <c r="A6" t="s">
        <v>53</v>
      </c>
      <c r="B6" s="1">
        <v>0.58680555555555558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15</v>
      </c>
      <c r="C12">
        <v>5</v>
      </c>
      <c r="D12">
        <v>12</v>
      </c>
      <c r="E12">
        <v>7693</v>
      </c>
      <c r="F12">
        <v>0</v>
      </c>
      <c r="G12">
        <v>7783</v>
      </c>
    </row>
    <row r="13" spans="1:7" x14ac:dyDescent="0.25">
      <c r="A13" t="s">
        <v>122</v>
      </c>
      <c r="B13">
        <v>30</v>
      </c>
      <c r="C13">
        <v>6</v>
      </c>
      <c r="D13">
        <v>16</v>
      </c>
      <c r="E13">
        <v>10949</v>
      </c>
      <c r="F13">
        <v>75</v>
      </c>
      <c r="G13">
        <v>0</v>
      </c>
    </row>
    <row r="14" spans="1:7" x14ac:dyDescent="0.25">
      <c r="A14" t="s">
        <v>123</v>
      </c>
      <c r="B14">
        <v>17</v>
      </c>
      <c r="C14">
        <v>1</v>
      </c>
      <c r="D14">
        <v>12</v>
      </c>
      <c r="E14">
        <v>8682</v>
      </c>
      <c r="F14">
        <v>0</v>
      </c>
      <c r="G14">
        <v>772</v>
      </c>
    </row>
    <row r="15" spans="1:7" x14ac:dyDescent="0.25">
      <c r="A15" t="s">
        <v>124</v>
      </c>
      <c r="B15">
        <v>15</v>
      </c>
      <c r="C15">
        <v>16</v>
      </c>
      <c r="D15">
        <v>10</v>
      </c>
      <c r="E15">
        <v>4676</v>
      </c>
      <c r="F15">
        <v>9386</v>
      </c>
      <c r="G15">
        <v>0</v>
      </c>
    </row>
    <row r="16" spans="1:7" x14ac:dyDescent="0.25">
      <c r="A16" t="s">
        <v>125</v>
      </c>
      <c r="B16">
        <v>6</v>
      </c>
      <c r="C16">
        <v>14</v>
      </c>
      <c r="D16">
        <v>13</v>
      </c>
      <c r="E16">
        <v>4349</v>
      </c>
      <c r="F16">
        <v>4759</v>
      </c>
      <c r="G16">
        <v>488</v>
      </c>
    </row>
    <row r="17" spans="1:7" x14ac:dyDescent="0.25">
      <c r="A17" t="s">
        <v>63</v>
      </c>
      <c r="B17">
        <f t="shared" ref="B17:G17" si="0">SUM(B12:B16)</f>
        <v>83</v>
      </c>
      <c r="C17">
        <f t="shared" si="0"/>
        <v>42</v>
      </c>
      <c r="D17">
        <f t="shared" si="0"/>
        <v>63</v>
      </c>
      <c r="E17">
        <f t="shared" si="0"/>
        <v>36349</v>
      </c>
      <c r="F17">
        <f t="shared" si="0"/>
        <v>14220</v>
      </c>
      <c r="G17">
        <f t="shared" si="0"/>
        <v>9043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161</v>
      </c>
      <c r="B21">
        <v>22</v>
      </c>
      <c r="C21">
        <v>3</v>
      </c>
      <c r="D21">
        <v>5</v>
      </c>
      <c r="E21">
        <v>8544</v>
      </c>
      <c r="F21">
        <v>0</v>
      </c>
      <c r="G21">
        <v>2904</v>
      </c>
    </row>
    <row r="22" spans="1:7" x14ac:dyDescent="0.25">
      <c r="B22">
        <v>43</v>
      </c>
      <c r="C22">
        <v>7</v>
      </c>
      <c r="D22">
        <v>9</v>
      </c>
      <c r="E22">
        <v>15891</v>
      </c>
      <c r="F22">
        <v>0</v>
      </c>
      <c r="G22">
        <v>0</v>
      </c>
    </row>
    <row r="23" spans="1:7" x14ac:dyDescent="0.25">
      <c r="B23">
        <v>0</v>
      </c>
      <c r="C23">
        <v>0</v>
      </c>
      <c r="D23">
        <v>1</v>
      </c>
      <c r="E23">
        <v>449</v>
      </c>
      <c r="F23">
        <v>0</v>
      </c>
      <c r="G23">
        <v>0</v>
      </c>
    </row>
    <row r="24" spans="1:7" x14ac:dyDescent="0.25">
      <c r="A24" t="s">
        <v>162</v>
      </c>
      <c r="B24">
        <v>25</v>
      </c>
      <c r="C24">
        <v>13</v>
      </c>
      <c r="D24">
        <v>10</v>
      </c>
      <c r="E24">
        <v>6086</v>
      </c>
      <c r="F24">
        <v>10746</v>
      </c>
      <c r="G24">
        <v>0</v>
      </c>
    </row>
    <row r="25" spans="1:7" x14ac:dyDescent="0.25">
      <c r="A25" t="s">
        <v>163</v>
      </c>
      <c r="B25">
        <v>5</v>
      </c>
      <c r="C25">
        <v>25</v>
      </c>
      <c r="D25">
        <v>11</v>
      </c>
      <c r="E25">
        <v>372</v>
      </c>
      <c r="F25">
        <v>5911</v>
      </c>
      <c r="G25">
        <v>0</v>
      </c>
    </row>
    <row r="26" spans="1:7" x14ac:dyDescent="0.25">
      <c r="A26" t="s">
        <v>63</v>
      </c>
      <c r="B26">
        <f>SUM(B21:B25)</f>
        <v>95</v>
      </c>
      <c r="C26">
        <f t="shared" ref="C26:G26" si="1">SUM(C21:C25)</f>
        <v>48</v>
      </c>
      <c r="D26">
        <f t="shared" si="1"/>
        <v>36</v>
      </c>
      <c r="E26">
        <f t="shared" si="1"/>
        <v>31342</v>
      </c>
      <c r="F26">
        <f t="shared" si="1"/>
        <v>16657</v>
      </c>
      <c r="G26">
        <f t="shared" si="1"/>
        <v>2904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B4F425B-1AD7-4935-9C8F-118EC9A53FF3}">
          <x14:formula1>
            <xm:f>Data!$B$2:$B$7</xm:f>
          </x14:formula1>
          <xm:sqref>B5</xm:sqref>
        </x14:dataValidation>
        <x14:dataValidation type="list" allowBlank="1" showInputMessage="1" showErrorMessage="1" xr:uid="{D857FCF8-A256-466E-9600-328D7C88E06E}">
          <x14:formula1>
            <xm:f>Data!$C$2:$C$4</xm:f>
          </x14:formula1>
          <xm:sqref>B2</xm:sqref>
        </x14:dataValidation>
        <x14:dataValidation type="list" allowBlank="1" showInputMessage="1" showErrorMessage="1" xr:uid="{B9507D11-F5B9-467C-A45B-3855552A9DC8}">
          <x14:formula1>
            <xm:f>Data!$A$2:$A$43</xm:f>
          </x14:formula1>
          <xm:sqref>B1</xm:sqref>
        </x14:dataValidation>
        <x14:dataValidation type="list" allowBlank="1" showInputMessage="1" showErrorMessage="1" xr:uid="{0B12E05C-E60D-4FDF-9D5F-5117DCE76034}">
          <x14:formula1>
            <xm:f>Data!$D$2:$D$26</xm:f>
          </x14:formula1>
          <xm:sqref>B7:B8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5791-0709-4463-B850-EB5804E4FFFB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23</v>
      </c>
    </row>
    <row r="2" spans="1:7" x14ac:dyDescent="0.25">
      <c r="A2" t="s">
        <v>49</v>
      </c>
      <c r="B2" t="s">
        <v>65</v>
      </c>
    </row>
    <row r="3" spans="1:7" x14ac:dyDescent="0.25">
      <c r="A3" t="s">
        <v>50</v>
      </c>
      <c r="B3" t="s">
        <v>164</v>
      </c>
    </row>
    <row r="4" spans="1:7" x14ac:dyDescent="0.25">
      <c r="A4" t="s">
        <v>51</v>
      </c>
      <c r="B4" t="s">
        <v>165</v>
      </c>
    </row>
    <row r="5" spans="1:7" x14ac:dyDescent="0.25">
      <c r="A5" t="s">
        <v>52</v>
      </c>
      <c r="B5" t="s">
        <v>8</v>
      </c>
    </row>
    <row r="6" spans="1:7" x14ac:dyDescent="0.25">
      <c r="A6" t="s">
        <v>53</v>
      </c>
      <c r="B6" s="1">
        <v>0.23194444444444445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3</v>
      </c>
      <c r="C12">
        <v>7</v>
      </c>
      <c r="D12">
        <v>7</v>
      </c>
      <c r="E12">
        <v>2624</v>
      </c>
      <c r="F12">
        <v>0</v>
      </c>
      <c r="G12">
        <v>3904</v>
      </c>
    </row>
    <row r="13" spans="1:7" x14ac:dyDescent="0.25">
      <c r="A13" t="s">
        <v>122</v>
      </c>
      <c r="B13">
        <v>12</v>
      </c>
      <c r="C13">
        <v>0</v>
      </c>
      <c r="D13">
        <v>7</v>
      </c>
      <c r="E13">
        <v>5505</v>
      </c>
      <c r="F13">
        <v>0</v>
      </c>
      <c r="G13">
        <v>197</v>
      </c>
    </row>
    <row r="14" spans="1:7" x14ac:dyDescent="0.25">
      <c r="A14" t="s">
        <v>123</v>
      </c>
      <c r="B14">
        <v>5</v>
      </c>
      <c r="C14">
        <v>0</v>
      </c>
      <c r="D14">
        <v>7</v>
      </c>
      <c r="E14">
        <v>5604</v>
      </c>
      <c r="F14">
        <v>0</v>
      </c>
      <c r="G14">
        <v>570</v>
      </c>
    </row>
    <row r="15" spans="1:7" x14ac:dyDescent="0.25">
      <c r="A15" t="s">
        <v>124</v>
      </c>
      <c r="B15">
        <v>9</v>
      </c>
      <c r="C15">
        <v>6</v>
      </c>
      <c r="D15">
        <v>6</v>
      </c>
      <c r="E15">
        <v>1678</v>
      </c>
      <c r="F15">
        <v>5228</v>
      </c>
      <c r="G15">
        <v>0</v>
      </c>
    </row>
    <row r="16" spans="1:7" x14ac:dyDescent="0.25">
      <c r="A16" t="s">
        <v>125</v>
      </c>
      <c r="B16">
        <v>2</v>
      </c>
      <c r="C16">
        <v>2</v>
      </c>
      <c r="D16">
        <v>7</v>
      </c>
      <c r="E16">
        <v>1626</v>
      </c>
      <c r="F16">
        <v>3071</v>
      </c>
      <c r="G16">
        <v>0</v>
      </c>
    </row>
    <row r="17" spans="1:7" x14ac:dyDescent="0.25">
      <c r="A17" t="s">
        <v>63</v>
      </c>
      <c r="B17">
        <f t="shared" ref="B17:G17" si="0">SUM(B12:B16)</f>
        <v>31</v>
      </c>
      <c r="C17">
        <f t="shared" si="0"/>
        <v>15</v>
      </c>
      <c r="D17">
        <f t="shared" si="0"/>
        <v>34</v>
      </c>
      <c r="E17">
        <f t="shared" si="0"/>
        <v>17037</v>
      </c>
      <c r="F17">
        <f t="shared" si="0"/>
        <v>8299</v>
      </c>
      <c r="G17">
        <f t="shared" si="0"/>
        <v>4671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A21" t="s">
        <v>166</v>
      </c>
      <c r="B21">
        <v>26</v>
      </c>
      <c r="C21">
        <v>5</v>
      </c>
      <c r="D21">
        <v>1</v>
      </c>
      <c r="E21">
        <v>6093</v>
      </c>
      <c r="F21">
        <v>1119</v>
      </c>
      <c r="G21">
        <v>1194</v>
      </c>
    </row>
    <row r="22" spans="1:7" x14ac:dyDescent="0.25">
      <c r="A22" t="s">
        <v>167</v>
      </c>
      <c r="B22">
        <v>21</v>
      </c>
      <c r="C22">
        <v>2</v>
      </c>
      <c r="D22">
        <v>2</v>
      </c>
      <c r="E22">
        <v>5703</v>
      </c>
      <c r="F22">
        <v>0</v>
      </c>
      <c r="G22">
        <v>684</v>
      </c>
    </row>
    <row r="23" spans="1:7" x14ac:dyDescent="0.25">
      <c r="A23" t="s">
        <v>168</v>
      </c>
      <c r="B23">
        <v>14</v>
      </c>
      <c r="C23">
        <v>2</v>
      </c>
      <c r="D23">
        <v>5</v>
      </c>
      <c r="E23">
        <v>1874</v>
      </c>
      <c r="F23">
        <v>265</v>
      </c>
      <c r="G23">
        <v>0</v>
      </c>
    </row>
    <row r="24" spans="1:7" x14ac:dyDescent="0.25">
      <c r="A24" t="s">
        <v>169</v>
      </c>
      <c r="B24">
        <v>31</v>
      </c>
      <c r="C24">
        <v>12</v>
      </c>
      <c r="D24">
        <v>2</v>
      </c>
      <c r="E24">
        <v>6013</v>
      </c>
      <c r="F24">
        <v>4203</v>
      </c>
      <c r="G24">
        <v>0</v>
      </c>
    </row>
    <row r="25" spans="1:7" x14ac:dyDescent="0.25">
      <c r="A25" t="s">
        <v>170</v>
      </c>
      <c r="B25">
        <v>8</v>
      </c>
      <c r="C25">
        <v>17</v>
      </c>
      <c r="D25">
        <v>2</v>
      </c>
      <c r="E25">
        <v>897</v>
      </c>
      <c r="F25">
        <v>3059</v>
      </c>
      <c r="G25">
        <v>0</v>
      </c>
    </row>
    <row r="26" spans="1:7" x14ac:dyDescent="0.25">
      <c r="A26" t="s">
        <v>63</v>
      </c>
      <c r="B26">
        <f>SUM(B21:B25)</f>
        <v>100</v>
      </c>
      <c r="C26">
        <f t="shared" ref="C26:G26" si="1">SUM(C21:C25)</f>
        <v>38</v>
      </c>
      <c r="D26">
        <f t="shared" si="1"/>
        <v>12</v>
      </c>
      <c r="E26">
        <f t="shared" si="1"/>
        <v>20580</v>
      </c>
      <c r="F26">
        <f t="shared" si="1"/>
        <v>8646</v>
      </c>
      <c r="G26">
        <f t="shared" si="1"/>
        <v>1878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B2B7419-D369-4079-99C0-ED3918365E5B}">
          <x14:formula1>
            <xm:f>Data!$B$2:$B$7</xm:f>
          </x14:formula1>
          <xm:sqref>B5</xm:sqref>
        </x14:dataValidation>
        <x14:dataValidation type="list" allowBlank="1" showInputMessage="1" showErrorMessage="1" xr:uid="{4B7C18ED-3D9B-4412-9B65-4A87B1D32821}">
          <x14:formula1>
            <xm:f>Data!$C$2:$C$4</xm:f>
          </x14:formula1>
          <xm:sqref>B2</xm:sqref>
        </x14:dataValidation>
        <x14:dataValidation type="list" allowBlank="1" showInputMessage="1" showErrorMessage="1" xr:uid="{A91EE942-F534-4801-B792-9FE42037EA22}">
          <x14:formula1>
            <xm:f>Data!$A$2:$A$43</xm:f>
          </x14:formula1>
          <xm:sqref>B1</xm:sqref>
        </x14:dataValidation>
        <x14:dataValidation type="list" allowBlank="1" showInputMessage="1" showErrorMessage="1" xr:uid="{6BC64478-91C8-4061-B526-E91A525E6185}">
          <x14:formula1>
            <xm:f>Data!$D$2:$D$26</xm:f>
          </x14:formula1>
          <xm:sqref>B7:B8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5916-5B6B-4CAB-B305-6739C86F5CF5}">
  <dimension ref="A1:G26"/>
  <sheetViews>
    <sheetView workbookViewId="0">
      <selection activeCell="B26" sqref="B26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48</v>
      </c>
      <c r="B1" t="s">
        <v>28</v>
      </c>
    </row>
    <row r="2" spans="1:7" x14ac:dyDescent="0.25">
      <c r="A2" t="s">
        <v>49</v>
      </c>
      <c r="B2" t="s">
        <v>64</v>
      </c>
    </row>
    <row r="3" spans="1:7" x14ac:dyDescent="0.25">
      <c r="A3" t="s">
        <v>50</v>
      </c>
      <c r="B3" t="s">
        <v>119</v>
      </c>
    </row>
    <row r="4" spans="1:7" x14ac:dyDescent="0.25">
      <c r="A4" t="s">
        <v>51</v>
      </c>
      <c r="B4" t="s">
        <v>171</v>
      </c>
    </row>
    <row r="5" spans="1:7" x14ac:dyDescent="0.25">
      <c r="A5" t="s">
        <v>52</v>
      </c>
      <c r="B5" t="s">
        <v>11</v>
      </c>
    </row>
    <row r="6" spans="1:7" x14ac:dyDescent="0.25">
      <c r="A6" t="s">
        <v>53</v>
      </c>
      <c r="B6" s="1">
        <v>0.3347222222222222</v>
      </c>
    </row>
    <row r="7" spans="1:7" x14ac:dyDescent="0.25">
      <c r="A7" t="s">
        <v>81</v>
      </c>
      <c r="B7" s="1"/>
    </row>
    <row r="8" spans="1:7" x14ac:dyDescent="0.25">
      <c r="A8" t="s">
        <v>82</v>
      </c>
      <c r="B8" s="1"/>
    </row>
    <row r="10" spans="1:7" x14ac:dyDescent="0.25">
      <c r="A10" t="s">
        <v>54</v>
      </c>
    </row>
    <row r="11" spans="1:7" x14ac:dyDescent="0.2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 t="s">
        <v>121</v>
      </c>
      <c r="B12">
        <v>8</v>
      </c>
      <c r="C12">
        <v>2</v>
      </c>
      <c r="D12">
        <v>4</v>
      </c>
      <c r="E12">
        <v>5841</v>
      </c>
      <c r="F12">
        <v>0</v>
      </c>
      <c r="G12">
        <v>17623</v>
      </c>
    </row>
    <row r="13" spans="1:7" x14ac:dyDescent="0.25">
      <c r="A13" t="s">
        <v>122</v>
      </c>
      <c r="B13">
        <v>17</v>
      </c>
      <c r="C13">
        <v>1</v>
      </c>
      <c r="D13">
        <v>4</v>
      </c>
      <c r="E13">
        <v>9614</v>
      </c>
      <c r="F13">
        <v>1270</v>
      </c>
      <c r="G13">
        <v>0</v>
      </c>
    </row>
    <row r="14" spans="1:7" x14ac:dyDescent="0.25">
      <c r="A14" t="s">
        <v>123</v>
      </c>
      <c r="B14">
        <v>10</v>
      </c>
      <c r="C14">
        <v>2</v>
      </c>
      <c r="D14">
        <v>4</v>
      </c>
      <c r="E14">
        <v>6802</v>
      </c>
      <c r="F14">
        <v>0</v>
      </c>
      <c r="G14">
        <v>409</v>
      </c>
    </row>
    <row r="15" spans="1:7" x14ac:dyDescent="0.25">
      <c r="A15" t="s">
        <v>124</v>
      </c>
      <c r="B15">
        <v>9</v>
      </c>
      <c r="C15">
        <v>8</v>
      </c>
      <c r="D15">
        <v>3</v>
      </c>
      <c r="E15">
        <v>4452</v>
      </c>
      <c r="F15">
        <v>9075</v>
      </c>
      <c r="G15">
        <v>0</v>
      </c>
    </row>
    <row r="16" spans="1:7" x14ac:dyDescent="0.25">
      <c r="A16" t="s">
        <v>125</v>
      </c>
      <c r="B16">
        <v>2</v>
      </c>
      <c r="C16">
        <v>13</v>
      </c>
      <c r="D16">
        <v>3</v>
      </c>
      <c r="E16">
        <v>772</v>
      </c>
      <c r="F16">
        <v>7910</v>
      </c>
      <c r="G16">
        <v>0</v>
      </c>
    </row>
    <row r="17" spans="1:7" x14ac:dyDescent="0.25">
      <c r="A17" t="s">
        <v>63</v>
      </c>
      <c r="B17">
        <f t="shared" ref="B17:G17" si="0">SUM(B12:B16)</f>
        <v>46</v>
      </c>
      <c r="C17">
        <f t="shared" si="0"/>
        <v>26</v>
      </c>
      <c r="D17">
        <f t="shared" si="0"/>
        <v>18</v>
      </c>
      <c r="E17">
        <f t="shared" si="0"/>
        <v>27481</v>
      </c>
      <c r="F17">
        <f t="shared" si="0"/>
        <v>18255</v>
      </c>
      <c r="G17">
        <f t="shared" si="0"/>
        <v>18032</v>
      </c>
    </row>
    <row r="19" spans="1:7" x14ac:dyDescent="0.25">
      <c r="A19" t="s">
        <v>62</v>
      </c>
    </row>
    <row r="20" spans="1:7" x14ac:dyDescent="0.25">
      <c r="A20" t="s">
        <v>55</v>
      </c>
      <c r="B20" t="s">
        <v>56</v>
      </c>
      <c r="C20" t="s">
        <v>57</v>
      </c>
      <c r="D20" t="s">
        <v>58</v>
      </c>
      <c r="E20" t="s">
        <v>59</v>
      </c>
      <c r="F20" t="s">
        <v>60</v>
      </c>
      <c r="G20" t="s">
        <v>61</v>
      </c>
    </row>
    <row r="21" spans="1:7" x14ac:dyDescent="0.25">
      <c r="B21">
        <v>8</v>
      </c>
      <c r="C21">
        <v>2</v>
      </c>
      <c r="D21">
        <v>4</v>
      </c>
      <c r="E21">
        <v>10623</v>
      </c>
      <c r="F21">
        <v>14149</v>
      </c>
    </row>
    <row r="22" spans="1:7" x14ac:dyDescent="0.25">
      <c r="A22" t="s">
        <v>172</v>
      </c>
      <c r="B22">
        <v>12</v>
      </c>
      <c r="C22">
        <v>0</v>
      </c>
      <c r="D22">
        <v>4</v>
      </c>
      <c r="E22">
        <v>8615</v>
      </c>
      <c r="F22">
        <v>0</v>
      </c>
      <c r="G22">
        <v>90</v>
      </c>
    </row>
    <row r="23" spans="1:7" x14ac:dyDescent="0.25">
      <c r="A23" t="s">
        <v>173</v>
      </c>
      <c r="B23">
        <v>13</v>
      </c>
      <c r="C23">
        <v>1</v>
      </c>
      <c r="D23">
        <v>6</v>
      </c>
      <c r="E23">
        <v>6369</v>
      </c>
      <c r="F23">
        <v>1460</v>
      </c>
      <c r="G23">
        <v>0</v>
      </c>
    </row>
    <row r="24" spans="1:7" x14ac:dyDescent="0.25">
      <c r="A24" t="s">
        <v>174</v>
      </c>
      <c r="B24">
        <v>6</v>
      </c>
      <c r="C24">
        <v>7</v>
      </c>
      <c r="D24">
        <v>4</v>
      </c>
      <c r="E24">
        <v>2820</v>
      </c>
      <c r="F24">
        <v>6266</v>
      </c>
      <c r="G24">
        <v>645</v>
      </c>
    </row>
    <row r="25" spans="1:7" x14ac:dyDescent="0.25">
      <c r="A25" t="s">
        <v>175</v>
      </c>
      <c r="B25">
        <v>1</v>
      </c>
      <c r="C25">
        <v>9</v>
      </c>
      <c r="D25">
        <v>5</v>
      </c>
      <c r="E25">
        <v>60</v>
      </c>
      <c r="F25">
        <v>8453</v>
      </c>
      <c r="G25">
        <v>0</v>
      </c>
    </row>
    <row r="26" spans="1:7" x14ac:dyDescent="0.25">
      <c r="A26" t="s">
        <v>63</v>
      </c>
      <c r="B26">
        <f>SUM(B21:B25)</f>
        <v>40</v>
      </c>
      <c r="C26">
        <f t="shared" ref="C26:G26" si="1">SUM(C21:C25)</f>
        <v>19</v>
      </c>
      <c r="D26">
        <f t="shared" si="1"/>
        <v>23</v>
      </c>
      <c r="E26">
        <f t="shared" si="1"/>
        <v>28487</v>
      </c>
      <c r="F26">
        <f t="shared" si="1"/>
        <v>30328</v>
      </c>
      <c r="G26">
        <f t="shared" si="1"/>
        <v>735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E10BE9-A6FC-41CD-AB33-79935E2A2B8E}">
          <x14:formula1>
            <xm:f>Data!$B$2:$B$7</xm:f>
          </x14:formula1>
          <xm:sqref>B5</xm:sqref>
        </x14:dataValidation>
        <x14:dataValidation type="list" allowBlank="1" showInputMessage="1" showErrorMessage="1" xr:uid="{5842FC4C-24C3-43FB-ADD5-AFD8ACF3D09A}">
          <x14:formula1>
            <xm:f>Data!$C$2:$C$4</xm:f>
          </x14:formula1>
          <xm:sqref>B2</xm:sqref>
        </x14:dataValidation>
        <x14:dataValidation type="list" allowBlank="1" showInputMessage="1" showErrorMessage="1" xr:uid="{ED6657B3-7282-4DAA-A785-774E8E214E8B}">
          <x14:formula1>
            <xm:f>Data!$A$2:$A$43</xm:f>
          </x14:formula1>
          <xm:sqref>B1</xm:sqref>
        </x14:dataValidation>
        <x14:dataValidation type="list" allowBlank="1" showInputMessage="1" showErrorMessage="1" xr:uid="{4C954775-8349-4CC2-8DBB-23C5B4AC4D9A}">
          <x14:formula1>
            <xm:f>Data!$D$2:$D$26</xm:f>
          </x14:formula1>
          <xm:sqref>B7:B8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Match1</vt:lpstr>
      <vt:lpstr>Match2</vt:lpstr>
      <vt:lpstr>Match3</vt:lpstr>
      <vt:lpstr>Match4</vt:lpstr>
      <vt:lpstr>Match5</vt:lpstr>
      <vt:lpstr>Match6</vt:lpstr>
      <vt:lpstr>Match7</vt:lpstr>
      <vt:lpstr>Match8</vt:lpstr>
      <vt:lpstr>Match9</vt:lpstr>
      <vt:lpstr>Match10</vt:lpstr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Patton</dc:creator>
  <cp:lastModifiedBy>Jeffrey Patton</cp:lastModifiedBy>
  <dcterms:created xsi:type="dcterms:W3CDTF">2025-01-07T06:03:50Z</dcterms:created>
  <dcterms:modified xsi:type="dcterms:W3CDTF">2025-01-19T18:54:45Z</dcterms:modified>
</cp:coreProperties>
</file>