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projects\sysop71\_tournaments\sheets\"/>
    </mc:Choice>
  </mc:AlternateContent>
  <xr:revisionPtr revIDLastSave="0" documentId="8_{52EDA28A-73D3-496B-8609-49A838A31190}" xr6:coauthVersionLast="47" xr6:coauthVersionMax="47" xr10:uidLastSave="{00000000-0000-0000-0000-000000000000}"/>
  <bookViews>
    <workbookView xWindow="28680" yWindow="-120" windowWidth="25440" windowHeight="15390" activeTab="10" xr2:uid="{43B2D380-D541-4D82-B070-907991E6725B}"/>
  </bookViews>
  <sheets>
    <sheet name="Match1" sheetId="1" r:id="rId1"/>
    <sheet name="Match2" sheetId="2" r:id="rId2"/>
    <sheet name="Match3" sheetId="3" r:id="rId3"/>
    <sheet name="Match4" sheetId="4" r:id="rId4"/>
    <sheet name="Match5" sheetId="5" r:id="rId5"/>
    <sheet name="Match6" sheetId="6" r:id="rId6"/>
    <sheet name="Match7" sheetId="7" r:id="rId7"/>
    <sheet name="Match8" sheetId="8" r:id="rId8"/>
    <sheet name="Match9" sheetId="9" r:id="rId9"/>
    <sheet name="Match10" sheetId="10" r:id="rId10"/>
    <sheet name="Overview" sheetId="11" r:id="rId11"/>
    <sheet name="Data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1" l="1"/>
  <c r="K13" i="11"/>
  <c r="M4" i="11"/>
  <c r="M5" i="11"/>
  <c r="M6" i="11"/>
  <c r="M7" i="11"/>
  <c r="M8" i="11"/>
  <c r="M9" i="11"/>
  <c r="M10" i="11"/>
  <c r="M11" i="11"/>
  <c r="M12" i="11"/>
  <c r="M13" i="11"/>
  <c r="M3" i="11"/>
  <c r="F12" i="11"/>
  <c r="F11" i="11"/>
  <c r="F10" i="11"/>
  <c r="F6" i="11"/>
  <c r="F5" i="11"/>
  <c r="F4" i="11"/>
  <c r="E7" i="11"/>
  <c r="E6" i="11"/>
  <c r="E5" i="11"/>
  <c r="G5" i="11" s="1"/>
  <c r="E4" i="11"/>
  <c r="G6" i="11"/>
  <c r="E3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H35" i="11" s="1"/>
  <c r="E35" i="11"/>
  <c r="F35" i="11"/>
  <c r="G35" i="11"/>
  <c r="C31" i="11"/>
  <c r="D31" i="11"/>
  <c r="E31" i="11"/>
  <c r="F31" i="11"/>
  <c r="G31" i="11"/>
  <c r="B31" i="11"/>
  <c r="H31" i="11" s="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B23" i="11"/>
  <c r="B24" i="11"/>
  <c r="H24" i="11" s="1"/>
  <c r="B25" i="11"/>
  <c r="H25" i="11" s="1"/>
  <c r="B26" i="11"/>
  <c r="B22" i="11"/>
  <c r="D12" i="11"/>
  <c r="H12" i="11" s="1"/>
  <c r="D11" i="11"/>
  <c r="H11" i="11" s="1"/>
  <c r="D10" i="11"/>
  <c r="H10" i="11" s="1"/>
  <c r="D9" i="11"/>
  <c r="I9" i="11" s="1"/>
  <c r="D8" i="11"/>
  <c r="H8" i="11" s="1"/>
  <c r="C12" i="11"/>
  <c r="C11" i="11"/>
  <c r="C10" i="11"/>
  <c r="C9" i="11"/>
  <c r="C8" i="11"/>
  <c r="D7" i="11"/>
  <c r="I7" i="11" s="1"/>
  <c r="C7" i="11"/>
  <c r="B12" i="11"/>
  <c r="B11" i="11"/>
  <c r="B10" i="11"/>
  <c r="B9" i="11"/>
  <c r="B8" i="11"/>
  <c r="B7" i="11"/>
  <c r="D6" i="11"/>
  <c r="I6" i="11" s="1"/>
  <c r="C6" i="11"/>
  <c r="B6" i="11"/>
  <c r="D5" i="11"/>
  <c r="H5" i="11" s="1"/>
  <c r="C5" i="11"/>
  <c r="B5" i="11"/>
  <c r="D4" i="11"/>
  <c r="H4" i="11" s="1"/>
  <c r="C4" i="11"/>
  <c r="B4" i="11"/>
  <c r="D3" i="11"/>
  <c r="I3" i="11" s="1"/>
  <c r="C3" i="11"/>
  <c r="B3" i="11"/>
  <c r="G24" i="10"/>
  <c r="F24" i="10"/>
  <c r="E24" i="10"/>
  <c r="D24" i="10"/>
  <c r="C24" i="10"/>
  <c r="B24" i="10"/>
  <c r="G15" i="10"/>
  <c r="F15" i="10"/>
  <c r="E15" i="10"/>
  <c r="D15" i="10"/>
  <c r="C15" i="10"/>
  <c r="B15" i="10"/>
  <c r="E12" i="11" s="1"/>
  <c r="G24" i="9"/>
  <c r="F24" i="9"/>
  <c r="E24" i="9"/>
  <c r="D24" i="9"/>
  <c r="C24" i="9"/>
  <c r="B24" i="9"/>
  <c r="G15" i="9"/>
  <c r="F15" i="9"/>
  <c r="E15" i="9"/>
  <c r="D15" i="9"/>
  <c r="C15" i="9"/>
  <c r="B15" i="9"/>
  <c r="E11" i="11" s="1"/>
  <c r="G24" i="8"/>
  <c r="F24" i="8"/>
  <c r="E24" i="8"/>
  <c r="D24" i="8"/>
  <c r="C24" i="8"/>
  <c r="B24" i="8"/>
  <c r="G15" i="8"/>
  <c r="F15" i="8"/>
  <c r="E15" i="8"/>
  <c r="D15" i="8"/>
  <c r="C15" i="8"/>
  <c r="B15" i="8"/>
  <c r="E10" i="11" s="1"/>
  <c r="G24" i="7"/>
  <c r="F24" i="7"/>
  <c r="E24" i="7"/>
  <c r="D24" i="7"/>
  <c r="C24" i="7"/>
  <c r="B24" i="7"/>
  <c r="G15" i="7"/>
  <c r="F15" i="7"/>
  <c r="E15" i="7"/>
  <c r="D15" i="7"/>
  <c r="F9" i="11" s="1"/>
  <c r="C15" i="7"/>
  <c r="B15" i="7"/>
  <c r="E9" i="11" s="1"/>
  <c r="G24" i="6"/>
  <c r="F24" i="6"/>
  <c r="E24" i="6"/>
  <c r="D24" i="6"/>
  <c r="C24" i="6"/>
  <c r="B24" i="6"/>
  <c r="G15" i="6"/>
  <c r="F15" i="6"/>
  <c r="E15" i="6"/>
  <c r="D15" i="6"/>
  <c r="F8" i="11" s="1"/>
  <c r="C15" i="6"/>
  <c r="B15" i="6"/>
  <c r="E8" i="11" s="1"/>
  <c r="G8" i="11" s="1"/>
  <c r="G24" i="5"/>
  <c r="F24" i="5"/>
  <c r="E24" i="5"/>
  <c r="D24" i="5"/>
  <c r="C24" i="5"/>
  <c r="B24" i="5"/>
  <c r="G15" i="5"/>
  <c r="F15" i="5"/>
  <c r="E15" i="5"/>
  <c r="D15" i="5"/>
  <c r="F7" i="11" s="1"/>
  <c r="C15" i="5"/>
  <c r="B15" i="5"/>
  <c r="G24" i="4"/>
  <c r="F24" i="4"/>
  <c r="E24" i="4"/>
  <c r="D24" i="4"/>
  <c r="C24" i="4"/>
  <c r="B24" i="4"/>
  <c r="G15" i="4"/>
  <c r="F15" i="4"/>
  <c r="E15" i="4"/>
  <c r="D15" i="4"/>
  <c r="C15" i="4"/>
  <c r="B15" i="4"/>
  <c r="G24" i="3"/>
  <c r="F24" i="3"/>
  <c r="E24" i="3"/>
  <c r="D24" i="3"/>
  <c r="C24" i="3"/>
  <c r="B24" i="3"/>
  <c r="G15" i="3"/>
  <c r="F15" i="3"/>
  <c r="E15" i="3"/>
  <c r="D15" i="3"/>
  <c r="C15" i="3"/>
  <c r="B15" i="3"/>
  <c r="G24" i="2"/>
  <c r="F24" i="2"/>
  <c r="E24" i="2"/>
  <c r="D24" i="2"/>
  <c r="C24" i="2"/>
  <c r="B24" i="2"/>
  <c r="G15" i="2"/>
  <c r="F15" i="2"/>
  <c r="E15" i="2"/>
  <c r="D15" i="2"/>
  <c r="C15" i="2"/>
  <c r="B15" i="2"/>
  <c r="C24" i="1"/>
  <c r="D24" i="1"/>
  <c r="E24" i="1"/>
  <c r="F24" i="1"/>
  <c r="G24" i="1"/>
  <c r="B24" i="1"/>
  <c r="G15" i="1"/>
  <c r="F15" i="1"/>
  <c r="E15" i="1"/>
  <c r="D15" i="1"/>
  <c r="F3" i="11" s="1"/>
  <c r="C15" i="1"/>
  <c r="B15" i="1"/>
  <c r="G12" i="11" l="1"/>
  <c r="G11" i="11"/>
  <c r="G10" i="11"/>
  <c r="H23" i="11"/>
  <c r="H32" i="11"/>
  <c r="H34" i="11"/>
  <c r="H33" i="11"/>
  <c r="H26" i="11"/>
  <c r="H22" i="11"/>
  <c r="G7" i="11"/>
  <c r="F13" i="11"/>
  <c r="H6" i="11"/>
  <c r="J6" i="11" s="1"/>
  <c r="H7" i="11"/>
  <c r="J7" i="11" s="1"/>
  <c r="G3" i="11"/>
  <c r="G4" i="11"/>
  <c r="I11" i="11"/>
  <c r="J11" i="11" s="1"/>
  <c r="I10" i="11"/>
  <c r="J10" i="11" s="1"/>
  <c r="I4" i="11"/>
  <c r="J4" i="11" s="1"/>
  <c r="H9" i="11"/>
  <c r="J9" i="11" s="1"/>
  <c r="G9" i="11"/>
  <c r="G13" i="11" s="1"/>
  <c r="H3" i="11"/>
  <c r="I8" i="11"/>
  <c r="J8" i="11" s="1"/>
  <c r="I5" i="11"/>
  <c r="J5" i="11" s="1"/>
  <c r="E13" i="11"/>
  <c r="I12" i="11"/>
  <c r="J12" i="11" s="1"/>
  <c r="E36" i="11"/>
  <c r="G18" i="11"/>
  <c r="C36" i="11"/>
  <c r="B18" i="11"/>
  <c r="F18" i="11"/>
  <c r="E18" i="11"/>
  <c r="D18" i="11"/>
  <c r="C18" i="11"/>
  <c r="G17" i="11"/>
  <c r="E27" i="11"/>
  <c r="B17" i="11"/>
  <c r="F17" i="11"/>
  <c r="D17" i="11"/>
  <c r="C17" i="11"/>
  <c r="D36" i="11"/>
  <c r="B36" i="11"/>
  <c r="E17" i="11"/>
  <c r="F27" i="11"/>
  <c r="G27" i="11"/>
  <c r="D27" i="11"/>
  <c r="C27" i="11"/>
  <c r="B27" i="11"/>
  <c r="G36" i="11"/>
  <c r="F36" i="11"/>
  <c r="H18" i="11" l="1"/>
  <c r="H17" i="11"/>
  <c r="J3" i="11"/>
  <c r="H13" i="11"/>
  <c r="I13" i="11"/>
  <c r="J13" i="11" l="1"/>
</calcChain>
</file>

<file path=xl/sharedStrings.xml><?xml version="1.0" encoding="utf-8"?>
<sst xmlns="http://schemas.openxmlformats.org/spreadsheetml/2006/main" count="497" uniqueCount="157">
  <si>
    <t>Matches</t>
  </si>
  <si>
    <t>Round</t>
  </si>
  <si>
    <t>Map</t>
  </si>
  <si>
    <t>Result</t>
  </si>
  <si>
    <t>Final Score</t>
  </si>
  <si>
    <t>Maps</t>
  </si>
  <si>
    <t>Game Modes</t>
  </si>
  <si>
    <t>Control</t>
  </si>
  <si>
    <t>Escort</t>
  </si>
  <si>
    <t>Clash</t>
  </si>
  <si>
    <t>Flashpoint</t>
  </si>
  <si>
    <t>Hybrid</t>
  </si>
  <si>
    <t>Busan</t>
  </si>
  <si>
    <t>Ilios</t>
  </si>
  <si>
    <t>Lijiang Tower</t>
  </si>
  <si>
    <t>Nepal</t>
  </si>
  <si>
    <t>Oasis</t>
  </si>
  <si>
    <t>Circuit Royal</t>
  </si>
  <si>
    <t>Dorado</t>
  </si>
  <si>
    <t>Havana</t>
  </si>
  <si>
    <t>Junkertown</t>
  </si>
  <si>
    <t>Rialto</t>
  </si>
  <si>
    <t>Route 66</t>
  </si>
  <si>
    <t>Watchpoint: Gibraltar</t>
  </si>
  <si>
    <t>Blizzard World</t>
  </si>
  <si>
    <t>Eichenwalde</t>
  </si>
  <si>
    <t>Hollywood</t>
  </si>
  <si>
    <t>King's Row</t>
  </si>
  <si>
    <t>Midtown</t>
  </si>
  <si>
    <t>Numbani</t>
  </si>
  <si>
    <t>Paraiso</t>
  </si>
  <si>
    <t>Colosseo</t>
  </si>
  <si>
    <t>Esperanca</t>
  </si>
  <si>
    <t>New Queen Street</t>
  </si>
  <si>
    <t>Ayutthaya</t>
  </si>
  <si>
    <t>Black Forest</t>
  </si>
  <si>
    <t>Chateau Guillard</t>
  </si>
  <si>
    <t>Ecopoint: Antarctica</t>
  </si>
  <si>
    <t>Kanezaka</t>
  </si>
  <si>
    <t>Malevento</t>
  </si>
  <si>
    <t>Necropolis</t>
  </si>
  <si>
    <t>Petra</t>
  </si>
  <si>
    <t>Workshop</t>
  </si>
  <si>
    <t>Hanamura</t>
  </si>
  <si>
    <t>Horizon Lunar Colony</t>
  </si>
  <si>
    <t>Paris</t>
  </si>
  <si>
    <t>Temple of Anubis</t>
  </si>
  <si>
    <t>Volskaya Industries</t>
  </si>
  <si>
    <t>Map:</t>
  </si>
  <si>
    <t>Result:</t>
  </si>
  <si>
    <t>Final Score:</t>
  </si>
  <si>
    <t>Date:</t>
  </si>
  <si>
    <t>Game Mode:</t>
  </si>
  <si>
    <t>Game Length:</t>
  </si>
  <si>
    <t>Blue Team</t>
  </si>
  <si>
    <t>Player</t>
  </si>
  <si>
    <t>Eliminations</t>
  </si>
  <si>
    <t>Assists</t>
  </si>
  <si>
    <t>Deaths</t>
  </si>
  <si>
    <t>Damage</t>
  </si>
  <si>
    <t>Healing</t>
  </si>
  <si>
    <t>Mitigation</t>
  </si>
  <si>
    <t>Red Team</t>
  </si>
  <si>
    <t>Total</t>
  </si>
  <si>
    <t>Victory</t>
  </si>
  <si>
    <t>Defeat</t>
  </si>
  <si>
    <t>Draw</t>
  </si>
  <si>
    <t>Game Stats</t>
  </si>
  <si>
    <t>Team</t>
  </si>
  <si>
    <t>Blue</t>
  </si>
  <si>
    <t>Red</t>
  </si>
  <si>
    <t>Suravasa</t>
  </si>
  <si>
    <t>Hanaoka</t>
  </si>
  <si>
    <t>Throne of Anubis</t>
  </si>
  <si>
    <t>New Junk City</t>
  </si>
  <si>
    <t>TOTALS</t>
  </si>
  <si>
    <t>PLAYER1</t>
  </si>
  <si>
    <t>PLAYER2</t>
  </si>
  <si>
    <t>PLAYER3</t>
  </si>
  <si>
    <t>PLAYER4</t>
  </si>
  <si>
    <t>PLAYER5</t>
  </si>
  <si>
    <t>SYSOP71</t>
  </si>
  <si>
    <t>ANT</t>
  </si>
  <si>
    <t>FATHER</t>
  </si>
  <si>
    <t>AGARDBW1491</t>
  </si>
  <si>
    <t>AGARDNEXUS</t>
  </si>
  <si>
    <t>KONEKO</t>
  </si>
  <si>
    <t>DARTHCRISSY</t>
  </si>
  <si>
    <t>MILLO</t>
  </si>
  <si>
    <t>COLLEYFLOWER</t>
  </si>
  <si>
    <t>YNNLY</t>
  </si>
  <si>
    <t>0 vs 3</t>
  </si>
  <si>
    <t>01/11/25 - 18:13</t>
  </si>
  <si>
    <t>3 vs 2</t>
  </si>
  <si>
    <t>01/11/25 - 18:34</t>
  </si>
  <si>
    <t>VICTORU360</t>
  </si>
  <si>
    <t>LACAOOPACO</t>
  </si>
  <si>
    <t>QUIROZ21</t>
  </si>
  <si>
    <t>SEVEN</t>
  </si>
  <si>
    <t>0 vs 2</t>
  </si>
  <si>
    <t>01/10/25 - 18:53</t>
  </si>
  <si>
    <t>RUSTOLA</t>
  </si>
  <si>
    <t>FLAXHAWK</t>
  </si>
  <si>
    <t>1 vs 2</t>
  </si>
  <si>
    <t>01/11/25 - 19:15</t>
  </si>
  <si>
    <t>THWOMP13</t>
  </si>
  <si>
    <t>ALESSIA</t>
  </si>
  <si>
    <t>PERROBERTO96</t>
  </si>
  <si>
    <t>ANTARTICA</t>
  </si>
  <si>
    <t>SPIRIT</t>
  </si>
  <si>
    <t>01/11/24 - 19:41</t>
  </si>
  <si>
    <t>GMGOBLIN</t>
  </si>
  <si>
    <t>COQUITT059</t>
  </si>
  <si>
    <t>GOTHDY</t>
  </si>
  <si>
    <t>ADCN</t>
  </si>
  <si>
    <t>FRANK</t>
  </si>
  <si>
    <t>01/11/25 - 20:07</t>
  </si>
  <si>
    <t>ESKAYRD</t>
  </si>
  <si>
    <t>DBATSY</t>
  </si>
  <si>
    <t>REVERSDZ</t>
  </si>
  <si>
    <t>PAWSS!</t>
  </si>
  <si>
    <t>XGOSSIPGIRLX</t>
  </si>
  <si>
    <t>3 vs 4</t>
  </si>
  <si>
    <t>01/11/25 - 20:32</t>
  </si>
  <si>
    <t>BICHOHORNY</t>
  </si>
  <si>
    <t>ARK</t>
  </si>
  <si>
    <t>SURPOWER</t>
  </si>
  <si>
    <t>ENANOCACHOND</t>
  </si>
  <si>
    <t>SHEESHERVILL</t>
  </si>
  <si>
    <t>5 vs 3</t>
  </si>
  <si>
    <t>01/11/25 - 20:47</t>
  </si>
  <si>
    <t>LUNAE</t>
  </si>
  <si>
    <t>JASPERLONER</t>
  </si>
  <si>
    <t>XVNDERR</t>
  </si>
  <si>
    <t>JUICE</t>
  </si>
  <si>
    <t>TEDYPORTUANO</t>
  </si>
  <si>
    <t>01/11/25 - 21:14</t>
  </si>
  <si>
    <t>THEPUNISHER</t>
  </si>
  <si>
    <t>NINJAVERDE</t>
  </si>
  <si>
    <t>PERIRTITIORI</t>
  </si>
  <si>
    <t>AMBASSADOR</t>
  </si>
  <si>
    <t>DAGGERWOLF69</t>
  </si>
  <si>
    <t>01/11/25 - 21:28</t>
  </si>
  <si>
    <t>THUNDERDIA</t>
  </si>
  <si>
    <t>LUCIDELMON69</t>
  </si>
  <si>
    <t>TATUM2001</t>
  </si>
  <si>
    <t>MEOWDY</t>
  </si>
  <si>
    <t>ODOTNIHTON</t>
  </si>
  <si>
    <t>K/D Ratio</t>
  </si>
  <si>
    <t>Points Blue</t>
  </si>
  <si>
    <t>Points Red</t>
  </si>
  <si>
    <t>Differential</t>
  </si>
  <si>
    <t>Scorecard</t>
  </si>
  <si>
    <t>Average</t>
  </si>
  <si>
    <t>SOO</t>
  </si>
  <si>
    <t>Bottom SR</t>
  </si>
  <si>
    <t>Top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</si>
</sst>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4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E5A8-6F3E-48BF-810D-182F0C8DC1A3}">
  <dimension ref="A1:G24"/>
  <sheetViews>
    <sheetView workbookViewId="0"/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24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91</v>
      </c>
    </row>
    <row r="4" spans="1:7" x14ac:dyDescent="0.25">
      <c r="A4" t="s">
        <v>51</v>
      </c>
      <c r="B4" t="s">
        <v>92</v>
      </c>
    </row>
    <row r="5" spans="1:7" x14ac:dyDescent="0.25">
      <c r="A5" t="s">
        <v>52</v>
      </c>
      <c r="B5" t="s">
        <v>11</v>
      </c>
    </row>
    <row r="6" spans="1:7" x14ac:dyDescent="0.25">
      <c r="A6" t="s">
        <v>53</v>
      </c>
      <c r="B6" s="1">
        <v>0.42083333333333334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1</v>
      </c>
      <c r="C10">
        <v>8</v>
      </c>
      <c r="D10">
        <v>9</v>
      </c>
      <c r="E10">
        <v>1353</v>
      </c>
      <c r="F10">
        <v>5034</v>
      </c>
      <c r="G10">
        <v>247</v>
      </c>
    </row>
    <row r="11" spans="1:7" x14ac:dyDescent="0.25">
      <c r="A11" t="s">
        <v>82</v>
      </c>
      <c r="B11">
        <v>10</v>
      </c>
      <c r="C11">
        <v>1</v>
      </c>
      <c r="D11">
        <v>11</v>
      </c>
      <c r="E11">
        <v>7200</v>
      </c>
      <c r="F11">
        <v>50</v>
      </c>
      <c r="G11">
        <v>904</v>
      </c>
    </row>
    <row r="12" spans="1:7" x14ac:dyDescent="0.25">
      <c r="A12" t="s">
        <v>83</v>
      </c>
      <c r="B12">
        <v>9</v>
      </c>
      <c r="C12">
        <v>0</v>
      </c>
      <c r="D12">
        <v>6</v>
      </c>
      <c r="E12">
        <v>8326</v>
      </c>
      <c r="F12">
        <v>0</v>
      </c>
      <c r="G12">
        <v>144</v>
      </c>
    </row>
    <row r="13" spans="1:7" x14ac:dyDescent="0.25">
      <c r="A13" t="s">
        <v>84</v>
      </c>
      <c r="B13">
        <v>2</v>
      </c>
      <c r="C13">
        <v>8</v>
      </c>
      <c r="D13">
        <v>10</v>
      </c>
      <c r="E13">
        <v>1732</v>
      </c>
      <c r="F13">
        <v>8642</v>
      </c>
      <c r="G13">
        <v>0</v>
      </c>
    </row>
    <row r="14" spans="1:7" x14ac:dyDescent="0.25">
      <c r="A14" t="s">
        <v>81</v>
      </c>
      <c r="B14">
        <v>5</v>
      </c>
      <c r="C14">
        <v>0</v>
      </c>
      <c r="D14">
        <v>11</v>
      </c>
      <c r="E14">
        <v>6460</v>
      </c>
      <c r="F14">
        <v>0</v>
      </c>
      <c r="G14">
        <v>9261</v>
      </c>
    </row>
    <row r="15" spans="1:7" x14ac:dyDescent="0.25">
      <c r="A15" t="s">
        <v>63</v>
      </c>
      <c r="B15">
        <f>SUM(B10:B14)</f>
        <v>27</v>
      </c>
      <c r="C15">
        <f>SUM(C10:C14)</f>
        <v>17</v>
      </c>
      <c r="D15">
        <f>SUM(D10:D14)</f>
        <v>47</v>
      </c>
      <c r="E15">
        <f>SUM(E10:E14)</f>
        <v>25071</v>
      </c>
      <c r="F15">
        <f>SUM(F10:F14)</f>
        <v>13726</v>
      </c>
      <c r="G15">
        <f>SUM(G10:G14)</f>
        <v>10556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86</v>
      </c>
      <c r="B19">
        <v>32</v>
      </c>
      <c r="C19">
        <v>6</v>
      </c>
      <c r="D19">
        <v>1</v>
      </c>
      <c r="E19">
        <v>7593</v>
      </c>
      <c r="F19">
        <v>2502</v>
      </c>
      <c r="G19">
        <v>1521</v>
      </c>
    </row>
    <row r="20" spans="1:7" x14ac:dyDescent="0.25">
      <c r="A20" t="s">
        <v>87</v>
      </c>
      <c r="B20">
        <v>20</v>
      </c>
      <c r="C20">
        <v>4</v>
      </c>
      <c r="D20">
        <v>4</v>
      </c>
      <c r="E20">
        <v>7740</v>
      </c>
      <c r="F20">
        <v>0</v>
      </c>
      <c r="G20">
        <v>0</v>
      </c>
    </row>
    <row r="21" spans="1:7" x14ac:dyDescent="0.25">
      <c r="A21" t="s">
        <v>88</v>
      </c>
      <c r="B21">
        <v>30</v>
      </c>
      <c r="C21">
        <v>5</v>
      </c>
      <c r="D21">
        <v>5</v>
      </c>
      <c r="E21">
        <v>10374</v>
      </c>
      <c r="F21">
        <v>0</v>
      </c>
      <c r="G21">
        <v>366</v>
      </c>
    </row>
    <row r="22" spans="1:7" x14ac:dyDescent="0.25">
      <c r="A22" t="s">
        <v>89</v>
      </c>
      <c r="B22">
        <v>27</v>
      </c>
      <c r="C22">
        <v>22</v>
      </c>
      <c r="D22">
        <v>2</v>
      </c>
      <c r="E22">
        <v>5545</v>
      </c>
      <c r="F22">
        <v>6364</v>
      </c>
      <c r="G22">
        <v>0</v>
      </c>
    </row>
    <row r="23" spans="1:7" x14ac:dyDescent="0.25">
      <c r="A23" t="s">
        <v>90</v>
      </c>
      <c r="B23">
        <v>13</v>
      </c>
      <c r="C23">
        <v>22</v>
      </c>
      <c r="D23">
        <v>2</v>
      </c>
      <c r="E23">
        <v>2308</v>
      </c>
      <c r="F23">
        <v>8839</v>
      </c>
      <c r="G23">
        <v>0</v>
      </c>
    </row>
    <row r="24" spans="1:7" x14ac:dyDescent="0.25">
      <c r="A24" t="s">
        <v>63</v>
      </c>
      <c r="B24">
        <f>SUM(B19:B23)</f>
        <v>122</v>
      </c>
      <c r="C24">
        <f t="shared" ref="C24:G24" si="0">SUM(C19:C23)</f>
        <v>59</v>
      </c>
      <c r="D24">
        <f t="shared" si="0"/>
        <v>14</v>
      </c>
      <c r="E24">
        <f t="shared" si="0"/>
        <v>33560</v>
      </c>
      <c r="F24">
        <f t="shared" si="0"/>
        <v>17705</v>
      </c>
      <c r="G24">
        <f t="shared" si="0"/>
        <v>1887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43B1D4-FC57-43EE-A33F-6D13E4D221AB}">
          <x14:formula1>
            <xm:f>Data!$A$2:$A$41</xm:f>
          </x14:formula1>
          <xm:sqref>B1</xm:sqref>
        </x14:dataValidation>
        <x14:dataValidation type="list" allowBlank="1" showInputMessage="1" showErrorMessage="1" xr:uid="{6C66C222-867E-4B2D-8C58-2FA56D79C2C7}">
          <x14:formula1>
            <xm:f>Data!$B$2:$B$6</xm:f>
          </x14:formula1>
          <xm:sqref>B5</xm:sqref>
        </x14:dataValidation>
        <x14:dataValidation type="list" allowBlank="1" showInputMessage="1" showErrorMessage="1" xr:uid="{44C65642-FAF3-449E-B1AB-BEBA2268EAB3}">
          <x14:formula1>
            <xm:f>Data!$C$2:$C$4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706B-0434-4912-8A8D-2BDE8C30F282}">
  <dimension ref="A1:G24"/>
  <sheetViews>
    <sheetView workbookViewId="0">
      <selection activeCell="A10" sqref="A10:A14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13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99</v>
      </c>
    </row>
    <row r="4" spans="1:7" x14ac:dyDescent="0.25">
      <c r="A4" t="s">
        <v>51</v>
      </c>
      <c r="B4" t="s">
        <v>142</v>
      </c>
    </row>
    <row r="5" spans="1:7" x14ac:dyDescent="0.25">
      <c r="A5" t="s">
        <v>52</v>
      </c>
      <c r="B5" t="s">
        <v>7</v>
      </c>
    </row>
    <row r="6" spans="1:7" x14ac:dyDescent="0.25">
      <c r="A6" t="s">
        <v>53</v>
      </c>
      <c r="B6" s="1">
        <v>0.31458333333333333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11</v>
      </c>
      <c r="C10">
        <v>0</v>
      </c>
      <c r="D10">
        <v>7</v>
      </c>
      <c r="E10">
        <v>4658</v>
      </c>
      <c r="F10">
        <v>934</v>
      </c>
      <c r="G10">
        <v>0</v>
      </c>
    </row>
    <row r="11" spans="1:7" x14ac:dyDescent="0.25">
      <c r="A11" t="s">
        <v>82</v>
      </c>
      <c r="B11">
        <v>13</v>
      </c>
      <c r="C11">
        <v>1</v>
      </c>
      <c r="D11">
        <v>7</v>
      </c>
      <c r="E11">
        <v>6085</v>
      </c>
      <c r="F11">
        <v>1366</v>
      </c>
      <c r="G11">
        <v>2172</v>
      </c>
    </row>
    <row r="12" spans="1:7" x14ac:dyDescent="0.25">
      <c r="A12" t="s">
        <v>83</v>
      </c>
      <c r="B12">
        <v>10</v>
      </c>
      <c r="C12">
        <v>1</v>
      </c>
      <c r="D12">
        <v>7</v>
      </c>
      <c r="E12">
        <v>6977</v>
      </c>
      <c r="F12">
        <v>0</v>
      </c>
      <c r="G12">
        <v>0</v>
      </c>
    </row>
    <row r="13" spans="1:7" x14ac:dyDescent="0.25">
      <c r="A13" t="s">
        <v>84</v>
      </c>
      <c r="B13">
        <v>4</v>
      </c>
      <c r="C13">
        <v>8</v>
      </c>
      <c r="D13">
        <v>7</v>
      </c>
      <c r="E13">
        <v>1765</v>
      </c>
      <c r="F13">
        <v>4344</v>
      </c>
      <c r="G13">
        <v>0</v>
      </c>
    </row>
    <row r="14" spans="1:7" x14ac:dyDescent="0.25">
      <c r="A14" t="s">
        <v>81</v>
      </c>
      <c r="B14">
        <v>0</v>
      </c>
      <c r="C14">
        <v>10</v>
      </c>
      <c r="D14">
        <v>6</v>
      </c>
      <c r="E14">
        <v>1855</v>
      </c>
      <c r="F14">
        <v>4841</v>
      </c>
      <c r="G14">
        <v>389</v>
      </c>
    </row>
    <row r="15" spans="1:7" x14ac:dyDescent="0.25">
      <c r="A15" t="s">
        <v>63</v>
      </c>
      <c r="B15">
        <f t="shared" ref="B15:G15" si="0">SUM(B10:B14)</f>
        <v>38</v>
      </c>
      <c r="C15">
        <f t="shared" si="0"/>
        <v>20</v>
      </c>
      <c r="D15">
        <f t="shared" si="0"/>
        <v>34</v>
      </c>
      <c r="E15">
        <f t="shared" si="0"/>
        <v>21340</v>
      </c>
      <c r="F15">
        <f t="shared" si="0"/>
        <v>11485</v>
      </c>
      <c r="G15">
        <f t="shared" si="0"/>
        <v>2561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143</v>
      </c>
      <c r="B19">
        <v>28</v>
      </c>
      <c r="C19">
        <v>3</v>
      </c>
      <c r="D19">
        <v>0</v>
      </c>
      <c r="E19">
        <v>12076</v>
      </c>
      <c r="F19">
        <v>3158</v>
      </c>
      <c r="G19">
        <v>528</v>
      </c>
    </row>
    <row r="20" spans="1:7" x14ac:dyDescent="0.25">
      <c r="A20" t="s">
        <v>144</v>
      </c>
      <c r="B20">
        <v>17</v>
      </c>
      <c r="C20">
        <v>5</v>
      </c>
      <c r="D20">
        <v>5</v>
      </c>
      <c r="E20">
        <v>5344</v>
      </c>
      <c r="F20">
        <v>0</v>
      </c>
      <c r="G20">
        <v>831</v>
      </c>
    </row>
    <row r="21" spans="1:7" x14ac:dyDescent="0.25">
      <c r="A21" t="s">
        <v>145</v>
      </c>
      <c r="B21">
        <v>12</v>
      </c>
      <c r="C21">
        <v>1</v>
      </c>
      <c r="D21">
        <v>5</v>
      </c>
      <c r="E21">
        <v>6000</v>
      </c>
      <c r="F21">
        <v>280</v>
      </c>
      <c r="G21">
        <v>0</v>
      </c>
    </row>
    <row r="22" spans="1:7" x14ac:dyDescent="0.25">
      <c r="A22" t="s">
        <v>146</v>
      </c>
      <c r="B22">
        <v>1</v>
      </c>
      <c r="C22">
        <v>18</v>
      </c>
      <c r="D22">
        <v>3</v>
      </c>
      <c r="E22">
        <v>20</v>
      </c>
      <c r="F22">
        <v>6450</v>
      </c>
      <c r="G22">
        <v>0</v>
      </c>
    </row>
    <row r="23" spans="1:7" x14ac:dyDescent="0.25">
      <c r="A23" t="s">
        <v>147</v>
      </c>
      <c r="B23">
        <v>12</v>
      </c>
      <c r="C23">
        <v>19</v>
      </c>
      <c r="D23">
        <v>7</v>
      </c>
      <c r="E23">
        <v>3024</v>
      </c>
      <c r="F23">
        <v>3337</v>
      </c>
      <c r="G23">
        <v>0</v>
      </c>
    </row>
    <row r="24" spans="1:7" x14ac:dyDescent="0.25">
      <c r="A24" t="s">
        <v>63</v>
      </c>
      <c r="B24">
        <f>SUM(B19:B23)</f>
        <v>70</v>
      </c>
      <c r="C24">
        <f t="shared" ref="C24:G24" si="1">SUM(C19:C23)</f>
        <v>46</v>
      </c>
      <c r="D24">
        <f t="shared" si="1"/>
        <v>20</v>
      </c>
      <c r="E24">
        <f t="shared" si="1"/>
        <v>26464</v>
      </c>
      <c r="F24">
        <f t="shared" si="1"/>
        <v>13225</v>
      </c>
      <c r="G24">
        <f t="shared" si="1"/>
        <v>1359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074BD5-A2A4-4CB0-ABFF-76678E00216D}">
          <x14:formula1>
            <xm:f>Data!$B$2:$B$6</xm:f>
          </x14:formula1>
          <xm:sqref>B5</xm:sqref>
        </x14:dataValidation>
        <x14:dataValidation type="list" allowBlank="1" showInputMessage="1" showErrorMessage="1" xr:uid="{B4B13E36-0645-4012-BD86-8BCC2DD29B62}">
          <x14:formula1>
            <xm:f>Data!$C$2:$C$4</xm:f>
          </x14:formula1>
          <xm:sqref>B2</xm:sqref>
        </x14:dataValidation>
        <x14:dataValidation type="list" allowBlank="1" showInputMessage="1" showErrorMessage="1" xr:uid="{062E21AF-45EA-41DD-9256-EC88E88AFCC9}">
          <x14:formula1>
            <xm:f>Data!$A$2:$A$41</xm:f>
          </x14:formula1>
          <xm:sqref>B1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DD8-5A62-4750-98CC-B3A012EC1496}">
  <dimension ref="A1:N36"/>
  <sheetViews>
    <sheetView tabSelected="1" workbookViewId="0">
      <selection activeCell="E2" sqref="E2:N13"/>
    </sheetView>
  </sheetViews>
  <sheetFormatPr defaultRowHeight="15" x14ac:dyDescent="0.25"/>
  <cols>
    <col min="1" max="1" width="14" bestFit="1" customWidth="1"/>
    <col min="2" max="2" width="16" bestFit="1" customWidth="1"/>
    <col min="3" max="3" width="7.28515625" bestFit="1" customWidth="1"/>
    <col min="4" max="4" width="10.7109375" bestFit="1" customWidth="1"/>
    <col min="5" max="5" width="12.140625" bestFit="1" customWidth="1"/>
    <col min="6" max="6" width="9" bestFit="1" customWidth="1"/>
    <col min="7" max="7" width="9.85546875" bestFit="1" customWidth="1"/>
    <col min="8" max="8" width="10.85546875" bestFit="1" customWidth="1"/>
    <col min="9" max="9" width="10.28515625" bestFit="1" customWidth="1"/>
    <col min="10" max="10" width="10.7109375" bestFit="1" customWidth="1"/>
    <col min="11" max="11" width="9.85546875" bestFit="1" customWidth="1"/>
    <col min="12" max="12" width="6.85546875" bestFit="1" customWidth="1"/>
    <col min="13" max="13" width="5.5703125" bestFit="1" customWidth="1"/>
    <col min="14" max="14" width="9.8554687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56</v>
      </c>
      <c r="F2" t="s">
        <v>58</v>
      </c>
      <c r="G2" t="s">
        <v>148</v>
      </c>
      <c r="H2" t="s">
        <v>149</v>
      </c>
      <c r="I2" t="s">
        <v>150</v>
      </c>
      <c r="J2" t="s">
        <v>151</v>
      </c>
      <c r="K2" t="s">
        <v>155</v>
      </c>
      <c r="L2" t="s">
        <v>156</v>
      </c>
      <c r="M2" t="s">
        <v>154</v>
      </c>
      <c r="N2" t="s">
        <v>152</v>
      </c>
    </row>
    <row r="3" spans="1:14" x14ac:dyDescent="0.25">
      <c r="A3">
        <v>1</v>
      </c>
      <c r="B3" t="str">
        <f>Match1!B1</f>
        <v>Blizzard World</v>
      </c>
      <c r="C3" t="str">
        <f>Match1!B2</f>
        <v>Defeat</v>
      </c>
      <c r="D3" t="str">
        <f>Match1!B3</f>
        <v>0 vs 3</v>
      </c>
      <c r="E3" s="2">
        <f>Match1!$B$15</f>
        <v>27</v>
      </c>
      <c r="F3" s="2">
        <f>Match1!$D$15</f>
        <v>47</v>
      </c>
      <c r="G3" s="2">
        <f>E3/F3</f>
        <v>0.57446808510638303</v>
      </c>
      <c r="H3">
        <f>VALUE(TRIM(LEFT(D3, FIND("vs", D3) - 1)))</f>
        <v>0</v>
      </c>
      <c r="I3" s="2">
        <f>VALUE(TRIM(MID(D3, FIND("vs", D3) + 2, LEN(D3))))</f>
        <v>3</v>
      </c>
      <c r="J3" s="2">
        <f>H3-I3</f>
        <v>-3</v>
      </c>
      <c r="K3" s="2">
        <v>8</v>
      </c>
      <c r="L3" s="2">
        <v>20</v>
      </c>
      <c r="M3" s="2">
        <f>AVERAGE(K3:L3)</f>
        <v>14</v>
      </c>
    </row>
    <row r="4" spans="1:14" x14ac:dyDescent="0.25">
      <c r="A4">
        <v>2</v>
      </c>
      <c r="B4" t="str">
        <f>Match2!B1</f>
        <v>Dorado</v>
      </c>
      <c r="C4" t="str">
        <f>Match2!B2</f>
        <v>Victory</v>
      </c>
      <c r="D4" t="str">
        <f>Match2!B3</f>
        <v>3 vs 2</v>
      </c>
      <c r="E4" s="2">
        <f>Match2!$B$15</f>
        <v>128</v>
      </c>
      <c r="F4" s="2">
        <f>Match2!$D$15</f>
        <v>49</v>
      </c>
      <c r="G4" s="2">
        <f t="shared" ref="G4:G12" si="0">E4/F4</f>
        <v>2.6122448979591835</v>
      </c>
      <c r="H4">
        <f t="shared" ref="H4:H12" si="1">VALUE(TRIM(LEFT(D4, FIND("vs", D4) - 1)))</f>
        <v>3</v>
      </c>
      <c r="I4" s="2">
        <f t="shared" ref="I4:I12" si="2">VALUE(TRIM(MID(D4, FIND("vs", D4) + 2, LEN(D4))))</f>
        <v>2</v>
      </c>
      <c r="J4" s="2">
        <f t="shared" ref="J4:J13" si="3">H4-I4</f>
        <v>1</v>
      </c>
      <c r="K4" s="2">
        <v>7</v>
      </c>
      <c r="L4" s="2">
        <v>20</v>
      </c>
      <c r="M4" s="2">
        <f t="shared" ref="M4:M13" si="4">AVERAGE(K4:L4)</f>
        <v>13.5</v>
      </c>
    </row>
    <row r="5" spans="1:14" x14ac:dyDescent="0.25">
      <c r="A5">
        <v>3</v>
      </c>
      <c r="B5" t="str">
        <f>Match3!B1</f>
        <v>Nepal</v>
      </c>
      <c r="C5" t="str">
        <f>Match3!B2</f>
        <v>Defeat</v>
      </c>
      <c r="D5" t="str">
        <f>Match3!B3</f>
        <v>0 vs 2</v>
      </c>
      <c r="E5" s="2">
        <f>Match3!$B$15</f>
        <v>91</v>
      </c>
      <c r="F5" s="2">
        <f>Match3!$D$15</f>
        <v>42</v>
      </c>
      <c r="G5" s="2">
        <f t="shared" si="0"/>
        <v>2.1666666666666665</v>
      </c>
      <c r="H5">
        <f t="shared" si="1"/>
        <v>0</v>
      </c>
      <c r="I5" s="2">
        <f t="shared" si="2"/>
        <v>2</v>
      </c>
      <c r="J5" s="2">
        <f t="shared" si="3"/>
        <v>-2</v>
      </c>
      <c r="K5" s="2">
        <v>8</v>
      </c>
      <c r="L5" s="2">
        <v>20</v>
      </c>
      <c r="M5" s="2">
        <f t="shared" si="4"/>
        <v>14</v>
      </c>
    </row>
    <row r="6" spans="1:14" x14ac:dyDescent="0.25">
      <c r="A6">
        <v>4</v>
      </c>
      <c r="B6" t="str">
        <f>Match4!$B1</f>
        <v>Junkertown</v>
      </c>
      <c r="C6" t="str">
        <f>Match4!$B2</f>
        <v>Defeat</v>
      </c>
      <c r="D6" t="str">
        <f>Match4!$B3</f>
        <v>1 vs 2</v>
      </c>
      <c r="E6" s="2">
        <f>Match4!$B$15</f>
        <v>61</v>
      </c>
      <c r="F6" s="2">
        <f>Match4!$D$15</f>
        <v>46</v>
      </c>
      <c r="G6" s="2">
        <f t="shared" si="0"/>
        <v>1.326086956521739</v>
      </c>
      <c r="H6">
        <f t="shared" si="1"/>
        <v>1</v>
      </c>
      <c r="I6" s="2">
        <f t="shared" si="2"/>
        <v>2</v>
      </c>
      <c r="J6" s="2">
        <f t="shared" si="3"/>
        <v>-1</v>
      </c>
      <c r="K6" s="2">
        <v>8</v>
      </c>
      <c r="L6" s="2">
        <v>20</v>
      </c>
      <c r="M6" s="2">
        <f t="shared" si="4"/>
        <v>14</v>
      </c>
    </row>
    <row r="7" spans="1:14" x14ac:dyDescent="0.25">
      <c r="A7">
        <v>5</v>
      </c>
      <c r="B7" t="str">
        <f>Match5!$B1</f>
        <v>Midtown</v>
      </c>
      <c r="C7" t="str">
        <f>Match5!$B2</f>
        <v>Victory</v>
      </c>
      <c r="D7" t="str">
        <f>Match5!$B3</f>
        <v>3 vs 2</v>
      </c>
      <c r="E7" s="2">
        <f>Match5!$B$15</f>
        <v>149</v>
      </c>
      <c r="F7" s="2">
        <f>Match5!$D$15</f>
        <v>48</v>
      </c>
      <c r="G7" s="2">
        <f t="shared" si="0"/>
        <v>3.1041666666666665</v>
      </c>
      <c r="H7">
        <f t="shared" si="1"/>
        <v>3</v>
      </c>
      <c r="I7" s="2">
        <f t="shared" si="2"/>
        <v>2</v>
      </c>
      <c r="J7" s="2">
        <f t="shared" si="3"/>
        <v>1</v>
      </c>
      <c r="K7" s="2">
        <v>8</v>
      </c>
      <c r="L7" s="2">
        <v>22</v>
      </c>
      <c r="M7" s="2">
        <f t="shared" si="4"/>
        <v>15</v>
      </c>
    </row>
    <row r="8" spans="1:14" x14ac:dyDescent="0.25">
      <c r="A8">
        <v>6</v>
      </c>
      <c r="B8" t="str">
        <f>Match6!$B$1</f>
        <v>Oasis</v>
      </c>
      <c r="C8" t="str">
        <f>Match6!$B$2</f>
        <v>Defeat</v>
      </c>
      <c r="D8" t="str">
        <f>Match6!$B$3</f>
        <v>1 vs 2</v>
      </c>
      <c r="E8" s="2">
        <f>Match6!$B$15</f>
        <v>92</v>
      </c>
      <c r="F8" s="2">
        <f>Match6!$D$15</f>
        <v>61</v>
      </c>
      <c r="G8" s="2">
        <f t="shared" si="0"/>
        <v>1.5081967213114753</v>
      </c>
      <c r="H8">
        <f t="shared" si="1"/>
        <v>1</v>
      </c>
      <c r="I8" s="2">
        <f t="shared" si="2"/>
        <v>2</v>
      </c>
      <c r="J8" s="2">
        <f t="shared" si="3"/>
        <v>-1</v>
      </c>
      <c r="K8" s="2">
        <v>7</v>
      </c>
      <c r="L8" s="2">
        <v>22</v>
      </c>
      <c r="M8" s="2">
        <f t="shared" si="4"/>
        <v>14.5</v>
      </c>
    </row>
    <row r="9" spans="1:14" x14ac:dyDescent="0.25">
      <c r="A9">
        <v>7</v>
      </c>
      <c r="B9" t="str">
        <f>Match7!$B$1</f>
        <v>Eichenwalde</v>
      </c>
      <c r="C9" t="str">
        <f>Match7!$B$2</f>
        <v>Defeat</v>
      </c>
      <c r="D9" t="str">
        <f>Match7!$B$3</f>
        <v>3 vs 4</v>
      </c>
      <c r="E9" s="2">
        <f>Match7!$B$15</f>
        <v>116</v>
      </c>
      <c r="F9" s="2">
        <f>Match7!$D$15</f>
        <v>65</v>
      </c>
      <c r="G9" s="2">
        <f t="shared" si="0"/>
        <v>1.7846153846153847</v>
      </c>
      <c r="H9">
        <f t="shared" si="1"/>
        <v>3</v>
      </c>
      <c r="I9" s="2">
        <f t="shared" si="2"/>
        <v>4</v>
      </c>
      <c r="J9" s="2">
        <f t="shared" si="3"/>
        <v>-1</v>
      </c>
      <c r="K9" s="2">
        <v>7</v>
      </c>
      <c r="L9" s="2">
        <v>22</v>
      </c>
      <c r="M9" s="2">
        <f t="shared" si="4"/>
        <v>14.5</v>
      </c>
    </row>
    <row r="10" spans="1:14" x14ac:dyDescent="0.25">
      <c r="A10">
        <v>8</v>
      </c>
      <c r="B10" t="str">
        <f>Match8!$B$1</f>
        <v>Throne of Anubis</v>
      </c>
      <c r="C10" t="str">
        <f>Match8!$B$2</f>
        <v>Victory</v>
      </c>
      <c r="D10" t="str">
        <f>Match8!$B$3</f>
        <v>5 vs 3</v>
      </c>
      <c r="E10" s="2">
        <f>Match8!$B$15</f>
        <v>75</v>
      </c>
      <c r="F10" s="2">
        <f>Match8!$D$15</f>
        <v>36</v>
      </c>
      <c r="G10" s="2">
        <f t="shared" si="0"/>
        <v>2.0833333333333335</v>
      </c>
      <c r="H10">
        <f t="shared" si="1"/>
        <v>5</v>
      </c>
      <c r="I10" s="2">
        <f t="shared" si="2"/>
        <v>3</v>
      </c>
      <c r="J10" s="2">
        <f t="shared" si="3"/>
        <v>2</v>
      </c>
      <c r="K10" s="2">
        <v>6</v>
      </c>
      <c r="L10" s="2">
        <v>22</v>
      </c>
      <c r="M10" s="2">
        <f t="shared" si="4"/>
        <v>14</v>
      </c>
    </row>
    <row r="11" spans="1:14" x14ac:dyDescent="0.25">
      <c r="A11">
        <v>9</v>
      </c>
      <c r="B11" t="str">
        <f>Match9!$B$1</f>
        <v>Circuit Royal</v>
      </c>
      <c r="C11" t="str">
        <f>Match9!$B$2</f>
        <v>Defeat</v>
      </c>
      <c r="D11" t="str">
        <f>Match9!$B$3</f>
        <v>3 vs 4</v>
      </c>
      <c r="E11" s="2">
        <f>Match9!$B$15</f>
        <v>77</v>
      </c>
      <c r="F11" s="2">
        <f>Match9!$D$15</f>
        <v>64</v>
      </c>
      <c r="G11" s="2">
        <f t="shared" si="0"/>
        <v>1.203125</v>
      </c>
      <c r="H11">
        <f t="shared" si="1"/>
        <v>3</v>
      </c>
      <c r="I11" s="2">
        <f t="shared" si="2"/>
        <v>4</v>
      </c>
      <c r="J11" s="2">
        <f t="shared" si="3"/>
        <v>-1</v>
      </c>
      <c r="K11" s="2">
        <v>6</v>
      </c>
      <c r="L11" s="2">
        <v>22</v>
      </c>
      <c r="M11" s="2">
        <f t="shared" si="4"/>
        <v>14</v>
      </c>
    </row>
    <row r="12" spans="1:14" x14ac:dyDescent="0.25">
      <c r="A12">
        <v>10</v>
      </c>
      <c r="B12" t="str">
        <f>Match10!$B$1</f>
        <v>Ilios</v>
      </c>
      <c r="C12" t="str">
        <f>Match10!$B$2</f>
        <v>Defeat</v>
      </c>
      <c r="D12" t="str">
        <f>Match10!$B$3</f>
        <v>0 vs 2</v>
      </c>
      <c r="E12" s="2">
        <f>Match10!$B$15</f>
        <v>38</v>
      </c>
      <c r="F12" s="2">
        <f>Match10!$D$15</f>
        <v>34</v>
      </c>
      <c r="G12" s="2">
        <f t="shared" si="0"/>
        <v>1.1176470588235294</v>
      </c>
      <c r="H12">
        <f t="shared" si="1"/>
        <v>0</v>
      </c>
      <c r="I12" s="2">
        <f t="shared" si="2"/>
        <v>2</v>
      </c>
      <c r="J12" s="2">
        <f t="shared" si="3"/>
        <v>-2</v>
      </c>
      <c r="K12" s="2">
        <v>6</v>
      </c>
      <c r="L12" s="2">
        <v>23</v>
      </c>
      <c r="M12" s="2">
        <f t="shared" si="4"/>
        <v>14.5</v>
      </c>
    </row>
    <row r="13" spans="1:14" x14ac:dyDescent="0.25">
      <c r="A13" t="s">
        <v>153</v>
      </c>
      <c r="E13" s="2">
        <f>AVERAGE(E3:E12)</f>
        <v>85.4</v>
      </c>
      <c r="F13" s="2">
        <f t="shared" ref="F13:G13" si="5">AVERAGE(F3:F12)</f>
        <v>49.2</v>
      </c>
      <c r="G13" s="2">
        <f t="shared" si="5"/>
        <v>1.748055077100436</v>
      </c>
      <c r="H13" s="2">
        <f>AVERAGE(H3:H12)</f>
        <v>1.9</v>
      </c>
      <c r="I13" s="2">
        <f>AVERAGE(I3:I12)</f>
        <v>2.6</v>
      </c>
      <c r="J13" s="2">
        <f t="shared" si="3"/>
        <v>-0.70000000000000018</v>
      </c>
      <c r="K13" s="2">
        <f>AVERAGE(K3:K12)</f>
        <v>7.1</v>
      </c>
      <c r="L13" s="2">
        <f>AVERAGE(L3:L12)</f>
        <v>21.3</v>
      </c>
      <c r="M13" s="2">
        <f t="shared" si="4"/>
        <v>14.2</v>
      </c>
    </row>
    <row r="14" spans="1:14" x14ac:dyDescent="0.25">
      <c r="E14" s="2"/>
      <c r="F14" s="2"/>
      <c r="G14" s="2"/>
      <c r="H14" s="2"/>
      <c r="I14" s="2"/>
      <c r="J14" s="2"/>
      <c r="K14" s="2"/>
      <c r="L14" s="2"/>
    </row>
    <row r="15" spans="1:14" x14ac:dyDescent="0.25">
      <c r="A15" t="s">
        <v>67</v>
      </c>
    </row>
    <row r="16" spans="1:14" x14ac:dyDescent="0.25">
      <c r="A16" t="s">
        <v>68</v>
      </c>
      <c r="B16" t="s">
        <v>56</v>
      </c>
      <c r="C16" t="s">
        <v>57</v>
      </c>
      <c r="D16" t="s">
        <v>58</v>
      </c>
      <c r="E16" t="s">
        <v>59</v>
      </c>
      <c r="F16" t="s">
        <v>60</v>
      </c>
      <c r="G16" t="s">
        <v>61</v>
      </c>
      <c r="H16" t="s">
        <v>148</v>
      </c>
    </row>
    <row r="17" spans="1:8" x14ac:dyDescent="0.25">
      <c r="A17" t="s">
        <v>69</v>
      </c>
      <c r="B17" s="3">
        <f>SUM(Match1:Match10!B15)</f>
        <v>854</v>
      </c>
      <c r="C17" s="3">
        <f>SUM(Match1:Match10!C15)</f>
        <v>494</v>
      </c>
      <c r="D17" s="3">
        <f>SUM(Match1:Match10!D15)</f>
        <v>492</v>
      </c>
      <c r="E17" s="3">
        <f>SUM(Match1:Match10!E15)</f>
        <v>394422</v>
      </c>
      <c r="F17" s="3">
        <f>SUM(Match1:Match10!F15)</f>
        <v>209999</v>
      </c>
      <c r="G17" s="3">
        <f>SUM(Match1:Match10!G15)</f>
        <v>145092</v>
      </c>
      <c r="H17" s="2">
        <f>B17/D17</f>
        <v>1.7357723577235773</v>
      </c>
    </row>
    <row r="18" spans="1:8" x14ac:dyDescent="0.25">
      <c r="A18" t="s">
        <v>70</v>
      </c>
      <c r="B18" s="3">
        <f>SUM(Match1:Match10!B24)</f>
        <v>1099</v>
      </c>
      <c r="C18" s="3">
        <f>SUM(Match1:Match10!C24)</f>
        <v>528</v>
      </c>
      <c r="D18" s="3">
        <f>SUM(Match1:Match10!D24)</f>
        <v>374</v>
      </c>
      <c r="E18" s="3">
        <f>SUM(Match1:Match10!E24)</f>
        <v>424172</v>
      </c>
      <c r="F18" s="3">
        <f>SUM(Match1:Match10!F24)</f>
        <v>201863</v>
      </c>
      <c r="G18" s="3">
        <f>SUM(Match1:Match10!G24)</f>
        <v>100466</v>
      </c>
      <c r="H18" s="2">
        <f>B18/D18</f>
        <v>2.9385026737967914</v>
      </c>
    </row>
    <row r="20" spans="1:8" x14ac:dyDescent="0.25">
      <c r="A20" t="s">
        <v>54</v>
      </c>
    </row>
    <row r="21" spans="1:8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60</v>
      </c>
      <c r="G21" t="s">
        <v>61</v>
      </c>
      <c r="H21" t="s">
        <v>148</v>
      </c>
    </row>
    <row r="22" spans="1:8" x14ac:dyDescent="0.25">
      <c r="A22" t="s">
        <v>85</v>
      </c>
      <c r="B22" s="3">
        <f>SUM(Match1:Match10!B10)</f>
        <v>171</v>
      </c>
      <c r="C22" s="3">
        <f>SUM(Match1:Match10!C10)</f>
        <v>46</v>
      </c>
      <c r="D22" s="3">
        <f>SUM(Match1:Match10!D10)</f>
        <v>105</v>
      </c>
      <c r="E22" s="3">
        <f>SUM(Match1:Match10!E10)</f>
        <v>97632</v>
      </c>
      <c r="F22" s="3">
        <f>SUM(Match1:Match10!F10)</f>
        <v>7979</v>
      </c>
      <c r="G22" s="3">
        <f>SUM(Match1:Match10!G10)</f>
        <v>49968</v>
      </c>
      <c r="H22" s="2">
        <f>B22/D22</f>
        <v>1.6285714285714286</v>
      </c>
    </row>
    <row r="23" spans="1:8" x14ac:dyDescent="0.25">
      <c r="A23" t="s">
        <v>82</v>
      </c>
      <c r="B23" s="3">
        <f>SUM(Match1:Match10!B11)</f>
        <v>287</v>
      </c>
      <c r="C23" s="3">
        <f>SUM(Match1:Match10!C11)</f>
        <v>40</v>
      </c>
      <c r="D23" s="3">
        <f>SUM(Match1:Match10!D11)</f>
        <v>98</v>
      </c>
      <c r="E23" s="3">
        <f>SUM(Match1:Match10!E11)</f>
        <v>137141</v>
      </c>
      <c r="F23" s="3">
        <f>SUM(Match1:Match10!F11)</f>
        <v>11793</v>
      </c>
      <c r="G23" s="3">
        <f>SUM(Match1:Match10!G11)</f>
        <v>77926</v>
      </c>
      <c r="H23" s="2">
        <f t="shared" ref="H23:H26" si="6">B23/D23</f>
        <v>2.9285714285714284</v>
      </c>
    </row>
    <row r="24" spans="1:8" x14ac:dyDescent="0.25">
      <c r="A24" t="s">
        <v>83</v>
      </c>
      <c r="B24" s="3">
        <f>SUM(Match1:Match10!B12)</f>
        <v>186</v>
      </c>
      <c r="C24" s="3">
        <f>SUM(Match1:Match10!C12)</f>
        <v>33</v>
      </c>
      <c r="D24" s="3">
        <f>SUM(Match1:Match10!D12)</f>
        <v>84</v>
      </c>
      <c r="E24" s="3">
        <f>SUM(Match1:Match10!E12)</f>
        <v>95902</v>
      </c>
      <c r="F24" s="3">
        <f>SUM(Match1:Match10!F12)</f>
        <v>1333</v>
      </c>
      <c r="G24" s="3">
        <f>SUM(Match1:Match10!G12)</f>
        <v>4713</v>
      </c>
      <c r="H24" s="2">
        <f t="shared" si="6"/>
        <v>2.2142857142857144</v>
      </c>
    </row>
    <row r="25" spans="1:8" x14ac:dyDescent="0.25">
      <c r="A25" t="s">
        <v>84</v>
      </c>
      <c r="B25" s="3">
        <f>SUM(Match1:Match10!B13)</f>
        <v>160</v>
      </c>
      <c r="C25" s="3">
        <f>SUM(Match1:Match10!C13)</f>
        <v>181</v>
      </c>
      <c r="D25" s="3">
        <f>SUM(Match1:Match10!D13)</f>
        <v>106</v>
      </c>
      <c r="E25" s="3">
        <f>SUM(Match1:Match10!E13)</f>
        <v>41366</v>
      </c>
      <c r="F25" s="3">
        <f>SUM(Match1:Match10!F13)</f>
        <v>110535</v>
      </c>
      <c r="G25" s="3">
        <f>SUM(Match1:Match10!G13)</f>
        <v>0</v>
      </c>
      <c r="H25" s="2">
        <f t="shared" si="6"/>
        <v>1.5094339622641511</v>
      </c>
    </row>
    <row r="26" spans="1:8" x14ac:dyDescent="0.25">
      <c r="A26" t="s">
        <v>81</v>
      </c>
      <c r="B26" s="3">
        <f>SUM(Match1:Match10!B14)</f>
        <v>50</v>
      </c>
      <c r="C26" s="3">
        <f>SUM(Match1:Match10!C14)</f>
        <v>194</v>
      </c>
      <c r="D26" s="3">
        <f>SUM(Match1:Match10!D14)</f>
        <v>99</v>
      </c>
      <c r="E26" s="3">
        <f>SUM(Match1:Match10!E14)</f>
        <v>22381</v>
      </c>
      <c r="F26" s="3">
        <f>SUM(Match1:Match10!F14)</f>
        <v>78359</v>
      </c>
      <c r="G26" s="3">
        <f>SUM(Match1:Match10!G14)</f>
        <v>12485</v>
      </c>
      <c r="H26" s="2">
        <f t="shared" si="6"/>
        <v>0.50505050505050508</v>
      </c>
    </row>
    <row r="27" spans="1:8" x14ac:dyDescent="0.25">
      <c r="A27" t="s">
        <v>75</v>
      </c>
      <c r="B27" s="3">
        <f>SUM(Match1:Match10!B15)</f>
        <v>854</v>
      </c>
      <c r="C27" s="3">
        <f>SUM(Match1:Match10!C15)</f>
        <v>494</v>
      </c>
      <c r="D27" s="3">
        <f>SUM(Match1:Match10!D15)</f>
        <v>492</v>
      </c>
      <c r="E27" s="3">
        <f>SUM(Match1:Match10!E15)</f>
        <v>394422</v>
      </c>
      <c r="F27" s="3">
        <f>SUM(Match1:Match10!F15)</f>
        <v>209999</v>
      </c>
      <c r="G27" s="3">
        <f>SUM(Match1:Match10!G15)</f>
        <v>145092</v>
      </c>
    </row>
    <row r="29" spans="1:8" x14ac:dyDescent="0.25">
      <c r="A29" t="s">
        <v>62</v>
      </c>
    </row>
    <row r="30" spans="1:8" x14ac:dyDescent="0.25">
      <c r="A30" t="s">
        <v>55</v>
      </c>
      <c r="B30" t="s">
        <v>56</v>
      </c>
      <c r="C30" t="s">
        <v>57</v>
      </c>
      <c r="D30" t="s">
        <v>58</v>
      </c>
      <c r="E30" t="s">
        <v>59</v>
      </c>
      <c r="F30" t="s">
        <v>60</v>
      </c>
      <c r="G30" t="s">
        <v>61</v>
      </c>
      <c r="H30" t="s">
        <v>148</v>
      </c>
    </row>
    <row r="31" spans="1:8" x14ac:dyDescent="0.25">
      <c r="A31" t="s">
        <v>76</v>
      </c>
      <c r="B31" s="3">
        <f>SUM(Match1:Match10!B19)</f>
        <v>317</v>
      </c>
      <c r="C31" s="3">
        <f>SUM(Match1:Match10!C19)</f>
        <v>66</v>
      </c>
      <c r="D31" s="3">
        <f>SUM(Match1:Match10!D19)</f>
        <v>74</v>
      </c>
      <c r="E31" s="3">
        <f>SUM(Match1:Match10!E19)</f>
        <v>146902</v>
      </c>
      <c r="F31" s="3">
        <f>SUM(Match1:Match10!F19)</f>
        <v>13145</v>
      </c>
      <c r="G31" s="3">
        <f>SUM(Match1:Match10!G19)</f>
        <v>91402</v>
      </c>
      <c r="H31" s="2">
        <f>B31/D31</f>
        <v>4.2837837837837842</v>
      </c>
    </row>
    <row r="32" spans="1:8" x14ac:dyDescent="0.25">
      <c r="A32" t="s">
        <v>77</v>
      </c>
      <c r="B32" s="3">
        <f>SUM(Match1:Match10!B20)</f>
        <v>222</v>
      </c>
      <c r="C32" s="3">
        <f>SUM(Match1:Match10!C20)</f>
        <v>33</v>
      </c>
      <c r="D32" s="3">
        <f>SUM(Match1:Match10!D20)</f>
        <v>82</v>
      </c>
      <c r="E32" s="3">
        <f>SUM(Match1:Match10!E20)</f>
        <v>98969</v>
      </c>
      <c r="F32" s="3">
        <f>SUM(Match1:Match10!F20)</f>
        <v>3121</v>
      </c>
      <c r="G32" s="3">
        <f>SUM(Match1:Match10!G20)</f>
        <v>3642</v>
      </c>
      <c r="H32" s="2">
        <f t="shared" ref="H32:H35" si="7">B32/D32</f>
        <v>2.7073170731707319</v>
      </c>
    </row>
    <row r="33" spans="1:8" x14ac:dyDescent="0.25">
      <c r="A33" t="s">
        <v>78</v>
      </c>
      <c r="B33" s="3">
        <f>SUM(Match1:Match10!B21)</f>
        <v>253</v>
      </c>
      <c r="C33" s="3">
        <f>SUM(Match1:Match10!C21)</f>
        <v>23</v>
      </c>
      <c r="D33" s="3">
        <f>SUM(Match1:Match10!D21)</f>
        <v>75</v>
      </c>
      <c r="E33" s="3">
        <f>SUM(Match1:Match10!E21)</f>
        <v>96069</v>
      </c>
      <c r="F33" s="3">
        <f>SUM(Match1:Match10!F21)</f>
        <v>3502</v>
      </c>
      <c r="G33" s="3">
        <f>SUM(Match1:Match10!G21)</f>
        <v>2781</v>
      </c>
      <c r="H33" s="2">
        <f t="shared" si="7"/>
        <v>3.3733333333333335</v>
      </c>
    </row>
    <row r="34" spans="1:8" x14ac:dyDescent="0.25">
      <c r="A34" t="s">
        <v>79</v>
      </c>
      <c r="B34" s="3">
        <f>SUM(Match1:Match10!B22)</f>
        <v>151</v>
      </c>
      <c r="C34" s="3">
        <f>SUM(Match1:Match10!C22)</f>
        <v>189</v>
      </c>
      <c r="D34" s="3">
        <f>SUM(Match1:Match10!D22)</f>
        <v>70</v>
      </c>
      <c r="E34" s="3">
        <f>SUM(Match1:Match10!E22)</f>
        <v>39887</v>
      </c>
      <c r="F34" s="3">
        <f>SUM(Match1:Match10!F22)</f>
        <v>89918</v>
      </c>
      <c r="G34" s="3">
        <f>SUM(Match1:Match10!G22)</f>
        <v>0</v>
      </c>
      <c r="H34" s="2">
        <f t="shared" si="7"/>
        <v>2.157142857142857</v>
      </c>
    </row>
    <row r="35" spans="1:8" x14ac:dyDescent="0.25">
      <c r="A35" t="s">
        <v>80</v>
      </c>
      <c r="B35" s="3">
        <f>SUM(Match1:Match10!B23)</f>
        <v>156</v>
      </c>
      <c r="C35" s="3">
        <f>SUM(Match1:Match10!C23)</f>
        <v>217</v>
      </c>
      <c r="D35" s="3">
        <f>SUM(Match1:Match10!D23)</f>
        <v>73</v>
      </c>
      <c r="E35" s="3">
        <f>SUM(Match1:Match10!E23)</f>
        <v>42345</v>
      </c>
      <c r="F35" s="3">
        <f>SUM(Match1:Match10!F23)</f>
        <v>92177</v>
      </c>
      <c r="G35" s="3">
        <f>SUM(Match1:Match10!G23)</f>
        <v>2641</v>
      </c>
      <c r="H35" s="2">
        <f t="shared" si="7"/>
        <v>2.1369863013698631</v>
      </c>
    </row>
    <row r="36" spans="1:8" x14ac:dyDescent="0.25">
      <c r="A36" t="s">
        <v>75</v>
      </c>
      <c r="B36" s="3">
        <f>SUM(B31:B35)</f>
        <v>1099</v>
      </c>
      <c r="C36" s="3">
        <f t="shared" ref="C36:G36" si="8">SUM(C31:C35)</f>
        <v>528</v>
      </c>
      <c r="D36" s="3">
        <f t="shared" si="8"/>
        <v>374</v>
      </c>
      <c r="E36" s="3">
        <f t="shared" si="8"/>
        <v>424172</v>
      </c>
      <c r="F36" s="3">
        <f t="shared" si="8"/>
        <v>201863</v>
      </c>
      <c r="G36" s="3">
        <f t="shared" si="8"/>
        <v>100466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4AEA-1139-4989-9E6E-A29F3D2B88DD}">
  <dimension ref="A1:C41"/>
  <sheetViews>
    <sheetView workbookViewId="0">
      <selection sqref="A1:B20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3</v>
      </c>
    </row>
    <row r="2" spans="1:3" x14ac:dyDescent="0.25">
      <c r="A2" t="s">
        <v>12</v>
      </c>
      <c r="B2" t="s">
        <v>9</v>
      </c>
      <c r="C2" t="s">
        <v>64</v>
      </c>
    </row>
    <row r="3" spans="1:3" x14ac:dyDescent="0.25">
      <c r="A3" t="s">
        <v>13</v>
      </c>
      <c r="B3" t="s">
        <v>7</v>
      </c>
      <c r="C3" t="s">
        <v>65</v>
      </c>
    </row>
    <row r="4" spans="1:3" x14ac:dyDescent="0.25">
      <c r="A4" t="s">
        <v>14</v>
      </c>
      <c r="B4" t="s">
        <v>8</v>
      </c>
      <c r="C4" t="s">
        <v>66</v>
      </c>
    </row>
    <row r="5" spans="1:3" x14ac:dyDescent="0.25">
      <c r="A5" t="s">
        <v>15</v>
      </c>
      <c r="B5" t="s">
        <v>10</v>
      </c>
    </row>
    <row r="6" spans="1:3" x14ac:dyDescent="0.25">
      <c r="A6" t="s">
        <v>16</v>
      </c>
      <c r="B6" t="s">
        <v>11</v>
      </c>
    </row>
    <row r="7" spans="1:3" x14ac:dyDescent="0.25">
      <c r="A7" t="s">
        <v>17</v>
      </c>
    </row>
    <row r="8" spans="1:3" x14ac:dyDescent="0.25">
      <c r="A8" t="s">
        <v>18</v>
      </c>
    </row>
    <row r="9" spans="1:3" x14ac:dyDescent="0.25">
      <c r="A9" t="s">
        <v>19</v>
      </c>
    </row>
    <row r="10" spans="1:3" x14ac:dyDescent="0.25">
      <c r="A10" t="s">
        <v>20</v>
      </c>
    </row>
    <row r="11" spans="1:3" x14ac:dyDescent="0.25">
      <c r="A11" t="s">
        <v>21</v>
      </c>
    </row>
    <row r="12" spans="1:3" x14ac:dyDescent="0.25">
      <c r="A12" t="s">
        <v>22</v>
      </c>
    </row>
    <row r="13" spans="1:3" x14ac:dyDescent="0.25">
      <c r="A13" t="s">
        <v>23</v>
      </c>
    </row>
    <row r="14" spans="1:3" x14ac:dyDescent="0.25">
      <c r="A14" t="s">
        <v>24</v>
      </c>
    </row>
    <row r="15" spans="1:3" x14ac:dyDescent="0.25">
      <c r="A15" t="s">
        <v>25</v>
      </c>
    </row>
    <row r="16" spans="1:3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8CE3-ED6F-4CFC-A894-3AA10190E8F9}">
  <dimension ref="A1:G24"/>
  <sheetViews>
    <sheetView workbookViewId="0">
      <selection activeCell="J10" sqref="J10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18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93</v>
      </c>
    </row>
    <row r="4" spans="1:7" x14ac:dyDescent="0.25">
      <c r="A4" t="s">
        <v>51</v>
      </c>
      <c r="B4" t="s">
        <v>94</v>
      </c>
    </row>
    <row r="5" spans="1:7" x14ac:dyDescent="0.25">
      <c r="A5" t="s">
        <v>52</v>
      </c>
      <c r="B5" t="s">
        <v>8</v>
      </c>
    </row>
    <row r="6" spans="1:7" x14ac:dyDescent="0.25">
      <c r="A6" t="s">
        <v>53</v>
      </c>
      <c r="B6" s="1">
        <v>0.64513888888888893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27</v>
      </c>
      <c r="C10">
        <v>4</v>
      </c>
      <c r="D10">
        <v>10</v>
      </c>
      <c r="E10">
        <v>14943</v>
      </c>
      <c r="F10">
        <v>0</v>
      </c>
      <c r="G10">
        <v>19913</v>
      </c>
    </row>
    <row r="11" spans="1:7" x14ac:dyDescent="0.25">
      <c r="A11" t="s">
        <v>82</v>
      </c>
      <c r="B11">
        <v>39</v>
      </c>
      <c r="C11">
        <v>4</v>
      </c>
      <c r="D11">
        <v>12</v>
      </c>
      <c r="E11">
        <v>16272</v>
      </c>
      <c r="F11">
        <v>0</v>
      </c>
      <c r="G11">
        <v>335</v>
      </c>
    </row>
    <row r="12" spans="1:7" x14ac:dyDescent="0.25">
      <c r="A12" t="s">
        <v>83</v>
      </c>
      <c r="B12">
        <v>31</v>
      </c>
      <c r="C12">
        <v>2</v>
      </c>
      <c r="D12">
        <v>7</v>
      </c>
      <c r="E12">
        <v>15768</v>
      </c>
      <c r="F12">
        <v>0</v>
      </c>
      <c r="G12">
        <v>639</v>
      </c>
    </row>
    <row r="13" spans="1:7" x14ac:dyDescent="0.25">
      <c r="A13" t="s">
        <v>84</v>
      </c>
      <c r="B13">
        <v>25</v>
      </c>
      <c r="C13">
        <v>24</v>
      </c>
      <c r="D13">
        <v>10</v>
      </c>
      <c r="E13">
        <v>6910</v>
      </c>
      <c r="F13">
        <v>14428</v>
      </c>
      <c r="G13">
        <v>0</v>
      </c>
    </row>
    <row r="14" spans="1:7" x14ac:dyDescent="0.25">
      <c r="A14" t="s">
        <v>81</v>
      </c>
      <c r="B14">
        <v>6</v>
      </c>
      <c r="C14">
        <v>27</v>
      </c>
      <c r="D14">
        <v>10</v>
      </c>
      <c r="E14">
        <v>3523</v>
      </c>
      <c r="F14">
        <v>9126</v>
      </c>
      <c r="G14">
        <v>2558</v>
      </c>
    </row>
    <row r="15" spans="1:7" x14ac:dyDescent="0.25">
      <c r="A15" t="s">
        <v>63</v>
      </c>
      <c r="B15">
        <f>SUM(B10:B14)</f>
        <v>128</v>
      </c>
      <c r="C15">
        <f t="shared" ref="B15:G15" si="0">SUM(C10:C14)</f>
        <v>61</v>
      </c>
      <c r="D15">
        <f t="shared" si="0"/>
        <v>49</v>
      </c>
      <c r="E15">
        <f t="shared" si="0"/>
        <v>57416</v>
      </c>
      <c r="F15">
        <f t="shared" si="0"/>
        <v>23554</v>
      </c>
      <c r="G15">
        <f t="shared" si="0"/>
        <v>23445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95</v>
      </c>
      <c r="B19">
        <v>36</v>
      </c>
      <c r="C19">
        <v>6</v>
      </c>
      <c r="D19">
        <v>12</v>
      </c>
      <c r="E19">
        <v>17651</v>
      </c>
      <c r="F19">
        <v>1429</v>
      </c>
      <c r="G19">
        <v>11030</v>
      </c>
    </row>
    <row r="20" spans="1:7" x14ac:dyDescent="0.25">
      <c r="A20" t="s">
        <v>96</v>
      </c>
      <c r="B20">
        <v>16</v>
      </c>
      <c r="C20">
        <v>4</v>
      </c>
      <c r="D20">
        <v>7</v>
      </c>
      <c r="E20">
        <v>7832</v>
      </c>
      <c r="F20">
        <v>0</v>
      </c>
      <c r="G20">
        <v>0</v>
      </c>
    </row>
    <row r="22" spans="1:7" x14ac:dyDescent="0.25">
      <c r="A22" t="s">
        <v>97</v>
      </c>
      <c r="B22">
        <v>19</v>
      </c>
      <c r="C22">
        <v>20</v>
      </c>
      <c r="D22">
        <v>8</v>
      </c>
      <c r="E22">
        <v>3651</v>
      </c>
      <c r="F22">
        <v>14829</v>
      </c>
      <c r="G22">
        <v>0</v>
      </c>
    </row>
    <row r="23" spans="1:7" x14ac:dyDescent="0.25">
      <c r="A23" t="s">
        <v>98</v>
      </c>
      <c r="B23">
        <v>19</v>
      </c>
      <c r="C23">
        <v>28</v>
      </c>
      <c r="D23">
        <v>11</v>
      </c>
      <c r="E23">
        <v>5913</v>
      </c>
      <c r="F23">
        <v>13486</v>
      </c>
      <c r="G23">
        <v>578</v>
      </c>
    </row>
    <row r="24" spans="1:7" x14ac:dyDescent="0.25">
      <c r="A24" t="s">
        <v>63</v>
      </c>
      <c r="B24">
        <f>SUM(B19:B23)</f>
        <v>90</v>
      </c>
      <c r="C24">
        <f>SUM(C19:C23)</f>
        <v>58</v>
      </c>
      <c r="D24">
        <f>SUM(D19:D23)</f>
        <v>38</v>
      </c>
      <c r="E24">
        <f>SUM(E19:E23)</f>
        <v>35047</v>
      </c>
      <c r="F24">
        <f>SUM(F19:F23)</f>
        <v>29744</v>
      </c>
      <c r="G24">
        <f>SUM(G19:G23)</f>
        <v>11608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0298FD-201F-44F4-B4E6-3F5A402AA3B9}">
          <x14:formula1>
            <xm:f>Data!$B$2:$B$6</xm:f>
          </x14:formula1>
          <xm:sqref>B5</xm:sqref>
        </x14:dataValidation>
        <x14:dataValidation type="list" allowBlank="1" showInputMessage="1" showErrorMessage="1" xr:uid="{350BDDBA-A8F7-4FEE-A94D-95A3C3EC409D}">
          <x14:formula1>
            <xm:f>Data!$C$2:$C$4</xm:f>
          </x14:formula1>
          <xm:sqref>B2</xm:sqref>
        </x14:dataValidation>
        <x14:dataValidation type="list" allowBlank="1" showInputMessage="1" showErrorMessage="1" xr:uid="{CE16E0E3-0F55-486E-9FA1-AD6E4405BB48}">
          <x14:formula1>
            <xm:f>Data!$A$2:$A$41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93F5-D712-47C9-92B3-C769F8F53BF1}">
  <dimension ref="A1:G24"/>
  <sheetViews>
    <sheetView workbookViewId="0">
      <selection activeCell="A10" sqref="A10:A14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15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99</v>
      </c>
    </row>
    <row r="4" spans="1:7" x14ac:dyDescent="0.25">
      <c r="A4" t="s">
        <v>51</v>
      </c>
      <c r="B4" t="s">
        <v>100</v>
      </c>
    </row>
    <row r="5" spans="1:7" x14ac:dyDescent="0.25">
      <c r="A5" t="s">
        <v>52</v>
      </c>
      <c r="B5" t="s">
        <v>7</v>
      </c>
    </row>
    <row r="6" spans="1:7" x14ac:dyDescent="0.25">
      <c r="A6" t="s">
        <v>53</v>
      </c>
      <c r="B6" s="1">
        <v>0.46111111111111114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16</v>
      </c>
      <c r="C10">
        <v>5</v>
      </c>
      <c r="D10">
        <v>11</v>
      </c>
      <c r="E10">
        <v>9747</v>
      </c>
      <c r="F10">
        <v>501</v>
      </c>
      <c r="G10">
        <v>12827</v>
      </c>
    </row>
    <row r="11" spans="1:7" x14ac:dyDescent="0.25">
      <c r="A11" t="s">
        <v>82</v>
      </c>
      <c r="B11">
        <v>24</v>
      </c>
      <c r="C11">
        <v>0</v>
      </c>
      <c r="D11">
        <v>7</v>
      </c>
      <c r="E11">
        <v>8782</v>
      </c>
      <c r="F11">
        <v>0</v>
      </c>
      <c r="G11">
        <v>2299</v>
      </c>
    </row>
    <row r="12" spans="1:7" x14ac:dyDescent="0.25">
      <c r="A12" t="s">
        <v>83</v>
      </c>
      <c r="B12">
        <v>27</v>
      </c>
      <c r="C12">
        <v>3</v>
      </c>
      <c r="D12">
        <v>7</v>
      </c>
      <c r="E12">
        <v>13710</v>
      </c>
      <c r="F12">
        <v>0</v>
      </c>
      <c r="G12">
        <v>0</v>
      </c>
    </row>
    <row r="13" spans="1:7" x14ac:dyDescent="0.25">
      <c r="A13" t="s">
        <v>84</v>
      </c>
      <c r="B13">
        <v>18</v>
      </c>
      <c r="C13">
        <v>23</v>
      </c>
      <c r="D13">
        <v>9</v>
      </c>
      <c r="E13">
        <v>4081</v>
      </c>
      <c r="F13">
        <v>13367</v>
      </c>
      <c r="G13">
        <v>0</v>
      </c>
    </row>
    <row r="14" spans="1:7" x14ac:dyDescent="0.25">
      <c r="A14" t="s">
        <v>81</v>
      </c>
      <c r="B14">
        <v>6</v>
      </c>
      <c r="C14">
        <v>23</v>
      </c>
      <c r="D14">
        <v>8</v>
      </c>
      <c r="E14">
        <v>2399</v>
      </c>
      <c r="F14">
        <v>7665</v>
      </c>
      <c r="G14">
        <v>0</v>
      </c>
    </row>
    <row r="15" spans="1:7" x14ac:dyDescent="0.25">
      <c r="A15" t="s">
        <v>63</v>
      </c>
      <c r="B15">
        <f t="shared" ref="B15:G15" si="0">SUM(B10:B14)</f>
        <v>91</v>
      </c>
      <c r="C15">
        <f t="shared" si="0"/>
        <v>54</v>
      </c>
      <c r="D15">
        <f t="shared" si="0"/>
        <v>42</v>
      </c>
      <c r="E15">
        <f t="shared" si="0"/>
        <v>38719</v>
      </c>
      <c r="F15">
        <f t="shared" si="0"/>
        <v>21533</v>
      </c>
      <c r="G15">
        <f t="shared" si="0"/>
        <v>15126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101</v>
      </c>
      <c r="B19">
        <v>26</v>
      </c>
      <c r="C19">
        <v>13</v>
      </c>
      <c r="D19">
        <v>8</v>
      </c>
      <c r="E19">
        <v>14002</v>
      </c>
      <c r="F19">
        <v>3341</v>
      </c>
      <c r="G19">
        <v>4061</v>
      </c>
    </row>
    <row r="20" spans="1:7" x14ac:dyDescent="0.25">
      <c r="A20" t="s">
        <v>102</v>
      </c>
      <c r="B20">
        <v>19</v>
      </c>
      <c r="C20">
        <v>1</v>
      </c>
      <c r="D20">
        <v>7</v>
      </c>
      <c r="E20">
        <v>9776</v>
      </c>
      <c r="F20">
        <v>0</v>
      </c>
      <c r="G20">
        <v>663</v>
      </c>
    </row>
    <row r="21" spans="1:7" x14ac:dyDescent="0.25">
      <c r="A21" t="s">
        <v>88</v>
      </c>
      <c r="B21">
        <v>27</v>
      </c>
      <c r="C21">
        <v>0</v>
      </c>
      <c r="D21">
        <v>7</v>
      </c>
      <c r="E21">
        <v>8013</v>
      </c>
      <c r="F21">
        <v>871</v>
      </c>
      <c r="G21">
        <v>1187</v>
      </c>
    </row>
    <row r="22" spans="1:7" x14ac:dyDescent="0.25">
      <c r="A22" t="s">
        <v>89</v>
      </c>
      <c r="B22">
        <v>22</v>
      </c>
      <c r="C22">
        <v>18</v>
      </c>
      <c r="D22">
        <v>10</v>
      </c>
      <c r="E22">
        <v>5330</v>
      </c>
      <c r="F22">
        <v>7214</v>
      </c>
      <c r="G22">
        <v>0</v>
      </c>
    </row>
    <row r="23" spans="1:7" x14ac:dyDescent="0.25">
      <c r="A23" t="s">
        <v>90</v>
      </c>
      <c r="B23">
        <v>20</v>
      </c>
      <c r="C23">
        <v>23</v>
      </c>
      <c r="D23">
        <v>7</v>
      </c>
      <c r="E23">
        <v>3927</v>
      </c>
      <c r="F23">
        <v>6935</v>
      </c>
      <c r="G23">
        <v>0</v>
      </c>
    </row>
    <row r="24" spans="1:7" x14ac:dyDescent="0.25">
      <c r="A24" t="s">
        <v>63</v>
      </c>
      <c r="B24">
        <f>SUM(B19:B23)</f>
        <v>114</v>
      </c>
      <c r="C24">
        <f t="shared" ref="C24:G24" si="1">SUM(C19:C23)</f>
        <v>55</v>
      </c>
      <c r="D24">
        <f t="shared" si="1"/>
        <v>39</v>
      </c>
      <c r="E24">
        <f t="shared" si="1"/>
        <v>41048</v>
      </c>
      <c r="F24">
        <f t="shared" si="1"/>
        <v>18361</v>
      </c>
      <c r="G24">
        <f t="shared" si="1"/>
        <v>5911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0E3919-4B43-4243-9D9E-07BD4536FCE4}">
          <x14:formula1>
            <xm:f>Data!$B$2:$B$6</xm:f>
          </x14:formula1>
          <xm:sqref>B5</xm:sqref>
        </x14:dataValidation>
        <x14:dataValidation type="list" allowBlank="1" showInputMessage="1" showErrorMessage="1" xr:uid="{47CAF791-B35B-4E0A-BE52-1A11ED014AED}">
          <x14:formula1>
            <xm:f>Data!$C$2:$C$4</xm:f>
          </x14:formula1>
          <xm:sqref>B2</xm:sqref>
        </x14:dataValidation>
        <x14:dataValidation type="list" allowBlank="1" showInputMessage="1" showErrorMessage="1" xr:uid="{7A8EB0D0-58C2-4412-AB4D-A7FD84FAAF32}">
          <x14:formula1>
            <xm:f>Data!$A$2:$A$41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6728-C31E-4461-B118-02EE567BB549}">
  <dimension ref="A1:G24"/>
  <sheetViews>
    <sheetView workbookViewId="0">
      <selection activeCell="A24" sqref="A24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20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103</v>
      </c>
    </row>
    <row r="4" spans="1:7" x14ac:dyDescent="0.25">
      <c r="A4" t="s">
        <v>51</v>
      </c>
      <c r="B4" t="s">
        <v>104</v>
      </c>
    </row>
    <row r="5" spans="1:7" x14ac:dyDescent="0.25">
      <c r="A5" t="s">
        <v>52</v>
      </c>
      <c r="B5" t="s">
        <v>8</v>
      </c>
    </row>
    <row r="6" spans="1:7" x14ac:dyDescent="0.25">
      <c r="A6" t="s">
        <v>53</v>
      </c>
      <c r="B6" s="1">
        <v>0.44513888888888886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17</v>
      </c>
      <c r="C10">
        <v>4</v>
      </c>
      <c r="D10">
        <v>6</v>
      </c>
      <c r="E10">
        <v>9875</v>
      </c>
      <c r="F10">
        <v>0</v>
      </c>
      <c r="G10">
        <v>9391</v>
      </c>
    </row>
    <row r="11" spans="1:7" x14ac:dyDescent="0.25">
      <c r="A11" t="s">
        <v>82</v>
      </c>
      <c r="B11">
        <v>16</v>
      </c>
      <c r="C11">
        <v>1</v>
      </c>
      <c r="D11">
        <v>11</v>
      </c>
      <c r="E11">
        <v>8075</v>
      </c>
      <c r="F11">
        <v>0</v>
      </c>
      <c r="G11">
        <v>2516</v>
      </c>
    </row>
    <row r="12" spans="1:7" x14ac:dyDescent="0.25">
      <c r="A12" t="s">
        <v>83</v>
      </c>
      <c r="B12">
        <v>13</v>
      </c>
      <c r="C12">
        <v>2</v>
      </c>
      <c r="D12">
        <v>10</v>
      </c>
      <c r="E12">
        <v>7369</v>
      </c>
      <c r="F12">
        <v>161</v>
      </c>
      <c r="G12">
        <v>0</v>
      </c>
    </row>
    <row r="13" spans="1:7" x14ac:dyDescent="0.25">
      <c r="A13" t="s">
        <v>84</v>
      </c>
      <c r="B13">
        <v>8</v>
      </c>
      <c r="C13">
        <v>7</v>
      </c>
      <c r="D13">
        <v>11</v>
      </c>
      <c r="E13">
        <v>2813</v>
      </c>
      <c r="F13">
        <v>7464</v>
      </c>
      <c r="G13">
        <v>0</v>
      </c>
    </row>
    <row r="14" spans="1:7" x14ac:dyDescent="0.25">
      <c r="A14" t="s">
        <v>81</v>
      </c>
      <c r="B14">
        <v>7</v>
      </c>
      <c r="C14">
        <v>13</v>
      </c>
      <c r="D14">
        <v>8</v>
      </c>
      <c r="E14">
        <v>2220</v>
      </c>
      <c r="F14">
        <v>6610</v>
      </c>
      <c r="G14">
        <v>76</v>
      </c>
    </row>
    <row r="15" spans="1:7" x14ac:dyDescent="0.25">
      <c r="A15" t="s">
        <v>63</v>
      </c>
      <c r="B15">
        <f>SUM(B10:B14)</f>
        <v>61</v>
      </c>
      <c r="C15">
        <f t="shared" ref="C15:G15" si="0">SUM(C10:C14)</f>
        <v>27</v>
      </c>
      <c r="D15">
        <f t="shared" si="0"/>
        <v>46</v>
      </c>
      <c r="E15">
        <f t="shared" si="0"/>
        <v>30352</v>
      </c>
      <c r="F15">
        <f t="shared" si="0"/>
        <v>14235</v>
      </c>
      <c r="G15">
        <f t="shared" si="0"/>
        <v>11983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105</v>
      </c>
      <c r="B19">
        <v>24</v>
      </c>
      <c r="C19">
        <v>5</v>
      </c>
      <c r="D19">
        <v>6</v>
      </c>
      <c r="E19">
        <v>11695</v>
      </c>
      <c r="F19">
        <v>1385</v>
      </c>
      <c r="G19">
        <v>3025</v>
      </c>
    </row>
    <row r="20" spans="1:7" x14ac:dyDescent="0.25">
      <c r="A20" t="s">
        <v>106</v>
      </c>
      <c r="B20">
        <v>25</v>
      </c>
      <c r="C20">
        <v>2</v>
      </c>
      <c r="D20">
        <v>7</v>
      </c>
      <c r="E20">
        <v>6750</v>
      </c>
      <c r="F20">
        <v>187</v>
      </c>
      <c r="G20">
        <v>0</v>
      </c>
    </row>
    <row r="21" spans="1:7" x14ac:dyDescent="0.25">
      <c r="A21" t="s">
        <v>107</v>
      </c>
      <c r="B21">
        <v>28</v>
      </c>
      <c r="C21">
        <v>4</v>
      </c>
      <c r="D21">
        <v>5</v>
      </c>
      <c r="E21">
        <v>9845</v>
      </c>
      <c r="F21">
        <v>0</v>
      </c>
      <c r="G21">
        <v>447</v>
      </c>
    </row>
    <row r="22" spans="1:7" x14ac:dyDescent="0.25">
      <c r="A22" t="s">
        <v>108</v>
      </c>
      <c r="B22">
        <v>5</v>
      </c>
      <c r="C22">
        <v>16</v>
      </c>
      <c r="D22">
        <v>7</v>
      </c>
      <c r="E22">
        <v>502</v>
      </c>
      <c r="F22">
        <v>5970</v>
      </c>
      <c r="G22">
        <v>0</v>
      </c>
    </row>
    <row r="23" spans="1:7" x14ac:dyDescent="0.25">
      <c r="A23" t="s">
        <v>109</v>
      </c>
      <c r="B23">
        <v>6</v>
      </c>
      <c r="C23">
        <v>28</v>
      </c>
      <c r="D23">
        <v>4</v>
      </c>
      <c r="E23">
        <v>1320</v>
      </c>
      <c r="F23">
        <v>7654</v>
      </c>
      <c r="G23">
        <v>255</v>
      </c>
    </row>
    <row r="24" spans="1:7" x14ac:dyDescent="0.25">
      <c r="A24" t="s">
        <v>63</v>
      </c>
      <c r="B24">
        <f>SUM(B19:B23)</f>
        <v>88</v>
      </c>
      <c r="C24">
        <f t="shared" ref="C24:G24" si="1">SUM(C19:C23)</f>
        <v>55</v>
      </c>
      <c r="D24">
        <f t="shared" si="1"/>
        <v>29</v>
      </c>
      <c r="E24">
        <f t="shared" si="1"/>
        <v>30112</v>
      </c>
      <c r="F24">
        <f t="shared" si="1"/>
        <v>15196</v>
      </c>
      <c r="G24">
        <f t="shared" si="1"/>
        <v>3727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FBD05D2-258A-4F9A-83D1-C2A79209C764}">
          <x14:formula1>
            <xm:f>Data!$B$2:$B$6</xm:f>
          </x14:formula1>
          <xm:sqref>B5</xm:sqref>
        </x14:dataValidation>
        <x14:dataValidation type="list" allowBlank="1" showInputMessage="1" showErrorMessage="1" xr:uid="{577084BD-0030-42DE-ABB5-5036DDAFCE6F}">
          <x14:formula1>
            <xm:f>Data!$C$2:$C$4</xm:f>
          </x14:formula1>
          <xm:sqref>B2</xm:sqref>
        </x14:dataValidation>
        <x14:dataValidation type="list" allowBlank="1" showInputMessage="1" showErrorMessage="1" xr:uid="{62380187-FDBE-4EB4-8648-675CC15E4A2F}">
          <x14:formula1>
            <xm:f>Data!$A$2:$A$41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A0F3-1A1A-499A-8A15-D82AF6984C58}">
  <dimension ref="A1:G24"/>
  <sheetViews>
    <sheetView workbookViewId="0">
      <selection activeCell="I10" sqref="I10:O10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28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93</v>
      </c>
    </row>
    <row r="4" spans="1:7" x14ac:dyDescent="0.25">
      <c r="A4" t="s">
        <v>51</v>
      </c>
      <c r="B4" t="s">
        <v>110</v>
      </c>
    </row>
    <row r="5" spans="1:7" x14ac:dyDescent="0.25">
      <c r="A5" t="s">
        <v>52</v>
      </c>
      <c r="B5" t="s">
        <v>11</v>
      </c>
    </row>
    <row r="6" spans="1:7" x14ac:dyDescent="0.25">
      <c r="A6" t="s">
        <v>53</v>
      </c>
      <c r="B6" s="1">
        <v>0.65972222222222221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20</v>
      </c>
      <c r="C10">
        <v>6</v>
      </c>
      <c r="D10">
        <v>11</v>
      </c>
      <c r="E10">
        <v>10378</v>
      </c>
      <c r="F10">
        <v>0</v>
      </c>
      <c r="G10">
        <v>729</v>
      </c>
    </row>
    <row r="11" spans="1:7" x14ac:dyDescent="0.25">
      <c r="A11" t="s">
        <v>82</v>
      </c>
      <c r="B11">
        <v>49</v>
      </c>
      <c r="C11">
        <v>13</v>
      </c>
      <c r="D11">
        <v>7</v>
      </c>
      <c r="E11">
        <v>20539</v>
      </c>
      <c r="F11">
        <v>980</v>
      </c>
      <c r="G11">
        <v>13061</v>
      </c>
    </row>
    <row r="12" spans="1:7" x14ac:dyDescent="0.25">
      <c r="A12" t="s">
        <v>83</v>
      </c>
      <c r="B12">
        <v>29</v>
      </c>
      <c r="C12">
        <v>12</v>
      </c>
      <c r="D12">
        <v>9</v>
      </c>
      <c r="E12">
        <v>8549</v>
      </c>
      <c r="F12">
        <v>717</v>
      </c>
      <c r="G12">
        <v>0</v>
      </c>
    </row>
    <row r="13" spans="1:7" x14ac:dyDescent="0.25">
      <c r="A13" t="s">
        <v>84</v>
      </c>
      <c r="B13">
        <v>33</v>
      </c>
      <c r="C13">
        <v>25</v>
      </c>
      <c r="D13">
        <v>9</v>
      </c>
      <c r="E13">
        <v>8074</v>
      </c>
      <c r="F13">
        <v>11801</v>
      </c>
      <c r="G13">
        <v>0</v>
      </c>
    </row>
    <row r="14" spans="1:7" x14ac:dyDescent="0.25">
      <c r="A14" t="s">
        <v>81</v>
      </c>
      <c r="B14">
        <v>18</v>
      </c>
      <c r="C14">
        <v>30</v>
      </c>
      <c r="D14">
        <v>12</v>
      </c>
      <c r="E14">
        <v>3208</v>
      </c>
      <c r="F14">
        <v>7627</v>
      </c>
      <c r="G14">
        <v>16</v>
      </c>
    </row>
    <row r="15" spans="1:7" x14ac:dyDescent="0.25">
      <c r="A15" t="s">
        <v>63</v>
      </c>
      <c r="B15">
        <f t="shared" ref="B15:G15" si="0">SUM(B10:B14)</f>
        <v>149</v>
      </c>
      <c r="C15">
        <f t="shared" si="0"/>
        <v>86</v>
      </c>
      <c r="D15">
        <f t="shared" si="0"/>
        <v>48</v>
      </c>
      <c r="E15">
        <f t="shared" si="0"/>
        <v>50748</v>
      </c>
      <c r="F15">
        <f t="shared" si="0"/>
        <v>21125</v>
      </c>
      <c r="G15">
        <f t="shared" si="0"/>
        <v>13806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111</v>
      </c>
      <c r="B19">
        <v>34</v>
      </c>
      <c r="C19">
        <v>8</v>
      </c>
      <c r="D19">
        <v>13</v>
      </c>
      <c r="E19">
        <v>17699</v>
      </c>
      <c r="F19">
        <v>964</v>
      </c>
      <c r="G19">
        <v>7850</v>
      </c>
    </row>
    <row r="20" spans="1:7" x14ac:dyDescent="0.25">
      <c r="A20" t="s">
        <v>112</v>
      </c>
      <c r="B20">
        <v>13</v>
      </c>
      <c r="C20">
        <v>8</v>
      </c>
      <c r="D20">
        <v>16</v>
      </c>
      <c r="E20">
        <v>6014</v>
      </c>
      <c r="F20">
        <v>0</v>
      </c>
      <c r="G20">
        <v>0</v>
      </c>
    </row>
    <row r="21" spans="1:7" x14ac:dyDescent="0.25">
      <c r="A21" t="s">
        <v>113</v>
      </c>
      <c r="B21">
        <v>24</v>
      </c>
      <c r="C21">
        <v>0</v>
      </c>
      <c r="D21">
        <v>12</v>
      </c>
      <c r="E21">
        <v>10908</v>
      </c>
      <c r="F21">
        <v>1794</v>
      </c>
      <c r="G21">
        <v>0</v>
      </c>
    </row>
    <row r="22" spans="1:7" x14ac:dyDescent="0.25">
      <c r="A22" t="s">
        <v>114</v>
      </c>
      <c r="B22">
        <v>5</v>
      </c>
      <c r="C22">
        <v>2</v>
      </c>
      <c r="D22">
        <v>4</v>
      </c>
      <c r="E22">
        <v>1226</v>
      </c>
      <c r="F22">
        <v>2795</v>
      </c>
      <c r="G22">
        <v>0</v>
      </c>
    </row>
    <row r="23" spans="1:7" x14ac:dyDescent="0.25">
      <c r="A23" t="s">
        <v>115</v>
      </c>
      <c r="B23">
        <v>11</v>
      </c>
      <c r="C23">
        <v>8</v>
      </c>
      <c r="D23">
        <v>12</v>
      </c>
      <c r="E23">
        <v>4128</v>
      </c>
      <c r="F23">
        <v>7209</v>
      </c>
      <c r="G23">
        <v>935</v>
      </c>
    </row>
    <row r="24" spans="1:7" x14ac:dyDescent="0.25">
      <c r="A24" t="s">
        <v>63</v>
      </c>
      <c r="B24">
        <f>SUM(B19:B23)</f>
        <v>87</v>
      </c>
      <c r="C24">
        <f t="shared" ref="C24:G24" si="1">SUM(C19:C23)</f>
        <v>26</v>
      </c>
      <c r="D24">
        <f t="shared" si="1"/>
        <v>57</v>
      </c>
      <c r="E24">
        <f t="shared" si="1"/>
        <v>39975</v>
      </c>
      <c r="F24">
        <f t="shared" si="1"/>
        <v>12762</v>
      </c>
      <c r="G24">
        <f t="shared" si="1"/>
        <v>8785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2CF0AA-A8FB-4D65-91A0-A172F96F477C}">
          <x14:formula1>
            <xm:f>Data!$B$2:$B$6</xm:f>
          </x14:formula1>
          <xm:sqref>B5</xm:sqref>
        </x14:dataValidation>
        <x14:dataValidation type="list" allowBlank="1" showInputMessage="1" showErrorMessage="1" xr:uid="{2C1C0EF5-2F23-4B3A-BCE9-5BD5E1E61B5E}">
          <x14:formula1>
            <xm:f>Data!$C$2:$C$4</xm:f>
          </x14:formula1>
          <xm:sqref>B2</xm:sqref>
        </x14:dataValidation>
        <x14:dataValidation type="list" allowBlank="1" showInputMessage="1" showErrorMessage="1" xr:uid="{4E6A3446-F960-44EC-ADD6-3380AB93DE3A}">
          <x14:formula1>
            <xm:f>Data!$A$2:$A$41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D2E7-5EC7-47CD-94BE-FCE9D41C54AA}">
  <dimension ref="A1:G24"/>
  <sheetViews>
    <sheetView workbookViewId="0">
      <selection activeCell="A11" sqref="A11:G11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16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103</v>
      </c>
    </row>
    <row r="4" spans="1:7" x14ac:dyDescent="0.25">
      <c r="A4" t="s">
        <v>51</v>
      </c>
      <c r="B4" t="s">
        <v>116</v>
      </c>
    </row>
    <row r="5" spans="1:7" x14ac:dyDescent="0.25">
      <c r="A5" t="s">
        <v>52</v>
      </c>
      <c r="B5" t="s">
        <v>7</v>
      </c>
    </row>
    <row r="6" spans="1:7" x14ac:dyDescent="0.25">
      <c r="A6" t="s">
        <v>53</v>
      </c>
      <c r="B6" s="1">
        <v>0.60763888888888884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18</v>
      </c>
      <c r="C10">
        <v>10</v>
      </c>
      <c r="D10">
        <v>13</v>
      </c>
      <c r="E10">
        <v>9195</v>
      </c>
      <c r="F10">
        <v>1456</v>
      </c>
      <c r="G10">
        <v>5214</v>
      </c>
    </row>
    <row r="11" spans="1:7" x14ac:dyDescent="0.25">
      <c r="A11" t="s">
        <v>82</v>
      </c>
      <c r="B11">
        <v>34</v>
      </c>
      <c r="C11">
        <v>7</v>
      </c>
      <c r="D11">
        <v>9</v>
      </c>
      <c r="E11">
        <v>19162</v>
      </c>
      <c r="F11">
        <v>2733</v>
      </c>
      <c r="G11">
        <v>6625</v>
      </c>
    </row>
    <row r="12" spans="1:7" x14ac:dyDescent="0.25">
      <c r="A12" t="s">
        <v>83</v>
      </c>
      <c r="B12">
        <v>22</v>
      </c>
      <c r="C12">
        <v>7</v>
      </c>
      <c r="D12">
        <v>11</v>
      </c>
      <c r="E12">
        <v>9710</v>
      </c>
      <c r="F12">
        <v>3</v>
      </c>
      <c r="G12">
        <v>579</v>
      </c>
    </row>
    <row r="13" spans="1:7" x14ac:dyDescent="0.25">
      <c r="A13" t="s">
        <v>84</v>
      </c>
      <c r="B13">
        <v>15</v>
      </c>
      <c r="C13">
        <v>21</v>
      </c>
      <c r="D13">
        <v>15</v>
      </c>
      <c r="E13">
        <v>4866</v>
      </c>
      <c r="F13">
        <v>12733</v>
      </c>
      <c r="G13">
        <v>0</v>
      </c>
    </row>
    <row r="14" spans="1:7" x14ac:dyDescent="0.25">
      <c r="A14" t="s">
        <v>81</v>
      </c>
      <c r="B14">
        <v>3</v>
      </c>
      <c r="C14">
        <v>9</v>
      </c>
      <c r="D14">
        <v>13</v>
      </c>
      <c r="E14">
        <v>906</v>
      </c>
      <c r="F14">
        <v>7862</v>
      </c>
      <c r="G14">
        <v>104</v>
      </c>
    </row>
    <row r="15" spans="1:7" x14ac:dyDescent="0.25">
      <c r="A15" t="s">
        <v>63</v>
      </c>
      <c r="B15">
        <f t="shared" ref="B15:G15" si="0">SUM(B10:B14)</f>
        <v>92</v>
      </c>
      <c r="C15">
        <f t="shared" si="0"/>
        <v>54</v>
      </c>
      <c r="D15">
        <f t="shared" si="0"/>
        <v>61</v>
      </c>
      <c r="E15">
        <f t="shared" si="0"/>
        <v>43839</v>
      </c>
      <c r="F15">
        <f t="shared" si="0"/>
        <v>24787</v>
      </c>
      <c r="G15">
        <f t="shared" si="0"/>
        <v>12522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117</v>
      </c>
      <c r="B19">
        <v>29</v>
      </c>
      <c r="C19">
        <v>11</v>
      </c>
      <c r="D19">
        <v>7</v>
      </c>
      <c r="E19">
        <v>14467</v>
      </c>
      <c r="F19">
        <v>0</v>
      </c>
      <c r="G19">
        <v>19073</v>
      </c>
    </row>
    <row r="20" spans="1:7" x14ac:dyDescent="0.25">
      <c r="A20" t="s">
        <v>118</v>
      </c>
      <c r="B20">
        <v>33</v>
      </c>
      <c r="C20">
        <v>4</v>
      </c>
      <c r="D20">
        <v>8</v>
      </c>
      <c r="E20">
        <v>12510</v>
      </c>
      <c r="F20">
        <v>0</v>
      </c>
      <c r="G20">
        <v>553</v>
      </c>
    </row>
    <row r="21" spans="1:7" x14ac:dyDescent="0.25">
      <c r="A21" t="s">
        <v>119</v>
      </c>
      <c r="B21">
        <v>40</v>
      </c>
      <c r="C21">
        <v>0</v>
      </c>
      <c r="D21">
        <v>11</v>
      </c>
      <c r="E21">
        <v>16108</v>
      </c>
      <c r="F21">
        <v>0</v>
      </c>
      <c r="G21">
        <v>330</v>
      </c>
    </row>
    <row r="22" spans="1:7" x14ac:dyDescent="0.25">
      <c r="A22" t="s">
        <v>120</v>
      </c>
      <c r="B22">
        <v>23</v>
      </c>
      <c r="C22">
        <v>19</v>
      </c>
      <c r="D22">
        <v>7</v>
      </c>
      <c r="E22">
        <v>6836</v>
      </c>
      <c r="F22">
        <v>12133</v>
      </c>
      <c r="G22">
        <v>0</v>
      </c>
    </row>
    <row r="23" spans="1:7" x14ac:dyDescent="0.25">
      <c r="A23" t="s">
        <v>121</v>
      </c>
      <c r="B23">
        <v>9</v>
      </c>
      <c r="C23">
        <v>26</v>
      </c>
      <c r="D23">
        <v>7</v>
      </c>
      <c r="E23">
        <v>3838</v>
      </c>
      <c r="F23">
        <v>12870</v>
      </c>
      <c r="G23">
        <v>0</v>
      </c>
    </row>
    <row r="24" spans="1:7" x14ac:dyDescent="0.25">
      <c r="A24" t="s">
        <v>63</v>
      </c>
      <c r="B24">
        <f>SUM(B19:B23)</f>
        <v>134</v>
      </c>
      <c r="C24">
        <f t="shared" ref="C24:G24" si="1">SUM(C19:C23)</f>
        <v>60</v>
      </c>
      <c r="D24">
        <f t="shared" si="1"/>
        <v>40</v>
      </c>
      <c r="E24">
        <f t="shared" si="1"/>
        <v>53759</v>
      </c>
      <c r="F24">
        <f t="shared" si="1"/>
        <v>25003</v>
      </c>
      <c r="G24">
        <f t="shared" si="1"/>
        <v>19956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8AACF9-02F8-4B41-951C-01D513988638}">
          <x14:formula1>
            <xm:f>Data!$B$2:$B$6</xm:f>
          </x14:formula1>
          <xm:sqref>B5</xm:sqref>
        </x14:dataValidation>
        <x14:dataValidation type="list" allowBlank="1" showInputMessage="1" showErrorMessage="1" xr:uid="{A30F7F21-2CF3-475F-B927-415D4E95BCDF}">
          <x14:formula1>
            <xm:f>Data!$C$2:$C$4</xm:f>
          </x14:formula1>
          <xm:sqref>B2</xm:sqref>
        </x14:dataValidation>
        <x14:dataValidation type="list" allowBlank="1" showInputMessage="1" showErrorMessage="1" xr:uid="{B2B82681-B462-4BBD-8AF7-3E6C4DA1AB64}">
          <x14:formula1>
            <xm:f>Data!$A$2:$A$41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7CD-9423-4301-A749-48EE08F50DF6}">
  <dimension ref="A1:G24"/>
  <sheetViews>
    <sheetView workbookViewId="0">
      <selection activeCell="A11" sqref="A11:G11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25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122</v>
      </c>
    </row>
    <row r="4" spans="1:7" x14ac:dyDescent="0.25">
      <c r="A4" t="s">
        <v>51</v>
      </c>
      <c r="B4" t="s">
        <v>123</v>
      </c>
    </row>
    <row r="5" spans="1:7" x14ac:dyDescent="0.25">
      <c r="A5" t="s">
        <v>52</v>
      </c>
      <c r="B5" t="s">
        <v>11</v>
      </c>
    </row>
    <row r="6" spans="1:7" x14ac:dyDescent="0.25">
      <c r="A6" t="s">
        <v>53</v>
      </c>
      <c r="B6" s="1">
        <v>0.78472222222222221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26</v>
      </c>
      <c r="C10">
        <v>4</v>
      </c>
      <c r="D10">
        <v>14</v>
      </c>
      <c r="E10">
        <v>16822</v>
      </c>
      <c r="F10">
        <v>0</v>
      </c>
      <c r="G10">
        <v>902</v>
      </c>
    </row>
    <row r="11" spans="1:7" x14ac:dyDescent="0.25">
      <c r="A11" t="s">
        <v>82</v>
      </c>
      <c r="B11">
        <v>42</v>
      </c>
      <c r="C11">
        <v>4</v>
      </c>
      <c r="D11">
        <v>12</v>
      </c>
      <c r="E11">
        <v>24232</v>
      </c>
      <c r="F11">
        <v>3802</v>
      </c>
      <c r="G11">
        <v>23419</v>
      </c>
    </row>
    <row r="12" spans="1:7" x14ac:dyDescent="0.25">
      <c r="A12" t="s">
        <v>83</v>
      </c>
      <c r="B12">
        <v>26</v>
      </c>
      <c r="C12">
        <v>4</v>
      </c>
      <c r="D12">
        <v>12</v>
      </c>
      <c r="E12">
        <v>15221</v>
      </c>
      <c r="F12">
        <v>452</v>
      </c>
      <c r="G12">
        <v>449</v>
      </c>
    </row>
    <row r="13" spans="1:7" x14ac:dyDescent="0.25">
      <c r="A13" t="s">
        <v>84</v>
      </c>
      <c r="B13">
        <v>21</v>
      </c>
      <c r="C13">
        <v>28</v>
      </c>
      <c r="D13">
        <v>14</v>
      </c>
      <c r="E13">
        <v>1565</v>
      </c>
      <c r="F13">
        <v>16190</v>
      </c>
      <c r="G13">
        <v>0</v>
      </c>
    </row>
    <row r="14" spans="1:7" x14ac:dyDescent="0.25">
      <c r="A14" t="s">
        <v>81</v>
      </c>
      <c r="B14">
        <v>1</v>
      </c>
      <c r="C14">
        <v>36</v>
      </c>
      <c r="D14">
        <v>13</v>
      </c>
      <c r="E14">
        <v>140</v>
      </c>
      <c r="F14">
        <v>13127</v>
      </c>
      <c r="G14">
        <v>0</v>
      </c>
    </row>
    <row r="15" spans="1:7" x14ac:dyDescent="0.25">
      <c r="A15" t="s">
        <v>63</v>
      </c>
      <c r="B15">
        <f t="shared" ref="B15:G15" si="0">SUM(B10:B14)</f>
        <v>116</v>
      </c>
      <c r="C15">
        <f t="shared" si="0"/>
        <v>76</v>
      </c>
      <c r="D15">
        <f t="shared" si="0"/>
        <v>65</v>
      </c>
      <c r="E15">
        <f t="shared" si="0"/>
        <v>57980</v>
      </c>
      <c r="F15">
        <f t="shared" si="0"/>
        <v>33571</v>
      </c>
      <c r="G15">
        <f t="shared" si="0"/>
        <v>24770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124</v>
      </c>
      <c r="B19">
        <v>43</v>
      </c>
      <c r="C19">
        <v>7</v>
      </c>
      <c r="D19">
        <v>13</v>
      </c>
      <c r="E19">
        <v>22635</v>
      </c>
      <c r="F19">
        <v>366</v>
      </c>
      <c r="G19">
        <v>23765</v>
      </c>
    </row>
    <row r="20" spans="1:7" x14ac:dyDescent="0.25">
      <c r="A20" t="s">
        <v>125</v>
      </c>
      <c r="B20">
        <v>23</v>
      </c>
      <c r="C20">
        <v>3</v>
      </c>
      <c r="D20">
        <v>12</v>
      </c>
      <c r="E20">
        <v>14263</v>
      </c>
      <c r="F20">
        <v>2761</v>
      </c>
      <c r="G20">
        <v>0</v>
      </c>
    </row>
    <row r="21" spans="1:7" x14ac:dyDescent="0.25">
      <c r="A21" t="s">
        <v>126</v>
      </c>
      <c r="B21">
        <v>38</v>
      </c>
      <c r="C21">
        <v>5</v>
      </c>
      <c r="D21">
        <v>15</v>
      </c>
      <c r="E21">
        <v>16820</v>
      </c>
      <c r="F21">
        <v>0</v>
      </c>
      <c r="G21">
        <v>0</v>
      </c>
    </row>
    <row r="22" spans="1:7" x14ac:dyDescent="0.25">
      <c r="A22" t="s">
        <v>127</v>
      </c>
      <c r="B22">
        <v>17</v>
      </c>
      <c r="C22">
        <v>20</v>
      </c>
      <c r="D22">
        <v>12</v>
      </c>
      <c r="E22">
        <v>4363</v>
      </c>
      <c r="F22">
        <v>13293</v>
      </c>
      <c r="G22">
        <v>0</v>
      </c>
    </row>
    <row r="23" spans="1:7" x14ac:dyDescent="0.25">
      <c r="A23" t="s">
        <v>128</v>
      </c>
      <c r="B23">
        <v>31</v>
      </c>
      <c r="C23">
        <v>27</v>
      </c>
      <c r="D23">
        <v>7</v>
      </c>
      <c r="E23">
        <v>8867</v>
      </c>
      <c r="F23">
        <v>15652</v>
      </c>
      <c r="G23">
        <v>0</v>
      </c>
    </row>
    <row r="24" spans="1:7" x14ac:dyDescent="0.25">
      <c r="A24" t="s">
        <v>63</v>
      </c>
      <c r="B24">
        <f>SUM(B19:B23)</f>
        <v>152</v>
      </c>
      <c r="C24">
        <f t="shared" ref="C24:G24" si="1">SUM(C19:C23)</f>
        <v>62</v>
      </c>
      <c r="D24">
        <f t="shared" si="1"/>
        <v>59</v>
      </c>
      <c r="E24">
        <f t="shared" si="1"/>
        <v>66948</v>
      </c>
      <c r="F24">
        <f t="shared" si="1"/>
        <v>32072</v>
      </c>
      <c r="G24">
        <f t="shared" si="1"/>
        <v>23765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4F425B-1AD7-4935-9C8F-118EC9A53FF3}">
          <x14:formula1>
            <xm:f>Data!$B$2:$B$6</xm:f>
          </x14:formula1>
          <xm:sqref>B5</xm:sqref>
        </x14:dataValidation>
        <x14:dataValidation type="list" allowBlank="1" showInputMessage="1" showErrorMessage="1" xr:uid="{D857FCF8-A256-466E-9600-328D7C88E06E}">
          <x14:formula1>
            <xm:f>Data!$C$2:$C$4</xm:f>
          </x14:formula1>
          <xm:sqref>B2</xm:sqref>
        </x14:dataValidation>
        <x14:dataValidation type="list" allowBlank="1" showInputMessage="1" showErrorMessage="1" xr:uid="{B9507D11-F5B9-467C-A45B-3855552A9DC8}">
          <x14:formula1>
            <xm:f>Data!$A$2:$A$41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5791-0709-4463-B850-EB5804E4FFFB}">
  <dimension ref="A1:G24"/>
  <sheetViews>
    <sheetView workbookViewId="0">
      <selection activeCell="A11" sqref="A11:G11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73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129</v>
      </c>
    </row>
    <row r="4" spans="1:7" x14ac:dyDescent="0.25">
      <c r="A4" t="s">
        <v>51</v>
      </c>
      <c r="B4" t="s">
        <v>130</v>
      </c>
    </row>
    <row r="5" spans="1:7" x14ac:dyDescent="0.25">
      <c r="A5" t="s">
        <v>52</v>
      </c>
      <c r="B5" t="s">
        <v>9</v>
      </c>
    </row>
    <row r="6" spans="1:7" x14ac:dyDescent="0.25">
      <c r="A6" t="s">
        <v>53</v>
      </c>
      <c r="B6" s="1">
        <v>0.35972222222222222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14</v>
      </c>
      <c r="C10">
        <v>3</v>
      </c>
      <c r="D10">
        <v>8</v>
      </c>
      <c r="E10">
        <v>3699</v>
      </c>
      <c r="F10">
        <v>54</v>
      </c>
      <c r="G10">
        <v>64</v>
      </c>
    </row>
    <row r="11" spans="1:7" x14ac:dyDescent="0.25">
      <c r="A11" t="s">
        <v>82</v>
      </c>
      <c r="B11">
        <v>33</v>
      </c>
      <c r="C11">
        <v>4</v>
      </c>
      <c r="D11">
        <v>5</v>
      </c>
      <c r="E11">
        <v>10733</v>
      </c>
      <c r="F11">
        <v>2420</v>
      </c>
      <c r="G11">
        <v>3031</v>
      </c>
    </row>
    <row r="12" spans="1:7" x14ac:dyDescent="0.25">
      <c r="A12" t="s">
        <v>83</v>
      </c>
      <c r="B12">
        <v>13</v>
      </c>
      <c r="C12">
        <v>2</v>
      </c>
      <c r="D12">
        <v>10</v>
      </c>
      <c r="E12">
        <v>5647</v>
      </c>
      <c r="F12">
        <v>0</v>
      </c>
      <c r="G12">
        <v>454</v>
      </c>
    </row>
    <row r="13" spans="1:7" x14ac:dyDescent="0.25">
      <c r="A13" t="s">
        <v>84</v>
      </c>
      <c r="B13">
        <v>14</v>
      </c>
      <c r="C13">
        <v>16</v>
      </c>
      <c r="D13">
        <v>6</v>
      </c>
      <c r="E13">
        <v>2451</v>
      </c>
      <c r="F13">
        <v>7010</v>
      </c>
      <c r="G13">
        <v>0</v>
      </c>
    </row>
    <row r="14" spans="1:7" x14ac:dyDescent="0.25">
      <c r="A14" t="s">
        <v>81</v>
      </c>
      <c r="B14">
        <v>1</v>
      </c>
      <c r="C14">
        <v>22</v>
      </c>
      <c r="D14">
        <v>7</v>
      </c>
      <c r="E14">
        <v>294</v>
      </c>
      <c r="F14">
        <v>6945</v>
      </c>
      <c r="G14">
        <v>0</v>
      </c>
    </row>
    <row r="15" spans="1:7" x14ac:dyDescent="0.25">
      <c r="A15" t="s">
        <v>63</v>
      </c>
      <c r="B15">
        <f t="shared" ref="B15:G15" si="0">SUM(B10:B14)</f>
        <v>75</v>
      </c>
      <c r="C15">
        <f t="shared" si="0"/>
        <v>47</v>
      </c>
      <c r="D15">
        <f t="shared" si="0"/>
        <v>36</v>
      </c>
      <c r="E15">
        <f t="shared" si="0"/>
        <v>22824</v>
      </c>
      <c r="F15">
        <f t="shared" si="0"/>
        <v>16429</v>
      </c>
      <c r="G15">
        <f t="shared" si="0"/>
        <v>3549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131</v>
      </c>
      <c r="B19">
        <v>26</v>
      </c>
      <c r="C19">
        <v>5</v>
      </c>
      <c r="D19">
        <v>7</v>
      </c>
      <c r="E19">
        <v>11094</v>
      </c>
      <c r="F19">
        <v>0</v>
      </c>
      <c r="G19">
        <v>5565</v>
      </c>
    </row>
    <row r="20" spans="1:7" x14ac:dyDescent="0.25">
      <c r="A20" t="s">
        <v>132</v>
      </c>
      <c r="B20">
        <v>12</v>
      </c>
      <c r="C20">
        <v>1</v>
      </c>
      <c r="D20">
        <v>8</v>
      </c>
      <c r="E20">
        <v>7196</v>
      </c>
      <c r="F20">
        <v>173</v>
      </c>
      <c r="G20">
        <v>23</v>
      </c>
    </row>
    <row r="21" spans="1:7" x14ac:dyDescent="0.25">
      <c r="A21" t="s">
        <v>133</v>
      </c>
      <c r="B21">
        <v>23</v>
      </c>
      <c r="C21">
        <v>1</v>
      </c>
      <c r="D21">
        <v>6</v>
      </c>
      <c r="E21">
        <v>8891</v>
      </c>
      <c r="F21">
        <v>0</v>
      </c>
      <c r="G21">
        <v>0</v>
      </c>
    </row>
    <row r="22" spans="1:7" x14ac:dyDescent="0.25">
      <c r="A22" t="s">
        <v>134</v>
      </c>
      <c r="B22">
        <v>8</v>
      </c>
      <c r="C22">
        <v>19</v>
      </c>
      <c r="D22">
        <v>7</v>
      </c>
      <c r="E22">
        <v>2476</v>
      </c>
      <c r="F22">
        <v>6329</v>
      </c>
      <c r="G22">
        <v>0</v>
      </c>
    </row>
    <row r="23" spans="1:7" x14ac:dyDescent="0.25">
      <c r="A23" t="s">
        <v>135</v>
      </c>
      <c r="B23">
        <v>13</v>
      </c>
      <c r="C23">
        <v>6</v>
      </c>
      <c r="D23">
        <v>9</v>
      </c>
      <c r="E23">
        <v>3078</v>
      </c>
      <c r="F23">
        <v>1589</v>
      </c>
      <c r="G23">
        <v>120</v>
      </c>
    </row>
    <row r="24" spans="1:7" x14ac:dyDescent="0.25">
      <c r="A24" t="s">
        <v>63</v>
      </c>
      <c r="B24">
        <f>SUM(B19:B23)</f>
        <v>82</v>
      </c>
      <c r="C24">
        <f t="shared" ref="C24:G24" si="1">SUM(C19:C23)</f>
        <v>32</v>
      </c>
      <c r="D24">
        <f t="shared" si="1"/>
        <v>37</v>
      </c>
      <c r="E24">
        <f t="shared" si="1"/>
        <v>32735</v>
      </c>
      <c r="F24">
        <f t="shared" si="1"/>
        <v>8091</v>
      </c>
      <c r="G24">
        <f t="shared" si="1"/>
        <v>5708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B2B7419-D369-4079-99C0-ED3918365E5B}">
          <x14:formula1>
            <xm:f>Data!$B$2:$B$6</xm:f>
          </x14:formula1>
          <xm:sqref>B5</xm:sqref>
        </x14:dataValidation>
        <x14:dataValidation type="list" allowBlank="1" showInputMessage="1" showErrorMessage="1" xr:uid="{4B7C18ED-3D9B-4412-9B65-4A87B1D32821}">
          <x14:formula1>
            <xm:f>Data!$C$2:$C$4</xm:f>
          </x14:formula1>
          <xm:sqref>B2</xm:sqref>
        </x14:dataValidation>
        <x14:dataValidation type="list" allowBlank="1" showInputMessage="1" showErrorMessage="1" xr:uid="{A91EE942-F534-4801-B792-9FE42037EA22}">
          <x14:formula1>
            <xm:f>Data!$A$2:$A$41</xm:f>
          </x14:formula1>
          <xm:sqref>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5916-5B6B-4CAB-B305-6739C86F5CF5}">
  <dimension ref="A1:G24"/>
  <sheetViews>
    <sheetView workbookViewId="0">
      <selection activeCell="A11" sqref="A11:G11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17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122</v>
      </c>
    </row>
    <row r="4" spans="1:7" x14ac:dyDescent="0.25">
      <c r="A4" t="s">
        <v>51</v>
      </c>
      <c r="B4" t="s">
        <v>136</v>
      </c>
    </row>
    <row r="5" spans="1:7" x14ac:dyDescent="0.25">
      <c r="A5" t="s">
        <v>52</v>
      </c>
      <c r="B5" t="s">
        <v>8</v>
      </c>
    </row>
    <row r="6" spans="1:7" x14ac:dyDescent="0.25">
      <c r="A6" t="s">
        <v>53</v>
      </c>
      <c r="B6" s="1">
        <v>0.85277777777777775</v>
      </c>
    </row>
    <row r="8" spans="1:7" x14ac:dyDescent="0.25">
      <c r="A8" t="s">
        <v>54</v>
      </c>
    </row>
    <row r="9" spans="1:7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</row>
    <row r="10" spans="1:7" x14ac:dyDescent="0.25">
      <c r="A10" t="s">
        <v>85</v>
      </c>
      <c r="B10">
        <v>21</v>
      </c>
      <c r="C10">
        <v>2</v>
      </c>
      <c r="D10">
        <v>16</v>
      </c>
      <c r="E10">
        <v>16962</v>
      </c>
      <c r="F10">
        <v>0</v>
      </c>
      <c r="G10">
        <v>681</v>
      </c>
    </row>
    <row r="11" spans="1:7" x14ac:dyDescent="0.25">
      <c r="A11" t="s">
        <v>82</v>
      </c>
      <c r="B11">
        <v>27</v>
      </c>
      <c r="C11">
        <v>5</v>
      </c>
      <c r="D11">
        <v>17</v>
      </c>
      <c r="E11">
        <v>16061</v>
      </c>
      <c r="F11">
        <v>442</v>
      </c>
      <c r="G11">
        <v>23564</v>
      </c>
    </row>
    <row r="12" spans="1:7" x14ac:dyDescent="0.25">
      <c r="A12" t="s">
        <v>83</v>
      </c>
      <c r="B12">
        <v>6</v>
      </c>
      <c r="C12">
        <v>0</v>
      </c>
      <c r="D12">
        <v>5</v>
      </c>
      <c r="E12">
        <v>4625</v>
      </c>
      <c r="F12">
        <v>0</v>
      </c>
      <c r="G12">
        <v>2448</v>
      </c>
    </row>
    <row r="13" spans="1:7" x14ac:dyDescent="0.25">
      <c r="A13" t="s">
        <v>84</v>
      </c>
      <c r="B13">
        <v>20</v>
      </c>
      <c r="C13">
        <v>21</v>
      </c>
      <c r="D13">
        <v>15</v>
      </c>
      <c r="E13">
        <v>7109</v>
      </c>
      <c r="F13">
        <v>14556</v>
      </c>
      <c r="G13">
        <v>0</v>
      </c>
    </row>
    <row r="14" spans="1:7" x14ac:dyDescent="0.25">
      <c r="A14" t="s">
        <v>81</v>
      </c>
      <c r="B14">
        <v>3</v>
      </c>
      <c r="C14">
        <v>24</v>
      </c>
      <c r="D14">
        <v>11</v>
      </c>
      <c r="E14">
        <v>1376</v>
      </c>
      <c r="F14">
        <v>14556</v>
      </c>
      <c r="G14">
        <v>81</v>
      </c>
    </row>
    <row r="15" spans="1:7" x14ac:dyDescent="0.25">
      <c r="A15" t="s">
        <v>63</v>
      </c>
      <c r="B15">
        <f t="shared" ref="B15:G15" si="0">SUM(B10:B14)</f>
        <v>77</v>
      </c>
      <c r="C15">
        <f t="shared" si="0"/>
        <v>52</v>
      </c>
      <c r="D15">
        <f t="shared" si="0"/>
        <v>64</v>
      </c>
      <c r="E15">
        <f t="shared" si="0"/>
        <v>46133</v>
      </c>
      <c r="F15">
        <f t="shared" si="0"/>
        <v>29554</v>
      </c>
      <c r="G15">
        <f t="shared" si="0"/>
        <v>26774</v>
      </c>
    </row>
    <row r="17" spans="1:7" x14ac:dyDescent="0.25">
      <c r="A17" t="s">
        <v>62</v>
      </c>
    </row>
    <row r="18" spans="1:7" x14ac:dyDescent="0.25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</row>
    <row r="19" spans="1:7" x14ac:dyDescent="0.25">
      <c r="A19" t="s">
        <v>137</v>
      </c>
      <c r="B19">
        <v>39</v>
      </c>
      <c r="C19">
        <v>2</v>
      </c>
      <c r="D19">
        <v>7</v>
      </c>
      <c r="E19">
        <v>17990</v>
      </c>
      <c r="F19">
        <v>0</v>
      </c>
      <c r="G19">
        <v>14984</v>
      </c>
    </row>
    <row r="20" spans="1:7" x14ac:dyDescent="0.25">
      <c r="A20" t="s">
        <v>138</v>
      </c>
      <c r="B20">
        <v>44</v>
      </c>
      <c r="C20">
        <v>1</v>
      </c>
      <c r="D20">
        <v>8</v>
      </c>
      <c r="E20">
        <v>21544</v>
      </c>
      <c r="F20">
        <v>0</v>
      </c>
      <c r="G20">
        <v>1572</v>
      </c>
    </row>
    <row r="21" spans="1:7" x14ac:dyDescent="0.25">
      <c r="A21" t="s">
        <v>139</v>
      </c>
      <c r="B21">
        <v>31</v>
      </c>
      <c r="C21">
        <v>7</v>
      </c>
      <c r="D21">
        <v>9</v>
      </c>
      <c r="E21">
        <v>9110</v>
      </c>
      <c r="F21">
        <v>557</v>
      </c>
      <c r="G21">
        <v>451</v>
      </c>
    </row>
    <row r="22" spans="1:7" x14ac:dyDescent="0.25">
      <c r="A22" t="s">
        <v>140</v>
      </c>
      <c r="B22">
        <v>24</v>
      </c>
      <c r="C22">
        <v>35</v>
      </c>
      <c r="D22">
        <v>10</v>
      </c>
      <c r="E22">
        <v>9938</v>
      </c>
      <c r="F22">
        <v>14541</v>
      </c>
      <c r="G22">
        <v>0</v>
      </c>
    </row>
    <row r="23" spans="1:7" x14ac:dyDescent="0.25">
      <c r="A23" t="s">
        <v>141</v>
      </c>
      <c r="B23">
        <v>22</v>
      </c>
      <c r="C23">
        <v>30</v>
      </c>
      <c r="D23">
        <v>7</v>
      </c>
      <c r="E23">
        <v>5942</v>
      </c>
      <c r="F23">
        <v>14606</v>
      </c>
      <c r="G23">
        <v>753</v>
      </c>
    </row>
    <row r="24" spans="1:7" x14ac:dyDescent="0.25">
      <c r="A24" t="s">
        <v>63</v>
      </c>
      <c r="B24">
        <f>SUM(B19:B23)</f>
        <v>160</v>
      </c>
      <c r="C24">
        <f t="shared" ref="C24:G24" si="1">SUM(C19:C23)</f>
        <v>75</v>
      </c>
      <c r="D24">
        <f t="shared" si="1"/>
        <v>41</v>
      </c>
      <c r="E24">
        <f t="shared" si="1"/>
        <v>64524</v>
      </c>
      <c r="F24">
        <f t="shared" si="1"/>
        <v>29704</v>
      </c>
      <c r="G24">
        <f t="shared" si="1"/>
        <v>17760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E10BE9-A6FC-41CD-AB33-79935E2A2B8E}">
          <x14:formula1>
            <xm:f>Data!$B$2:$B$6</xm:f>
          </x14:formula1>
          <xm:sqref>B5</xm:sqref>
        </x14:dataValidation>
        <x14:dataValidation type="list" allowBlank="1" showInputMessage="1" showErrorMessage="1" xr:uid="{5842FC4C-24C3-43FB-ADD5-AFD8ACF3D09A}">
          <x14:formula1>
            <xm:f>Data!$C$2:$C$4</xm:f>
          </x14:formula1>
          <xm:sqref>B2</xm:sqref>
        </x14:dataValidation>
        <x14:dataValidation type="list" allowBlank="1" showInputMessage="1" showErrorMessage="1" xr:uid="{ED6657B3-7282-4DAA-A785-774E8E214E8B}">
          <x14:formula1>
            <xm:f>Data!$A$2:$A$41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Match1</vt:lpstr>
      <vt:lpstr>Match2</vt:lpstr>
      <vt:lpstr>Match3</vt:lpstr>
      <vt:lpstr>Match4</vt:lpstr>
      <vt:lpstr>Match5</vt:lpstr>
      <vt:lpstr>Match6</vt:lpstr>
      <vt:lpstr>Match7</vt:lpstr>
      <vt:lpstr>Match8</vt:lpstr>
      <vt:lpstr>Match9</vt:lpstr>
      <vt:lpstr>Match10</vt:lpstr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Patton</dc:creator>
  <cp:lastModifiedBy>Jeffrey Patton</cp:lastModifiedBy>
  <dcterms:created xsi:type="dcterms:W3CDTF">2025-01-07T06:03:50Z</dcterms:created>
  <dcterms:modified xsi:type="dcterms:W3CDTF">2025-01-12T04:56:02Z</dcterms:modified>
</cp:coreProperties>
</file>