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phc/Documents/python_projects/Fuel Poverty Project /Datasets/"/>
    </mc:Choice>
  </mc:AlternateContent>
  <xr:revisionPtr revIDLastSave="0" documentId="13_ncr:1_{2588A3B5-CC4B-0742-8FD8-4E6347E7927A}" xr6:coauthVersionLast="47" xr6:coauthVersionMax="47" xr10:uidLastSave="{00000000-0000-0000-0000-000000000000}"/>
  <bookViews>
    <workbookView xWindow="60" yWindow="500" windowWidth="28580" windowHeight="16100" activeTab="1" xr2:uid="{00000000-000D-0000-FFFF-FFFF00000000}"/>
  </bookViews>
  <sheets>
    <sheet name="glasgow ee income deprivated" sheetId="1" r:id="rId1"/>
    <sheet name="Statistic"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6" i="2" l="1"/>
  <c r="M36" i="2"/>
  <c r="L39" i="2"/>
  <c r="L42" i="2" s="1"/>
  <c r="L45" i="2" s="1"/>
  <c r="L48" i="2" s="1"/>
  <c r="I37" i="2"/>
  <c r="M33" i="2"/>
  <c r="L33"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2" i="2"/>
  <c r="I35" i="2"/>
  <c r="I34" i="2"/>
  <c r="I32" i="2"/>
  <c r="H32" i="2"/>
  <c r="G3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2" i="2"/>
  <c r="B32" i="2"/>
  <c r="C32" i="2"/>
</calcChain>
</file>

<file path=xl/sharedStrings.xml><?xml version="1.0" encoding="utf-8"?>
<sst xmlns="http://schemas.openxmlformats.org/spreadsheetml/2006/main" count="232" uniqueCount="172">
  <si>
    <t>district_code</t>
  </si>
  <si>
    <t>postcode_district</t>
  </si>
  <si>
    <t>Total_population</t>
  </si>
  <si>
    <t>income_count</t>
  </si>
  <si>
    <t>percent_income_deprived</t>
  </si>
  <si>
    <t>district_name</t>
  </si>
  <si>
    <t>G1</t>
  </si>
  <si>
    <t>City Centre East, City Centre South, City Centre West, Merchant City</t>
  </si>
  <si>
    <t>G11</t>
  </si>
  <si>
    <t>Partickhill and Hyndland, Glasgow Harbour and Partick South, Broomhill, Partick, Partickhill</t>
  </si>
  <si>
    <t>G12</t>
  </si>
  <si>
    <t>Kelvinside and Jordanhill, West End, Cleveden, Dowanhill, Hillhead, Hyndland, Kelvindale, Botanic Gardens</t>
  </si>
  <si>
    <t>G13</t>
  </si>
  <si>
    <t>Knightswood East, Knightswood Park East, Knightswood Park West, Knightswood West, Anniesland West, Knightswood, Yoker</t>
  </si>
  <si>
    <t>G14</t>
  </si>
  <si>
    <t>Yoker North, Yoker South, Victoria Park, Scotstoun North and East, Scotstoun South and West, Whiteinch, Scotstoun</t>
  </si>
  <si>
    <t>G15</t>
  </si>
  <si>
    <t>Drumry East, Drumry West, Drumchapel North, Drumchapel South, Blairdardie East, Blairdardie West, Drumchapel</t>
  </si>
  <si>
    <t>G2</t>
  </si>
  <si>
    <t>Blythswood Hill</t>
  </si>
  <si>
    <t>G20</t>
  </si>
  <si>
    <t>Wyndford, North Kelvin, Maryhill East, Maryhill West, Firhill, Anniesland East, Maryhill, North Kelvinside, Ruchill</t>
  </si>
  <si>
    <t>G21</t>
  </si>
  <si>
    <t>Springburn East and Cowlairs, Roystonhill and Blochairn and Provanmill, Petershill, Keppochhill, Cowlairs and Port Dundas, Balornock, Barmulloch, Cowlairs, Royston, Springburn, Sighthill</t>
  </si>
  <si>
    <t>G22</t>
  </si>
  <si>
    <t>Possil Park, Milton East, Milton West, Milton, Possilpark</t>
  </si>
  <si>
    <t>G23</t>
  </si>
  <si>
    <t>Summerston Central and West, Summerston North, Lambhill, Summerston</t>
  </si>
  <si>
    <t>G3</t>
  </si>
  <si>
    <t>Kelvingrove and University, Finnieston and Kelvinhaugh, Anderston, Finnieston, Garnethill Park, Woodlands, Yorkhill</t>
  </si>
  <si>
    <t>G31</t>
  </si>
  <si>
    <t>Parkhead East and Braidfauld North, Gallowgate North and Bellgrove, Dennistoun North, Carntyne West and Haghill, Alexandra Parade, Dennistoun, Haghill, Parkhead</t>
  </si>
  <si>
    <t>G32</t>
  </si>
  <si>
    <t>Shettleston North, Shettleston South, Old Shettleston and Parkhead North, Mount Vernon North and Sandyhills, Greenfield, Cranhill and Lightburn and Queenslie South, Carmyle and Mount Vernon South, Braidfauld, Carmyle, Tollcross, Mount Vernon, Lightburn, Sandyhills</t>
  </si>
  <si>
    <t>G33</t>
  </si>
  <si>
    <t>Riddrie and Hogganfield, Robroyston and Millerston, North Barlanark and Easterhouse South, Craigend and Ruchazie, Blackhill and Barmulloch East, Barlanark, Carntyne, Craigend, Cranhill, Millerston, Provanmill, Riddrie, Robroyston, Ruchazie, Stepps</t>
  </si>
  <si>
    <t>G34</t>
  </si>
  <si>
    <t>Garthamlock and Auchinlea and Gartloch, Easterhouse East, Central Easterhouse, Easterhouse</t>
  </si>
  <si>
    <t>G4</t>
  </si>
  <si>
    <t>Calton, Cowcaddens, Drygate, Kelvinbridge, Townhead, Woodlands, Woodside</t>
  </si>
  <si>
    <t>G40</t>
  </si>
  <si>
    <t>Parkhead West and Barrowfield, Dalmarnock, Bridgeton, Calton and Gallowgate</t>
  </si>
  <si>
    <t>G41</t>
  </si>
  <si>
    <t>Strathbungo, Shawlands East, Shawlands West, Pollokshields East, Pollokshields West, Maxwell Park, Kinning Park and Festival Park, Kingston West and Dumbreck, Pollokshields, Shawlands</t>
  </si>
  <si>
    <t>G42</t>
  </si>
  <si>
    <t>Toryglen and Oatlands, Merrylee and Millbrae, Langside, Govanhill East and Aikenhead, Govanhill West, Battlefield, Govanhill, Mount Florida, Strathbungo East</t>
  </si>
  <si>
    <t>G43</t>
  </si>
  <si>
    <t>Mansewood, Newlands, Pollokshaws</t>
  </si>
  <si>
    <t>G44</t>
  </si>
  <si>
    <t>Muirend and Old Cathcart, Kingspark North, Kingspark South, Cathcart, Croftfoot, Kings Park, Muirend, Netherlee</t>
  </si>
  <si>
    <t>G45</t>
  </si>
  <si>
    <t>Glenwood North, Glenwood South, Castlemilk</t>
  </si>
  <si>
    <t>G46</t>
  </si>
  <si>
    <t>Carnwadric East, Carnwadric West, Giffnock, Kennishead, Thornliebank, Deaconsbank</t>
  </si>
  <si>
    <t>G5</t>
  </si>
  <si>
    <t>Laurieston and Tradeston, Gorbals and Hutchesontown, Gorbals</t>
  </si>
  <si>
    <t>G51</t>
  </si>
  <si>
    <t>Ibrox East and Cessnock, Govan and Linthouse, Drumoyne and Shieldhall, Govan, Ibrox</t>
  </si>
  <si>
    <t>G52</t>
  </si>
  <si>
    <t>Mosspark, Craigton, Cardonald North, Cardonald South and East, Cardonald West and Central, Hillington, Penilee</t>
  </si>
  <si>
    <t>G53</t>
  </si>
  <si>
    <t>Pollok North and East, Pollok South and West, Nitshill, Darnley East, Darnley North, Darnley West, Crookston North, Crookston South, Darnley, Pollok, Crookston</t>
  </si>
  <si>
    <t>G60</t>
  </si>
  <si>
    <t>Bowling, Old Kilpatrick, West Dunbartonshire</t>
  </si>
  <si>
    <t>G61</t>
  </si>
  <si>
    <t>Bearsden, East Dunbartonshire</t>
  </si>
  <si>
    <t>G62</t>
  </si>
  <si>
    <t>Milngavie</t>
  </si>
  <si>
    <t>G63</t>
  </si>
  <si>
    <t>Balfron, Blanefield, Croftamie, Drymen, Dumgoyne, Fintry, Killearn, Strathblane, Stirling</t>
  </si>
  <si>
    <t>G64</t>
  </si>
  <si>
    <t>Bishopbriggs, Torrance</t>
  </si>
  <si>
    <t>G65</t>
  </si>
  <si>
    <t>Croy, Kilsyth</t>
  </si>
  <si>
    <t>G66</t>
  </si>
  <si>
    <t>Kirkintilloch, Lennoxtown, Lenzie, Milton of Campsie</t>
  </si>
  <si>
    <t>G67</t>
  </si>
  <si>
    <t>Cumbernauld</t>
  </si>
  <si>
    <t>G68</t>
  </si>
  <si>
    <t>Dullatur</t>
  </si>
  <si>
    <t>G69</t>
  </si>
  <si>
    <t>Garrowhill West, Garrowhill East and Swinton, Baillieston East, Baillieston West, Garrowhill, Gartcosh, Moodiesburn, Muirhead</t>
  </si>
  <si>
    <t>G71</t>
  </si>
  <si>
    <t>Bothwell, Uddingston, Lanarkshire</t>
  </si>
  <si>
    <t>G72</t>
  </si>
  <si>
    <t>Blantyre, Cambuslang</t>
  </si>
  <si>
    <t>G73</t>
  </si>
  <si>
    <t>Rutherglen, South Lanarkshire</t>
  </si>
  <si>
    <t>G74</t>
  </si>
  <si>
    <t>Thorntonhall</t>
  </si>
  <si>
    <t>G75</t>
  </si>
  <si>
    <t>East Kilbride</t>
  </si>
  <si>
    <t>G76</t>
  </si>
  <si>
    <t>Carmunnock North, Carmunnock South, Busby, Clarkston, Eaglesham, Waterfoot</t>
  </si>
  <si>
    <t>G77</t>
  </si>
  <si>
    <t>Newton Mearns</t>
  </si>
  <si>
    <t>G78</t>
  </si>
  <si>
    <t>Barrhead, Neilston, Uplawmoor</t>
  </si>
  <si>
    <t>G81</t>
  </si>
  <si>
    <t>Dalmuir, Duntocher, Faifley, Hardgate</t>
  </si>
  <si>
    <t>G82</t>
  </si>
  <si>
    <t>Cardross, Milton</t>
  </si>
  <si>
    <t>G83</t>
  </si>
  <si>
    <t>Ardlui, Balloch, Bonhill, Gartocharn, Luss, Renton, Tarbet</t>
  </si>
  <si>
    <t>G84</t>
  </si>
  <si>
    <t>Clynder, Cove, Garelochhead, Kilcreggan, Rhu, Rosneath, Shandon, Argyll and Bute</t>
  </si>
  <si>
    <t>AVG_CURRENT_ENERGY_EFFICIENCY</t>
    <phoneticPr fontId="2" type="noConversion"/>
  </si>
  <si>
    <t>xi-xbar</t>
    <phoneticPr fontId="5" type="noConversion"/>
  </si>
  <si>
    <t>yi-ybar</t>
    <phoneticPr fontId="5" type="noConversion"/>
  </si>
  <si>
    <t>(xi-xbar)*(yi-ybar)</t>
    <phoneticPr fontId="5" type="noConversion"/>
  </si>
  <si>
    <t>xi-xbar squared</t>
    <phoneticPr fontId="5" type="noConversion"/>
  </si>
  <si>
    <t>yi-ybar squared</t>
    <phoneticPr fontId="5" type="noConversion"/>
  </si>
  <si>
    <t xml:space="preserve">energy efficiency as the dependent variable </t>
    <phoneticPr fontId="2" type="noConversion"/>
  </si>
  <si>
    <t>and %income deprived as the independent variable</t>
  </si>
  <si>
    <t>slope</t>
    <phoneticPr fontId="5" type="noConversion"/>
  </si>
  <si>
    <t>(xi-xbar)*(yi-ybar)/Sum(yi-ybar squared)</t>
    <phoneticPr fontId="11" type="noConversion"/>
  </si>
  <si>
    <t>b1</t>
    <phoneticPr fontId="11" type="noConversion"/>
  </si>
  <si>
    <t>intercept</t>
    <phoneticPr fontId="5" type="noConversion"/>
  </si>
  <si>
    <t>ybar-(xbar*b1)</t>
    <phoneticPr fontId="2" type="noConversion"/>
  </si>
  <si>
    <t>b0</t>
    <phoneticPr fontId="11" type="noConversion"/>
  </si>
  <si>
    <t>yhat</t>
    <phoneticPr fontId="5" type="noConversion"/>
  </si>
  <si>
    <t>residuals squared</t>
    <phoneticPr fontId="5" type="noConversion"/>
  </si>
  <si>
    <t>difference due to regression</t>
    <phoneticPr fontId="5" type="noConversion"/>
  </si>
  <si>
    <t>SSE</t>
    <phoneticPr fontId="5" type="noConversion"/>
  </si>
  <si>
    <t>SSR</t>
    <phoneticPr fontId="5" type="noConversion"/>
  </si>
  <si>
    <t>MSE=SSE/n-2</t>
    <phoneticPr fontId="5" type="noConversion"/>
  </si>
  <si>
    <t>n</t>
    <phoneticPr fontId="5" type="noConversion"/>
  </si>
  <si>
    <t>sb1=StdError/SQRT(xi-xbar squared)</t>
    <phoneticPr fontId="2" type="noConversion"/>
  </si>
  <si>
    <t>Std Error=SQRT(MSE)</t>
    <phoneticPr fontId="2" type="noConversion"/>
  </si>
  <si>
    <t>t-stat=b1/sb1</t>
    <phoneticPr fontId="2" type="noConversion"/>
  </si>
  <si>
    <t>p-value=2*T.DIST(-tstat,n-2,1)</t>
    <phoneticPr fontId="2" type="noConversion"/>
  </si>
  <si>
    <t>R squared</t>
    <phoneticPr fontId="5" type="noConversion"/>
  </si>
  <si>
    <t>ANOVA</t>
  </si>
  <si>
    <t>SS</t>
  </si>
  <si>
    <t>MS</t>
  </si>
  <si>
    <t>F</t>
  </si>
  <si>
    <t>percent_income_deprived</t>
    <phoneticPr fontId="5" type="noConversion"/>
  </si>
  <si>
    <t>SUMMARY OUTPUT</t>
    <phoneticPr fontId="5" type="noConversion"/>
  </si>
  <si>
    <t>Regression Statistics</t>
    <phoneticPr fontId="5" type="noConversion"/>
  </si>
  <si>
    <t>Multiple R</t>
    <phoneticPr fontId="5" type="noConversion"/>
  </si>
  <si>
    <t>R Square</t>
    <phoneticPr fontId="5" type="noConversion"/>
  </si>
  <si>
    <t>Adjusted R Square</t>
    <phoneticPr fontId="5" type="noConversion"/>
  </si>
  <si>
    <t>Standard Error</t>
    <phoneticPr fontId="5" type="noConversion"/>
  </si>
  <si>
    <t>Observations</t>
    <phoneticPr fontId="5" type="noConversion"/>
  </si>
  <si>
    <t>Regression</t>
    <phoneticPr fontId="5" type="noConversion"/>
  </si>
  <si>
    <t>Residual</t>
    <phoneticPr fontId="5" type="noConversion"/>
  </si>
  <si>
    <t>Total</t>
    <phoneticPr fontId="5" type="noConversion"/>
  </si>
  <si>
    <t>Intercept</t>
    <phoneticPr fontId="5" type="noConversion"/>
  </si>
  <si>
    <t>P-Value</t>
    <phoneticPr fontId="5" type="noConversion"/>
  </si>
  <si>
    <t>df</t>
    <phoneticPr fontId="5" type="noConversion"/>
  </si>
  <si>
    <t>Significant F</t>
    <phoneticPr fontId="5" type="noConversion"/>
  </si>
  <si>
    <t>Coefficients</t>
    <phoneticPr fontId="5" type="noConversion"/>
  </si>
  <si>
    <t>Std Error</t>
    <phoneticPr fontId="5" type="noConversion"/>
  </si>
  <si>
    <t>t Stat</t>
    <phoneticPr fontId="5" type="noConversion"/>
  </si>
  <si>
    <t>Lower 95%</t>
    <phoneticPr fontId="5" type="noConversion"/>
  </si>
  <si>
    <t>Upper 95%</t>
    <phoneticPr fontId="5" type="noConversion"/>
  </si>
  <si>
    <t>欄1</t>
  </si>
  <si>
    <t>欄2</t>
  </si>
  <si>
    <t>欄3</t>
  </si>
  <si>
    <t>欄4</t>
  </si>
  <si>
    <t>欄5</t>
  </si>
  <si>
    <t>欄6</t>
  </si>
  <si>
    <t>欄7</t>
  </si>
  <si>
    <t>欄8</t>
  </si>
  <si>
    <t>欄9</t>
  </si>
  <si>
    <t>CURRENT_ENERGY_EFFICIENCY</t>
    <phoneticPr fontId="2" type="noConversion"/>
  </si>
  <si>
    <t xml:space="preserve">Estimated regression equation </t>
  </si>
  <si>
    <t>Y=b1+(b0*X)-&gt;</t>
    <phoneticPr fontId="5" type="noConversion"/>
  </si>
  <si>
    <t>Y = 0.22139 + (66.86641 * X)</t>
    <phoneticPr fontId="5" type="noConversion"/>
  </si>
  <si>
    <t xml:space="preserve">We assume that % income deprived and average energy efficiency doesn't have relationship. </t>
    <phoneticPr fontId="5" type="noConversion"/>
  </si>
  <si>
    <t>b0 + b1 X</t>
    <phoneticPr fontId="5" type="noConversion"/>
  </si>
  <si>
    <r>
      <t>y' = b</t>
    </r>
    <r>
      <rPr>
        <vertAlign val="subscript"/>
        <sz val="11"/>
        <color rgb="FF202124"/>
        <rFont val="Arial"/>
        <family val="2"/>
      </rPr>
      <t>0</t>
    </r>
    <r>
      <rPr>
        <sz val="16"/>
        <color rgb="FF202124"/>
        <rFont val="Arial"/>
        <family val="2"/>
      </rPr>
      <t> + b</t>
    </r>
    <r>
      <rPr>
        <vertAlign val="subscript"/>
        <sz val="11"/>
        <color rgb="FF202124"/>
        <rFont val="Arial"/>
        <family val="2"/>
      </rPr>
      <t>1</t>
    </r>
    <r>
      <rPr>
        <sz val="16"/>
        <color rgb="FF202124"/>
        <rFont val="Arial"/>
        <family val="2"/>
      </rPr>
      <t>x where “b</t>
    </r>
    <r>
      <rPr>
        <vertAlign val="subscript"/>
        <sz val="11"/>
        <color rgb="FF202124"/>
        <rFont val="Arial"/>
        <family val="2"/>
      </rPr>
      <t>0</t>
    </r>
    <r>
      <rPr>
        <sz val="16"/>
        <color rgb="FF202124"/>
        <rFont val="Arial"/>
        <family val="2"/>
      </rPr>
      <t>” is the y-intercept and b</t>
    </r>
    <r>
      <rPr>
        <vertAlign val="subscript"/>
        <sz val="11"/>
        <color rgb="FF202124"/>
        <rFont val="Arial"/>
        <family val="2"/>
      </rPr>
      <t>1</t>
    </r>
    <r>
      <rPr>
        <sz val="16"/>
        <color rgb="FF202124"/>
        <rFont val="Arial"/>
        <family val="2"/>
      </rPr>
      <t>x is the slope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</si>
</sst>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新細明體"/>
      <family val="2"/>
      <scheme val="minor"/>
    </font>
    <font>
      <b/>
      <sz val="11"/>
      <name val="新細明體"/>
      <family val="1"/>
      <charset val="136"/>
    </font>
    <font>
      <sz val="9"/>
      <name val="新細明體"/>
      <family val="3"/>
      <charset val="136"/>
      <scheme val="minor"/>
    </font>
    <font>
      <b/>
      <sz val="11"/>
      <name val="Arial"/>
      <family val="2"/>
    </font>
    <font>
      <sz val="11"/>
      <color theme="1"/>
      <name val="Arial"/>
      <family val="2"/>
    </font>
    <font>
      <sz val="9"/>
      <name val="新細明體"/>
      <family val="2"/>
      <charset val="136"/>
      <scheme val="minor"/>
    </font>
    <font>
      <b/>
      <sz val="12"/>
      <name val="Arial"/>
      <family val="2"/>
    </font>
    <font>
      <sz val="15"/>
      <color rgb="FF1D1C1D"/>
      <name val="Arial"/>
      <family val="2"/>
    </font>
    <font>
      <b/>
      <sz val="11"/>
      <color theme="1"/>
      <name val="Arial"/>
      <family val="2"/>
    </font>
    <font>
      <b/>
      <sz val="12"/>
      <color rgb="FF00B050"/>
      <name val="新細明體"/>
      <family val="1"/>
      <charset val="136"/>
      <scheme val="minor"/>
    </font>
    <font>
      <sz val="10"/>
      <name val="Arial"/>
      <family val="2"/>
    </font>
    <font>
      <sz val="9"/>
      <name val="Wawati TC"/>
      <family val="3"/>
      <charset val="136"/>
    </font>
    <font>
      <b/>
      <sz val="12"/>
      <color theme="5"/>
      <name val="新細明體"/>
      <family val="1"/>
      <charset val="136"/>
      <scheme val="minor"/>
    </font>
    <font>
      <sz val="14"/>
      <color theme="1"/>
      <name val="Arial"/>
      <family val="2"/>
    </font>
    <font>
      <sz val="12"/>
      <color rgb="FF00B050"/>
      <name val="新細明體"/>
      <family val="1"/>
      <charset val="136"/>
      <scheme val="minor"/>
    </font>
    <font>
      <sz val="12"/>
      <color rgb="FF0070C0"/>
      <name val="新細明體"/>
      <family val="1"/>
      <charset val="136"/>
      <scheme val="minor"/>
    </font>
    <font>
      <sz val="16"/>
      <color rgb="FF202124"/>
      <name val="Arial"/>
      <family val="2"/>
    </font>
    <font>
      <vertAlign val="subscript"/>
      <sz val="11"/>
      <color rgb="FF202124"/>
      <name val="Arial"/>
      <family val="2"/>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style="medium">
        <color rgb="FFBFBFBF"/>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0">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xf numFmtId="0" fontId="4" fillId="0" borderId="0" xfId="0" applyFont="1"/>
    <xf numFmtId="0" fontId="6" fillId="0" borderId="1" xfId="0" applyFont="1" applyBorder="1" applyAlignment="1">
      <alignment horizontal="center" vertical="top"/>
    </xf>
    <xf numFmtId="0" fontId="7" fillId="0" borderId="0" xfId="0" applyFont="1"/>
    <xf numFmtId="0" fontId="8" fillId="0" borderId="2" xfId="0" applyFont="1" applyBorder="1" applyAlignment="1">
      <alignment horizontal="justify" vertical="center"/>
    </xf>
    <xf numFmtId="0" fontId="9" fillId="0" borderId="0" xfId="0" applyFont="1" applyAlignment="1">
      <alignment vertical="center"/>
    </xf>
    <xf numFmtId="0" fontId="10" fillId="0" borderId="0" xfId="0" applyFont="1"/>
    <xf numFmtId="0" fontId="12" fillId="0" borderId="0" xfId="0" applyFont="1" applyAlignment="1">
      <alignment vertical="center"/>
    </xf>
    <xf numFmtId="2" fontId="0" fillId="0" borderId="0" xfId="0" applyNumberFormat="1"/>
    <xf numFmtId="0" fontId="0" fillId="0" borderId="0" xfId="0" applyAlignment="1">
      <alignment vertical="center"/>
    </xf>
    <xf numFmtId="0" fontId="4" fillId="0" borderId="4" xfId="0" applyFont="1" applyFill="1" applyBorder="1" applyAlignment="1">
      <alignment horizontal="centerContinuous"/>
    </xf>
    <xf numFmtId="0" fontId="4" fillId="0" borderId="0" xfId="0" applyFont="1" applyFill="1" applyBorder="1" applyAlignment="1"/>
    <xf numFmtId="0" fontId="4" fillId="0" borderId="3" xfId="0" applyFont="1" applyFill="1" applyBorder="1" applyAlignment="1"/>
    <xf numFmtId="0" fontId="4" fillId="0" borderId="4" xfId="0" applyFont="1" applyFill="1" applyBorder="1" applyAlignment="1">
      <alignment horizontal="center"/>
    </xf>
    <xf numFmtId="0" fontId="13" fillId="0" borderId="0" xfId="0" applyFont="1"/>
    <xf numFmtId="0" fontId="14" fillId="0" borderId="0" xfId="0" applyFont="1" applyAlignment="1">
      <alignment vertical="center"/>
    </xf>
    <xf numFmtId="0" fontId="15" fillId="0" borderId="0" xfId="0" applyFont="1" applyAlignment="1">
      <alignment vertical="center"/>
    </xf>
    <xf numFmtId="0" fontId="16" fillId="0" borderId="0" xfId="0" applyFont="1"/>
  </cellXfs>
  <cellStyles count="1">
    <cellStyle name="一般" xfId="0" builtinId="0"/>
  </cellStyles>
  <dxfs count="8">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bottom" textRotation="0" wrapText="0" indent="0" justifyLastLine="0" shrinkToFit="0" readingOrder="0"/>
    </dxf>
    <dxf>
      <border outline="0">
        <bottom style="medium">
          <color indexed="64"/>
        </bottom>
      </border>
    </dxf>
    <dxf>
      <font>
        <b val="0"/>
        <i val="0"/>
        <strike val="0"/>
        <condense val="0"/>
        <extend val="0"/>
        <outline val="0"/>
        <shadow val="0"/>
        <u val="none"/>
        <vertAlign val="baseline"/>
        <sz val="11"/>
        <color theme="1"/>
        <name val="Arial"/>
        <family val="2"/>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ltLang="zh-TW" sz="1600" b="1" i="0" u="none" strike="noStrike" baseline="0">
                <a:effectLst/>
              </a:rPr>
              <a:t>Percentage of Income Deprived Area VS Average Current Energy Efficiency </a:t>
            </a:r>
            <a:r>
              <a:rPr lang="en-US"/>
              <a:t>Glasgow (2020-2021)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zh-TW"/>
        </a:p>
      </c:txPr>
    </c:title>
    <c:autoTitleDeleted val="0"/>
    <c:plotArea>
      <c:layout>
        <c:manualLayout>
          <c:layoutTarget val="inner"/>
          <c:xMode val="edge"/>
          <c:yMode val="edge"/>
          <c:x val="7.5822197283434076E-2"/>
          <c:y val="0.13938252864023065"/>
          <c:w val="0.89019685039370078"/>
          <c:h val="0.72088764946048411"/>
        </c:manualLayout>
      </c:layout>
      <c:scatterChart>
        <c:scatterStyle val="lineMarker"/>
        <c:varyColors val="0"/>
        <c:ser>
          <c:idx val="0"/>
          <c:order val="0"/>
          <c:tx>
            <c:v>Average Energy Efficiency</c:v>
          </c:tx>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trendline>
            <c:name>Linear Average Current Energy Efficiency</c:name>
            <c:spPr>
              <a:ln w="19050" cap="rnd">
                <a:solidFill>
                  <a:schemeClr val="accent2"/>
                </a:solidFill>
              </a:ln>
              <a:effectLst/>
            </c:spPr>
            <c:trendlineType val="linear"/>
            <c:forward val="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trendlineLbl>
          </c:trendline>
          <c:xVal>
            <c:numRef>
              <c:f>Statistic!$B$2:$B$30</c:f>
              <c:numCache>
                <c:formatCode>General</c:formatCode>
                <c:ptCount val="29"/>
                <c:pt idx="0">
                  <c:v>11.785030831384219</c:v>
                </c:pt>
                <c:pt idx="1">
                  <c:v>9.2501284026707751</c:v>
                </c:pt>
                <c:pt idx="2">
                  <c:v>6.1344502263400607</c:v>
                </c:pt>
                <c:pt idx="3">
                  <c:v>20.132160779053009</c:v>
                </c:pt>
                <c:pt idx="4">
                  <c:v>20.87522441651705</c:v>
                </c:pt>
                <c:pt idx="5">
                  <c:v>27.042810719163569</c:v>
                </c:pt>
                <c:pt idx="6">
                  <c:v>19.02532453713556</c:v>
                </c:pt>
                <c:pt idx="7">
                  <c:v>28.570195378816219</c:v>
                </c:pt>
                <c:pt idx="8">
                  <c:v>31.332488255909329</c:v>
                </c:pt>
                <c:pt idx="9">
                  <c:v>17.358024691358029</c:v>
                </c:pt>
                <c:pt idx="10">
                  <c:v>7.2569079261879734</c:v>
                </c:pt>
                <c:pt idx="11">
                  <c:v>18.312994090106681</c:v>
                </c:pt>
                <c:pt idx="12">
                  <c:v>23.727412019359392</c:v>
                </c:pt>
                <c:pt idx="13">
                  <c:v>23.851359373144959</c:v>
                </c:pt>
                <c:pt idx="14">
                  <c:v>24.46933962264151</c:v>
                </c:pt>
                <c:pt idx="15">
                  <c:v>13.10319567805146</c:v>
                </c:pt>
                <c:pt idx="16">
                  <c:v>28.006017221703491</c:v>
                </c:pt>
                <c:pt idx="17">
                  <c:v>12.070905249293419</c:v>
                </c:pt>
                <c:pt idx="18">
                  <c:v>17.5559635200758</c:v>
                </c:pt>
                <c:pt idx="19">
                  <c:v>17.444239819930431</c:v>
                </c:pt>
                <c:pt idx="20">
                  <c:v>9.5812633073101487</c:v>
                </c:pt>
                <c:pt idx="21">
                  <c:v>31.677937447168219</c:v>
                </c:pt>
                <c:pt idx="22">
                  <c:v>26.67565745111261</c:v>
                </c:pt>
                <c:pt idx="23">
                  <c:v>21.890714046262151</c:v>
                </c:pt>
                <c:pt idx="24">
                  <c:v>26.436540778377239</c:v>
                </c:pt>
                <c:pt idx="25">
                  <c:v>19.667497921862012</c:v>
                </c:pt>
                <c:pt idx="26">
                  <c:v>20.630876713767929</c:v>
                </c:pt>
                <c:pt idx="27">
                  <c:v>10.65573770491803</c:v>
                </c:pt>
                <c:pt idx="28">
                  <c:v>14.7293833860998</c:v>
                </c:pt>
              </c:numCache>
            </c:numRef>
          </c:xVal>
          <c:yVal>
            <c:numRef>
              <c:f>Statistic!$C$2:$C$30</c:f>
              <c:numCache>
                <c:formatCode>General</c:formatCode>
                <c:ptCount val="29"/>
                <c:pt idx="0">
                  <c:v>68.659505907626212</c:v>
                </c:pt>
                <c:pt idx="1">
                  <c:v>70.541745134965467</c:v>
                </c:pt>
                <c:pt idx="2">
                  <c:v>66.765561372891213</c:v>
                </c:pt>
                <c:pt idx="3">
                  <c:v>68.948787061994608</c:v>
                </c:pt>
                <c:pt idx="4">
                  <c:v>69.713080168776372</c:v>
                </c:pt>
                <c:pt idx="5">
                  <c:v>76.1502487562189</c:v>
                </c:pt>
                <c:pt idx="6">
                  <c:v>71.051044083526676</c:v>
                </c:pt>
                <c:pt idx="7">
                  <c:v>69.765005086469984</c:v>
                </c:pt>
                <c:pt idx="8">
                  <c:v>72.805447470817114</c:v>
                </c:pt>
                <c:pt idx="9">
                  <c:v>70.370229007633583</c:v>
                </c:pt>
                <c:pt idx="10">
                  <c:v>71.161196207148066</c:v>
                </c:pt>
                <c:pt idx="11">
                  <c:v>70.678739101274317</c:v>
                </c:pt>
                <c:pt idx="12">
                  <c:v>70.12554958475819</c:v>
                </c:pt>
                <c:pt idx="13">
                  <c:v>72.988530857454947</c:v>
                </c:pt>
                <c:pt idx="14">
                  <c:v>75.299086757990864</c:v>
                </c:pt>
                <c:pt idx="15">
                  <c:v>70.841250000000002</c:v>
                </c:pt>
                <c:pt idx="16">
                  <c:v>74.659613615455385</c:v>
                </c:pt>
                <c:pt idx="17">
                  <c:v>68.232786885245901</c:v>
                </c:pt>
                <c:pt idx="18">
                  <c:v>70.115948275862067</c:v>
                </c:pt>
                <c:pt idx="19">
                  <c:v>73.167416741674174</c:v>
                </c:pt>
                <c:pt idx="20">
                  <c:v>66.943008614976804</c:v>
                </c:pt>
                <c:pt idx="21">
                  <c:v>76.607321131447591</c:v>
                </c:pt>
                <c:pt idx="22">
                  <c:v>71.366718027734976</c:v>
                </c:pt>
                <c:pt idx="23">
                  <c:v>76.42746113989638</c:v>
                </c:pt>
                <c:pt idx="24">
                  <c:v>69.782752902155892</c:v>
                </c:pt>
                <c:pt idx="25">
                  <c:v>67.913846153846151</c:v>
                </c:pt>
                <c:pt idx="26">
                  <c:v>73.037433155080208</c:v>
                </c:pt>
                <c:pt idx="27">
                  <c:v>72.467683369644149</c:v>
                </c:pt>
                <c:pt idx="28">
                  <c:v>66.770012706480301</c:v>
                </c:pt>
              </c:numCache>
            </c:numRef>
          </c:yVal>
          <c:smooth val="0"/>
          <c:extLst>
            <c:ext xmlns:c16="http://schemas.microsoft.com/office/drawing/2014/chart" uri="{C3380CC4-5D6E-409C-BE32-E72D297353CC}">
              <c16:uniqueId val="{00000000-FEF8-D445-89A4-6D1CAC9D146C}"/>
            </c:ext>
          </c:extLst>
        </c:ser>
        <c:dLbls>
          <c:showLegendKey val="0"/>
          <c:showVal val="0"/>
          <c:showCatName val="0"/>
          <c:showSerName val="0"/>
          <c:showPercent val="0"/>
          <c:showBubbleSize val="0"/>
        </c:dLbls>
        <c:axId val="696038144"/>
        <c:axId val="696039792"/>
      </c:scatterChart>
      <c:valAx>
        <c:axId val="696038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ltLang="zh-TW" sz="1400" b="0" i="0" u="none" strike="noStrike" baseline="0">
                    <a:effectLst/>
                  </a:rPr>
                  <a:t>Percentage of Income Deprived People Per Postcode Area</a:t>
                </a:r>
                <a:r>
                  <a:rPr lang="en-GB" altLang="zh-TW" sz="1400"/>
                  <a:t> (%)</a:t>
                </a:r>
                <a:endParaRPr lang="zh-TW" altLang="en-US"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96039792"/>
        <c:crosses val="autoZero"/>
        <c:crossBetween val="midCat"/>
      </c:valAx>
      <c:valAx>
        <c:axId val="69603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ltLang="zh-TW" sz="1400"/>
                  <a:t>Average</a:t>
                </a:r>
                <a:r>
                  <a:rPr lang="en-GB" altLang="zh-TW" sz="1400" baseline="0"/>
                  <a:t> </a:t>
                </a:r>
                <a:r>
                  <a:rPr lang="en-GB" altLang="zh-TW" sz="1400"/>
                  <a:t>Current</a:t>
                </a:r>
                <a:r>
                  <a:rPr lang="en-GB" altLang="zh-TW" sz="1400" baseline="0"/>
                  <a:t> Energy </a:t>
                </a:r>
                <a:r>
                  <a:rPr lang="en-GB" altLang="zh-TW" sz="1400"/>
                  <a:t>Efficiency</a:t>
                </a:r>
                <a:endParaRPr lang="zh-TW" altLang="en-US" sz="1400"/>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96038144"/>
        <c:crosses val="autoZero"/>
        <c:crossBetween val="midCat"/>
      </c:valAx>
      <c:spPr>
        <a:noFill/>
        <a:ln w="19050">
          <a:solidFill>
            <a:schemeClr val="accent1"/>
          </a:solid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TW"/>
          </a:p>
        </c:txPr>
      </c:legendEntry>
      <c:legendEntry>
        <c:idx val="1"/>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TW"/>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958850</xdr:colOff>
      <xdr:row>68</xdr:row>
      <xdr:rowOff>146050</xdr:rowOff>
    </xdr:from>
    <xdr:to>
      <xdr:col>15</xdr:col>
      <xdr:colOff>520700</xdr:colOff>
      <xdr:row>108</xdr:row>
      <xdr:rowOff>127000</xdr:rowOff>
    </xdr:to>
    <xdr:graphicFrame macro="">
      <xdr:nvGraphicFramePr>
        <xdr:cNvPr id="2" name="圖表 1">
          <a:extLst>
            <a:ext uri="{FF2B5EF4-FFF2-40B4-BE49-F238E27FC236}">
              <a16:creationId xmlns:a16="http://schemas.microsoft.com/office/drawing/2014/main" id="{01E4437A-FD4A-9894-A811-F9ADFC2EB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272778-B403-AE46-B00B-21EEC0785286}" name="表格1" displayName="表格1" ref="B50:J68" totalsRowShown="0" headerRowDxfId="7" tableBorderDxfId="6">
  <autoFilter ref="B50:J68" xr:uid="{E9272778-B403-AE46-B00B-21EEC0785286}"/>
  <tableColumns count="9">
    <tableColumn id="1" xr3:uid="{9B017BC8-EC74-FF4A-B268-2132FB4FFEF0}" name="欄1" dataDxfId="5"/>
    <tableColumn id="2" xr3:uid="{4ECDE0A3-D30B-E64B-9552-64186E02A896}" name="欄2" dataDxfId="4"/>
    <tableColumn id="3" xr3:uid="{2044787E-CA9C-4B4F-AF38-5149D3CAFCDD}" name="欄3" dataDxfId="3"/>
    <tableColumn id="4" xr3:uid="{827D1B83-5B43-C748-9616-9FFFF6F4752F}" name="欄4" dataDxfId="2"/>
    <tableColumn id="5" xr3:uid="{2F63EBAA-C440-454D-91C3-A390F59C68F1}" name="欄5" dataDxfId="1"/>
    <tableColumn id="6" xr3:uid="{44897378-6350-3F49-B3E0-7AD2EAF61DD5}" name="欄6" dataDxfId="0"/>
    <tableColumn id="7" xr3:uid="{D2D53767-FCCF-6844-8EA8-289010AE9E72}" name="欄7"/>
    <tableColumn id="8" xr3:uid="{94937503-999C-0449-8836-7A96D960C71A}" name="欄8"/>
    <tableColumn id="9" xr3:uid="{03767628-0505-4946-8C21-478F45A1BF71}" name="欄9"/>
  </tableColumns>
  <tableStyleInfo name="TableStyleMedium4"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天體">
  <a:themeElements>
    <a:clrScheme name="紅紫色">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天體">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天體">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baseColWidth="10" defaultColWidth="9" defaultRowHeight="14"/>
  <cols>
    <col min="1" max="1" width="13.19921875" bestFit="1" customWidth="1"/>
    <col min="2" max="2" width="36.19921875" bestFit="1" customWidth="1"/>
    <col min="3" max="4" width="17" bestFit="1" customWidth="1"/>
    <col min="5" max="5" width="14.3984375" bestFit="1" customWidth="1"/>
    <col min="6" max="6" width="25.59765625" bestFit="1" customWidth="1"/>
  </cols>
  <sheetData>
    <row r="1" spans="1:7">
      <c r="A1" s="1" t="s">
        <v>0</v>
      </c>
      <c r="B1" s="1" t="s">
        <v>165</v>
      </c>
      <c r="C1" s="1" t="s">
        <v>1</v>
      </c>
      <c r="D1" s="1" t="s">
        <v>2</v>
      </c>
      <c r="E1" s="1" t="s">
        <v>3</v>
      </c>
      <c r="F1" s="1" t="s">
        <v>4</v>
      </c>
      <c r="G1" s="1" t="s">
        <v>5</v>
      </c>
    </row>
    <row r="2" spans="1:7">
      <c r="A2" t="s">
        <v>6</v>
      </c>
      <c r="B2">
        <v>68.659505907626212</v>
      </c>
      <c r="C2" t="s">
        <v>6</v>
      </c>
      <c r="D2">
        <v>18812</v>
      </c>
      <c r="E2">
        <v>2217</v>
      </c>
      <c r="F2">
        <v>11.785030831384219</v>
      </c>
      <c r="G2" t="s">
        <v>7</v>
      </c>
    </row>
    <row r="3" spans="1:7">
      <c r="A3" t="s">
        <v>8</v>
      </c>
      <c r="B3">
        <v>70.541745134965467</v>
      </c>
      <c r="C3" t="s">
        <v>8</v>
      </c>
      <c r="D3">
        <v>19470</v>
      </c>
      <c r="E3">
        <v>1801</v>
      </c>
      <c r="F3">
        <v>9.2501284026707751</v>
      </c>
      <c r="G3" t="s">
        <v>9</v>
      </c>
    </row>
    <row r="4" spans="1:7">
      <c r="A4" t="s">
        <v>10</v>
      </c>
      <c r="B4">
        <v>66.765561372891213</v>
      </c>
      <c r="C4" t="s">
        <v>10</v>
      </c>
      <c r="D4">
        <v>23637</v>
      </c>
      <c r="E4">
        <v>1450</v>
      </c>
      <c r="F4">
        <v>6.1344502263400607</v>
      </c>
      <c r="G4" t="s">
        <v>11</v>
      </c>
    </row>
    <row r="5" spans="1:7">
      <c r="A5" t="s">
        <v>12</v>
      </c>
      <c r="B5">
        <v>68.948787061994608</v>
      </c>
      <c r="C5" t="s">
        <v>12</v>
      </c>
      <c r="D5">
        <v>20127</v>
      </c>
      <c r="E5">
        <v>4052</v>
      </c>
      <c r="F5">
        <v>20.132160779053009</v>
      </c>
      <c r="G5" t="s">
        <v>13</v>
      </c>
    </row>
    <row r="6" spans="1:7">
      <c r="A6" t="s">
        <v>14</v>
      </c>
      <c r="B6">
        <v>69.713080168776372</v>
      </c>
      <c r="C6" t="s">
        <v>14</v>
      </c>
      <c r="D6">
        <v>22280</v>
      </c>
      <c r="E6">
        <v>4651</v>
      </c>
      <c r="F6">
        <v>20.87522441651705</v>
      </c>
      <c r="G6" t="s">
        <v>15</v>
      </c>
    </row>
    <row r="7" spans="1:7">
      <c r="A7" t="s">
        <v>16</v>
      </c>
      <c r="B7">
        <v>76.1502487562189</v>
      </c>
      <c r="C7" t="s">
        <v>16</v>
      </c>
      <c r="D7">
        <v>21233</v>
      </c>
      <c r="E7">
        <v>5742</v>
      </c>
      <c r="F7">
        <v>27.042810719163569</v>
      </c>
      <c r="G7" t="s">
        <v>17</v>
      </c>
    </row>
    <row r="8" spans="1:7">
      <c r="A8" t="s">
        <v>18</v>
      </c>
      <c r="B8">
        <v>75.174812030075188</v>
      </c>
      <c r="G8" t="s">
        <v>19</v>
      </c>
    </row>
    <row r="9" spans="1:7">
      <c r="A9" t="s">
        <v>20</v>
      </c>
      <c r="B9">
        <v>71.051044083526676</v>
      </c>
      <c r="C9" t="s">
        <v>20</v>
      </c>
      <c r="D9">
        <v>32893</v>
      </c>
      <c r="E9">
        <v>6258</v>
      </c>
      <c r="F9">
        <v>19.02532453713556</v>
      </c>
      <c r="G9" t="s">
        <v>21</v>
      </c>
    </row>
    <row r="10" spans="1:7">
      <c r="A10" t="s">
        <v>22</v>
      </c>
      <c r="B10">
        <v>69.765005086469984</v>
      </c>
      <c r="C10" t="s">
        <v>22</v>
      </c>
      <c r="D10">
        <v>34753</v>
      </c>
      <c r="E10">
        <v>9929</v>
      </c>
      <c r="F10">
        <v>28.570195378816219</v>
      </c>
      <c r="G10" t="s">
        <v>23</v>
      </c>
    </row>
    <row r="11" spans="1:7">
      <c r="A11" t="s">
        <v>24</v>
      </c>
      <c r="B11">
        <v>72.805447470817114</v>
      </c>
      <c r="C11" t="s">
        <v>24</v>
      </c>
      <c r="D11">
        <v>13411</v>
      </c>
      <c r="E11">
        <v>4202</v>
      </c>
      <c r="F11">
        <v>31.332488255909329</v>
      </c>
      <c r="G11" t="s">
        <v>25</v>
      </c>
    </row>
    <row r="12" spans="1:7">
      <c r="A12" t="s">
        <v>26</v>
      </c>
      <c r="B12">
        <v>70.370229007633583</v>
      </c>
      <c r="C12" t="s">
        <v>26</v>
      </c>
      <c r="D12">
        <v>8100</v>
      </c>
      <c r="E12">
        <v>1406</v>
      </c>
      <c r="F12">
        <v>17.358024691358029</v>
      </c>
      <c r="G12" t="s">
        <v>27</v>
      </c>
    </row>
    <row r="13" spans="1:7">
      <c r="A13" t="s">
        <v>28</v>
      </c>
      <c r="B13">
        <v>71.161196207148066</v>
      </c>
      <c r="C13" t="s">
        <v>28</v>
      </c>
      <c r="D13">
        <v>20918</v>
      </c>
      <c r="E13">
        <v>1518</v>
      </c>
      <c r="F13">
        <v>7.2569079261879734</v>
      </c>
      <c r="G13" t="s">
        <v>29</v>
      </c>
    </row>
    <row r="14" spans="1:7">
      <c r="A14" t="s">
        <v>30</v>
      </c>
      <c r="B14">
        <v>70.678739101274317</v>
      </c>
      <c r="C14" t="s">
        <v>30</v>
      </c>
      <c r="D14">
        <v>26058</v>
      </c>
      <c r="E14">
        <v>4772</v>
      </c>
      <c r="F14">
        <v>18.312994090106681</v>
      </c>
      <c r="G14" t="s">
        <v>31</v>
      </c>
    </row>
    <row r="15" spans="1:7">
      <c r="A15" t="s">
        <v>32</v>
      </c>
      <c r="B15">
        <v>70.12554958475819</v>
      </c>
      <c r="C15" t="s">
        <v>32</v>
      </c>
      <c r="D15">
        <v>41117</v>
      </c>
      <c r="E15">
        <v>9756</v>
      </c>
      <c r="F15">
        <v>23.727412019359392</v>
      </c>
      <c r="G15" t="s">
        <v>33</v>
      </c>
    </row>
    <row r="16" spans="1:7">
      <c r="A16" t="s">
        <v>34</v>
      </c>
      <c r="B16">
        <v>72.988530857454947</v>
      </c>
      <c r="C16" t="s">
        <v>34</v>
      </c>
      <c r="D16">
        <v>33692</v>
      </c>
      <c r="E16">
        <v>8036</v>
      </c>
      <c r="F16">
        <v>23.851359373144959</v>
      </c>
      <c r="G16" t="s">
        <v>35</v>
      </c>
    </row>
    <row r="17" spans="1:7">
      <c r="A17" t="s">
        <v>36</v>
      </c>
      <c r="B17">
        <v>75.299086757990864</v>
      </c>
      <c r="C17" t="s">
        <v>36</v>
      </c>
      <c r="D17">
        <v>10176</v>
      </c>
      <c r="E17">
        <v>2490</v>
      </c>
      <c r="F17">
        <v>24.46933962264151</v>
      </c>
      <c r="G17" t="s">
        <v>37</v>
      </c>
    </row>
    <row r="18" spans="1:7">
      <c r="A18" t="s">
        <v>38</v>
      </c>
      <c r="B18">
        <v>70.841250000000002</v>
      </c>
      <c r="C18" t="s">
        <v>38</v>
      </c>
      <c r="D18">
        <v>10921</v>
      </c>
      <c r="E18">
        <v>1431</v>
      </c>
      <c r="F18">
        <v>13.10319567805146</v>
      </c>
      <c r="G18" t="s">
        <v>39</v>
      </c>
    </row>
    <row r="19" spans="1:7">
      <c r="A19" t="s">
        <v>40</v>
      </c>
      <c r="B19">
        <v>74.659613615455385</v>
      </c>
      <c r="C19" t="s">
        <v>40</v>
      </c>
      <c r="D19">
        <v>19278</v>
      </c>
      <c r="E19">
        <v>5399</v>
      </c>
      <c r="F19">
        <v>28.006017221703491</v>
      </c>
      <c r="G19" t="s">
        <v>41</v>
      </c>
    </row>
    <row r="20" spans="1:7">
      <c r="A20" t="s">
        <v>42</v>
      </c>
      <c r="B20">
        <v>68.232786885245901</v>
      </c>
      <c r="C20" t="s">
        <v>42</v>
      </c>
      <c r="D20">
        <v>36443</v>
      </c>
      <c r="E20">
        <v>4399</v>
      </c>
      <c r="F20">
        <v>12.070905249293419</v>
      </c>
      <c r="G20" t="s">
        <v>43</v>
      </c>
    </row>
    <row r="21" spans="1:7">
      <c r="A21" t="s">
        <v>44</v>
      </c>
      <c r="B21">
        <v>70.115948275862067</v>
      </c>
      <c r="C21" t="s">
        <v>44</v>
      </c>
      <c r="D21">
        <v>33772</v>
      </c>
      <c r="E21">
        <v>5929</v>
      </c>
      <c r="F21">
        <v>17.5559635200758</v>
      </c>
      <c r="G21" t="s">
        <v>45</v>
      </c>
    </row>
    <row r="22" spans="1:7">
      <c r="A22" t="s">
        <v>46</v>
      </c>
      <c r="B22">
        <v>73.167416741674174</v>
      </c>
      <c r="C22" t="s">
        <v>46</v>
      </c>
      <c r="D22">
        <v>9774</v>
      </c>
      <c r="E22">
        <v>1705</v>
      </c>
      <c r="F22">
        <v>17.444239819930431</v>
      </c>
      <c r="G22" t="s">
        <v>47</v>
      </c>
    </row>
    <row r="23" spans="1:7">
      <c r="A23" t="s">
        <v>48</v>
      </c>
      <c r="B23">
        <v>66.943008614976804</v>
      </c>
      <c r="C23" t="s">
        <v>48</v>
      </c>
      <c r="D23">
        <v>18317</v>
      </c>
      <c r="E23">
        <v>1755</v>
      </c>
      <c r="F23">
        <v>9.5812633073101487</v>
      </c>
      <c r="G23" t="s">
        <v>49</v>
      </c>
    </row>
    <row r="24" spans="1:7">
      <c r="A24" t="s">
        <v>50</v>
      </c>
      <c r="B24">
        <v>76.607321131447591</v>
      </c>
      <c r="C24" t="s">
        <v>50</v>
      </c>
      <c r="D24">
        <v>14196</v>
      </c>
      <c r="E24">
        <v>4497</v>
      </c>
      <c r="F24">
        <v>31.677937447168219</v>
      </c>
      <c r="G24" t="s">
        <v>51</v>
      </c>
    </row>
    <row r="25" spans="1:7">
      <c r="A25" t="s">
        <v>52</v>
      </c>
      <c r="B25">
        <v>71.366718027734976</v>
      </c>
      <c r="C25" t="s">
        <v>52</v>
      </c>
      <c r="D25">
        <v>7415</v>
      </c>
      <c r="E25">
        <v>1978</v>
      </c>
      <c r="F25">
        <v>26.67565745111261</v>
      </c>
      <c r="G25" t="s">
        <v>53</v>
      </c>
    </row>
    <row r="26" spans="1:7">
      <c r="A26" t="s">
        <v>54</v>
      </c>
      <c r="B26">
        <v>76.42746113989638</v>
      </c>
      <c r="C26" t="s">
        <v>54</v>
      </c>
      <c r="D26">
        <v>11932</v>
      </c>
      <c r="E26">
        <v>2612</v>
      </c>
      <c r="F26">
        <v>21.890714046262151</v>
      </c>
      <c r="G26" t="s">
        <v>55</v>
      </c>
    </row>
    <row r="27" spans="1:7">
      <c r="A27" t="s">
        <v>56</v>
      </c>
      <c r="B27">
        <v>69.782752902155892</v>
      </c>
      <c r="C27" t="s">
        <v>56</v>
      </c>
      <c r="D27">
        <v>19091</v>
      </c>
      <c r="E27">
        <v>5047</v>
      </c>
      <c r="F27">
        <v>26.436540778377239</v>
      </c>
      <c r="G27" t="s">
        <v>57</v>
      </c>
    </row>
    <row r="28" spans="1:7">
      <c r="A28" t="s">
        <v>58</v>
      </c>
      <c r="B28">
        <v>67.913846153846151</v>
      </c>
      <c r="C28" t="s">
        <v>58</v>
      </c>
      <c r="D28">
        <v>30075</v>
      </c>
      <c r="E28">
        <v>5915</v>
      </c>
      <c r="F28">
        <v>19.667497921862012</v>
      </c>
      <c r="G28" t="s">
        <v>59</v>
      </c>
    </row>
    <row r="29" spans="1:7">
      <c r="A29" t="s">
        <v>60</v>
      </c>
      <c r="B29">
        <v>73.037433155080208</v>
      </c>
      <c r="C29" t="s">
        <v>60</v>
      </c>
      <c r="D29">
        <v>38074</v>
      </c>
      <c r="E29">
        <v>7855</v>
      </c>
      <c r="F29">
        <v>20.630876713767929</v>
      </c>
      <c r="G29" t="s">
        <v>61</v>
      </c>
    </row>
    <row r="30" spans="1:7">
      <c r="A30" t="s">
        <v>62</v>
      </c>
      <c r="B30">
        <v>69</v>
      </c>
      <c r="G30" t="s">
        <v>63</v>
      </c>
    </row>
    <row r="31" spans="1:7">
      <c r="A31" t="s">
        <v>64</v>
      </c>
      <c r="B31">
        <v>67.489051094890513</v>
      </c>
      <c r="G31" t="s">
        <v>65</v>
      </c>
    </row>
    <row r="32" spans="1:7">
      <c r="A32" t="s">
        <v>66</v>
      </c>
      <c r="B32">
        <v>67.032258064516128</v>
      </c>
      <c r="G32" t="s">
        <v>67</v>
      </c>
    </row>
    <row r="33" spans="1:7">
      <c r="A33" t="s">
        <v>68</v>
      </c>
      <c r="B33">
        <v>65.311881188118818</v>
      </c>
      <c r="G33" t="s">
        <v>69</v>
      </c>
    </row>
    <row r="34" spans="1:7">
      <c r="A34" t="s">
        <v>70</v>
      </c>
      <c r="B34">
        <v>68.08933002481389</v>
      </c>
      <c r="G34" t="s">
        <v>71</v>
      </c>
    </row>
    <row r="35" spans="1:7">
      <c r="A35" t="s">
        <v>72</v>
      </c>
      <c r="B35">
        <v>69.517719568567031</v>
      </c>
      <c r="G35" t="s">
        <v>73</v>
      </c>
    </row>
    <row r="36" spans="1:7">
      <c r="A36" t="s">
        <v>74</v>
      </c>
      <c r="B36">
        <v>70.426546391752581</v>
      </c>
      <c r="G36" t="s">
        <v>75</v>
      </c>
    </row>
    <row r="37" spans="1:7">
      <c r="A37" t="s">
        <v>76</v>
      </c>
      <c r="B37">
        <v>64.874350086655113</v>
      </c>
      <c r="G37" t="s">
        <v>77</v>
      </c>
    </row>
    <row r="38" spans="1:7">
      <c r="A38" t="s">
        <v>78</v>
      </c>
      <c r="B38">
        <v>71.960302457466923</v>
      </c>
      <c r="G38" t="s">
        <v>79</v>
      </c>
    </row>
    <row r="39" spans="1:7">
      <c r="A39" t="s">
        <v>80</v>
      </c>
      <c r="B39">
        <v>72.467683369644149</v>
      </c>
      <c r="C39" t="s">
        <v>80</v>
      </c>
      <c r="D39">
        <v>18422</v>
      </c>
      <c r="E39">
        <v>1963</v>
      </c>
      <c r="F39">
        <v>10.65573770491803</v>
      </c>
      <c r="G39" t="s">
        <v>81</v>
      </c>
    </row>
    <row r="40" spans="1:7">
      <c r="A40" t="s">
        <v>82</v>
      </c>
      <c r="B40">
        <v>73.316260162601623</v>
      </c>
      <c r="G40" t="s">
        <v>83</v>
      </c>
    </row>
    <row r="41" spans="1:7">
      <c r="A41" t="s">
        <v>84</v>
      </c>
      <c r="B41">
        <v>74.622377622377627</v>
      </c>
      <c r="G41" t="s">
        <v>85</v>
      </c>
    </row>
    <row r="42" spans="1:7">
      <c r="A42" t="s">
        <v>86</v>
      </c>
      <c r="B42">
        <v>65.787587412587413</v>
      </c>
      <c r="G42" t="s">
        <v>87</v>
      </c>
    </row>
    <row r="43" spans="1:7">
      <c r="A43" t="s">
        <v>88</v>
      </c>
      <c r="B43">
        <v>74.457411764705881</v>
      </c>
      <c r="G43" t="s">
        <v>89</v>
      </c>
    </row>
    <row r="44" spans="1:7">
      <c r="A44" t="s">
        <v>90</v>
      </c>
      <c r="B44">
        <v>70.99420476497103</v>
      </c>
      <c r="G44" t="s">
        <v>91</v>
      </c>
    </row>
    <row r="45" spans="1:7">
      <c r="A45" t="s">
        <v>92</v>
      </c>
      <c r="B45">
        <v>66.770012706480301</v>
      </c>
      <c r="C45" t="s">
        <v>92</v>
      </c>
      <c r="D45">
        <v>6633</v>
      </c>
      <c r="E45">
        <v>977</v>
      </c>
      <c r="F45">
        <v>14.7293833860998</v>
      </c>
      <c r="G45" t="s">
        <v>93</v>
      </c>
    </row>
    <row r="46" spans="1:7">
      <c r="A46" t="s">
        <v>94</v>
      </c>
      <c r="B46">
        <v>73.699289660615634</v>
      </c>
      <c r="G46" t="s">
        <v>95</v>
      </c>
    </row>
    <row r="47" spans="1:7">
      <c r="A47" t="s">
        <v>96</v>
      </c>
      <c r="B47">
        <v>72.670353982300881</v>
      </c>
      <c r="G47" t="s">
        <v>97</v>
      </c>
    </row>
    <row r="48" spans="1:7">
      <c r="A48" t="s">
        <v>98</v>
      </c>
      <c r="B48">
        <v>72.129724685021003</v>
      </c>
      <c r="G48" t="s">
        <v>99</v>
      </c>
    </row>
    <row r="49" spans="1:7">
      <c r="A49" t="s">
        <v>100</v>
      </c>
      <c r="B49">
        <v>72.28391959798995</v>
      </c>
      <c r="G49" t="s">
        <v>101</v>
      </c>
    </row>
    <row r="50" spans="1:7">
      <c r="A50" t="s">
        <v>102</v>
      </c>
      <c r="B50">
        <v>68.481481481481481</v>
      </c>
      <c r="G50" t="s">
        <v>103</v>
      </c>
    </row>
    <row r="51" spans="1:7">
      <c r="A51" t="s">
        <v>104</v>
      </c>
      <c r="B51">
        <v>64.333333333333329</v>
      </c>
      <c r="G51" t="s">
        <v>105</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A3464-7482-FA4D-8166-6F86EEFA4C8C}">
  <dimension ref="A1:O70"/>
  <sheetViews>
    <sheetView tabSelected="1" topLeftCell="B76" workbookViewId="0">
      <selection activeCell="G47" sqref="G47"/>
    </sheetView>
  </sheetViews>
  <sheetFormatPr baseColWidth="10" defaultRowHeight="14"/>
  <cols>
    <col min="1" max="1" width="13.19921875" style="3" bestFit="1" customWidth="1"/>
    <col min="2" max="2" width="30.3984375" style="3" customWidth="1"/>
    <col min="3" max="3" width="29.796875" style="3" customWidth="1"/>
    <col min="5" max="5" width="11" style="3"/>
    <col min="6" max="6" width="21.796875" style="3" customWidth="1"/>
    <col min="7" max="7" width="16.796875" style="3" bestFit="1" customWidth="1"/>
    <col min="8" max="11" width="11" style="3"/>
    <col min="12" max="12" width="16.19921875" style="3" bestFit="1" customWidth="1"/>
    <col min="13" max="16384" width="11" style="3"/>
  </cols>
  <sheetData>
    <row r="1" spans="1:15" ht="60">
      <c r="A1" s="4" t="s">
        <v>0</v>
      </c>
      <c r="B1" s="4" t="s">
        <v>136</v>
      </c>
      <c r="C1" s="2" t="s">
        <v>106</v>
      </c>
      <c r="E1" s="6" t="s">
        <v>107</v>
      </c>
      <c r="F1" s="6" t="s">
        <v>108</v>
      </c>
      <c r="G1" s="6" t="s">
        <v>109</v>
      </c>
      <c r="H1" s="6" t="s">
        <v>110</v>
      </c>
      <c r="I1" s="6" t="s">
        <v>111</v>
      </c>
      <c r="K1" s="6" t="s">
        <v>120</v>
      </c>
      <c r="L1" s="6" t="s">
        <v>121</v>
      </c>
      <c r="M1" s="6" t="s">
        <v>122</v>
      </c>
      <c r="N1" s="6"/>
      <c r="O1" s="6"/>
    </row>
    <row r="2" spans="1:15">
      <c r="A2" s="3" t="s">
        <v>6</v>
      </c>
      <c r="B2" s="3">
        <v>11.785030831384219</v>
      </c>
      <c r="C2" s="3">
        <v>68.659505907626212</v>
      </c>
      <c r="E2" s="3">
        <f>B2-$B$32</f>
        <v>-7.4994443932958177</v>
      </c>
      <c r="F2" s="3">
        <f>C2-$C$32</f>
        <v>-2.4907357916512467</v>
      </c>
      <c r="G2" s="3">
        <f>E2*F2</f>
        <v>18.679134567880162</v>
      </c>
      <c r="H2" s="3">
        <f>E2^2</f>
        <v>56.241666208136074</v>
      </c>
      <c r="I2" s="3">
        <f>F2^2</f>
        <v>6.2037647838125629</v>
      </c>
      <c r="K2" s="3">
        <f>$I$35+($I$34*B2)</f>
        <v>69.484323028075821</v>
      </c>
      <c r="L2" s="3">
        <f>(C2-K2)^2</f>
        <v>0.68032328218678462</v>
      </c>
      <c r="M2" s="3">
        <f>(K2-$C$32)^2</f>
        <v>2.7752850190582308</v>
      </c>
    </row>
    <row r="3" spans="1:15">
      <c r="A3" s="3" t="s">
        <v>8</v>
      </c>
      <c r="B3" s="3">
        <v>9.2501284026707751</v>
      </c>
      <c r="C3" s="3">
        <v>70.541745134965467</v>
      </c>
      <c r="E3" s="3">
        <f t="shared" ref="E3:E30" si="0">B3-$B$32</f>
        <v>-10.034346822009262</v>
      </c>
      <c r="F3" s="3">
        <f t="shared" ref="F3:F30" si="1">C3-$C$32</f>
        <v>-0.60849656431199151</v>
      </c>
      <c r="G3" s="3">
        <f t="shared" ref="G3:G30" si="2">E3*F3</f>
        <v>6.1058655663075863</v>
      </c>
      <c r="H3" s="3">
        <f t="shared" ref="H3:H30" si="3">E3^2</f>
        <v>100.68811614436737</v>
      </c>
      <c r="I3" s="3">
        <f t="shared" ref="I3:I30" si="4">F3^2</f>
        <v>0.37026806877949764</v>
      </c>
      <c r="K3" s="3">
        <f t="shared" ref="K3:K30" si="5">$I$35+($I$34*B3)</f>
        <v>68.921222474994423</v>
      </c>
      <c r="L3" s="3">
        <f t="shared" ref="L3:L30" si="6">(C3-K3)^2</f>
        <v>2.6260936914796287</v>
      </c>
      <c r="M3" s="3">
        <f t="shared" ref="M3:M30" si="7">(K3-$C$32)^2</f>
        <v>4.9685267022233468</v>
      </c>
    </row>
    <row r="4" spans="1:15">
      <c r="A4" s="3" t="s">
        <v>10</v>
      </c>
      <c r="B4" s="3">
        <v>6.1344502263400607</v>
      </c>
      <c r="C4" s="3">
        <v>66.765561372891213</v>
      </c>
      <c r="E4" s="3">
        <f t="shared" si="0"/>
        <v>-13.150024998339976</v>
      </c>
      <c r="F4" s="3">
        <f t="shared" si="1"/>
        <v>-4.3846803263862455</v>
      </c>
      <c r="G4" s="3">
        <f t="shared" si="2"/>
        <v>57.658655901708613</v>
      </c>
      <c r="H4" s="3">
        <f t="shared" si="3"/>
        <v>172.92315745696629</v>
      </c>
      <c r="I4" s="3">
        <f t="shared" si="4"/>
        <v>19.225421564598591</v>
      </c>
      <c r="K4" s="3">
        <f t="shared" si="5"/>
        <v>68.229109009622931</v>
      </c>
      <c r="L4" s="3">
        <f t="shared" si="6"/>
        <v>2.1419716849829973</v>
      </c>
      <c r="M4" s="3">
        <f t="shared" si="7"/>
        <v>8.5330161905682935</v>
      </c>
    </row>
    <row r="5" spans="1:15">
      <c r="A5" s="3" t="s">
        <v>12</v>
      </c>
      <c r="B5" s="3">
        <v>20.132160779053009</v>
      </c>
      <c r="C5" s="3">
        <v>68.948787061994608</v>
      </c>
      <c r="E5" s="3">
        <f t="shared" si="0"/>
        <v>0.84768555437297266</v>
      </c>
      <c r="F5" s="3">
        <f t="shared" si="1"/>
        <v>-2.2014546372828505</v>
      </c>
      <c r="G5" s="3">
        <f t="shared" si="2"/>
        <v>-1.8661412946320646</v>
      </c>
      <c r="H5" s="3">
        <f t="shared" si="3"/>
        <v>0.71857079909261401</v>
      </c>
      <c r="I5" s="3">
        <f t="shared" si="4"/>
        <v>4.8464025200141672</v>
      </c>
      <c r="K5" s="3">
        <f t="shared" si="5"/>
        <v>71.338545674649325</v>
      </c>
      <c r="L5" s="3">
        <f t="shared" si="6"/>
        <v>5.7109462267573967</v>
      </c>
      <c r="M5" s="3">
        <f t="shared" si="7"/>
        <v>3.5458387140848417E-2</v>
      </c>
    </row>
    <row r="6" spans="1:15">
      <c r="A6" s="3" t="s">
        <v>14</v>
      </c>
      <c r="B6" s="3">
        <v>20.87522441651705</v>
      </c>
      <c r="C6" s="3">
        <v>69.713080168776372</v>
      </c>
      <c r="E6" s="3">
        <f t="shared" si="0"/>
        <v>1.5907491918370127</v>
      </c>
      <c r="F6" s="3">
        <f t="shared" si="1"/>
        <v>-1.4371615305010863</v>
      </c>
      <c r="G6" s="3">
        <f t="shared" si="2"/>
        <v>-2.2861635431838474</v>
      </c>
      <c r="H6" s="3">
        <f t="shared" si="3"/>
        <v>2.5304829913301088</v>
      </c>
      <c r="I6" s="3">
        <f t="shared" si="4"/>
        <v>2.0654332647522247</v>
      </c>
      <c r="K6" s="3">
        <f t="shared" si="5"/>
        <v>71.503609047697196</v>
      </c>
      <c r="L6" s="3">
        <f t="shared" si="6"/>
        <v>3.2059936662494635</v>
      </c>
      <c r="M6" s="3">
        <f t="shared" si="7"/>
        <v>0.12486848292919647</v>
      </c>
    </row>
    <row r="7" spans="1:15">
      <c r="A7" s="3" t="s">
        <v>16</v>
      </c>
      <c r="B7" s="3">
        <v>27.042810719163569</v>
      </c>
      <c r="C7" s="3">
        <v>76.1502487562189</v>
      </c>
      <c r="E7" s="3">
        <f t="shared" si="0"/>
        <v>7.7583354944835321</v>
      </c>
      <c r="F7" s="3">
        <f t="shared" si="1"/>
        <v>5.0000070569414419</v>
      </c>
      <c r="G7" s="3">
        <f t="shared" si="2"/>
        <v>38.791732222536929</v>
      </c>
      <c r="H7" s="3">
        <f t="shared" si="3"/>
        <v>60.191769644963031</v>
      </c>
      <c r="I7" s="3">
        <f t="shared" si="4"/>
        <v>25.000070569464221</v>
      </c>
      <c r="K7" s="3">
        <f t="shared" si="5"/>
        <v>72.873670166759752</v>
      </c>
      <c r="L7" s="3">
        <f t="shared" si="6"/>
        <v>10.735967252902105</v>
      </c>
      <c r="M7" s="3">
        <f t="shared" si="7"/>
        <v>2.9702056825283654</v>
      </c>
    </row>
    <row r="8" spans="1:15">
      <c r="A8" s="3" t="s">
        <v>20</v>
      </c>
      <c r="B8" s="3">
        <v>19.02532453713556</v>
      </c>
      <c r="C8" s="3">
        <v>71.051044083526676</v>
      </c>
      <c r="E8" s="3">
        <f t="shared" si="0"/>
        <v>-0.25915068754447645</v>
      </c>
      <c r="F8" s="3">
        <f t="shared" si="1"/>
        <v>-9.919761575078212E-2</v>
      </c>
      <c r="G8" s="3">
        <f t="shared" si="2"/>
        <v>2.5707130324587973E-2</v>
      </c>
      <c r="H8" s="3">
        <f t="shared" si="3"/>
        <v>6.7159078854774859E-2</v>
      </c>
      <c r="I8" s="3">
        <f t="shared" si="4"/>
        <v>9.8401669706398177E-3</v>
      </c>
      <c r="K8" s="3">
        <f t="shared" si="5"/>
        <v>71.092674238757184</v>
      </c>
      <c r="L8" s="3">
        <f t="shared" si="6"/>
        <v>1.7330698245161236E-3</v>
      </c>
      <c r="M8" s="3">
        <f t="shared" si="7"/>
        <v>3.3140125107534147E-3</v>
      </c>
    </row>
    <row r="9" spans="1:15">
      <c r="A9" s="3" t="s">
        <v>22</v>
      </c>
      <c r="B9" s="3">
        <v>28.570195378816219</v>
      </c>
      <c r="C9" s="3">
        <v>69.765005086469984</v>
      </c>
      <c r="E9" s="3">
        <f t="shared" si="0"/>
        <v>9.2857201541361825</v>
      </c>
      <c r="F9" s="3">
        <f t="shared" si="1"/>
        <v>-1.3852366128074749</v>
      </c>
      <c r="G9" s="3">
        <f t="shared" si="2"/>
        <v>-12.862919533793709</v>
      </c>
      <c r="H9" s="3">
        <f t="shared" si="3"/>
        <v>86.22459878093089</v>
      </c>
      <c r="I9" s="3">
        <f t="shared" si="4"/>
        <v>1.9188804734623262</v>
      </c>
      <c r="K9" s="3">
        <f t="shared" si="5"/>
        <v>73.212961784802403</v>
      </c>
      <c r="L9" s="3">
        <f t="shared" si="6"/>
        <v>11.888405393575397</v>
      </c>
      <c r="M9" s="3">
        <f t="shared" si="7"/>
        <v>4.2548141512280324</v>
      </c>
    </row>
    <row r="10" spans="1:15">
      <c r="A10" s="3" t="s">
        <v>24</v>
      </c>
      <c r="B10" s="3">
        <v>31.332488255909329</v>
      </c>
      <c r="C10" s="3">
        <v>72.805447470817114</v>
      </c>
      <c r="E10" s="3">
        <f t="shared" si="0"/>
        <v>12.048013031229292</v>
      </c>
      <c r="F10" s="3">
        <f t="shared" si="1"/>
        <v>1.6552057715396558</v>
      </c>
      <c r="G10" s="3">
        <f t="shared" si="2"/>
        <v>19.941940704875709</v>
      </c>
      <c r="H10" s="3">
        <f t="shared" si="3"/>
        <v>145.15461800067084</v>
      </c>
      <c r="I10" s="3">
        <f t="shared" si="4"/>
        <v>2.7397061461381873</v>
      </c>
      <c r="K10" s="3">
        <f t="shared" si="5"/>
        <v>73.826574612359394</v>
      </c>
      <c r="L10" s="3">
        <f t="shared" si="6"/>
        <v>1.0427006391943077</v>
      </c>
      <c r="M10" s="3">
        <f t="shared" si="7"/>
        <v>7.1627578616456402</v>
      </c>
    </row>
    <row r="11" spans="1:15">
      <c r="A11" s="3" t="s">
        <v>26</v>
      </c>
      <c r="B11" s="3">
        <v>17.358024691358029</v>
      </c>
      <c r="C11" s="3">
        <v>70.370229007633583</v>
      </c>
      <c r="E11" s="3">
        <f t="shared" si="0"/>
        <v>-1.9264505333220079</v>
      </c>
      <c r="F11" s="3">
        <f t="shared" si="1"/>
        <v>-0.78001269164387566</v>
      </c>
      <c r="G11" s="3">
        <f t="shared" si="2"/>
        <v>1.5026558658152791</v>
      </c>
      <c r="H11" s="3">
        <f t="shared" si="3"/>
        <v>3.7112116573366487</v>
      </c>
      <c r="I11" s="3">
        <f t="shared" si="4"/>
        <v>0.6084197991255238</v>
      </c>
      <c r="K11" s="3">
        <f t="shared" si="5"/>
        <v>70.722302008774989</v>
      </c>
      <c r="L11" s="3">
        <f t="shared" si="6"/>
        <v>0.12395539813271643</v>
      </c>
      <c r="M11" s="3">
        <f t="shared" si="7"/>
        <v>0.18313237870734958</v>
      </c>
    </row>
    <row r="12" spans="1:15">
      <c r="A12" s="3" t="s">
        <v>28</v>
      </c>
      <c r="B12" s="3">
        <v>7.2569079261879734</v>
      </c>
      <c r="C12" s="3">
        <v>71.161196207148066</v>
      </c>
      <c r="E12" s="3">
        <f t="shared" si="0"/>
        <v>-12.027567298492063</v>
      </c>
      <c r="F12" s="3">
        <f t="shared" si="1"/>
        <v>1.0954507870607699E-2</v>
      </c>
      <c r="G12" s="3">
        <f t="shared" si="2"/>
        <v>-0.13175608063559507</v>
      </c>
      <c r="H12" s="3">
        <f t="shared" si="3"/>
        <v>144.66237511975564</v>
      </c>
      <c r="I12" s="3">
        <f t="shared" si="4"/>
        <v>1.2000124268720603E-4</v>
      </c>
      <c r="K12" s="3">
        <f t="shared" si="5"/>
        <v>68.478450579710753</v>
      </c>
      <c r="L12" s="3">
        <f t="shared" si="6"/>
        <v>7.1971241015340244</v>
      </c>
      <c r="M12" s="3">
        <f t="shared" si="7"/>
        <v>7.1384677865955108</v>
      </c>
    </row>
    <row r="13" spans="1:15">
      <c r="A13" s="3" t="s">
        <v>30</v>
      </c>
      <c r="B13" s="3">
        <v>18.312994090106681</v>
      </c>
      <c r="C13" s="3">
        <v>70.678739101274317</v>
      </c>
      <c r="E13" s="3">
        <f t="shared" si="0"/>
        <v>-0.97148113457335583</v>
      </c>
      <c r="F13" s="3">
        <f t="shared" si="1"/>
        <v>-0.47150259800314132</v>
      </c>
      <c r="G13" s="3">
        <f t="shared" si="2"/>
        <v>0.45805587886237664</v>
      </c>
      <c r="H13" s="3">
        <f t="shared" si="3"/>
        <v>0.94377559483193474</v>
      </c>
      <c r="I13" s="3">
        <f t="shared" si="4"/>
        <v>0.22231469992371189</v>
      </c>
      <c r="K13" s="3">
        <f t="shared" si="5"/>
        <v>70.934437904231956</v>
      </c>
      <c r="L13" s="3">
        <f t="shared" si="6"/>
        <v>6.5381877833969398E-2</v>
      </c>
      <c r="M13" s="3">
        <f t="shared" si="7"/>
        <v>4.6571277956041254E-2</v>
      </c>
    </row>
    <row r="14" spans="1:15">
      <c r="A14" s="3" t="s">
        <v>32</v>
      </c>
      <c r="B14" s="3">
        <v>23.727412019359392</v>
      </c>
      <c r="C14" s="3">
        <v>70.12554958475819</v>
      </c>
      <c r="E14" s="3">
        <f t="shared" si="0"/>
        <v>4.4429367946793548</v>
      </c>
      <c r="F14" s="3">
        <f t="shared" si="1"/>
        <v>-1.0246921145192687</v>
      </c>
      <c r="G14" s="3">
        <f t="shared" si="2"/>
        <v>-4.5526422988154502</v>
      </c>
      <c r="H14" s="3">
        <f t="shared" si="3"/>
        <v>19.73968736151566</v>
      </c>
      <c r="I14" s="3">
        <f t="shared" si="4"/>
        <v>1.0499939295579701</v>
      </c>
      <c r="K14" s="3">
        <f t="shared" si="5"/>
        <v>72.137190994860177</v>
      </c>
      <c r="L14" s="3">
        <f t="shared" si="6"/>
        <v>4.0467011628371106</v>
      </c>
      <c r="M14" s="3">
        <f t="shared" si="7"/>
        <v>0.97406891205122403</v>
      </c>
    </row>
    <row r="15" spans="1:15">
      <c r="A15" s="3" t="s">
        <v>34</v>
      </c>
      <c r="B15" s="3">
        <v>23.851359373144959</v>
      </c>
      <c r="C15" s="3">
        <v>72.988530857454947</v>
      </c>
      <c r="E15" s="3">
        <f t="shared" si="0"/>
        <v>4.5668841484649221</v>
      </c>
      <c r="F15" s="3">
        <f t="shared" si="1"/>
        <v>1.8382891581774885</v>
      </c>
      <c r="G15" s="3">
        <f t="shared" si="2"/>
        <v>8.3952536167756975</v>
      </c>
      <c r="H15" s="3">
        <f t="shared" si="3"/>
        <v>20.856430825500176</v>
      </c>
      <c r="I15" s="3">
        <f t="shared" si="4"/>
        <v>3.3793070290728995</v>
      </c>
      <c r="K15" s="3">
        <f t="shared" si="5"/>
        <v>72.164724529358011</v>
      </c>
      <c r="L15" s="3">
        <f t="shared" si="6"/>
        <v>0.67865686621255605</v>
      </c>
      <c r="M15" s="3">
        <f t="shared" si="7"/>
        <v>1.029175412528248</v>
      </c>
    </row>
    <row r="16" spans="1:15">
      <c r="A16" s="3" t="s">
        <v>36</v>
      </c>
      <c r="B16" s="3">
        <v>24.46933962264151</v>
      </c>
      <c r="C16" s="3">
        <v>75.299086757990864</v>
      </c>
      <c r="E16" s="3">
        <f t="shared" si="0"/>
        <v>5.1848643979614728</v>
      </c>
      <c r="F16" s="3">
        <f t="shared" si="1"/>
        <v>4.1488450587134054</v>
      </c>
      <c r="G16" s="3">
        <f t="shared" si="2"/>
        <v>21.511199037581513</v>
      </c>
      <c r="H16" s="3">
        <f t="shared" si="3"/>
        <v>26.882818825248386</v>
      </c>
      <c r="I16" s="3">
        <f t="shared" si="4"/>
        <v>17.212915321210641</v>
      </c>
      <c r="K16" s="3">
        <f t="shared" si="5"/>
        <v>72.302002010472535</v>
      </c>
      <c r="L16" s="3">
        <f t="shared" si="6"/>
        <v>8.982516983807006</v>
      </c>
      <c r="M16" s="3">
        <f t="shared" si="7"/>
        <v>1.326551814444179</v>
      </c>
    </row>
    <row r="17" spans="1:13">
      <c r="A17" s="3" t="s">
        <v>38</v>
      </c>
      <c r="B17" s="3">
        <v>13.10319567805146</v>
      </c>
      <c r="C17" s="3">
        <v>70.841250000000002</v>
      </c>
      <c r="E17" s="3">
        <f t="shared" si="0"/>
        <v>-6.181279546628577</v>
      </c>
      <c r="F17" s="3">
        <f t="shared" si="1"/>
        <v>-0.30899169927745618</v>
      </c>
      <c r="G17" s="3">
        <f t="shared" si="2"/>
        <v>1.909964070821748</v>
      </c>
      <c r="H17" s="3">
        <f t="shared" si="3"/>
        <v>38.208216833568784</v>
      </c>
      <c r="I17" s="3">
        <f t="shared" si="4"/>
        <v>9.5475870222369918E-2</v>
      </c>
      <c r="K17" s="3">
        <f t="shared" si="5"/>
        <v>69.777138777432896</v>
      </c>
      <c r="L17" s="3">
        <f t="shared" si="6"/>
        <v>1.1323326939932621</v>
      </c>
      <c r="M17" s="3">
        <f t="shared" si="7"/>
        <v>1.8854116339780753</v>
      </c>
    </row>
    <row r="18" spans="1:13">
      <c r="A18" s="3" t="s">
        <v>40</v>
      </c>
      <c r="B18" s="3">
        <v>28.006017221703491</v>
      </c>
      <c r="C18" s="3">
        <v>74.659613615455385</v>
      </c>
      <c r="E18" s="3">
        <f t="shared" si="0"/>
        <v>8.7215419970234542</v>
      </c>
      <c r="F18" s="3">
        <f t="shared" si="1"/>
        <v>3.5093719161779262</v>
      </c>
      <c r="G18" s="3">
        <f t="shared" si="2"/>
        <v>30.607134550120456</v>
      </c>
      <c r="H18" s="3">
        <f t="shared" si="3"/>
        <v>76.065294805843862</v>
      </c>
      <c r="I18" s="3">
        <f t="shared" si="4"/>
        <v>12.31569124605833</v>
      </c>
      <c r="K18" s="3">
        <f t="shared" si="5"/>
        <v>73.087635843768908</v>
      </c>
      <c r="L18" s="3">
        <f t="shared" si="6"/>
        <v>2.4711141146763813</v>
      </c>
      <c r="M18" s="3">
        <f t="shared" si="7"/>
        <v>3.7534960711097547</v>
      </c>
    </row>
    <row r="19" spans="1:13">
      <c r="A19" s="3" t="s">
        <v>42</v>
      </c>
      <c r="B19" s="3">
        <v>12.070905249293419</v>
      </c>
      <c r="C19" s="3">
        <v>68.232786885245901</v>
      </c>
      <c r="E19" s="3">
        <f t="shared" si="0"/>
        <v>-7.2135699753866174</v>
      </c>
      <c r="F19" s="3">
        <f t="shared" si="1"/>
        <v>-2.9174548140315579</v>
      </c>
      <c r="G19" s="3">
        <f t="shared" si="2"/>
        <v>21.045264451045195</v>
      </c>
      <c r="H19" s="3">
        <f t="shared" si="3"/>
        <v>52.035591789799284</v>
      </c>
      <c r="I19" s="3">
        <f t="shared" si="4"/>
        <v>8.5115425919159122</v>
      </c>
      <c r="K19" s="3">
        <f t="shared" si="5"/>
        <v>69.547826869885697</v>
      </c>
      <c r="L19" s="3">
        <f t="shared" si="6"/>
        <v>1.7293301612014349</v>
      </c>
      <c r="M19" s="3">
        <f t="shared" si="7"/>
        <v>2.5677332854546293</v>
      </c>
    </row>
    <row r="20" spans="1:13">
      <c r="A20" s="3" t="s">
        <v>44</v>
      </c>
      <c r="B20" s="3">
        <v>17.5559635200758</v>
      </c>
      <c r="C20" s="3">
        <v>70.115948275862067</v>
      </c>
      <c r="E20" s="3">
        <f t="shared" si="0"/>
        <v>-1.7285117046042373</v>
      </c>
      <c r="F20" s="3">
        <f t="shared" si="1"/>
        <v>-1.0342934234153915</v>
      </c>
      <c r="G20" s="3">
        <f t="shared" si="2"/>
        <v>1.7877882883686906</v>
      </c>
      <c r="H20" s="3">
        <f t="shared" si="3"/>
        <v>2.9877527129538461</v>
      </c>
      <c r="I20" s="3">
        <f t="shared" si="4"/>
        <v>1.0697628857203305</v>
      </c>
      <c r="K20" s="3">
        <f t="shared" si="5"/>
        <v>70.766271931508399</v>
      </c>
      <c r="L20" s="3">
        <f t="shared" si="6"/>
        <v>0.42292085709320915</v>
      </c>
      <c r="M20" s="3">
        <f t="shared" si="7"/>
        <v>0.14743278256062545</v>
      </c>
    </row>
    <row r="21" spans="1:13">
      <c r="A21" s="3" t="s">
        <v>46</v>
      </c>
      <c r="B21" s="3">
        <v>17.444239819930431</v>
      </c>
      <c r="C21" s="3">
        <v>73.167416741674174</v>
      </c>
      <c r="E21" s="3">
        <f t="shared" si="0"/>
        <v>-1.8402354047496061</v>
      </c>
      <c r="F21" s="3">
        <f t="shared" si="1"/>
        <v>2.0171750423967154</v>
      </c>
      <c r="G21" s="3">
        <f t="shared" si="2"/>
        <v>-3.7120769305957233</v>
      </c>
      <c r="H21" s="3">
        <f t="shared" si="3"/>
        <v>3.3864663448939467</v>
      </c>
      <c r="I21" s="3">
        <f t="shared" si="4"/>
        <v>4.068995151668191</v>
      </c>
      <c r="K21" s="3">
        <f t="shared" si="5"/>
        <v>70.741453746543357</v>
      </c>
      <c r="L21" s="3">
        <f t="shared" si="6"/>
        <v>5.8852964537440844</v>
      </c>
      <c r="M21" s="3">
        <f t="shared" si="7"/>
        <v>0.16710759030053809</v>
      </c>
    </row>
    <row r="22" spans="1:13">
      <c r="A22" s="3" t="s">
        <v>48</v>
      </c>
      <c r="B22" s="3">
        <v>9.5812633073101487</v>
      </c>
      <c r="C22" s="3">
        <v>66.943008614976804</v>
      </c>
      <c r="E22" s="3">
        <f t="shared" si="0"/>
        <v>-9.7032119173698881</v>
      </c>
      <c r="F22" s="3">
        <f t="shared" si="1"/>
        <v>-4.207233084300654</v>
      </c>
      <c r="G22" s="3">
        <f t="shared" si="2"/>
        <v>40.823674202738978</v>
      </c>
      <c r="H22" s="3">
        <f t="shared" si="3"/>
        <v>94.152321513389026</v>
      </c>
      <c r="I22" s="3">
        <f t="shared" si="4"/>
        <v>17.700810225633994</v>
      </c>
      <c r="K22" s="3">
        <f t="shared" si="5"/>
        <v>68.994780433610458</v>
      </c>
      <c r="L22" s="3">
        <f t="shared" si="6"/>
        <v>4.2097675957392511</v>
      </c>
      <c r="M22" s="3">
        <f t="shared" si="7"/>
        <v>4.6460132677907868</v>
      </c>
    </row>
    <row r="23" spans="1:13">
      <c r="A23" s="3" t="s">
        <v>50</v>
      </c>
      <c r="B23" s="3">
        <v>31.677937447168219</v>
      </c>
      <c r="C23" s="3">
        <v>76.607321131447591</v>
      </c>
      <c r="E23" s="3">
        <f t="shared" si="0"/>
        <v>12.393462222488182</v>
      </c>
      <c r="F23" s="3">
        <f t="shared" si="1"/>
        <v>5.4570794321701328</v>
      </c>
      <c r="G23" s="3">
        <f t="shared" si="2"/>
        <v>67.6321077877178</v>
      </c>
      <c r="H23" s="3">
        <f t="shared" si="3"/>
        <v>153.5979058602417</v>
      </c>
      <c r="I23" s="3">
        <f t="shared" si="4"/>
        <v>29.779715929014298</v>
      </c>
      <c r="K23" s="3">
        <f t="shared" si="5"/>
        <v>73.903312331514186</v>
      </c>
      <c r="L23" s="3">
        <f t="shared" si="6"/>
        <v>7.3116635901172922</v>
      </c>
      <c r="M23" s="3">
        <f t="shared" si="7"/>
        <v>7.5793979060843375</v>
      </c>
    </row>
    <row r="24" spans="1:13">
      <c r="A24" s="3" t="s">
        <v>52</v>
      </c>
      <c r="B24" s="3">
        <v>26.67565745111261</v>
      </c>
      <c r="C24" s="3">
        <v>71.366718027734976</v>
      </c>
      <c r="E24" s="3">
        <f t="shared" si="0"/>
        <v>7.3911822264325728</v>
      </c>
      <c r="F24" s="3">
        <f t="shared" si="1"/>
        <v>0.2164763284575173</v>
      </c>
      <c r="G24" s="3">
        <f t="shared" si="2"/>
        <v>1.6000159913385816</v>
      </c>
      <c r="H24" s="3">
        <f t="shared" si="3"/>
        <v>54.629574704332761</v>
      </c>
      <c r="I24" s="3">
        <f t="shared" si="4"/>
        <v>4.6862000782446914E-2</v>
      </c>
      <c r="K24" s="3">
        <f t="shared" si="5"/>
        <v>72.792111126867994</v>
      </c>
      <c r="L24" s="3">
        <f t="shared" si="6"/>
        <v>2.0317454870560296</v>
      </c>
      <c r="M24" s="3">
        <f t="shared" si="7"/>
        <v>2.6957352172564719</v>
      </c>
    </row>
    <row r="25" spans="1:13">
      <c r="A25" s="3" t="s">
        <v>54</v>
      </c>
      <c r="B25" s="3">
        <v>21.890714046262151</v>
      </c>
      <c r="C25" s="3">
        <v>76.42746113989638</v>
      </c>
      <c r="E25" s="3">
        <f t="shared" si="0"/>
        <v>2.6062388215821137</v>
      </c>
      <c r="F25" s="3">
        <f t="shared" si="1"/>
        <v>5.2772194406189215</v>
      </c>
      <c r="G25" s="3">
        <f t="shared" si="2"/>
        <v>13.75369417614888</v>
      </c>
      <c r="H25" s="3">
        <f t="shared" si="3"/>
        <v>6.7924807951217252</v>
      </c>
      <c r="I25" s="3">
        <f t="shared" si="4"/>
        <v>27.849045024446283</v>
      </c>
      <c r="K25" s="3">
        <f t="shared" si="5"/>
        <v>71.729188843463973</v>
      </c>
      <c r="L25" s="3">
        <f t="shared" si="6"/>
        <v>22.073762571424243</v>
      </c>
      <c r="M25" s="3">
        <f t="shared" si="7"/>
        <v>0.33517979576172091</v>
      </c>
    </row>
    <row r="26" spans="1:13">
      <c r="A26" s="3" t="s">
        <v>56</v>
      </c>
      <c r="B26" s="3">
        <v>26.436540778377239</v>
      </c>
      <c r="C26" s="3">
        <v>69.782752902155892</v>
      </c>
      <c r="E26" s="3">
        <f t="shared" si="0"/>
        <v>7.1520655536972022</v>
      </c>
      <c r="F26" s="3">
        <f t="shared" si="1"/>
        <v>-1.3674887971215668</v>
      </c>
      <c r="G26" s="3">
        <f t="shared" si="2"/>
        <v>-9.7803695209599795</v>
      </c>
      <c r="H26" s="3">
        <f t="shared" si="3"/>
        <v>51.15204168438207</v>
      </c>
      <c r="I26" s="3">
        <f t="shared" si="4"/>
        <v>1.8700256102529897</v>
      </c>
      <c r="K26" s="3">
        <f t="shared" si="5"/>
        <v>72.738994001276453</v>
      </c>
      <c r="L26" s="3">
        <f t="shared" si="6"/>
        <v>8.739361436129542</v>
      </c>
      <c r="M26" s="3">
        <f t="shared" si="7"/>
        <v>2.5241338771071034</v>
      </c>
    </row>
    <row r="27" spans="1:13">
      <c r="A27" s="3" t="s">
        <v>58</v>
      </c>
      <c r="B27" s="3">
        <v>19.667497921862012</v>
      </c>
      <c r="C27" s="3">
        <v>67.913846153846151</v>
      </c>
      <c r="E27" s="3">
        <f t="shared" si="0"/>
        <v>0.38302269718197479</v>
      </c>
      <c r="F27" s="3">
        <f t="shared" si="1"/>
        <v>-3.2363955454313071</v>
      </c>
      <c r="G27" s="3">
        <f t="shared" si="2"/>
        <v>-1.2396129509588276</v>
      </c>
      <c r="H27" s="3">
        <f t="shared" si="3"/>
        <v>0.14670638655655477</v>
      </c>
      <c r="I27" s="3">
        <f t="shared" si="4"/>
        <v>10.474256126487608</v>
      </c>
      <c r="K27" s="3">
        <f t="shared" si="5"/>
        <v>71.235325957425957</v>
      </c>
      <c r="L27" s="3">
        <f t="shared" si="6"/>
        <v>11.032228085588542</v>
      </c>
      <c r="M27" s="3">
        <f t="shared" si="7"/>
        <v>7.2393309846802978E-3</v>
      </c>
    </row>
    <row r="28" spans="1:13">
      <c r="A28" s="3" t="s">
        <v>60</v>
      </c>
      <c r="B28" s="3">
        <v>20.630876713767929</v>
      </c>
      <c r="C28" s="3">
        <v>73.037433155080208</v>
      </c>
      <c r="E28" s="3">
        <f t="shared" si="0"/>
        <v>1.3464014890878921</v>
      </c>
      <c r="F28" s="3">
        <f t="shared" si="1"/>
        <v>1.8871914558027498</v>
      </c>
      <c r="G28" s="3">
        <f t="shared" si="2"/>
        <v>2.5409173862867696</v>
      </c>
      <c r="H28" s="3">
        <f t="shared" si="3"/>
        <v>1.8127969698180932</v>
      </c>
      <c r="I28" s="3">
        <f t="shared" si="4"/>
        <v>3.5614915908549021</v>
      </c>
      <c r="K28" s="3">
        <f t="shared" si="5"/>
        <v>71.449329906613229</v>
      </c>
      <c r="L28" s="3">
        <f t="shared" si="6"/>
        <v>2.5220719277913708</v>
      </c>
      <c r="M28" s="3">
        <f t="shared" si="7"/>
        <v>8.9453755767325158E-2</v>
      </c>
    </row>
    <row r="29" spans="1:13">
      <c r="A29" s="3" t="s">
        <v>80</v>
      </c>
      <c r="B29" s="3">
        <v>10.65573770491803</v>
      </c>
      <c r="C29" s="3">
        <v>72.467683369644149</v>
      </c>
      <c r="E29" s="3">
        <f t="shared" si="0"/>
        <v>-8.6287375197620069</v>
      </c>
      <c r="F29" s="3">
        <f t="shared" si="1"/>
        <v>1.3174416703666907</v>
      </c>
      <c r="G29" s="3">
        <f t="shared" si="2"/>
        <v>-11.367858371190994</v>
      </c>
      <c r="H29" s="3">
        <f t="shared" si="3"/>
        <v>74.455111184948592</v>
      </c>
      <c r="I29" s="3">
        <f t="shared" si="4"/>
        <v>1.7356525548185762</v>
      </c>
      <c r="K29" s="3">
        <f t="shared" si="5"/>
        <v>69.233463043525305</v>
      </c>
      <c r="L29" s="3">
        <f t="shared" si="6"/>
        <v>10.460181117880285</v>
      </c>
      <c r="M29" s="3">
        <f t="shared" si="7"/>
        <v>3.6740404151470338</v>
      </c>
    </row>
    <row r="30" spans="1:13">
      <c r="A30" s="3" t="s">
        <v>92</v>
      </c>
      <c r="B30" s="3">
        <v>14.7293833860998</v>
      </c>
      <c r="C30" s="3">
        <v>66.770012706480301</v>
      </c>
      <c r="E30" s="3">
        <f t="shared" si="0"/>
        <v>-4.5550918385802373</v>
      </c>
      <c r="F30" s="3">
        <f t="shared" si="1"/>
        <v>-4.3802289927971572</v>
      </c>
      <c r="G30" s="3">
        <f t="shared" si="2"/>
        <v>19.952345336202864</v>
      </c>
      <c r="H30" s="3">
        <f t="shared" si="3"/>
        <v>20.748861657900285</v>
      </c>
      <c r="I30" s="3">
        <f t="shared" si="4"/>
        <v>19.186406029340798</v>
      </c>
      <c r="K30" s="3">
        <f t="shared" si="5"/>
        <v>70.138378400482594</v>
      </c>
      <c r="L30" s="3">
        <f t="shared" si="6"/>
        <v>11.345887448531547</v>
      </c>
      <c r="M30" s="3">
        <f t="shared" si="7"/>
        <v>1.023867335448025</v>
      </c>
    </row>
    <row r="32" spans="1:13">
      <c r="B32" s="3">
        <f>AVERAGE(B2:B30)</f>
        <v>19.284475224680037</v>
      </c>
      <c r="C32" s="3">
        <f>AVERAGE(C2:C30)</f>
        <v>71.150241699277458</v>
      </c>
      <c r="G32" s="3">
        <f>SUM(G2:G30)</f>
        <v>326.92356620869225</v>
      </c>
      <c r="H32" s="3">
        <f>SUM(H2:H30)</f>
        <v>1471.7075617332512</v>
      </c>
      <c r="I32" s="3">
        <f>SUM(I2:I30)</f>
        <v>223.11859117534289</v>
      </c>
      <c r="L32" s="3" t="s">
        <v>123</v>
      </c>
      <c r="M32" s="3" t="s">
        <v>124</v>
      </c>
    </row>
    <row r="33" spans="1:13">
      <c r="L33" s="3">
        <f>SUM(L2:L30)</f>
        <v>150.49613483847645</v>
      </c>
      <c r="M33" s="3">
        <f>SUM(M2:M30)</f>
        <v>72.622456336866364</v>
      </c>
    </row>
    <row r="34" spans="1:13" ht="15">
      <c r="E34" s="7" t="s">
        <v>114</v>
      </c>
      <c r="F34" s="8" t="s">
        <v>115</v>
      </c>
      <c r="G34"/>
      <c r="H34" s="8" t="s">
        <v>116</v>
      </c>
      <c r="I34" s="3">
        <f>G32/H32</f>
        <v>0.2221389457452197</v>
      </c>
    </row>
    <row r="35" spans="1:13" ht="19">
      <c r="A35" s="5" t="s">
        <v>112</v>
      </c>
      <c r="E35" s="9" t="s">
        <v>117</v>
      </c>
      <c r="F35" s="8" t="s">
        <v>118</v>
      </c>
      <c r="G35"/>
      <c r="H35" s="8" t="s">
        <v>119</v>
      </c>
      <c r="I35" s="3">
        <f>C32-(B32*I34)</f>
        <v>66.866408703617225</v>
      </c>
      <c r="L35" s="3" t="s">
        <v>125</v>
      </c>
      <c r="M35" s="3" t="s">
        <v>131</v>
      </c>
    </row>
    <row r="36" spans="1:13">
      <c r="A36" s="3" t="s">
        <v>113</v>
      </c>
      <c r="L36" s="3">
        <f>L33/(I37-2)</f>
        <v>5.5739309199435718</v>
      </c>
      <c r="M36" s="3">
        <f>M33/(L33+M33)</f>
        <v>0.32548814491121608</v>
      </c>
    </row>
    <row r="37" spans="1:13">
      <c r="H37" s="3" t="s">
        <v>126</v>
      </c>
      <c r="I37" s="3">
        <f>COUNT(B2:B30)</f>
        <v>29</v>
      </c>
    </row>
    <row r="38" spans="1:13">
      <c r="L38" s="3" t="s">
        <v>128</v>
      </c>
    </row>
    <row r="39" spans="1:13">
      <c r="L39" s="3">
        <f>SQRT(L36)</f>
        <v>2.3609173894788382</v>
      </c>
    </row>
    <row r="40" spans="1:13" ht="15">
      <c r="E40" s="17" t="s">
        <v>166</v>
      </c>
    </row>
    <row r="41" spans="1:13" ht="15">
      <c r="E41" s="17" t="s">
        <v>167</v>
      </c>
      <c r="G41" s="3" t="s">
        <v>170</v>
      </c>
      <c r="L41" s="3" t="s">
        <v>127</v>
      </c>
    </row>
    <row r="42" spans="1:13">
      <c r="E42" s="3" t="s">
        <v>168</v>
      </c>
      <c r="L42" s="3">
        <f>L39/SQRT(H32)</f>
        <v>6.154177673602889E-2</v>
      </c>
    </row>
    <row r="43" spans="1:13" ht="20">
      <c r="E43" s="19" t="s">
        <v>171</v>
      </c>
    </row>
    <row r="44" spans="1:13" ht="15">
      <c r="E44" s="18" t="s">
        <v>169</v>
      </c>
      <c r="L44" s="3" t="s">
        <v>129</v>
      </c>
    </row>
    <row r="45" spans="1:13">
      <c r="L45" s="3">
        <f>I34/L42</f>
        <v>3.6095634141022637</v>
      </c>
    </row>
    <row r="47" spans="1:13">
      <c r="L47" s="3" t="s">
        <v>130</v>
      </c>
    </row>
    <row r="48" spans="1:13">
      <c r="L48" s="3">
        <f>2*_xlfn.T.DIST(-L45,I37-2,1)</f>
        <v>1.2310859407224336E-3</v>
      </c>
    </row>
    <row r="50" spans="1:10">
      <c r="A50" s="10"/>
      <c r="B50" s="3" t="s">
        <v>156</v>
      </c>
      <c r="C50" s="3" t="s">
        <v>157</v>
      </c>
      <c r="D50" s="3" t="s">
        <v>158</v>
      </c>
      <c r="E50" s="3" t="s">
        <v>159</v>
      </c>
      <c r="F50" s="3" t="s">
        <v>160</v>
      </c>
      <c r="G50" s="3" t="s">
        <v>161</v>
      </c>
      <c r="H50" s="3" t="s">
        <v>162</v>
      </c>
      <c r="I50" s="3" t="s">
        <v>163</v>
      </c>
      <c r="J50" s="3" t="s">
        <v>164</v>
      </c>
    </row>
    <row r="51" spans="1:10" ht="18">
      <c r="A51" s="11"/>
      <c r="B51" s="16" t="s">
        <v>137</v>
      </c>
      <c r="D51" s="3"/>
    </row>
    <row r="52" spans="1:10" ht="15" thickBot="1">
      <c r="A52" s="10"/>
      <c r="D52" s="3"/>
    </row>
    <row r="53" spans="1:10">
      <c r="A53" s="10"/>
      <c r="B53" s="12" t="s">
        <v>138</v>
      </c>
      <c r="C53" s="12"/>
      <c r="D53" s="3"/>
    </row>
    <row r="54" spans="1:10">
      <c r="A54" s="10"/>
      <c r="B54" s="13" t="s">
        <v>139</v>
      </c>
      <c r="C54" s="13">
        <v>0.57051568331748459</v>
      </c>
      <c r="D54" s="3"/>
    </row>
    <row r="55" spans="1:10">
      <c r="A55" s="10"/>
      <c r="B55" s="13" t="s">
        <v>140</v>
      </c>
      <c r="C55" s="13">
        <v>0.32548814491121603</v>
      </c>
      <c r="D55" s="3"/>
    </row>
    <row r="56" spans="1:10">
      <c r="A56" s="10"/>
      <c r="B56" s="13" t="s">
        <v>141</v>
      </c>
      <c r="C56" s="13">
        <v>0.30050622435237245</v>
      </c>
      <c r="D56" s="3"/>
    </row>
    <row r="57" spans="1:10">
      <c r="A57" s="10"/>
      <c r="B57" s="13" t="s">
        <v>142</v>
      </c>
      <c r="C57" s="13">
        <v>2.3609173894788382</v>
      </c>
      <c r="D57" s="3"/>
    </row>
    <row r="58" spans="1:10" ht="15" thickBot="1">
      <c r="A58" s="10"/>
      <c r="B58" s="14" t="s">
        <v>143</v>
      </c>
      <c r="C58" s="14">
        <v>29</v>
      </c>
      <c r="D58" s="3"/>
    </row>
    <row r="59" spans="1:10">
      <c r="A59" s="10"/>
      <c r="D59" s="3"/>
    </row>
    <row r="60" spans="1:10" ht="15" thickBot="1">
      <c r="A60" s="11"/>
      <c r="B60" s="3" t="s">
        <v>132</v>
      </c>
      <c r="D60" s="3"/>
    </row>
    <row r="61" spans="1:10">
      <c r="A61" s="10"/>
      <c r="B61" s="15"/>
      <c r="C61" s="15" t="s">
        <v>149</v>
      </c>
      <c r="D61" s="15" t="s">
        <v>133</v>
      </c>
      <c r="E61" s="15" t="s">
        <v>134</v>
      </c>
      <c r="F61" s="15" t="s">
        <v>135</v>
      </c>
      <c r="G61" s="15" t="s">
        <v>150</v>
      </c>
    </row>
    <row r="62" spans="1:10">
      <c r="A62" s="10"/>
      <c r="B62" s="13" t="s">
        <v>144</v>
      </c>
      <c r="C62" s="13">
        <v>1</v>
      </c>
      <c r="D62" s="13">
        <v>72.622456336866435</v>
      </c>
      <c r="E62" s="13">
        <v>72.622456336866435</v>
      </c>
      <c r="F62" s="13">
        <v>13.028948040425595</v>
      </c>
      <c r="G62" s="13">
        <v>1.2310859407224312E-3</v>
      </c>
    </row>
    <row r="63" spans="1:10">
      <c r="A63" s="10"/>
      <c r="B63" s="13" t="s">
        <v>145</v>
      </c>
      <c r="C63" s="13">
        <v>27</v>
      </c>
      <c r="D63" s="13">
        <v>150.49613483847645</v>
      </c>
      <c r="E63" s="13">
        <v>5.5739309199435718</v>
      </c>
      <c r="F63" s="13"/>
      <c r="G63" s="13"/>
    </row>
    <row r="64" spans="1:10" ht="15" thickBot="1">
      <c r="A64" s="11"/>
      <c r="B64" s="14" t="s">
        <v>146</v>
      </c>
      <c r="C64" s="14">
        <v>28</v>
      </c>
      <c r="D64" s="14">
        <v>223.11859117534289</v>
      </c>
      <c r="E64" s="14"/>
      <c r="F64" s="14"/>
      <c r="G64" s="14"/>
    </row>
    <row r="65" spans="1:10" ht="15" thickBot="1">
      <c r="A65" s="11"/>
      <c r="D65" s="3"/>
    </row>
    <row r="66" spans="1:10">
      <c r="A66" s="10"/>
      <c r="B66" s="15"/>
      <c r="C66" s="15" t="s">
        <v>151</v>
      </c>
      <c r="D66" s="15" t="s">
        <v>152</v>
      </c>
      <c r="E66" s="15" t="s">
        <v>153</v>
      </c>
      <c r="F66" s="15" t="s">
        <v>148</v>
      </c>
      <c r="G66" s="15" t="s">
        <v>154</v>
      </c>
      <c r="H66" s="15" t="s">
        <v>155</v>
      </c>
      <c r="I66" s="15"/>
      <c r="J66" s="15"/>
    </row>
    <row r="67" spans="1:10">
      <c r="A67" s="10"/>
      <c r="B67" s="13" t="s">
        <v>147</v>
      </c>
      <c r="C67" s="13">
        <v>66.866408703617225</v>
      </c>
      <c r="D67" s="13">
        <v>1.2651880558018145</v>
      </c>
      <c r="E67" s="13">
        <v>52.850964247556504</v>
      </c>
      <c r="F67" s="13">
        <v>8.4871798947369409E-29</v>
      </c>
      <c r="G67" s="13">
        <v>64.270457241636706</v>
      </c>
      <c r="H67" s="13">
        <v>69.462360165597744</v>
      </c>
      <c r="I67" s="13"/>
      <c r="J67" s="13"/>
    </row>
    <row r="68" spans="1:10">
      <c r="B68" s="13" t="s">
        <v>4</v>
      </c>
      <c r="C68" s="13">
        <v>0.22213894574521978</v>
      </c>
      <c r="D68" s="13">
        <v>6.154177673602889E-2</v>
      </c>
      <c r="E68" s="13">
        <v>3.609563414102265</v>
      </c>
      <c r="F68" s="13">
        <v>1.2310859407224312E-3</v>
      </c>
      <c r="G68" s="13">
        <v>9.5865650199819186E-2</v>
      </c>
      <c r="H68" s="13">
        <v>0.34841224129062037</v>
      </c>
      <c r="I68" s="13"/>
      <c r="J68" s="13"/>
    </row>
    <row r="69" spans="1:10">
      <c r="B69"/>
      <c r="C69"/>
      <c r="E69"/>
      <c r="F69"/>
      <c r="G69"/>
      <c r="H69"/>
      <c r="I69"/>
      <c r="J69"/>
    </row>
    <row r="70" spans="1:10">
      <c r="B70"/>
      <c r="C70"/>
      <c r="E70"/>
      <c r="F70"/>
      <c r="G70"/>
      <c r="H70"/>
      <c r="I70"/>
      <c r="J70"/>
    </row>
  </sheetData>
  <phoneticPr fontId="5" type="noConversion"/>
  <pageMargins left="0.7" right="0.7" top="0.75" bottom="0.75" header="0.3" footer="0.3"/>
  <pageSetup paperSize="9" orientation="portrait" horizontalDpi="0" verticalDpi="0"/>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glasgow ee income deprivated</vt:lpstr>
      <vt:lpstr>Statistic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Phoebe Chen</cp:lastModifiedBy>
  <dcterms:created xsi:type="dcterms:W3CDTF">2022-04-25T08:35:46Z</dcterms:created>
  <dcterms:modified xsi:type="dcterms:W3CDTF">2022-05-03T11:47:43Z</dcterms:modified>
</cp:coreProperties>
</file>