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-thesis\figs\"/>
    </mc:Choice>
  </mc:AlternateContent>
  <xr:revisionPtr revIDLastSave="0" documentId="13_ncr:1_{EB3E3AF6-1807-4A8C-83E6-E6F9B8343862}" xr6:coauthVersionLast="47" xr6:coauthVersionMax="47" xr10:uidLastSave="{00000000-0000-0000-0000-000000000000}"/>
  <bookViews>
    <workbookView xWindow="-108" yWindow="-108" windowWidth="23256" windowHeight="12576" xr2:uid="{3088206A-0CF2-EC4B-92D3-79BFB30CC824}"/>
  </bookViews>
  <sheets>
    <sheet name="graphs (2)" sheetId="61" r:id="rId1"/>
    <sheet name="graphs" sheetId="6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" i="61" l="1"/>
  <c r="M16" i="61"/>
  <c r="J16" i="61"/>
  <c r="O15" i="61"/>
  <c r="O16" i="61" s="1"/>
  <c r="N15" i="61"/>
  <c r="N16" i="61" s="1"/>
  <c r="M15" i="61"/>
  <c r="L15" i="61"/>
  <c r="L16" i="61" s="1"/>
  <c r="K15" i="61"/>
  <c r="K16" i="61" s="1"/>
  <c r="J15" i="61"/>
  <c r="N13" i="61"/>
  <c r="M13" i="61"/>
  <c r="L13" i="61"/>
  <c r="K13" i="61"/>
  <c r="J13" i="61"/>
  <c r="P6" i="61"/>
  <c r="O6" i="61"/>
  <c r="K6" i="61"/>
  <c r="O5" i="61"/>
  <c r="N5" i="61"/>
  <c r="N6" i="61" s="1"/>
  <c r="M5" i="61"/>
  <c r="M6" i="61" s="1"/>
  <c r="L5" i="61"/>
  <c r="L6" i="61" s="1"/>
  <c r="K5" i="61"/>
  <c r="J5" i="61"/>
  <c r="J6" i="61" s="1"/>
  <c r="M3" i="61"/>
  <c r="L3" i="61"/>
  <c r="K3" i="61"/>
  <c r="O15" i="60"/>
  <c r="O16" i="60" s="1"/>
  <c r="N15" i="60"/>
  <c r="N16" i="60" s="1"/>
  <c r="M15" i="60"/>
  <c r="M16" i="60" s="1"/>
  <c r="L15" i="60"/>
  <c r="L16" i="60" s="1"/>
  <c r="K15" i="60"/>
  <c r="K16" i="60" s="1"/>
  <c r="J15" i="60"/>
  <c r="J16" i="60" s="1"/>
  <c r="N13" i="60"/>
  <c r="M13" i="60"/>
  <c r="L13" i="60"/>
  <c r="K13" i="60"/>
  <c r="J13" i="60"/>
  <c r="P16" i="60"/>
  <c r="K6" i="60"/>
  <c r="L6" i="60"/>
  <c r="M6" i="60"/>
  <c r="N6" i="60"/>
  <c r="P6" i="60"/>
  <c r="J6" i="60"/>
  <c r="O5" i="60"/>
  <c r="O6" i="60" s="1"/>
  <c r="N5" i="60"/>
  <c r="M5" i="60"/>
  <c r="L5" i="60"/>
  <c r="K5" i="60"/>
  <c r="J5" i="60"/>
  <c r="M3" i="60"/>
  <c r="L3" i="60"/>
  <c r="K3" i="60"/>
</calcChain>
</file>

<file path=xl/sharedStrings.xml><?xml version="1.0" encoding="utf-8"?>
<sst xmlns="http://schemas.openxmlformats.org/spreadsheetml/2006/main" count="26" uniqueCount="9">
  <si>
    <t>DCMPO</t>
  </si>
  <si>
    <t>DCMPO-Guan</t>
  </si>
  <si>
    <t>n</t>
  </si>
  <si>
    <t>S1</t>
  </si>
  <si>
    <t>Power, mW</t>
  </si>
  <si>
    <t>Average Progress</t>
  </si>
  <si>
    <t>Sum %</t>
  </si>
  <si>
    <t>Time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</si>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</sst>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51255601890088"/>
          <c:y val="2.9996688564158103E-2"/>
          <c:w val="0.76339458920041658"/>
          <c:h val="0.84052616028214455"/>
        </c:manualLayout>
      </c:layout>
      <c:scatterChart>
        <c:scatterStyle val="lineMarker"/>
        <c:varyColors val="0"/>
        <c:ser>
          <c:idx val="0"/>
          <c:order val="0"/>
          <c:tx>
            <c:v>Schedule S1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xVal>
            <c:numRef>
              <c:f>'graphs (2)'!$I$6:$P$6</c:f>
              <c:numCache>
                <c:formatCode>0.0</c:formatCode>
                <c:ptCount val="8"/>
                <c:pt idx="0" formatCode="0.00">
                  <c:v>0</c:v>
                </c:pt>
                <c:pt idx="1">
                  <c:v>4.7619047619047619</c:v>
                </c:pt>
                <c:pt idx="2">
                  <c:v>30.158730158730158</c:v>
                </c:pt>
                <c:pt idx="3">
                  <c:v>46.825396825396822</c:v>
                </c:pt>
                <c:pt idx="4">
                  <c:v>78.571428571428569</c:v>
                </c:pt>
                <c:pt idx="5">
                  <c:v>83.333333333333343</c:v>
                </c:pt>
                <c:pt idx="6">
                  <c:v>91.666666666666657</c:v>
                </c:pt>
                <c:pt idx="7">
                  <c:v>100</c:v>
                </c:pt>
              </c:numCache>
            </c:numRef>
          </c:xVal>
          <c:yVal>
            <c:numRef>
              <c:f>'graphs (2)'!$I$3:$P$3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1</c:v>
                </c:pt>
                <c:pt idx="2">
                  <c:v>11.5</c:v>
                </c:pt>
                <c:pt idx="3">
                  <c:v>14.666666666666666</c:v>
                </c:pt>
                <c:pt idx="4">
                  <c:v>18.666666666666664</c:v>
                </c:pt>
                <c:pt idx="5">
                  <c:v>20</c:v>
                </c:pt>
                <c:pt idx="6">
                  <c:v>27</c:v>
                </c:pt>
                <c:pt idx="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3-4C1F-8E97-18A2D9E6155C}"/>
            </c:ext>
          </c:extLst>
        </c:ser>
        <c:ser>
          <c:idx val="1"/>
          <c:order val="1"/>
          <c:tx>
            <c:v>Schedule S2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xVal>
            <c:numRef>
              <c:f>'graphs (2)'!$I$16:$P$16</c:f>
              <c:numCache>
                <c:formatCode>0.0</c:formatCode>
                <c:ptCount val="8"/>
                <c:pt idx="0" formatCode="0.00">
                  <c:v>0</c:v>
                </c:pt>
                <c:pt idx="1">
                  <c:v>5.5555555555555554</c:v>
                </c:pt>
                <c:pt idx="2">
                  <c:v>22.72727272727273</c:v>
                </c:pt>
                <c:pt idx="3">
                  <c:v>62.121212121212125</c:v>
                </c:pt>
                <c:pt idx="4">
                  <c:v>70.707070707070713</c:v>
                </c:pt>
                <c:pt idx="5">
                  <c:v>87.878787878787875</c:v>
                </c:pt>
                <c:pt idx="6">
                  <c:v>90.909090909090921</c:v>
                </c:pt>
                <c:pt idx="7">
                  <c:v>100</c:v>
                </c:pt>
              </c:numCache>
            </c:numRef>
          </c:xVal>
          <c:yVal>
            <c:numRef>
              <c:f>'graphs (2)'!$I$13:$P$13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0.83333333333333337</c:v>
                </c:pt>
                <c:pt idx="2">
                  <c:v>7.4</c:v>
                </c:pt>
                <c:pt idx="3">
                  <c:v>12.8</c:v>
                </c:pt>
                <c:pt idx="4">
                  <c:v>15.333333333333332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3-4C1F-8E97-18A2D9E61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42960"/>
        <c:axId val="2040844592"/>
      </c:scatterChart>
      <c:valAx>
        <c:axId val="20408429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Average</a:t>
                </a:r>
                <a:r>
                  <a:rPr lang="en-GB" sz="1800" baseline="0"/>
                  <a:t> programs progress, %</a:t>
                </a:r>
              </a:p>
            </c:rich>
          </c:tx>
          <c:layout>
            <c:manualLayout>
              <c:xMode val="edge"/>
              <c:yMode val="edge"/>
              <c:x val="0.23421377951722258"/>
              <c:y val="0.9199788961473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4592"/>
        <c:crossesAt val="0"/>
        <c:crossBetween val="midCat"/>
        <c:minorUnit val="10"/>
      </c:valAx>
      <c:valAx>
        <c:axId val="2040844592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Energy, </a:t>
                </a:r>
                <a:r>
                  <a:rPr lang="en-US" sz="1800" b="0" i="0" u="none" strike="noStrike" baseline="0">
                    <a:effectLst/>
                  </a:rPr>
                  <a:t>mJ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601485526385116"/>
          <c:y val="0.66459533675569138"/>
          <c:w val="0.33427618500298117"/>
          <c:h val="0.16541627561476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51255601890088"/>
          <c:y val="2.9996688564158103E-2"/>
          <c:w val="0.8035010193556692"/>
          <c:h val="0.82621559705151693"/>
        </c:manualLayout>
      </c:layout>
      <c:scatterChart>
        <c:scatterStyle val="lineMarker"/>
        <c:varyColors val="0"/>
        <c:ser>
          <c:idx val="0"/>
          <c:order val="0"/>
          <c:tx>
            <c:v>Schedule S1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xVal>
            <c:numRef>
              <c:f>graphs!$I$6:$P$6</c:f>
              <c:numCache>
                <c:formatCode>0.0</c:formatCode>
                <c:ptCount val="8"/>
                <c:pt idx="0" formatCode="0.00">
                  <c:v>0</c:v>
                </c:pt>
                <c:pt idx="1">
                  <c:v>4.7619047619047619</c:v>
                </c:pt>
                <c:pt idx="2">
                  <c:v>30.158730158730158</c:v>
                </c:pt>
                <c:pt idx="3">
                  <c:v>46.825396825396822</c:v>
                </c:pt>
                <c:pt idx="4">
                  <c:v>78.571428571428569</c:v>
                </c:pt>
                <c:pt idx="5">
                  <c:v>83.333333333333343</c:v>
                </c:pt>
                <c:pt idx="6">
                  <c:v>91.666666666666657</c:v>
                </c:pt>
                <c:pt idx="7">
                  <c:v>100</c:v>
                </c:pt>
              </c:numCache>
            </c:numRef>
          </c:xVal>
          <c:yVal>
            <c:numRef>
              <c:f>graphs!$I$3:$P$3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1</c:v>
                </c:pt>
                <c:pt idx="2">
                  <c:v>11.5</c:v>
                </c:pt>
                <c:pt idx="3">
                  <c:v>14.666666666666666</c:v>
                </c:pt>
                <c:pt idx="4">
                  <c:v>18.666666666666664</c:v>
                </c:pt>
                <c:pt idx="5">
                  <c:v>20</c:v>
                </c:pt>
                <c:pt idx="6">
                  <c:v>27</c:v>
                </c:pt>
                <c:pt idx="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8-A34A-943A-6F68BE801322}"/>
            </c:ext>
          </c:extLst>
        </c:ser>
        <c:ser>
          <c:idx val="1"/>
          <c:order val="1"/>
          <c:tx>
            <c:v>Schedule S2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0">
                <a:noFill/>
              </a:ln>
              <a:effectLst/>
            </c:spPr>
          </c:marker>
          <c:xVal>
            <c:numRef>
              <c:f>graphs!$I$16:$P$16</c:f>
              <c:numCache>
                <c:formatCode>0.0</c:formatCode>
                <c:ptCount val="8"/>
                <c:pt idx="0" formatCode="0.00">
                  <c:v>0</c:v>
                </c:pt>
                <c:pt idx="1">
                  <c:v>5.5555555555555554</c:v>
                </c:pt>
                <c:pt idx="2">
                  <c:v>22.72727272727273</c:v>
                </c:pt>
                <c:pt idx="3">
                  <c:v>62.121212121212125</c:v>
                </c:pt>
                <c:pt idx="4">
                  <c:v>70.707070707070713</c:v>
                </c:pt>
                <c:pt idx="5">
                  <c:v>87.878787878787875</c:v>
                </c:pt>
                <c:pt idx="6">
                  <c:v>90.909090909090921</c:v>
                </c:pt>
                <c:pt idx="7">
                  <c:v>100</c:v>
                </c:pt>
              </c:numCache>
            </c:numRef>
          </c:xVal>
          <c:yVal>
            <c:numRef>
              <c:f>graphs!$I$13:$P$13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0.83333333333333337</c:v>
                </c:pt>
                <c:pt idx="2">
                  <c:v>7.4</c:v>
                </c:pt>
                <c:pt idx="3">
                  <c:v>12.8</c:v>
                </c:pt>
                <c:pt idx="4">
                  <c:v>15.333333333333332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E8-A34A-943A-6F68BE801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42960"/>
        <c:axId val="2040844592"/>
      </c:scatterChart>
      <c:valAx>
        <c:axId val="20408429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Average</a:t>
                </a:r>
                <a:r>
                  <a:rPr lang="en-GB" sz="1800" baseline="0"/>
                  <a:t> programs progress, %</a:t>
                </a:r>
              </a:p>
            </c:rich>
          </c:tx>
          <c:layout>
            <c:manualLayout>
              <c:xMode val="edge"/>
              <c:yMode val="edge"/>
              <c:x val="0.23421377951722258"/>
              <c:y val="0.9199788961473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4592"/>
        <c:crossesAt val="0"/>
        <c:crossBetween val="midCat"/>
        <c:minorUnit val="10"/>
      </c:valAx>
      <c:valAx>
        <c:axId val="2040844592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Power, 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446307832505563"/>
          <c:y val="0.62641401998007051"/>
          <c:w val="0.33427618500298117"/>
          <c:h val="0.16541627561476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251732</xdr:colOff>
      <xdr:row>11</xdr:row>
      <xdr:rowOff>20409</xdr:rowOff>
    </xdr:from>
    <xdr:to>
      <xdr:col>6</xdr:col>
      <xdr:colOff>319768</xdr:colOff>
      <xdr:row>32</xdr:row>
      <xdr:rowOff>170089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63D65-5867-4579-8BBF-7E977C8ED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0.40909</cdr:x>
      <cdr:y>0.10495</cdr:y>
    </cdr:from>
    <cdr:to>
      <cdr:x>0.71715</cdr:x>
      <cdr:y>0.31948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FF3FF79-7D91-659F-550A-B0BC5F2F11E8}"/>
            </a:ext>
          </a:extLst>
        </cdr:cNvPr>
        <cdr:cNvSpPr txBox="1"/>
      </cdr:nvSpPr>
      <cdr:spPr>
        <a:xfrm xmlns:a="http://schemas.openxmlformats.org/drawingml/2006/main">
          <a:off x="1819422" y="448802"/>
          <a:ext cx="1370103" cy="917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600" b="1" kern="1200">
              <a:solidFill>
                <a:srgbClr val="C00000"/>
              </a:solidFill>
            </a:rPr>
            <a:t>37.5%</a:t>
          </a:r>
        </a:p>
        <a:p xmlns:a="http://schemas.openxmlformats.org/drawingml/2006/main">
          <a:pPr algn="r"/>
          <a:r>
            <a:rPr lang="en-US" sz="1600" b="1" kern="1200">
              <a:solidFill>
                <a:srgbClr val="C00000"/>
              </a:solidFill>
            </a:rPr>
            <a:t>higher consumption</a:t>
          </a:r>
        </a:p>
      </cdr:txBody>
    </cdr:sp>
  </cdr:relSizeAnchor>
  <cdr:relSizeAnchor xmlns:cdr="http://schemas.openxmlformats.org/drawingml/2006/chartDrawing">
    <cdr:from>
      <cdr:x>0.7352</cdr:x>
      <cdr:y>0.09889</cdr:y>
    </cdr:from>
    <cdr:to>
      <cdr:x>0.77249</cdr:x>
      <cdr:y>0.31033</cdr:y>
    </cdr:to>
    <cdr:sp macro="" textlink="">
      <cdr:nvSpPr>
        <cdr:cNvPr id="3" name="Left Brace 2">
          <a:extLst xmlns:a="http://schemas.openxmlformats.org/drawingml/2006/main">
            <a:ext uri="{FF2B5EF4-FFF2-40B4-BE49-F238E27FC236}">
              <a16:creationId xmlns:a16="http://schemas.microsoft.com/office/drawing/2014/main" id="{3578FA92-6870-07CD-CEFA-F77D83F978EB}"/>
            </a:ext>
          </a:extLst>
        </cdr:cNvPr>
        <cdr:cNvSpPr/>
      </cdr:nvSpPr>
      <cdr:spPr>
        <a:xfrm xmlns:a="http://schemas.openxmlformats.org/drawingml/2006/main">
          <a:off x="3269807" y="422885"/>
          <a:ext cx="165887" cy="904243"/>
        </a:xfrm>
        <a:prstGeom xmlns:a="http://schemas.openxmlformats.org/drawingml/2006/main" prst="leftBrace">
          <a:avLst>
            <a:gd name="adj1" fmla="val 8333"/>
            <a:gd name="adj2" fmla="val 49320"/>
          </a:avLst>
        </a:prstGeom>
        <a:noFill xmlns:a="http://schemas.openxmlformats.org/drawingml/2006/main"/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0.77905</cdr:x>
      <cdr:y>0.09889</cdr:y>
    </cdr:from>
    <cdr:to>
      <cdr:x>0.90587</cdr:x>
      <cdr:y>0.09889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33B92DAC-B7F9-35FE-AB6C-E62C581C5776}"/>
            </a:ext>
          </a:extLst>
        </cdr:cNvPr>
        <cdr:cNvCxnSpPr/>
      </cdr:nvCxnSpPr>
      <cdr:spPr>
        <a:xfrm xmlns:a="http://schemas.openxmlformats.org/drawingml/2006/main" flipH="1">
          <a:off x="3464857" y="422887"/>
          <a:ext cx="564014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0.78365</cdr:x>
      <cdr:y>0.31044</cdr:y>
    </cdr:from>
    <cdr:to>
      <cdr:x>0.91047</cdr:x>
      <cdr:y>0.31044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968E08B1-792E-483D-7EBA-46B8FC733A91}"/>
            </a:ext>
          </a:extLst>
        </cdr:cNvPr>
        <cdr:cNvCxnSpPr/>
      </cdr:nvCxnSpPr>
      <cdr:spPr>
        <a:xfrm xmlns:a="http://schemas.openxmlformats.org/drawingml/2006/main" flipH="1">
          <a:off x="3485324" y="1327579"/>
          <a:ext cx="564014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251732</xdr:colOff>
      <xdr:row>11</xdr:row>
      <xdr:rowOff>20409</xdr:rowOff>
    </xdr:from>
    <xdr:to>
      <xdr:col>6</xdr:col>
      <xdr:colOff>319768</xdr:colOff>
      <xdr:row>32</xdr:row>
      <xdr:rowOff>170089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1DFAA-68A4-CE4B-95C3-6D2BB631B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227809</xdr:colOff>
      <xdr:row>13</xdr:row>
      <xdr:rowOff>75716</xdr:rowOff>
    </xdr:from>
    <xdr:to>
      <xdr:col>4</xdr:col>
      <xdr:colOff>809185</xdr:colOff>
      <xdr:row>17</xdr:row>
      <xdr:rowOff>57282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60901D-6479-7A0A-76C5-A63DEF21092F}"/>
            </a:ext>
          </a:extLst>
        </xdr:cNvPr>
        <xdr:cNvSpPr txBox="1"/>
      </xdr:nvSpPr>
      <xdr:spPr>
        <a:xfrm>
          <a:off x="1955916" y="2640662"/>
          <a:ext cx="2309483" cy="770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kern="1200"/>
            <a:t>S1 requires 37.5% more power than S2</a:t>
          </a:r>
        </a:p>
      </xdr:txBody>
    </xdr:sp>
    <xdr:clientData/>
  </xdr:twoCellAnchor>
  <xdr:twoCellAnchor>
    <xdr:from>
      <xdr:col>6</xdr:col>
      <xdr:colOff>110614</xdr:colOff>
      <xdr:row>13</xdr:row>
      <xdr:rowOff>61233</xdr:rowOff>
    </xdr:from>
    <xdr:to>
      <xdr:col>6</xdr:col>
      <xdr:colOff>110614</xdr:colOff>
      <xdr:row>17</xdr:row>
      <xdr:rowOff>142875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2B2E645-38BF-EA9C-316C-EDE2CDC0E0C2}"/>
            </a:ext>
          </a:extLst>
        </xdr:cNvPr>
        <xdr:cNvCxnSpPr/>
      </xdr:nvCxnSpPr>
      <xdr:spPr>
        <a:xfrm>
          <a:off x="5362971" y="2626179"/>
          <a:ext cx="0" cy="870857"/>
        </a:xfrm>
        <a:prstGeom prst="straightConnector1">
          <a:avLst/>
        </a:prstGeom>
        <a:ln w="25400">
          <a:solidFill>
            <a:srgbClr val="C00000"/>
          </a:solidFill>
          <a:headEnd type="arrow" w="med" len="lg"/>
          <a:tailEnd type="arrow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0.1548</cdr:x>
      <cdr:y>0.09807</cdr:y>
    </cdr:from>
    <cdr:to>
      <cdr:x>0.95409</cdr:x>
      <cdr:y>0.09807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4126E46-C927-D1F1-3491-8BB126BFD222}"/>
            </a:ext>
          </a:extLst>
        </cdr:cNvPr>
        <cdr:cNvCxnSpPr/>
      </cdr:nvCxnSpPr>
      <cdr:spPr>
        <a:xfrm xmlns:a="http://schemas.openxmlformats.org/drawingml/2006/main" flipH="1">
          <a:off x="689851" y="421006"/>
          <a:ext cx="3561892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C00000">
              <a:alpha val="65000"/>
            </a:srgbClr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0.14791</cdr:x>
      <cdr:y>0.30805</cdr:y>
    </cdr:from>
    <cdr:to>
      <cdr:x>0.95183</cdr:x>
      <cdr:y>0.30805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4DB7D267-5D94-DC25-CC4F-BEC132CE4FBD}"/>
            </a:ext>
          </a:extLst>
        </cdr:cNvPr>
        <cdr:cNvCxnSpPr/>
      </cdr:nvCxnSpPr>
      <cdr:spPr>
        <a:xfrm xmlns:a="http://schemas.openxmlformats.org/drawingml/2006/main" flipH="1">
          <a:off x="659116" y="1322473"/>
          <a:ext cx="3582541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C00000">
              <a:alpha val="65000"/>
            </a:srgbClr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78CB-890A-4E16-8ED4-6691DCE91519}">
  <dimension ref="B2:P16"/>
  <sheetViews>
    <sheetView tabSelected="1" topLeftCell="A14" zoomScale="115" zoomScaleNormal="115" workbookViewId="0">
      <selection activeCell="H23" sqref="H23"/>
    </sheetView>
  </sheetViews>
  <sheetFormatPr defaultColWidth="11.19921875" defaultRowHeight="15.6" x14ac:dyDescent="0.3"/>
  <cols>
    <col min="1" max="5" width="11.296875" bestFit="1" customWidth="1"/>
    <col min="6" max="6" width="12.19921875" customWidth="1"/>
    <col min="7" max="7" width="11.296875" bestFit="1" customWidth="1"/>
    <col min="8" max="8" width="15.296875" bestFit="1" customWidth="1"/>
    <col min="9" max="9" width="15.296875" customWidth="1"/>
    <col min="10" max="10" width="11.296875" bestFit="1" customWidth="1"/>
    <col min="11" max="11" width="19.59765625" bestFit="1" customWidth="1"/>
    <col min="12" max="12" width="14.796875" bestFit="1" customWidth="1"/>
    <col min="13" max="26" width="11.296875" bestFit="1" customWidth="1"/>
    <col min="27" max="27" width="13.296875" bestFit="1" customWidth="1"/>
    <col min="28" max="28" width="11.69921875" bestFit="1" customWidth="1"/>
    <col min="29" max="62" width="11.296875" bestFit="1" customWidth="1"/>
  </cols>
  <sheetData>
    <row r="2" spans="2:16" x14ac:dyDescent="0.3">
      <c r="H2" s="4" t="s">
        <v>3</v>
      </c>
      <c r="I2" s="4"/>
    </row>
    <row r="3" spans="2:16" x14ac:dyDescent="0.3">
      <c r="B3" t="s">
        <v>2</v>
      </c>
      <c r="D3" t="s">
        <v>0</v>
      </c>
      <c r="F3" t="s">
        <v>1</v>
      </c>
      <c r="H3" s="4" t="s">
        <v>4</v>
      </c>
      <c r="I3" s="4">
        <v>0</v>
      </c>
      <c r="J3" s="3">
        <v>1</v>
      </c>
      <c r="K3" s="3">
        <f>4+30/4</f>
        <v>11.5</v>
      </c>
      <c r="L3" s="3">
        <f>4+10+2/3</f>
        <v>14.666666666666666</v>
      </c>
      <c r="M3" s="3">
        <f>4+8/3+10+2</f>
        <v>18.666666666666664</v>
      </c>
      <c r="N3" s="3">
        <v>20</v>
      </c>
      <c r="O3" s="3">
        <v>27</v>
      </c>
      <c r="P3" s="3">
        <v>33</v>
      </c>
    </row>
    <row r="4" spans="2:16" x14ac:dyDescent="0.3">
      <c r="B4">
        <v>3</v>
      </c>
      <c r="H4" s="4" t="s">
        <v>7</v>
      </c>
      <c r="I4" s="4">
        <v>0</v>
      </c>
      <c r="J4" s="2">
        <v>1</v>
      </c>
      <c r="K4" s="2">
        <v>4</v>
      </c>
      <c r="L4" s="2">
        <v>5</v>
      </c>
      <c r="M4" s="2">
        <v>7</v>
      </c>
      <c r="N4" s="2">
        <v>8</v>
      </c>
      <c r="O4" s="2">
        <v>10</v>
      </c>
      <c r="P4" s="2">
        <v>12</v>
      </c>
    </row>
    <row r="5" spans="2:16" x14ac:dyDescent="0.3">
      <c r="B5">
        <v>4</v>
      </c>
      <c r="H5" s="4" t="s">
        <v>6</v>
      </c>
      <c r="I5" s="4">
        <v>0</v>
      </c>
      <c r="J5" s="3">
        <f>1/7</f>
        <v>0.14285714285714285</v>
      </c>
      <c r="K5" s="3">
        <f>4/7+1/3</f>
        <v>0.90476190476190466</v>
      </c>
      <c r="L5" s="3">
        <f>4/7+4/8+1/3</f>
        <v>1.4047619047619047</v>
      </c>
      <c r="M5" s="3">
        <f>6/7+4/8+1</f>
        <v>2.3571428571428572</v>
      </c>
      <c r="N5" s="3">
        <f>1+1/2+1</f>
        <v>2.5</v>
      </c>
      <c r="O5" s="3">
        <f>1+6/8+1</f>
        <v>2.75</v>
      </c>
      <c r="P5" s="3">
        <v>3</v>
      </c>
    </row>
    <row r="6" spans="2:16" x14ac:dyDescent="0.3">
      <c r="B6">
        <v>5</v>
      </c>
      <c r="D6" s="2">
        <v>11</v>
      </c>
      <c r="F6" s="2">
        <v>111</v>
      </c>
      <c r="H6" s="5" t="s">
        <v>5</v>
      </c>
      <c r="I6" s="5">
        <v>0</v>
      </c>
      <c r="J6" s="3">
        <f>J5/3*100</f>
        <v>4.7619047619047619</v>
      </c>
      <c r="K6" s="3">
        <f t="shared" ref="K6:P6" si="0">K5/3*100</f>
        <v>30.158730158730158</v>
      </c>
      <c r="L6" s="3">
        <f t="shared" si="0"/>
        <v>46.825396825396822</v>
      </c>
      <c r="M6" s="3">
        <f t="shared" si="0"/>
        <v>78.571428571428569</v>
      </c>
      <c r="N6" s="3">
        <f t="shared" si="0"/>
        <v>83.333333333333343</v>
      </c>
      <c r="O6" s="3">
        <f t="shared" si="0"/>
        <v>91.666666666666657</v>
      </c>
      <c r="P6" s="3">
        <f t="shared" si="0"/>
        <v>100</v>
      </c>
    </row>
    <row r="7" spans="2:16" x14ac:dyDescent="0.3">
      <c r="B7">
        <v>6</v>
      </c>
      <c r="D7" s="2">
        <v>22</v>
      </c>
      <c r="F7" s="2">
        <v>23</v>
      </c>
      <c r="H7" s="1"/>
      <c r="I7" s="1"/>
      <c r="K7" s="2"/>
    </row>
    <row r="8" spans="2:16" x14ac:dyDescent="0.3">
      <c r="B8">
        <v>7</v>
      </c>
      <c r="D8" s="2">
        <v>33</v>
      </c>
      <c r="F8" s="2">
        <v>41</v>
      </c>
      <c r="H8" s="1"/>
      <c r="I8" s="1"/>
      <c r="K8" s="2"/>
    </row>
    <row r="9" spans="2:16" x14ac:dyDescent="0.3">
      <c r="B9">
        <v>8</v>
      </c>
      <c r="D9" s="2">
        <v>44</v>
      </c>
      <c r="F9" s="2">
        <v>11</v>
      </c>
      <c r="H9" s="1"/>
      <c r="I9" s="1"/>
      <c r="K9" s="2"/>
    </row>
    <row r="12" spans="2:16" x14ac:dyDescent="0.3">
      <c r="H12" s="4" t="s">
        <v>8</v>
      </c>
      <c r="I12" s="4"/>
    </row>
    <row r="13" spans="2:16" x14ac:dyDescent="0.3">
      <c r="H13" s="4" t="s">
        <v>4</v>
      </c>
      <c r="I13" s="4">
        <v>0</v>
      </c>
      <c r="J13" s="3">
        <f>5/6</f>
        <v>0.83333333333333337</v>
      </c>
      <c r="K13" s="3">
        <f>5+12/5</f>
        <v>7.4</v>
      </c>
      <c r="L13" s="3">
        <f>5+24/5+3</f>
        <v>12.8</v>
      </c>
      <c r="M13" s="3">
        <f>5+4/3+9</f>
        <v>15.333333333333332</v>
      </c>
      <c r="N13" s="3">
        <f>12+6+6/3</f>
        <v>20</v>
      </c>
      <c r="O13" s="3">
        <v>21</v>
      </c>
      <c r="P13" s="3">
        <v>24</v>
      </c>
    </row>
    <row r="14" spans="2:16" x14ac:dyDescent="0.3">
      <c r="H14" s="4" t="s">
        <v>7</v>
      </c>
      <c r="I14" s="4">
        <v>0</v>
      </c>
      <c r="J14" s="2">
        <v>1</v>
      </c>
      <c r="K14" s="2">
        <v>3</v>
      </c>
      <c r="L14" s="2">
        <v>5</v>
      </c>
      <c r="M14" s="2">
        <v>6</v>
      </c>
      <c r="N14" s="2">
        <v>8</v>
      </c>
      <c r="O14" s="2">
        <v>9</v>
      </c>
      <c r="P14" s="2">
        <v>12</v>
      </c>
    </row>
    <row r="15" spans="2:16" x14ac:dyDescent="0.3">
      <c r="H15" s="4" t="s">
        <v>6</v>
      </c>
      <c r="I15" s="4">
        <v>0</v>
      </c>
      <c r="J15" s="3">
        <f>1/6</f>
        <v>0.16666666666666666</v>
      </c>
      <c r="K15" s="3">
        <f>3/6+2/11</f>
        <v>0.68181818181818188</v>
      </c>
      <c r="L15" s="3">
        <f>3/6+4/11+1</f>
        <v>1.8636363636363638</v>
      </c>
      <c r="M15" s="3">
        <f>4/6+5/11+1</f>
        <v>2.1212121212121211</v>
      </c>
      <c r="N15" s="3">
        <f>1+7/11+1</f>
        <v>2.6363636363636362</v>
      </c>
      <c r="O15" s="3">
        <f>1+8/11+1</f>
        <v>2.7272727272727275</v>
      </c>
      <c r="P15" s="3">
        <v>3</v>
      </c>
    </row>
    <row r="16" spans="2:16" x14ac:dyDescent="0.3">
      <c r="H16" s="5" t="s">
        <v>5</v>
      </c>
      <c r="I16" s="5">
        <v>0</v>
      </c>
      <c r="J16" s="3">
        <f>J15/3*100</f>
        <v>5.5555555555555554</v>
      </c>
      <c r="K16" s="3">
        <f t="shared" ref="K16:P16" si="1">K15/3*100</f>
        <v>22.72727272727273</v>
      </c>
      <c r="L16" s="3">
        <f t="shared" si="1"/>
        <v>62.121212121212125</v>
      </c>
      <c r="M16" s="3">
        <f t="shared" si="1"/>
        <v>70.707070707070713</v>
      </c>
      <c r="N16" s="3">
        <f t="shared" si="1"/>
        <v>87.878787878787875</v>
      </c>
      <c r="O16" s="3">
        <f t="shared" si="1"/>
        <v>90.909090909090921</v>
      </c>
      <c r="P16" s="3">
        <f t="shared" si="1"/>
        <v>100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CACB-FC1F-514B-95AC-E060C542791E}">
  <dimension ref="B2:P16"/>
  <sheetViews>
    <sheetView topLeftCell="A16" zoomScale="112" zoomScaleNormal="112" workbookViewId="0">
      <selection activeCell="H20" sqref="H20"/>
    </sheetView>
  </sheetViews>
  <sheetFormatPr defaultColWidth="11.19921875" defaultRowHeight="15.6" x14ac:dyDescent="0.3"/>
  <cols>
    <col min="1" max="5" width="11.296875" bestFit="1" customWidth="1"/>
    <col min="6" max="6" width="12.19921875" customWidth="1"/>
    <col min="7" max="7" width="11.296875" bestFit="1" customWidth="1"/>
    <col min="8" max="8" width="15.296875" bestFit="1" customWidth="1"/>
    <col min="9" max="9" width="15.296875" customWidth="1"/>
    <col min="10" max="10" width="11.296875" bestFit="1" customWidth="1"/>
    <col min="11" max="11" width="19.59765625" bestFit="1" customWidth="1"/>
    <col min="12" max="12" width="14.796875" bestFit="1" customWidth="1"/>
    <col min="13" max="26" width="11.296875" bestFit="1" customWidth="1"/>
    <col min="27" max="27" width="13.296875" bestFit="1" customWidth="1"/>
    <col min="28" max="28" width="11.69921875" bestFit="1" customWidth="1"/>
    <col min="29" max="62" width="11.296875" bestFit="1" customWidth="1"/>
  </cols>
  <sheetData>
    <row r="2" spans="2:16" x14ac:dyDescent="0.3">
      <c r="H2" s="4" t="s">
        <v>3</v>
      </c>
      <c r="I2" s="4"/>
    </row>
    <row r="3" spans="2:16" x14ac:dyDescent="0.3">
      <c r="B3" t="s">
        <v>2</v>
      </c>
      <c r="D3" t="s">
        <v>0</v>
      </c>
      <c r="F3" t="s">
        <v>1</v>
      </c>
      <c r="H3" s="4" t="s">
        <v>4</v>
      </c>
      <c r="I3" s="4">
        <v>0</v>
      </c>
      <c r="J3" s="3">
        <v>1</v>
      </c>
      <c r="K3" s="3">
        <f>4+30/4</f>
        <v>11.5</v>
      </c>
      <c r="L3" s="3">
        <f>4+10+2/3</f>
        <v>14.666666666666666</v>
      </c>
      <c r="M3" s="3">
        <f>4+8/3+10+2</f>
        <v>18.666666666666664</v>
      </c>
      <c r="N3" s="3">
        <v>20</v>
      </c>
      <c r="O3" s="3">
        <v>27</v>
      </c>
      <c r="P3" s="3">
        <v>33</v>
      </c>
    </row>
    <row r="4" spans="2:16" x14ac:dyDescent="0.3">
      <c r="B4">
        <v>3</v>
      </c>
      <c r="H4" s="4" t="s">
        <v>7</v>
      </c>
      <c r="I4" s="4">
        <v>0</v>
      </c>
      <c r="J4" s="2">
        <v>1</v>
      </c>
      <c r="K4" s="2">
        <v>4</v>
      </c>
      <c r="L4" s="2">
        <v>5</v>
      </c>
      <c r="M4" s="2">
        <v>7</v>
      </c>
      <c r="N4" s="2">
        <v>8</v>
      </c>
      <c r="O4" s="2">
        <v>10</v>
      </c>
      <c r="P4" s="2">
        <v>12</v>
      </c>
    </row>
    <row r="5" spans="2:16" x14ac:dyDescent="0.3">
      <c r="B5">
        <v>4</v>
      </c>
      <c r="H5" s="4" t="s">
        <v>6</v>
      </c>
      <c r="I5" s="4">
        <v>0</v>
      </c>
      <c r="J5" s="3">
        <f>1/7</f>
        <v>0.14285714285714285</v>
      </c>
      <c r="K5" s="3">
        <f>4/7+1/3</f>
        <v>0.90476190476190466</v>
      </c>
      <c r="L5" s="3">
        <f>4/7+4/8+1/3</f>
        <v>1.4047619047619047</v>
      </c>
      <c r="M5" s="3">
        <f>6/7+4/8+1</f>
        <v>2.3571428571428572</v>
      </c>
      <c r="N5" s="3">
        <f>1+1/2+1</f>
        <v>2.5</v>
      </c>
      <c r="O5" s="3">
        <f>1+6/8+1</f>
        <v>2.75</v>
      </c>
      <c r="P5" s="3">
        <v>3</v>
      </c>
    </row>
    <row r="6" spans="2:16" x14ac:dyDescent="0.3">
      <c r="B6">
        <v>5</v>
      </c>
      <c r="D6" s="2">
        <v>11</v>
      </c>
      <c r="F6" s="2">
        <v>111</v>
      </c>
      <c r="H6" s="5" t="s">
        <v>5</v>
      </c>
      <c r="I6" s="5">
        <v>0</v>
      </c>
      <c r="J6" s="3">
        <f>J5/3*100</f>
        <v>4.7619047619047619</v>
      </c>
      <c r="K6" s="3">
        <f t="shared" ref="K6:P6" si="0">K5/3*100</f>
        <v>30.158730158730158</v>
      </c>
      <c r="L6" s="3">
        <f t="shared" si="0"/>
        <v>46.825396825396822</v>
      </c>
      <c r="M6" s="3">
        <f t="shared" si="0"/>
        <v>78.571428571428569</v>
      </c>
      <c r="N6" s="3">
        <f t="shared" si="0"/>
        <v>83.333333333333343</v>
      </c>
      <c r="O6" s="3">
        <f t="shared" si="0"/>
        <v>91.666666666666657</v>
      </c>
      <c r="P6" s="3">
        <f t="shared" si="0"/>
        <v>100</v>
      </c>
    </row>
    <row r="7" spans="2:16" x14ac:dyDescent="0.3">
      <c r="B7">
        <v>6</v>
      </c>
      <c r="D7" s="2">
        <v>22</v>
      </c>
      <c r="F7" s="2">
        <v>23</v>
      </c>
      <c r="H7" s="1"/>
      <c r="I7" s="1"/>
      <c r="K7" s="2"/>
    </row>
    <row r="8" spans="2:16" x14ac:dyDescent="0.3">
      <c r="B8">
        <v>7</v>
      </c>
      <c r="D8" s="2">
        <v>33</v>
      </c>
      <c r="F8" s="2">
        <v>41</v>
      </c>
      <c r="H8" s="1"/>
      <c r="I8" s="1"/>
      <c r="K8" s="2"/>
    </row>
    <row r="9" spans="2:16" x14ac:dyDescent="0.3">
      <c r="B9">
        <v>8</v>
      </c>
      <c r="D9" s="2">
        <v>44</v>
      </c>
      <c r="F9" s="2">
        <v>11</v>
      </c>
      <c r="H9" s="1"/>
      <c r="I9" s="1"/>
      <c r="K9" s="2"/>
    </row>
    <row r="12" spans="2:16" x14ac:dyDescent="0.3">
      <c r="H12" s="4" t="s">
        <v>8</v>
      </c>
      <c r="I12" s="4"/>
    </row>
    <row r="13" spans="2:16" x14ac:dyDescent="0.3">
      <c r="H13" s="4" t="s">
        <v>4</v>
      </c>
      <c r="I13" s="4">
        <v>0</v>
      </c>
      <c r="J13" s="3">
        <f>5/6</f>
        <v>0.83333333333333337</v>
      </c>
      <c r="K13" s="3">
        <f>5+12/5</f>
        <v>7.4</v>
      </c>
      <c r="L13" s="3">
        <f>5+24/5+3</f>
        <v>12.8</v>
      </c>
      <c r="M13" s="3">
        <f>5+4/3+9</f>
        <v>15.333333333333332</v>
      </c>
      <c r="N13" s="3">
        <f>12+6+6/3</f>
        <v>20</v>
      </c>
      <c r="O13" s="3">
        <v>21</v>
      </c>
      <c r="P13" s="3">
        <v>24</v>
      </c>
    </row>
    <row r="14" spans="2:16" x14ac:dyDescent="0.3">
      <c r="H14" s="4" t="s">
        <v>7</v>
      </c>
      <c r="I14" s="4">
        <v>0</v>
      </c>
      <c r="J14" s="2">
        <v>1</v>
      </c>
      <c r="K14" s="2">
        <v>3</v>
      </c>
      <c r="L14" s="2">
        <v>5</v>
      </c>
      <c r="M14" s="2">
        <v>6</v>
      </c>
      <c r="N14" s="2">
        <v>8</v>
      </c>
      <c r="O14" s="2">
        <v>9</v>
      </c>
      <c r="P14" s="2">
        <v>12</v>
      </c>
    </row>
    <row r="15" spans="2:16" x14ac:dyDescent="0.3">
      <c r="H15" s="4" t="s">
        <v>6</v>
      </c>
      <c r="I15" s="4">
        <v>0</v>
      </c>
      <c r="J15" s="3">
        <f>1/6</f>
        <v>0.16666666666666666</v>
      </c>
      <c r="K15" s="3">
        <f>3/6+2/11</f>
        <v>0.68181818181818188</v>
      </c>
      <c r="L15" s="3">
        <f>3/6+4/11+1</f>
        <v>1.8636363636363638</v>
      </c>
      <c r="M15" s="3">
        <f>4/6+5/11+1</f>
        <v>2.1212121212121211</v>
      </c>
      <c r="N15" s="3">
        <f>1+7/11+1</f>
        <v>2.6363636363636362</v>
      </c>
      <c r="O15" s="3">
        <f>1+8/11+1</f>
        <v>2.7272727272727275</v>
      </c>
      <c r="P15" s="3">
        <v>3</v>
      </c>
    </row>
    <row r="16" spans="2:16" x14ac:dyDescent="0.3">
      <c r="H16" s="5" t="s">
        <v>5</v>
      </c>
      <c r="I16" s="5">
        <v>0</v>
      </c>
      <c r="J16" s="3">
        <f>J15/3*100</f>
        <v>5.5555555555555554</v>
      </c>
      <c r="K16" s="3">
        <f t="shared" ref="K16" si="1">K15/3*100</f>
        <v>22.72727272727273</v>
      </c>
      <c r="L16" s="3">
        <f t="shared" ref="L16" si="2">L15/3*100</f>
        <v>62.121212121212125</v>
      </c>
      <c r="M16" s="3">
        <f t="shared" ref="M16" si="3">M15/3*100</f>
        <v>70.707070707070713</v>
      </c>
      <c r="N16" s="3">
        <f t="shared" ref="N16" si="4">N15/3*100</f>
        <v>87.878787878787875</v>
      </c>
      <c r="O16" s="3">
        <f t="shared" ref="O16" si="5">O15/3*100</f>
        <v>90.909090909090921</v>
      </c>
      <c r="P16" s="3">
        <f t="shared" ref="P16" si="6">P15/3*100</f>
        <v>100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 (2)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Innopolis University65</dc:creator>
  <cp:lastModifiedBy>system205</cp:lastModifiedBy>
  <cp:lastPrinted>2025-01-30T16:34:48Z</cp:lastPrinted>
  <dcterms:created xsi:type="dcterms:W3CDTF">2020-07-24T09:25:19Z</dcterms:created>
  <dcterms:modified xsi:type="dcterms:W3CDTF">2025-02-11T09:39:48Z</dcterms:modified>
</cp:coreProperties>
</file>