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-80" yWindow="0" windowWidth="25600" windowHeight="15540" tabRatio="500"/>
  </bookViews>
  <sheets>
    <sheet name="INXX_" sheetId="1" r:id="rId1"/>
  </sheets>
  <definedNames>
    <definedName name="ProteinVolume" localSheetId="0">INXX_!$G$15</definedName>
    <definedName name="ProteinVolume">#REF!</definedName>
    <definedName name="TotalVolume" localSheetId="0">INXX_!$C$2</definedName>
    <definedName name="TotalVolume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I11" i="1"/>
  <c r="F6" i="1"/>
  <c r="F15" i="1"/>
  <c r="G15" i="1"/>
  <c r="G17" i="1"/>
  <c r="B1" i="1"/>
  <c r="F5" i="1"/>
  <c r="G5" i="1"/>
  <c r="I5" i="1"/>
  <c r="I6" i="1"/>
  <c r="F7" i="1"/>
  <c r="H7" i="1"/>
  <c r="I7" i="1"/>
  <c r="F8" i="1"/>
  <c r="H8" i="1"/>
  <c r="I8" i="1"/>
  <c r="F9" i="1"/>
  <c r="H9" i="1"/>
  <c r="I9" i="1"/>
  <c r="F10" i="1"/>
  <c r="H10" i="1"/>
  <c r="I10" i="1"/>
  <c r="G11" i="1"/>
  <c r="F12" i="1"/>
  <c r="G12" i="1"/>
  <c r="I12" i="1"/>
  <c r="I15" i="1"/>
  <c r="I17" i="1"/>
  <c r="G18" i="1"/>
  <c r="I18" i="1"/>
  <c r="F19" i="1"/>
  <c r="G19" i="1"/>
  <c r="I19" i="1"/>
  <c r="G20" i="1"/>
  <c r="I20" i="1"/>
</calcChain>
</file>

<file path=xl/sharedStrings.xml><?xml version="1.0" encoding="utf-8"?>
<sst xmlns="http://schemas.openxmlformats.org/spreadsheetml/2006/main" count="33" uniqueCount="27">
  <si>
    <t>H2O</t>
  </si>
  <si>
    <t>uM</t>
  </si>
  <si>
    <t>D2O+0.5mM DSS</t>
  </si>
  <si>
    <t>mM</t>
  </si>
  <si>
    <t>Prot E.c. mM-1 cm-1</t>
  </si>
  <si>
    <t>Prot OD280</t>
  </si>
  <si>
    <t>MgCl2</t>
  </si>
  <si>
    <t>CTP</t>
  </si>
  <si>
    <t>GTP</t>
  </si>
  <si>
    <t>UTP</t>
  </si>
  <si>
    <t>ATP</t>
  </si>
  <si>
    <t>x</t>
  </si>
  <si>
    <t>1x Vol [ul]</t>
  </si>
  <si>
    <t>fold dilution</t>
  </si>
  <si>
    <t>units</t>
  </si>
  <si>
    <t>final</t>
  </si>
  <si>
    <t>stock</t>
  </si>
  <si>
    <t>TotalVolume</t>
  </si>
  <si>
    <t>Often-modified variables</t>
  </si>
  <si>
    <t>NTP mix (all 4)</t>
  </si>
  <si>
    <t>Protein in 1xTTD</t>
  </si>
  <si>
    <t>Pyrophosphatase</t>
  </si>
  <si>
    <t>T7 RNA Pol</t>
  </si>
  <si>
    <t>Liquids to pipet</t>
  </si>
  <si>
    <t>T7 RNA Pol - put into eppendorf on ice. Add after recording time0 references</t>
  </si>
  <si>
    <t>20x TTD pH 7.7 (minus protein volume)</t>
  </si>
  <si>
    <t>Final: Plasmd~30nM or Oligo~1uM.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</si>
</sst>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6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sz val="16"/>
      <color theme="0" tint="-0.14999847407452621"/>
      <name val="Calibri"/>
      <scheme val="minor"/>
    </font>
    <font>
      <sz val="16"/>
      <name val="Calibri"/>
      <scheme val="minor"/>
    </font>
    <font>
      <b/>
      <sz val="18"/>
      <color rgb="FFFF0000"/>
      <name val="Calibri"/>
      <scheme val="minor"/>
    </font>
    <font>
      <b/>
      <sz val="16"/>
      <color rgb="FFFF0000"/>
      <name val="Calibri"/>
      <scheme val="minor"/>
    </font>
    <font>
      <b/>
      <sz val="20"/>
      <color rgb="FFFF0000"/>
      <name val="Calibri"/>
      <scheme val="minor"/>
    </font>
    <font>
      <b/>
      <sz val="16"/>
      <color theme="1"/>
      <name val="Calibri"/>
      <scheme val="minor"/>
    </font>
    <font>
      <sz val="16"/>
      <color rgb="FFFF0000"/>
      <name val="Calibri"/>
      <scheme val="minor"/>
    </font>
    <font>
      <sz val="18"/>
      <name val="Calibri"/>
      <scheme val="minor"/>
    </font>
    <font>
      <sz val="16"/>
      <color theme="0" tint="-0.249977111117893"/>
      <name val="Calibri"/>
      <scheme val="minor"/>
    </font>
    <font>
      <b/>
      <sz val="18"/>
      <color rgb="FF333333"/>
      <name val="Verdana"/>
    </font>
    <font>
      <b/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33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2" fontId="1" fillId="0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6" fillId="2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2" fontId="10" fillId="0" borderId="0" xfId="0" applyNumberFormat="1" applyFont="1" applyFill="1" applyAlignment="1">
      <alignment vertical="center"/>
    </xf>
    <xf numFmtId="2" fontId="7" fillId="0" borderId="0" xfId="0" applyNumberFormat="1" applyFont="1" applyFill="1" applyAlignment="1">
      <alignment vertical="center"/>
    </xf>
    <xf numFmtId="2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 applyAlignment="1">
      <alignment vertical="center"/>
    </xf>
    <xf numFmtId="4" fontId="1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2" fontId="12" fillId="3" borderId="0" xfId="0" applyNumberFormat="1" applyFont="1" applyFill="1" applyAlignment="1">
      <alignment vertical="center"/>
    </xf>
    <xf numFmtId="164" fontId="9" fillId="2" borderId="1" xfId="0" applyNumberFormat="1" applyFont="1" applyFill="1" applyBorder="1" applyAlignment="1">
      <alignment vertical="center"/>
    </xf>
    <xf numFmtId="0" fontId="4" fillId="2" borderId="0" xfId="0" applyFont="1" applyFill="1" applyAlignment="1">
      <alignment horizontal="right" vertic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8"/>
  <sheetViews>
    <sheetView tabSelected="1" zoomScale="70" zoomScaleNormal="70" zoomScalePageLayoutView="70" workbookViewId="0">
      <selection activeCell="D24" sqref="D24"/>
    </sheetView>
  </sheetViews>
  <sheetFormatPr baseColWidth="10" defaultRowHeight="20" x14ac:dyDescent="0"/>
  <cols>
    <col min="1" max="1" width="7.33203125" style="1" customWidth="1"/>
    <col min="2" max="2" width="27.6640625" style="1" customWidth="1"/>
    <col min="3" max="3" width="19.1640625" style="1" customWidth="1"/>
    <col min="4" max="4" width="17.83203125" style="1" customWidth="1"/>
    <col min="5" max="5" width="13.5" style="1" customWidth="1"/>
    <col min="6" max="6" width="11.33203125" style="1" customWidth="1"/>
    <col min="7" max="7" width="16.5" style="1" customWidth="1"/>
    <col min="8" max="8" width="8.1640625" style="4" customWidth="1"/>
    <col min="9" max="9" width="11.33203125" style="3" customWidth="1"/>
    <col min="10" max="11" width="10.83203125" style="2"/>
    <col min="12" max="16384" width="10.83203125" style="1"/>
  </cols>
  <sheetData>
    <row r="1" spans="1:14" ht="23">
      <c r="A1" s="27"/>
      <c r="B1" s="26" t="str">
        <f ca="1">MID(CELL("filename",A979),FIND("]",CELL("filename",A979))+1,255)</f>
        <v>INXX_</v>
      </c>
    </row>
    <row r="2" spans="1:14">
      <c r="B2" s="1" t="s">
        <v>17</v>
      </c>
      <c r="C2" s="8">
        <v>450</v>
      </c>
    </row>
    <row r="4" spans="1:14" s="2" customFormat="1">
      <c r="A4" s="1"/>
      <c r="B4" s="1"/>
      <c r="C4" s="1" t="s">
        <v>16</v>
      </c>
      <c r="D4" s="1" t="s">
        <v>15</v>
      </c>
      <c r="E4" s="1" t="s">
        <v>14</v>
      </c>
      <c r="F4" s="1" t="s">
        <v>13</v>
      </c>
      <c r="G4" s="1" t="s">
        <v>12</v>
      </c>
      <c r="H4" s="4"/>
      <c r="I4" s="3"/>
    </row>
    <row r="5" spans="1:14" s="2" customFormat="1" ht="40">
      <c r="A5" s="25"/>
      <c r="B5" s="24" t="s">
        <v>26</v>
      </c>
      <c r="C5" s="28">
        <v>0.33</v>
      </c>
      <c r="D5" s="28">
        <v>3.3000000000000002E-2</v>
      </c>
      <c r="E5" s="1" t="s">
        <v>1</v>
      </c>
      <c r="F5" s="23">
        <f t="shared" ref="F5:F10" si="0">C5/D5</f>
        <v>10</v>
      </c>
      <c r="G5" s="5">
        <f>TotalVolume/F5</f>
        <v>45</v>
      </c>
      <c r="H5" s="7"/>
      <c r="I5" s="3" t="str">
        <f t="shared" ref="I5:I11" si="1">B5</f>
        <v>Final: Plasmd~30nM or Oligo~1uM.</v>
      </c>
    </row>
    <row r="6" spans="1:14" s="2" customFormat="1">
      <c r="A6" s="1"/>
      <c r="B6" s="6" t="s">
        <v>25</v>
      </c>
      <c r="C6" s="1">
        <v>20</v>
      </c>
      <c r="D6" s="1">
        <v>1</v>
      </c>
      <c r="E6" s="1" t="s">
        <v>11</v>
      </c>
      <c r="F6" s="1">
        <f t="shared" si="0"/>
        <v>20</v>
      </c>
      <c r="G6" s="5">
        <f>(TotalVolume-ProteinVolume)/F6</f>
        <v>20.8125</v>
      </c>
      <c r="H6" s="22"/>
      <c r="I6" s="6" t="str">
        <f t="shared" si="1"/>
        <v>20x TTD pH 7.7 (minus protein volume)</v>
      </c>
    </row>
    <row r="7" spans="1:14" s="2" customFormat="1">
      <c r="A7" s="1"/>
      <c r="B7" s="1" t="s">
        <v>10</v>
      </c>
      <c r="C7" s="1">
        <v>80</v>
      </c>
      <c r="D7" s="29">
        <v>5</v>
      </c>
      <c r="E7" s="1" t="s">
        <v>3</v>
      </c>
      <c r="F7" s="1">
        <f t="shared" si="0"/>
        <v>16</v>
      </c>
      <c r="G7" s="7"/>
      <c r="H7" s="21">
        <f>TotalVolume/F7</f>
        <v>28.125</v>
      </c>
      <c r="I7" s="3" t="str">
        <f t="shared" si="1"/>
        <v>ATP</v>
      </c>
      <c r="N7" s="3"/>
    </row>
    <row r="8" spans="1:14" s="2" customFormat="1">
      <c r="A8" s="1"/>
      <c r="B8" s="1" t="s">
        <v>9</v>
      </c>
      <c r="C8" s="1">
        <v>80</v>
      </c>
      <c r="D8" s="29">
        <v>5</v>
      </c>
      <c r="E8" s="1" t="s">
        <v>3</v>
      </c>
      <c r="F8" s="1">
        <f t="shared" si="0"/>
        <v>16</v>
      </c>
      <c r="G8" s="7"/>
      <c r="H8" s="21">
        <f>TotalVolume/F8</f>
        <v>28.125</v>
      </c>
      <c r="I8" s="3" t="str">
        <f t="shared" si="1"/>
        <v>UTP</v>
      </c>
    </row>
    <row r="9" spans="1:14" s="2" customFormat="1">
      <c r="A9" s="1"/>
      <c r="B9" s="1" t="s">
        <v>8</v>
      </c>
      <c r="C9" s="1">
        <v>80</v>
      </c>
      <c r="D9" s="29">
        <v>5</v>
      </c>
      <c r="E9" s="1" t="s">
        <v>3</v>
      </c>
      <c r="F9" s="1">
        <f t="shared" si="0"/>
        <v>16</v>
      </c>
      <c r="G9" s="7"/>
      <c r="H9" s="21">
        <f>TotalVolume/F9</f>
        <v>28.125</v>
      </c>
      <c r="I9" s="3" t="str">
        <f t="shared" si="1"/>
        <v>GTP</v>
      </c>
    </row>
    <row r="10" spans="1:14" s="2" customFormat="1">
      <c r="A10" s="1"/>
      <c r="B10" s="1" t="s">
        <v>7</v>
      </c>
      <c r="C10" s="1">
        <v>80</v>
      </c>
      <c r="D10" s="29">
        <v>5</v>
      </c>
      <c r="E10" s="1" t="s">
        <v>3</v>
      </c>
      <c r="F10" s="1">
        <f t="shared" si="0"/>
        <v>16</v>
      </c>
      <c r="G10" s="7"/>
      <c r="H10" s="21">
        <f>TotalVolume/F10</f>
        <v>28.125</v>
      </c>
      <c r="I10" s="3" t="str">
        <f t="shared" si="1"/>
        <v>CTP</v>
      </c>
    </row>
    <row r="11" spans="1:14" s="2" customFormat="1">
      <c r="A11" s="1"/>
      <c r="B11" s="1" t="s">
        <v>19</v>
      </c>
      <c r="C11" s="4"/>
      <c r="D11" s="20"/>
      <c r="E11" s="4"/>
      <c r="F11" s="4"/>
      <c r="G11" s="5">
        <f>SUM(H7:H10)</f>
        <v>112.5</v>
      </c>
      <c r="H11" s="7"/>
      <c r="I11" s="3" t="str">
        <f t="shared" si="1"/>
        <v>NTP mix (all 4)</v>
      </c>
    </row>
    <row r="12" spans="1:14" s="2" customFormat="1" ht="24" thickBot="1">
      <c r="A12" s="1"/>
      <c r="B12" s="1" t="s">
        <v>6</v>
      </c>
      <c r="C12" s="3">
        <v>1000</v>
      </c>
      <c r="D12" s="33">
        <v>24</v>
      </c>
      <c r="E12" s="1" t="s">
        <v>3</v>
      </c>
      <c r="F12" s="1">
        <f>C12/D12</f>
        <v>41.666666666666664</v>
      </c>
      <c r="G12" s="5">
        <f>TotalVolume/F12</f>
        <v>10.8</v>
      </c>
      <c r="H12" s="7"/>
      <c r="I12" s="3" t="str">
        <f>B12</f>
        <v>MgCl2</v>
      </c>
    </row>
    <row r="13" spans="1:14" s="12" customFormat="1" ht="25">
      <c r="A13" s="4"/>
      <c r="B13" s="19" t="s">
        <v>5</v>
      </c>
      <c r="C13" s="18"/>
      <c r="D13" s="17"/>
      <c r="E13" s="4"/>
      <c r="F13" s="4"/>
      <c r="G13" s="7"/>
      <c r="H13" s="7"/>
      <c r="I13" s="13"/>
    </row>
    <row r="14" spans="1:14" s="12" customFormat="1" ht="25">
      <c r="A14" s="4"/>
      <c r="B14" s="16" t="s">
        <v>4</v>
      </c>
      <c r="C14" s="15"/>
      <c r="D14" s="14"/>
      <c r="E14" s="4"/>
      <c r="F14" s="4"/>
      <c r="G14" s="7"/>
      <c r="H14" s="7"/>
      <c r="I14" s="13"/>
    </row>
    <row r="15" spans="1:14" s="2" customFormat="1" ht="24" thickBot="1">
      <c r="A15" s="1"/>
      <c r="B15" s="11" t="s">
        <v>20</v>
      </c>
      <c r="C15" s="32">
        <v>2000</v>
      </c>
      <c r="D15" s="33">
        <v>150</v>
      </c>
      <c r="E15" s="1" t="s">
        <v>1</v>
      </c>
      <c r="F15" s="1">
        <f>C15/D15</f>
        <v>13.333333333333334</v>
      </c>
      <c r="G15" s="5">
        <f>TotalVolume/F15</f>
        <v>33.75</v>
      </c>
      <c r="H15" s="7"/>
      <c r="I15" s="6" t="str">
        <f>B15</f>
        <v>Protein in 1xTTD</v>
      </c>
    </row>
    <row r="16" spans="1:14" s="2" customFormat="1">
      <c r="A16" s="1"/>
      <c r="B16" s="1"/>
      <c r="C16" s="1"/>
      <c r="D16" s="10"/>
      <c r="E16" s="1"/>
      <c r="F16" s="1"/>
      <c r="G16" s="7"/>
      <c r="H16" s="7"/>
      <c r="I16" s="3"/>
    </row>
    <row r="17" spans="1:10" s="2" customFormat="1">
      <c r="A17" s="1"/>
      <c r="B17" s="1" t="s">
        <v>21</v>
      </c>
      <c r="C17" s="1"/>
      <c r="D17" s="9"/>
      <c r="E17" s="1"/>
      <c r="F17" s="8">
        <v>100</v>
      </c>
      <c r="G17" s="5">
        <f>TotalVolume/F17</f>
        <v>4.5</v>
      </c>
      <c r="H17" s="7"/>
      <c r="I17" s="3" t="str">
        <f t="shared" ref="I17:I20" si="2">B17</f>
        <v>Pyrophosphatase</v>
      </c>
    </row>
    <row r="18" spans="1:10" s="2" customFormat="1">
      <c r="A18" s="1"/>
      <c r="B18" s="1" t="s">
        <v>22</v>
      </c>
      <c r="C18" s="1"/>
      <c r="D18" s="1"/>
      <c r="E18" s="1"/>
      <c r="F18" s="29">
        <v>250</v>
      </c>
      <c r="G18" s="5">
        <f>TotalVolume/F18</f>
        <v>1.8</v>
      </c>
      <c r="H18" s="7"/>
      <c r="I18" s="3" t="str">
        <f t="shared" si="2"/>
        <v>T7 RNA Pol</v>
      </c>
    </row>
    <row r="19" spans="1:10" s="2" customFormat="1">
      <c r="A19" s="1"/>
      <c r="B19" s="1" t="s">
        <v>2</v>
      </c>
      <c r="C19" s="1">
        <v>500</v>
      </c>
      <c r="D19" s="1">
        <v>25</v>
      </c>
      <c r="E19" s="1" t="s">
        <v>1</v>
      </c>
      <c r="F19" s="1">
        <f>C19/D19</f>
        <v>20</v>
      </c>
      <c r="G19" s="5">
        <f>TotalVolume/F19</f>
        <v>22.5</v>
      </c>
      <c r="H19" s="4"/>
      <c r="I19" s="3" t="str">
        <f t="shared" si="2"/>
        <v>D2O+0.5mM DSS</v>
      </c>
      <c r="J19" s="6"/>
    </row>
    <row r="20" spans="1:10" s="2" customFormat="1">
      <c r="A20" s="1"/>
      <c r="B20" s="1" t="s">
        <v>0</v>
      </c>
      <c r="C20" s="1"/>
      <c r="D20" s="1"/>
      <c r="E20" s="1"/>
      <c r="F20" s="1"/>
      <c r="G20" s="5">
        <f>$C$2-SUM(G5:G19)</f>
        <v>198.33749999999998</v>
      </c>
      <c r="H20" s="4"/>
      <c r="I20" s="3" t="str">
        <f t="shared" si="2"/>
        <v>H2O</v>
      </c>
    </row>
    <row r="25" spans="1:10" ht="23">
      <c r="B25" s="30" t="s">
        <v>18</v>
      </c>
    </row>
    <row r="26" spans="1:10" ht="23">
      <c r="B26" s="31" t="s">
        <v>23</v>
      </c>
    </row>
    <row r="28" spans="1:10">
      <c r="B28" s="1" t="s">
        <v>24</v>
      </c>
    </row>
  </sheetData>
  <phoneticPr fontId="15" type="noConversion"/>
  <pageMargins left="0.75" right="0.75" top="1" bottom="1" header="0.5" footer="0.5"/>
  <pageSetup paperSize="9" scale="5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INXX_</vt:lpstr>
    </vt:vector>
  </TitlesOfParts>
  <Company>ETH Zurich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Nikolaev</dc:creator>
  <cp:lastModifiedBy>Yaroslav Nikolaev</cp:lastModifiedBy>
  <cp:lastPrinted>2017-08-09T07:31:27Z</cp:lastPrinted>
  <dcterms:created xsi:type="dcterms:W3CDTF">2017-08-09T07:05:31Z</dcterms:created>
  <dcterms:modified xsi:type="dcterms:W3CDTF">2019-06-11T08:04:04Z</dcterms:modified>
</cp:coreProperties>
</file>