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3340" windowHeight="16240" tabRatio="664"/>
  </bookViews>
  <sheets>
    <sheet name="1x TTD77" sheetId="10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0" l="1"/>
  <c r="I16" i="10"/>
  <c r="G15" i="10"/>
  <c r="I15" i="10"/>
  <c r="D6" i="10"/>
  <c r="G6" i="10"/>
  <c r="I6" i="10"/>
  <c r="K10" i="10"/>
  <c r="J10" i="10"/>
  <c r="G10" i="10"/>
  <c r="I10" i="10"/>
  <c r="K8" i="10"/>
  <c r="J8" i="10"/>
  <c r="G8" i="10"/>
  <c r="I8" i="10"/>
  <c r="K6" i="10"/>
  <c r="J6" i="10"/>
  <c r="K5" i="10"/>
  <c r="J5" i="10"/>
  <c r="G5" i="10"/>
  <c r="I5" i="10"/>
  <c r="K16" i="10"/>
  <c r="K15" i="10"/>
  <c r="K4" i="10"/>
  <c r="J4" i="10"/>
  <c r="G4" i="10"/>
  <c r="I4" i="10"/>
</calcChain>
</file>

<file path=xl/sharedStrings.xml><?xml version="1.0" encoding="utf-8"?>
<sst xmlns="http://schemas.openxmlformats.org/spreadsheetml/2006/main" count="33" uniqueCount="21">
  <si>
    <t>Target volume</t>
  </si>
  <si>
    <t>per liter</t>
  </si>
  <si>
    <t>ml</t>
  </si>
  <si>
    <t>g/mol</t>
  </si>
  <si>
    <t>g</t>
  </si>
  <si>
    <t>L</t>
  </si>
  <si>
    <t>BME</t>
  </si>
  <si>
    <t>L-Arg</t>
  </si>
  <si>
    <t>L-Glu</t>
  </si>
  <si>
    <t>g/ml (density)</t>
  </si>
  <si>
    <t>Triton-X100</t>
  </si>
  <si>
    <t>DTT</t>
  </si>
  <si>
    <t>OR</t>
  </si>
  <si>
    <r>
      <t xml:space="preserve">Tris, pH </t>
    </r>
    <r>
      <rPr>
        <b/>
        <sz val="12"/>
        <color indexed="10"/>
        <rFont val="Calibri"/>
      </rPr>
      <t>7.4/7.6</t>
    </r>
    <r>
      <rPr>
        <sz val="12"/>
        <rFont val="Calibri"/>
      </rPr>
      <t xml:space="preserve"> (increases by 0.1U upon 1M&gt;40mM dilution)</t>
    </r>
  </si>
  <si>
    <t>Potential additives</t>
  </si>
  <si>
    <t>units</t>
  </si>
  <si>
    <t>mM</t>
  </si>
  <si>
    <t>%</t>
  </si>
  <si>
    <t>Final</t>
  </si>
  <si>
    <t>Stock</t>
  </si>
  <si>
    <t>&lt; Fields which are meant to be 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</si>
</sst>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"/>
    <numFmt numFmtId="166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</font>
    <font>
      <sz val="12"/>
      <name val="Calibri"/>
    </font>
    <font>
      <b/>
      <sz val="12"/>
      <color rgb="FFFF0000"/>
      <name val="Calibri"/>
    </font>
    <font>
      <sz val="12"/>
      <color theme="0" tint="-0.14999847407452621"/>
      <name val="Calibri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67"/>
    <xf numFmtId="0" fontId="3" fillId="0" borderId="0" xfId="67" applyAlignment="1">
      <alignment horizontal="center"/>
    </xf>
    <xf numFmtId="0" fontId="3" fillId="0" borderId="0" xfId="67" applyFont="1" applyAlignment="1">
      <alignment wrapText="1"/>
    </xf>
    <xf numFmtId="0" fontId="3" fillId="3" borderId="0" xfId="67" applyFill="1"/>
    <xf numFmtId="0" fontId="3" fillId="0" borderId="0" xfId="67" applyFont="1" applyAlignment="1">
      <alignment horizontal="left" indent="1"/>
    </xf>
    <xf numFmtId="0" fontId="4" fillId="0" borderId="0" xfId="67" applyFont="1"/>
    <xf numFmtId="4" fontId="3" fillId="0" borderId="0" xfId="67" applyNumberFormat="1"/>
    <xf numFmtId="164" fontId="3" fillId="0" borderId="0" xfId="67" applyNumberFormat="1"/>
    <xf numFmtId="166" fontId="3" fillId="2" borderId="0" xfId="67" applyNumberFormat="1" applyFill="1"/>
    <xf numFmtId="166" fontId="3" fillId="4" borderId="0" xfId="67" applyNumberFormat="1" applyFill="1"/>
    <xf numFmtId="0" fontId="3" fillId="0" borderId="1" xfId="67" applyBorder="1"/>
    <xf numFmtId="0" fontId="3" fillId="0" borderId="2" xfId="67" applyBorder="1"/>
    <xf numFmtId="164" fontId="3" fillId="0" borderId="2" xfId="67" applyNumberFormat="1" applyBorder="1"/>
    <xf numFmtId="0" fontId="3" fillId="0" borderId="2" xfId="67" applyBorder="1" applyAlignment="1">
      <alignment horizontal="center"/>
    </xf>
    <xf numFmtId="166" fontId="7" fillId="4" borderId="2" xfId="67" applyNumberFormat="1" applyFont="1" applyFill="1" applyBorder="1"/>
    <xf numFmtId="0" fontId="3" fillId="0" borderId="2" xfId="67" applyFont="1" applyBorder="1" applyAlignment="1">
      <alignment horizontal="left" indent="1"/>
    </xf>
    <xf numFmtId="0" fontId="3" fillId="0" borderId="3" xfId="67" applyBorder="1"/>
    <xf numFmtId="0" fontId="3" fillId="0" borderId="7" xfId="67" applyBorder="1"/>
    <xf numFmtId="0" fontId="3" fillId="0" borderId="0" xfId="67" applyBorder="1"/>
    <xf numFmtId="0" fontId="3" fillId="0" borderId="0" xfId="67" applyBorder="1" applyAlignment="1">
      <alignment horizontal="center"/>
    </xf>
    <xf numFmtId="0" fontId="6" fillId="5" borderId="8" xfId="67" applyFont="1" applyFill="1" applyBorder="1"/>
    <xf numFmtId="4" fontId="3" fillId="0" borderId="0" xfId="67" applyNumberFormat="1" applyBorder="1"/>
    <xf numFmtId="165" fontId="3" fillId="4" borderId="0" xfId="67" applyNumberFormat="1" applyFill="1" applyBorder="1"/>
    <xf numFmtId="0" fontId="3" fillId="0" borderId="0" xfId="67" applyFont="1" applyBorder="1" applyAlignment="1">
      <alignment horizontal="left" indent="1"/>
    </xf>
    <xf numFmtId="0" fontId="3" fillId="0" borderId="8" xfId="67" applyBorder="1"/>
    <xf numFmtId="164" fontId="3" fillId="0" borderId="0" xfId="67" applyNumberFormat="1" applyBorder="1"/>
    <xf numFmtId="165" fontId="7" fillId="4" borderId="0" xfId="67" applyNumberFormat="1" applyFont="1" applyFill="1" applyBorder="1"/>
    <xf numFmtId="0" fontId="3" fillId="0" borderId="4" xfId="67" applyBorder="1"/>
    <xf numFmtId="0" fontId="3" fillId="0" borderId="5" xfId="67" applyBorder="1"/>
    <xf numFmtId="0" fontId="3" fillId="0" borderId="5" xfId="67" applyBorder="1" applyAlignment="1">
      <alignment horizontal="center"/>
    </xf>
    <xf numFmtId="0" fontId="3" fillId="0" borderId="6" xfId="67" applyBorder="1"/>
    <xf numFmtId="0" fontId="5" fillId="0" borderId="0" xfId="67" applyFont="1"/>
    <xf numFmtId="0" fontId="8" fillId="0" borderId="0" xfId="0" applyFont="1"/>
    <xf numFmtId="0" fontId="8" fillId="6" borderId="0" xfId="0" applyFont="1" applyFill="1"/>
  </cellXfs>
  <cellStyles count="104">
    <cellStyle name="Excel Built-in Normal" xfId="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6"/>
  <sheetViews>
    <sheetView tabSelected="1" zoomScale="115" zoomScaleNormal="115" zoomScalePageLayoutView="115" workbookViewId="0">
      <selection activeCell="D16" sqref="D16"/>
    </sheetView>
  </sheetViews>
  <sheetFormatPr baseColWidth="10" defaultColWidth="12.5" defaultRowHeight="15" x14ac:dyDescent="0"/>
  <cols>
    <col min="1" max="1" width="15.1640625" style="1" customWidth="1"/>
    <col min="2" max="2" width="10.5" style="1" customWidth="1"/>
    <col min="3" max="3" width="13.83203125" style="1" customWidth="1"/>
    <col min="4" max="4" width="7.83203125" style="1" customWidth="1"/>
    <col min="5" max="5" width="8.83203125" style="1" customWidth="1"/>
    <col min="6" max="6" width="9.83203125" style="1" customWidth="1"/>
    <col min="7" max="7" width="10.5" style="1" customWidth="1"/>
    <col min="8" max="8" width="7.6640625" style="2" customWidth="1"/>
    <col min="9" max="9" width="10" style="1" customWidth="1"/>
    <col min="10" max="10" width="7.33203125" style="1" customWidth="1"/>
    <col min="11" max="11" width="13.5" style="1" customWidth="1"/>
    <col min="12" max="16384" width="12.5" style="1"/>
  </cols>
  <sheetData>
    <row r="1" spans="1:11">
      <c r="B1" s="34"/>
      <c r="C1" s="33" t="s">
        <v>20</v>
      </c>
    </row>
    <row r="2" spans="1:11">
      <c r="I2" s="1" t="s">
        <v>0</v>
      </c>
    </row>
    <row r="3" spans="1:11">
      <c r="A3" s="1" t="s">
        <v>9</v>
      </c>
      <c r="B3" s="1" t="s">
        <v>3</v>
      </c>
      <c r="D3" s="1" t="s">
        <v>19</v>
      </c>
      <c r="E3" s="3" t="s">
        <v>18</v>
      </c>
      <c r="F3" s="3" t="s">
        <v>15</v>
      </c>
      <c r="G3" s="1" t="s">
        <v>1</v>
      </c>
      <c r="I3" s="4">
        <v>3</v>
      </c>
      <c r="J3" s="5" t="s">
        <v>5</v>
      </c>
    </row>
    <row r="4" spans="1:11">
      <c r="C4" s="1" t="s">
        <v>13</v>
      </c>
      <c r="D4" s="1">
        <v>1000</v>
      </c>
      <c r="E4" s="6">
        <v>40</v>
      </c>
      <c r="F4" s="32" t="s">
        <v>16</v>
      </c>
      <c r="G4" s="1">
        <f>1000*(E4/D4)</f>
        <v>40</v>
      </c>
      <c r="H4" s="2" t="s">
        <v>2</v>
      </c>
      <c r="I4" s="9">
        <f t="shared" ref="I4:I6" si="0">G4*$I$3</f>
        <v>120</v>
      </c>
      <c r="J4" s="5" t="str">
        <f t="shared" ref="J4:J6" si="1">H4</f>
        <v>ml</v>
      </c>
      <c r="K4" s="1" t="str">
        <f t="shared" ref="K4:K6" si="2">C4</f>
        <v>Tris, pH 7.4/7.6 (increases by 0.1U upon 1M&gt;40mM dilution)</v>
      </c>
    </row>
    <row r="5" spans="1:11">
      <c r="C5" s="1" t="s">
        <v>10</v>
      </c>
      <c r="D5" s="1">
        <v>100</v>
      </c>
      <c r="E5" s="1">
        <v>0.01</v>
      </c>
      <c r="F5" s="1" t="s">
        <v>17</v>
      </c>
      <c r="G5" s="8">
        <f>1000*(E5/D5)</f>
        <v>0.1</v>
      </c>
      <c r="H5" s="2" t="s">
        <v>2</v>
      </c>
      <c r="I5" s="10">
        <f t="shared" si="0"/>
        <v>0.30000000000000004</v>
      </c>
      <c r="J5" s="5" t="str">
        <f t="shared" si="1"/>
        <v>ml</v>
      </c>
      <c r="K5" s="1" t="str">
        <f t="shared" si="2"/>
        <v>Triton-X100</v>
      </c>
    </row>
    <row r="6" spans="1:11">
      <c r="A6" s="11">
        <v>1.1200000000000001</v>
      </c>
      <c r="B6" s="12">
        <v>78.13</v>
      </c>
      <c r="C6" s="12" t="s">
        <v>6</v>
      </c>
      <c r="D6" s="12">
        <f>(A6*1000)/B6*1000</f>
        <v>14335.082554716499</v>
      </c>
      <c r="E6" s="12">
        <v>2.5</v>
      </c>
      <c r="F6" s="12" t="s">
        <v>16</v>
      </c>
      <c r="G6" s="13">
        <f>1000*(E6/D6)</f>
        <v>0.17439732142857142</v>
      </c>
      <c r="H6" s="14" t="s">
        <v>2</v>
      </c>
      <c r="I6" s="15">
        <f t="shared" si="0"/>
        <v>0.52319196428571424</v>
      </c>
      <c r="J6" s="16" t="str">
        <f t="shared" si="1"/>
        <v>ml</v>
      </c>
      <c r="K6" s="17" t="str">
        <f t="shared" si="2"/>
        <v>BME</v>
      </c>
    </row>
    <row r="7" spans="1:11">
      <c r="A7" s="18"/>
      <c r="B7" s="19"/>
      <c r="C7" s="19"/>
      <c r="D7" s="19"/>
      <c r="E7" s="19"/>
      <c r="F7" s="19"/>
      <c r="G7" s="19"/>
      <c r="H7" s="20"/>
      <c r="I7" s="19"/>
      <c r="J7" s="19"/>
      <c r="K7" s="21" t="s">
        <v>12</v>
      </c>
    </row>
    <row r="8" spans="1:11">
      <c r="A8" s="18"/>
      <c r="B8" s="19">
        <v>154.25299999999999</v>
      </c>
      <c r="C8" s="19" t="s">
        <v>11</v>
      </c>
      <c r="D8" s="19"/>
      <c r="E8" s="19">
        <v>5</v>
      </c>
      <c r="F8" s="19" t="s">
        <v>16</v>
      </c>
      <c r="G8" s="22">
        <f>(E8/1000)*B8</f>
        <v>0.77126499999999998</v>
      </c>
      <c r="H8" s="20" t="s">
        <v>4</v>
      </c>
      <c r="I8" s="23">
        <f t="shared" ref="I8" si="3">G8*$I$3</f>
        <v>2.3137949999999998</v>
      </c>
      <c r="J8" s="24" t="str">
        <f t="shared" ref="J8" si="4">H8</f>
        <v>g</v>
      </c>
      <c r="K8" s="25" t="str">
        <f t="shared" ref="K8" si="5">C8</f>
        <v>DTT</v>
      </c>
    </row>
    <row r="9" spans="1:11">
      <c r="A9" s="18"/>
      <c r="B9" s="19"/>
      <c r="C9" s="19"/>
      <c r="D9" s="19"/>
      <c r="E9" s="19"/>
      <c r="F9" s="19"/>
      <c r="G9" s="19"/>
      <c r="H9" s="20"/>
      <c r="I9" s="19"/>
      <c r="J9" s="19"/>
      <c r="K9" s="21" t="s">
        <v>12</v>
      </c>
    </row>
    <row r="10" spans="1:11">
      <c r="A10" s="18"/>
      <c r="B10" s="19"/>
      <c r="C10" s="19" t="s">
        <v>11</v>
      </c>
      <c r="D10" s="19">
        <v>1000</v>
      </c>
      <c r="E10" s="19">
        <v>5</v>
      </c>
      <c r="F10" s="19" t="s">
        <v>16</v>
      </c>
      <c r="G10" s="26">
        <f>1000*(E10/D10)</f>
        <v>5</v>
      </c>
      <c r="H10" s="20" t="s">
        <v>2</v>
      </c>
      <c r="I10" s="27">
        <f t="shared" ref="I10" si="6">G10*$I$3</f>
        <v>15</v>
      </c>
      <c r="J10" s="24" t="str">
        <f t="shared" ref="J10" si="7">H10</f>
        <v>ml</v>
      </c>
      <c r="K10" s="25" t="str">
        <f t="shared" ref="K10" si="8">C10</f>
        <v>DTT</v>
      </c>
    </row>
    <row r="11" spans="1:11">
      <c r="A11" s="28"/>
      <c r="B11" s="29"/>
      <c r="C11" s="29"/>
      <c r="D11" s="29"/>
      <c r="E11" s="29"/>
      <c r="F11" s="29"/>
      <c r="G11" s="29"/>
      <c r="H11" s="30"/>
      <c r="I11" s="29"/>
      <c r="J11" s="29"/>
      <c r="K11" s="31"/>
    </row>
    <row r="12" spans="1:11">
      <c r="A12" s="19"/>
      <c r="B12" s="19"/>
      <c r="C12" s="19"/>
      <c r="D12" s="19"/>
      <c r="E12" s="19"/>
      <c r="F12" s="19"/>
      <c r="G12" s="19"/>
      <c r="H12" s="20"/>
      <c r="I12" s="19"/>
      <c r="J12" s="19"/>
      <c r="K12" s="19"/>
    </row>
    <row r="13" spans="1:11">
      <c r="A13" s="19"/>
      <c r="B13" s="19"/>
      <c r="C13" s="19"/>
      <c r="D13" s="19"/>
      <c r="E13" s="19"/>
      <c r="F13" s="19"/>
      <c r="G13" s="19"/>
      <c r="H13" s="20"/>
      <c r="I13" s="19"/>
      <c r="J13" s="19"/>
      <c r="K13" s="19"/>
    </row>
    <row r="14" spans="1:11">
      <c r="A14" s="1" t="s">
        <v>14</v>
      </c>
    </row>
    <row r="15" spans="1:11">
      <c r="B15" s="1">
        <v>174.2</v>
      </c>
      <c r="C15" s="1" t="s">
        <v>7</v>
      </c>
      <c r="E15" s="1">
        <v>50</v>
      </c>
      <c r="F15" s="1" t="s">
        <v>16</v>
      </c>
      <c r="G15" s="7">
        <f>(E15/1000)*B15</f>
        <v>8.7099999999999991</v>
      </c>
      <c r="H15" s="2" t="s">
        <v>4</v>
      </c>
      <c r="I15" s="10">
        <f t="shared" ref="I15:I16" si="9">G15*$I$3</f>
        <v>26.129999999999995</v>
      </c>
      <c r="J15" s="5"/>
      <c r="K15" s="1" t="str">
        <f>C15</f>
        <v>L-Arg</v>
      </c>
    </row>
    <row r="16" spans="1:11">
      <c r="B16" s="1">
        <v>147</v>
      </c>
      <c r="C16" s="1" t="s">
        <v>8</v>
      </c>
      <c r="E16" s="1">
        <v>50</v>
      </c>
      <c r="F16" s="1" t="s">
        <v>16</v>
      </c>
      <c r="G16" s="7">
        <f>(E16/1000)*B16</f>
        <v>7.3500000000000005</v>
      </c>
      <c r="H16" s="2" t="s">
        <v>4</v>
      </c>
      <c r="I16" s="10">
        <f t="shared" si="9"/>
        <v>22.05</v>
      </c>
      <c r="J16" s="5"/>
      <c r="K16" s="1" t="str">
        <f>C16</f>
        <v>L-Glu</v>
      </c>
    </row>
  </sheetData>
  <sheetProtection selectLockedCells="1" selectUnlockedCells="1"/>
  <pageMargins left="0.75" right="0.75" top="1" bottom="1" header="0.51180555555555551" footer="0.51180555555555551"/>
  <pageSetup paperSize="9" scale="47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1x TTD77</vt:lpstr>
    </vt:vector>
  </TitlesOfParts>
  <Company>ETH Zurich / ForeScience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Nikolaev</dc:creator>
  <cp:lastModifiedBy>Yaroslav Nikolaev</cp:lastModifiedBy>
  <cp:lastPrinted>2018-07-16T08:41:21Z</cp:lastPrinted>
  <dcterms:created xsi:type="dcterms:W3CDTF">2012-05-22T07:23:13Z</dcterms:created>
  <dcterms:modified xsi:type="dcterms:W3CDTF">2019-02-08T08:18:11Z</dcterms:modified>
</cp:coreProperties>
</file>