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14088\Downloads\"/>
    </mc:Choice>
  </mc:AlternateContent>
  <xr:revisionPtr revIDLastSave="0" documentId="13_ncr:1_{3D69BB1E-9141-4545-A055-A75DCBCB655A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ettings" sheetId="4" r:id="rId1"/>
    <sheet name="Project Gantt Chart" sheetId="1" r:id="rId2"/>
    <sheet name="Dependency Chart" sheetId="11" r:id="rId3"/>
    <sheet name="HELP" sheetId="5" state="hidden" r:id="rId4"/>
    <sheet name="Project Gantt Chart Pro" sheetId="9" state="hidden" r:id="rId5"/>
    <sheet name="©" sheetId="8" r:id="rId6"/>
  </sheets>
  <definedNames>
    <definedName name="_name">Settings!$C$13:$C$22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  <c r="G56" i="1"/>
  <c r="L57" i="1"/>
  <c r="L58" i="1"/>
  <c r="K57" i="1"/>
  <c r="K58" i="1"/>
  <c r="H57" i="1"/>
  <c r="J57" i="1" s="1"/>
  <c r="H58" i="1"/>
  <c r="J58" i="1" s="1"/>
  <c r="C4" i="11"/>
  <c r="C5" i="11"/>
  <c r="F12" i="11"/>
  <c r="G12" i="11"/>
  <c r="M12" i="11" s="1"/>
  <c r="O12" i="11" s="1"/>
  <c r="J12" i="11"/>
  <c r="K12" i="11"/>
  <c r="H13" i="11"/>
  <c r="J13" i="11"/>
  <c r="K13" i="11"/>
  <c r="L13" i="11"/>
  <c r="M13" i="11"/>
  <c r="N13" i="11"/>
  <c r="O13" i="11"/>
  <c r="H14" i="11"/>
  <c r="J14" i="11" s="1"/>
  <c r="K14" i="11"/>
  <c r="L14" i="11"/>
  <c r="N14" i="11" s="1"/>
  <c r="M14" i="11"/>
  <c r="O14" i="11"/>
  <c r="H15" i="11"/>
  <c r="J15" i="11"/>
  <c r="K15" i="11"/>
  <c r="L15" i="11"/>
  <c r="N15" i="11" s="1"/>
  <c r="H16" i="11"/>
  <c r="J16" i="11" s="1"/>
  <c r="K16" i="11"/>
  <c r="L16" i="11"/>
  <c r="M16" i="11"/>
  <c r="O16" i="11" s="1"/>
  <c r="N16" i="11"/>
  <c r="H17" i="11"/>
  <c r="J17" i="11" s="1"/>
  <c r="K17" i="11"/>
  <c r="L17" i="11"/>
  <c r="N17" i="11" s="1"/>
  <c r="H18" i="11"/>
  <c r="J18" i="11" s="1"/>
  <c r="K18" i="11"/>
  <c r="L18" i="11"/>
  <c r="N18" i="11" s="1"/>
  <c r="H19" i="11"/>
  <c r="J19" i="11"/>
  <c r="K19" i="11"/>
  <c r="L19" i="11"/>
  <c r="N19" i="11" s="1"/>
  <c r="H20" i="11"/>
  <c r="J20" i="11" s="1"/>
  <c r="K20" i="11"/>
  <c r="L20" i="11"/>
  <c r="N20" i="11"/>
  <c r="K21" i="11"/>
  <c r="H22" i="11"/>
  <c r="J22" i="11" s="1"/>
  <c r="K22" i="11"/>
  <c r="L22" i="11"/>
  <c r="N22" i="11" s="1"/>
  <c r="H23" i="11"/>
  <c r="J23" i="11"/>
  <c r="K23" i="11"/>
  <c r="L23" i="11"/>
  <c r="N23" i="11" s="1"/>
  <c r="H24" i="11"/>
  <c r="J24" i="11" s="1"/>
  <c r="K24" i="11"/>
  <c r="L24" i="11"/>
  <c r="M24" i="11"/>
  <c r="N24" i="11"/>
  <c r="O24" i="11"/>
  <c r="D25" i="11"/>
  <c r="F25" i="11" s="1"/>
  <c r="G25" i="11"/>
  <c r="H26" i="11"/>
  <c r="J26" i="11"/>
  <c r="K26" i="11"/>
  <c r="L26" i="11"/>
  <c r="N26" i="11" s="1"/>
  <c r="M26" i="11"/>
  <c r="O26" i="11" s="1"/>
  <c r="H27" i="11"/>
  <c r="J27" i="11" s="1"/>
  <c r="K27" i="11"/>
  <c r="L27" i="11"/>
  <c r="N27" i="11" s="1"/>
  <c r="M27" i="11"/>
  <c r="O27" i="11" s="1"/>
  <c r="H28" i="11"/>
  <c r="J28" i="11"/>
  <c r="K28" i="11"/>
  <c r="L28" i="11"/>
  <c r="N28" i="11" s="1"/>
  <c r="M28" i="11"/>
  <c r="O28" i="11" s="1"/>
  <c r="H29" i="11"/>
  <c r="J29" i="11"/>
  <c r="K29" i="11"/>
  <c r="L29" i="11"/>
  <c r="M29" i="11"/>
  <c r="O29" i="11" s="1"/>
  <c r="N29" i="11"/>
  <c r="I30" i="11"/>
  <c r="M30" i="11"/>
  <c r="O30" i="11"/>
  <c r="I31" i="11"/>
  <c r="I32" i="11"/>
  <c r="H33" i="11"/>
  <c r="J33" i="11" s="1"/>
  <c r="K33" i="11"/>
  <c r="N33" i="11"/>
  <c r="H36" i="11"/>
  <c r="J36" i="11"/>
  <c r="K36" i="11"/>
  <c r="N36" i="11"/>
  <c r="H39" i="11"/>
  <c r="J39" i="11" s="1"/>
  <c r="K39" i="11"/>
  <c r="N39" i="11"/>
  <c r="H41" i="11"/>
  <c r="J41" i="11"/>
  <c r="K41" i="11"/>
  <c r="N41" i="11"/>
  <c r="H43" i="11"/>
  <c r="J43" i="11" s="1"/>
  <c r="K43" i="11"/>
  <c r="N43" i="11"/>
  <c r="D45" i="11"/>
  <c r="K45" i="11" s="1"/>
  <c r="G45" i="11"/>
  <c r="H46" i="11"/>
  <c r="J46" i="11"/>
  <c r="K46" i="11"/>
  <c r="L46" i="11"/>
  <c r="M46" i="11"/>
  <c r="N46" i="11"/>
  <c r="O46" i="11"/>
  <c r="H47" i="11"/>
  <c r="J47" i="11" s="1"/>
  <c r="K47" i="11"/>
  <c r="L47" i="11"/>
  <c r="M47" i="11"/>
  <c r="N47" i="11"/>
  <c r="O47" i="11"/>
  <c r="H48" i="11"/>
  <c r="J48" i="11" s="1"/>
  <c r="K48" i="11"/>
  <c r="L48" i="11"/>
  <c r="N48" i="11" s="1"/>
  <c r="M48" i="11"/>
  <c r="O48" i="11"/>
  <c r="H49" i="11"/>
  <c r="J49" i="11"/>
  <c r="K49" i="11"/>
  <c r="L49" i="11"/>
  <c r="M49" i="11"/>
  <c r="O49" i="11" s="1"/>
  <c r="N49" i="11"/>
  <c r="I50" i="11"/>
  <c r="H51" i="11"/>
  <c r="J51" i="11"/>
  <c r="K51" i="11"/>
  <c r="L51" i="11"/>
  <c r="N51" i="11"/>
  <c r="I52" i="11"/>
  <c r="H53" i="11"/>
  <c r="J53" i="11"/>
  <c r="K53" i="11"/>
  <c r="L53" i="11"/>
  <c r="N53" i="11" s="1"/>
  <c r="D54" i="11"/>
  <c r="K54" i="11" s="1"/>
  <c r="F54" i="11"/>
  <c r="O54" i="11" s="1"/>
  <c r="G54" i="11"/>
  <c r="M54" i="11"/>
  <c r="H55" i="11"/>
  <c r="H54" i="11" s="1"/>
  <c r="K55" i="11"/>
  <c r="L55" i="11"/>
  <c r="N55" i="11" s="1"/>
  <c r="M55" i="11"/>
  <c r="O55" i="11"/>
  <c r="F56" i="11"/>
  <c r="G56" i="11"/>
  <c r="M56" i="11" s="1"/>
  <c r="O56" i="11" s="1"/>
  <c r="K56" i="11"/>
  <c r="H57" i="11"/>
  <c r="J57" i="11" s="1"/>
  <c r="K57" i="11"/>
  <c r="L57" i="11"/>
  <c r="M57" i="11"/>
  <c r="O57" i="11" s="1"/>
  <c r="N57" i="11"/>
  <c r="H58" i="11"/>
  <c r="J58" i="11"/>
  <c r="K58" i="11"/>
  <c r="L58" i="11"/>
  <c r="M58" i="11"/>
  <c r="N58" i="11"/>
  <c r="O58" i="11"/>
  <c r="H59" i="11"/>
  <c r="J59" i="11"/>
  <c r="K59" i="11"/>
  <c r="L59" i="11"/>
  <c r="M59" i="11"/>
  <c r="N59" i="11"/>
  <c r="O59" i="11"/>
  <c r="D60" i="11"/>
  <c r="F60" i="11" s="1"/>
  <c r="G60" i="11"/>
  <c r="H61" i="11"/>
  <c r="J61" i="11"/>
  <c r="K61" i="11"/>
  <c r="L61" i="11"/>
  <c r="M61" i="11"/>
  <c r="O61" i="11" s="1"/>
  <c r="N61" i="11"/>
  <c r="H62" i="11"/>
  <c r="J62" i="11" s="1"/>
  <c r="K62" i="11"/>
  <c r="L62" i="11"/>
  <c r="N62" i="11" s="1"/>
  <c r="M62" i="11"/>
  <c r="O62" i="11"/>
  <c r="H63" i="11"/>
  <c r="J63" i="11"/>
  <c r="K63" i="11"/>
  <c r="L63" i="11"/>
  <c r="N63" i="11" s="1"/>
  <c r="M63" i="11"/>
  <c r="O63" i="11" s="1"/>
  <c r="H64" i="11"/>
  <c r="J64" i="11" s="1"/>
  <c r="K64" i="11"/>
  <c r="L64" i="11"/>
  <c r="M64" i="11"/>
  <c r="O64" i="11" s="1"/>
  <c r="N64" i="11"/>
  <c r="H65" i="11"/>
  <c r="J65" i="11"/>
  <c r="K65" i="11"/>
  <c r="L65" i="11"/>
  <c r="M65" i="11"/>
  <c r="N65" i="11"/>
  <c r="O65" i="11"/>
  <c r="H66" i="11"/>
  <c r="J66" i="11"/>
  <c r="K66" i="11"/>
  <c r="L66" i="11"/>
  <c r="M66" i="11"/>
  <c r="N66" i="11"/>
  <c r="O66" i="11"/>
  <c r="H67" i="11"/>
  <c r="J67" i="11" s="1"/>
  <c r="K67" i="11"/>
  <c r="L67" i="11"/>
  <c r="M67" i="11"/>
  <c r="N67" i="11"/>
  <c r="O67" i="11"/>
  <c r="H68" i="11"/>
  <c r="J68" i="11" s="1"/>
  <c r="K68" i="11"/>
  <c r="L68" i="11"/>
  <c r="N68" i="11" s="1"/>
  <c r="M68" i="11"/>
  <c r="O68" i="11"/>
  <c r="H69" i="11"/>
  <c r="J69" i="11"/>
  <c r="K69" i="11"/>
  <c r="L69" i="11"/>
  <c r="M69" i="11"/>
  <c r="O69" i="11" s="1"/>
  <c r="N69" i="11"/>
  <c r="H70" i="11"/>
  <c r="J70" i="11" s="1"/>
  <c r="K70" i="11"/>
  <c r="L70" i="11"/>
  <c r="N70" i="11" s="1"/>
  <c r="M70" i="11"/>
  <c r="O70" i="11"/>
  <c r="H71" i="11"/>
  <c r="J71" i="11"/>
  <c r="K71" i="11"/>
  <c r="L71" i="11"/>
  <c r="N71" i="11" s="1"/>
  <c r="M71" i="11"/>
  <c r="O71" i="11" s="1"/>
  <c r="H72" i="11"/>
  <c r="J72" i="11" s="1"/>
  <c r="K72" i="11"/>
  <c r="L72" i="11"/>
  <c r="M72" i="11"/>
  <c r="O72" i="11" s="1"/>
  <c r="N72" i="11"/>
  <c r="H73" i="11"/>
  <c r="J73" i="11"/>
  <c r="K73" i="11"/>
  <c r="L73" i="11"/>
  <c r="M73" i="11"/>
  <c r="N73" i="11"/>
  <c r="O73" i="11"/>
  <c r="H74" i="11"/>
  <c r="J74" i="11"/>
  <c r="K74" i="11"/>
  <c r="L74" i="11"/>
  <c r="M74" i="11"/>
  <c r="N74" i="11"/>
  <c r="O74" i="11"/>
  <c r="H75" i="11"/>
  <c r="J75" i="11" s="1"/>
  <c r="K75" i="11"/>
  <c r="L75" i="11"/>
  <c r="M75" i="11"/>
  <c r="N75" i="11"/>
  <c r="O75" i="11"/>
  <c r="H76" i="11"/>
  <c r="J76" i="11" s="1"/>
  <c r="K76" i="11"/>
  <c r="L76" i="11"/>
  <c r="N76" i="11" s="1"/>
  <c r="M76" i="11"/>
  <c r="O76" i="11"/>
  <c r="H77" i="11"/>
  <c r="J77" i="11"/>
  <c r="K77" i="11"/>
  <c r="L77" i="11"/>
  <c r="M77" i="11"/>
  <c r="O77" i="11" s="1"/>
  <c r="N77" i="11"/>
  <c r="H78" i="11"/>
  <c r="J78" i="11" s="1"/>
  <c r="K78" i="11"/>
  <c r="L78" i="11"/>
  <c r="N78" i="11" s="1"/>
  <c r="M78" i="11"/>
  <c r="O78" i="11"/>
  <c r="H79" i="11"/>
  <c r="J79" i="11"/>
  <c r="K79" i="11"/>
  <c r="L79" i="11"/>
  <c r="N79" i="11" s="1"/>
  <c r="M79" i="11"/>
  <c r="O79" i="11" s="1"/>
  <c r="H80" i="11"/>
  <c r="J80" i="11" s="1"/>
  <c r="K80" i="11"/>
  <c r="L80" i="11"/>
  <c r="M80" i="11"/>
  <c r="O80" i="11" s="1"/>
  <c r="N80" i="11"/>
  <c r="H81" i="11"/>
  <c r="J81" i="11"/>
  <c r="K81" i="11"/>
  <c r="L81" i="11"/>
  <c r="M81" i="11"/>
  <c r="N81" i="11"/>
  <c r="O81" i="11"/>
  <c r="H82" i="11"/>
  <c r="J82" i="11"/>
  <c r="K82" i="11"/>
  <c r="L82" i="11"/>
  <c r="M82" i="11"/>
  <c r="N82" i="11"/>
  <c r="O82" i="11"/>
  <c r="A60" i="1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57" i="11"/>
  <c r="A58" i="11" s="1"/>
  <c r="A55" i="11"/>
  <c r="A45" i="11"/>
  <c r="A46" i="11" s="1"/>
  <c r="A47" i="11" s="1"/>
  <c r="A40" i="11"/>
  <c r="A35" i="11"/>
  <c r="A33" i="11"/>
  <c r="A30" i="11"/>
  <c r="A28" i="11"/>
  <c r="A25" i="11"/>
  <c r="A26" i="11" s="1"/>
  <c r="A12" i="11"/>
  <c r="A13" i="11" s="1"/>
  <c r="A14" i="11" s="1"/>
  <c r="Q11" i="11"/>
  <c r="R11" i="11" s="1"/>
  <c r="S11" i="11" s="1"/>
  <c r="T11" i="11" s="1"/>
  <c r="U11" i="11" s="1"/>
  <c r="V11" i="11" s="1"/>
  <c r="W11" i="11" s="1"/>
  <c r="X11" i="11" s="1"/>
  <c r="Y11" i="11" s="1"/>
  <c r="Z11" i="11" s="1"/>
  <c r="AA11" i="11" s="1"/>
  <c r="AB11" i="11" s="1"/>
  <c r="AC11" i="11" s="1"/>
  <c r="AD11" i="11" s="1"/>
  <c r="AE11" i="11" s="1"/>
  <c r="AF11" i="11" s="1"/>
  <c r="AG11" i="11" s="1"/>
  <c r="AH11" i="11" s="1"/>
  <c r="AI11" i="11" s="1"/>
  <c r="AJ11" i="11" s="1"/>
  <c r="AK11" i="11" s="1"/>
  <c r="AL11" i="11" s="1"/>
  <c r="AM11" i="11" s="1"/>
  <c r="AN11" i="11" s="1"/>
  <c r="AO11" i="11" s="1"/>
  <c r="AP11" i="11" s="1"/>
  <c r="AQ11" i="11" s="1"/>
  <c r="AR11" i="11" s="1"/>
  <c r="AS11" i="11" s="1"/>
  <c r="AT11" i="11" s="1"/>
  <c r="AU11" i="11" s="1"/>
  <c r="AV11" i="11" s="1"/>
  <c r="AW11" i="11" s="1"/>
  <c r="AX11" i="11" s="1"/>
  <c r="AY11" i="11" s="1"/>
  <c r="AZ11" i="11" s="1"/>
  <c r="BA11" i="11" s="1"/>
  <c r="BB11" i="11" s="1"/>
  <c r="BC11" i="11" s="1"/>
  <c r="BD11" i="11" s="1"/>
  <c r="BE11" i="11" s="1"/>
  <c r="BF11" i="11" s="1"/>
  <c r="BG11" i="11" s="1"/>
  <c r="BH11" i="11" s="1"/>
  <c r="BI11" i="11" s="1"/>
  <c r="BJ11" i="11" s="1"/>
  <c r="BK11" i="11" s="1"/>
  <c r="BL11" i="11" s="1"/>
  <c r="BM11" i="11" s="1"/>
  <c r="BN11" i="11" s="1"/>
  <c r="BO11" i="11" s="1"/>
  <c r="BP11" i="11" s="1"/>
  <c r="BQ11" i="11" s="1"/>
  <c r="BR11" i="11" s="1"/>
  <c r="BS11" i="11" s="1"/>
  <c r="BT11" i="11" s="1"/>
  <c r="BU11" i="11" s="1"/>
  <c r="BV11" i="11" s="1"/>
  <c r="BW11" i="11" s="1"/>
  <c r="BX11" i="11" s="1"/>
  <c r="BY11" i="11" s="1"/>
  <c r="BZ11" i="11" s="1"/>
  <c r="CA11" i="11" s="1"/>
  <c r="CB11" i="11" s="1"/>
  <c r="CC11" i="11" s="1"/>
  <c r="CD11" i="11" s="1"/>
  <c r="CE11" i="11" s="1"/>
  <c r="CF11" i="11" s="1"/>
  <c r="CG11" i="11" s="1"/>
  <c r="CH11" i="11" s="1"/>
  <c r="CI11" i="11" s="1"/>
  <c r="CJ11" i="11" s="1"/>
  <c r="CK11" i="11" s="1"/>
  <c r="CL11" i="11" s="1"/>
  <c r="CM11" i="11" s="1"/>
  <c r="CN11" i="11" s="1"/>
  <c r="CO11" i="11" s="1"/>
  <c r="CP11" i="11" s="1"/>
  <c r="CQ11" i="11" s="1"/>
  <c r="CR11" i="11" s="1"/>
  <c r="CS11" i="11" s="1"/>
  <c r="CT11" i="11" s="1"/>
  <c r="CU11" i="11" s="1"/>
  <c r="CV11" i="11" s="1"/>
  <c r="CW11" i="11" s="1"/>
  <c r="CX11" i="11" s="1"/>
  <c r="CY11" i="11" s="1"/>
  <c r="CZ11" i="11" s="1"/>
  <c r="DA11" i="11" s="1"/>
  <c r="DB11" i="11" s="1"/>
  <c r="DC11" i="11" s="1"/>
  <c r="DD11" i="11" s="1"/>
  <c r="DE11" i="11" s="1"/>
  <c r="DF11" i="11" s="1"/>
  <c r="DG11" i="11" s="1"/>
  <c r="DH11" i="11" s="1"/>
  <c r="DI11" i="11" s="1"/>
  <c r="DJ11" i="11" s="1"/>
  <c r="DK11" i="11" s="1"/>
  <c r="DL11" i="11" s="1"/>
  <c r="DM11" i="11" s="1"/>
  <c r="DN11" i="11" s="1"/>
  <c r="DO11" i="11" s="1"/>
  <c r="DP11" i="11" s="1"/>
  <c r="DQ11" i="11" s="1"/>
  <c r="DR11" i="11" s="1"/>
  <c r="DS11" i="11" s="1"/>
  <c r="DT11" i="11" s="1"/>
  <c r="DU11" i="11" s="1"/>
  <c r="DV11" i="11" s="1"/>
  <c r="DW11" i="11" s="1"/>
  <c r="DX11" i="11" s="1"/>
  <c r="DY11" i="11" s="1"/>
  <c r="DZ11" i="11" s="1"/>
  <c r="EA11" i="11" s="1"/>
  <c r="EB11" i="11" s="1"/>
  <c r="EC11" i="11" s="1"/>
  <c r="ED11" i="11" s="1"/>
  <c r="EE11" i="11" s="1"/>
  <c r="EF11" i="11" s="1"/>
  <c r="EF9" i="11" s="1"/>
  <c r="A1" i="11"/>
  <c r="L23" i="1"/>
  <c r="N23" i="1" s="1"/>
  <c r="L22" i="1"/>
  <c r="N22" i="1" s="1"/>
  <c r="L20" i="1"/>
  <c r="N20" i="1" s="1"/>
  <c r="H23" i="1"/>
  <c r="J23" i="1" s="1"/>
  <c r="H22" i="1"/>
  <c r="J22" i="1" s="1"/>
  <c r="H20" i="1"/>
  <c r="J20" i="1" s="1"/>
  <c r="L17" i="1"/>
  <c r="N17" i="1" s="1"/>
  <c r="L18" i="1"/>
  <c r="N18" i="1" s="1"/>
  <c r="L19" i="1"/>
  <c r="N19" i="1" s="1"/>
  <c r="H17" i="1"/>
  <c r="J17" i="1" s="1"/>
  <c r="H18" i="1"/>
  <c r="J18" i="1" s="1"/>
  <c r="H19" i="1"/>
  <c r="J19" i="1" s="1"/>
  <c r="K17" i="1"/>
  <c r="K18" i="1"/>
  <c r="K19" i="1"/>
  <c r="K20" i="1"/>
  <c r="K21" i="1"/>
  <c r="K22" i="1"/>
  <c r="K23" i="1"/>
  <c r="N33" i="1"/>
  <c r="N36" i="1"/>
  <c r="N39" i="1"/>
  <c r="N41" i="1"/>
  <c r="N43" i="1"/>
  <c r="K33" i="1"/>
  <c r="K36" i="1"/>
  <c r="K39" i="1"/>
  <c r="K41" i="1"/>
  <c r="K43" i="1"/>
  <c r="I31" i="1"/>
  <c r="I32" i="1"/>
  <c r="H43" i="1"/>
  <c r="J43" i="1" s="1"/>
  <c r="H41" i="1"/>
  <c r="J41" i="1" s="1"/>
  <c r="H39" i="1"/>
  <c r="J39" i="1" s="1"/>
  <c r="H36" i="1"/>
  <c r="J36" i="1" s="1"/>
  <c r="H33" i="1"/>
  <c r="J33" i="1" s="1"/>
  <c r="H29" i="1"/>
  <c r="J29" i="1" s="1"/>
  <c r="K72" i="1"/>
  <c r="K73" i="1"/>
  <c r="K74" i="1"/>
  <c r="K75" i="1"/>
  <c r="K76" i="1"/>
  <c r="K77" i="1"/>
  <c r="K78" i="1"/>
  <c r="K79" i="1"/>
  <c r="K80" i="1"/>
  <c r="K81" i="1"/>
  <c r="K82" i="1"/>
  <c r="K83" i="1"/>
  <c r="K64" i="1"/>
  <c r="K65" i="1"/>
  <c r="K66" i="1"/>
  <c r="K67" i="1"/>
  <c r="K68" i="1"/>
  <c r="K69" i="1"/>
  <c r="K70" i="1"/>
  <c r="K71" i="1"/>
  <c r="K63" i="1"/>
  <c r="K62" i="1"/>
  <c r="L51" i="1"/>
  <c r="N51" i="1" s="1"/>
  <c r="L53" i="1"/>
  <c r="N53" i="1" s="1"/>
  <c r="K51" i="1"/>
  <c r="K53" i="1"/>
  <c r="I50" i="1"/>
  <c r="I52" i="1"/>
  <c r="H53" i="1"/>
  <c r="J53" i="1" s="1"/>
  <c r="H51" i="1"/>
  <c r="J51" i="1" s="1"/>
  <c r="K15" i="1"/>
  <c r="L15" i="1"/>
  <c r="N15" i="1" s="1"/>
  <c r="D61" i="1"/>
  <c r="H73" i="1"/>
  <c r="H74" i="1"/>
  <c r="H75" i="1"/>
  <c r="H76" i="1"/>
  <c r="H77" i="1"/>
  <c r="H78" i="1"/>
  <c r="H79" i="1"/>
  <c r="H80" i="1"/>
  <c r="H81" i="1"/>
  <c r="H82" i="1"/>
  <c r="H83" i="1"/>
  <c r="H63" i="1"/>
  <c r="H64" i="1"/>
  <c r="J64" i="1" s="1"/>
  <c r="H65" i="1"/>
  <c r="H66" i="1"/>
  <c r="H67" i="1"/>
  <c r="H68" i="1"/>
  <c r="H69" i="1"/>
  <c r="H70" i="1"/>
  <c r="H71" i="1"/>
  <c r="H72" i="1"/>
  <c r="H62" i="1"/>
  <c r="G61" i="1"/>
  <c r="F56" i="1"/>
  <c r="H15" i="1"/>
  <c r="J15" i="1" s="1"/>
  <c r="H60" i="1"/>
  <c r="J60" i="1"/>
  <c r="K60" i="1"/>
  <c r="L60" i="1"/>
  <c r="N60" i="1" s="1"/>
  <c r="M60" i="1"/>
  <c r="O60" i="1"/>
  <c r="A35" i="1"/>
  <c r="A33" i="1"/>
  <c r="A40" i="1"/>
  <c r="F12" i="1"/>
  <c r="M82" i="1"/>
  <c r="O82" i="1" s="1"/>
  <c r="L82" i="1"/>
  <c r="N82" i="1" s="1"/>
  <c r="M83" i="1"/>
  <c r="O83" i="1" s="1"/>
  <c r="L83" i="1"/>
  <c r="N83" i="1" s="1"/>
  <c r="M81" i="1"/>
  <c r="O81" i="1" s="1"/>
  <c r="L81" i="1"/>
  <c r="N81" i="1" s="1"/>
  <c r="M80" i="1"/>
  <c r="O80" i="1" s="1"/>
  <c r="L80" i="1"/>
  <c r="N80" i="1" s="1"/>
  <c r="M79" i="1"/>
  <c r="O79" i="1" s="1"/>
  <c r="L79" i="1"/>
  <c r="N79" i="1" s="1"/>
  <c r="M78" i="1"/>
  <c r="O78" i="1" s="1"/>
  <c r="L78" i="1"/>
  <c r="N78" i="1" s="1"/>
  <c r="M77" i="1"/>
  <c r="O77" i="1" s="1"/>
  <c r="L77" i="1"/>
  <c r="N77" i="1" s="1"/>
  <c r="M76" i="1"/>
  <c r="O76" i="1" s="1"/>
  <c r="L76" i="1"/>
  <c r="N76" i="1" s="1"/>
  <c r="M75" i="1"/>
  <c r="O75" i="1" s="1"/>
  <c r="L75" i="1"/>
  <c r="N75" i="1" s="1"/>
  <c r="M74" i="1"/>
  <c r="O74" i="1" s="1"/>
  <c r="L74" i="1"/>
  <c r="N74" i="1" s="1"/>
  <c r="M73" i="1"/>
  <c r="O73" i="1" s="1"/>
  <c r="L73" i="1"/>
  <c r="N73" i="1" s="1"/>
  <c r="M72" i="1"/>
  <c r="O72" i="1" s="1"/>
  <c r="L72" i="1"/>
  <c r="N72" i="1" s="1"/>
  <c r="M71" i="1"/>
  <c r="O71" i="1" s="1"/>
  <c r="L71" i="1"/>
  <c r="N71" i="1" s="1"/>
  <c r="M70" i="1"/>
  <c r="O70" i="1" s="1"/>
  <c r="L70" i="1"/>
  <c r="N70" i="1" s="1"/>
  <c r="M69" i="1"/>
  <c r="O69" i="1" s="1"/>
  <c r="L69" i="1"/>
  <c r="N69" i="1" s="1"/>
  <c r="M68" i="1"/>
  <c r="O68" i="1" s="1"/>
  <c r="L68" i="1"/>
  <c r="N68" i="1" s="1"/>
  <c r="M67" i="1"/>
  <c r="O67" i="1" s="1"/>
  <c r="L67" i="1"/>
  <c r="N67" i="1" s="1"/>
  <c r="M66" i="1"/>
  <c r="O66" i="1" s="1"/>
  <c r="L66" i="1"/>
  <c r="N66" i="1" s="1"/>
  <c r="M65" i="1"/>
  <c r="O65" i="1" s="1"/>
  <c r="L65" i="1"/>
  <c r="N65" i="1" s="1"/>
  <c r="M64" i="1"/>
  <c r="O64" i="1" s="1"/>
  <c r="L64" i="1"/>
  <c r="N64" i="1" s="1"/>
  <c r="M63" i="1"/>
  <c r="O63" i="1" s="1"/>
  <c r="L63" i="1"/>
  <c r="N63" i="1" s="1"/>
  <c r="M62" i="1"/>
  <c r="O62" i="1" s="1"/>
  <c r="L62" i="1"/>
  <c r="N62" i="1" s="1"/>
  <c r="M59" i="1"/>
  <c r="O59" i="1" s="1"/>
  <c r="L59" i="1"/>
  <c r="N59" i="1" s="1"/>
  <c r="H59" i="1"/>
  <c r="H56" i="1" s="1"/>
  <c r="E56" i="1" s="1"/>
  <c r="M58" i="1"/>
  <c r="O58" i="1" s="1"/>
  <c r="N58" i="1"/>
  <c r="A87" i="1"/>
  <c r="A88" i="1" s="1"/>
  <c r="A89" i="1" s="1"/>
  <c r="A90" i="1" s="1"/>
  <c r="D87" i="1"/>
  <c r="G87" i="1"/>
  <c r="H88" i="1"/>
  <c r="I88" i="1"/>
  <c r="J88" i="1"/>
  <c r="K88" i="1"/>
  <c r="L88" i="1"/>
  <c r="M88" i="1"/>
  <c r="O88" i="1" s="1"/>
  <c r="N88" i="1"/>
  <c r="H89" i="1"/>
  <c r="I89" i="1"/>
  <c r="J89" i="1"/>
  <c r="K89" i="1"/>
  <c r="L89" i="1"/>
  <c r="M89" i="1"/>
  <c r="O89" i="1" s="1"/>
  <c r="N89" i="1"/>
  <c r="H90" i="1"/>
  <c r="I90" i="1"/>
  <c r="J90" i="1"/>
  <c r="K90" i="1"/>
  <c r="L90" i="1"/>
  <c r="M90" i="1"/>
  <c r="O90" i="1" s="1"/>
  <c r="N90" i="1"/>
  <c r="H13" i="1"/>
  <c r="I3" i="8"/>
  <c r="M91" i="1"/>
  <c r="O91" i="1" s="1"/>
  <c r="L91" i="1"/>
  <c r="N91" i="1" s="1"/>
  <c r="H91" i="1"/>
  <c r="M55" i="1"/>
  <c r="O55" i="1" s="1"/>
  <c r="L55" i="1"/>
  <c r="N55" i="1" s="1"/>
  <c r="H55" i="1"/>
  <c r="D54" i="1"/>
  <c r="M49" i="1"/>
  <c r="O49" i="1" s="1"/>
  <c r="L49" i="1"/>
  <c r="N49" i="1" s="1"/>
  <c r="H49" i="1"/>
  <c r="M48" i="1"/>
  <c r="O48" i="1" s="1"/>
  <c r="L48" i="1"/>
  <c r="N48" i="1" s="1"/>
  <c r="H48" i="1"/>
  <c r="M47" i="1"/>
  <c r="O47" i="1" s="1"/>
  <c r="L47" i="1"/>
  <c r="N47" i="1" s="1"/>
  <c r="H47" i="1"/>
  <c r="J47" i="1" s="1"/>
  <c r="M46" i="1"/>
  <c r="O46" i="1" s="1"/>
  <c r="L46" i="1"/>
  <c r="N46" i="1" s="1"/>
  <c r="H46" i="1"/>
  <c r="G45" i="1"/>
  <c r="D45" i="1"/>
  <c r="M30" i="1"/>
  <c r="O30" i="1" s="1"/>
  <c r="M29" i="1"/>
  <c r="O29" i="1" s="1"/>
  <c r="L29" i="1"/>
  <c r="N29" i="1" s="1"/>
  <c r="M28" i="1"/>
  <c r="O28" i="1" s="1"/>
  <c r="L28" i="1"/>
  <c r="N28" i="1" s="1"/>
  <c r="H28" i="1"/>
  <c r="M27" i="1"/>
  <c r="O27" i="1" s="1"/>
  <c r="L27" i="1"/>
  <c r="N27" i="1" s="1"/>
  <c r="H27" i="1"/>
  <c r="K27" i="1" s="1"/>
  <c r="M26" i="1"/>
  <c r="O26" i="1" s="1"/>
  <c r="L26" i="1"/>
  <c r="N26" i="1" s="1"/>
  <c r="H26" i="1"/>
  <c r="G25" i="1"/>
  <c r="D25" i="1"/>
  <c r="M24" i="1"/>
  <c r="O24" i="1" s="1"/>
  <c r="L24" i="1"/>
  <c r="N24" i="1" s="1"/>
  <c r="H24" i="1"/>
  <c r="M16" i="1"/>
  <c r="O16" i="1" s="1"/>
  <c r="L16" i="1"/>
  <c r="N16" i="1" s="1"/>
  <c r="H16" i="1"/>
  <c r="M14" i="1"/>
  <c r="O14" i="1" s="1"/>
  <c r="L14" i="1"/>
  <c r="N14" i="1" s="1"/>
  <c r="H14" i="1"/>
  <c r="M13" i="1"/>
  <c r="O13" i="1" s="1"/>
  <c r="L13" i="1"/>
  <c r="N13" i="1" s="1"/>
  <c r="G12" i="1"/>
  <c r="A12" i="1"/>
  <c r="A13" i="1" s="1"/>
  <c r="A14" i="1" s="1"/>
  <c r="A25" i="1" s="1"/>
  <c r="A26" i="1" s="1"/>
  <c r="Q11" i="1"/>
  <c r="R11" i="1" s="1"/>
  <c r="R9" i="1" s="1"/>
  <c r="C5" i="1"/>
  <c r="P4" i="1"/>
  <c r="C4" i="1"/>
  <c r="A1" i="1"/>
  <c r="M60" i="11" l="1"/>
  <c r="O60" i="11" s="1"/>
  <c r="M25" i="11"/>
  <c r="O25" i="11" s="1"/>
  <c r="DT9" i="11"/>
  <c r="AT9" i="11"/>
  <c r="BJ9" i="11"/>
  <c r="BZ9" i="11"/>
  <c r="CP9" i="11"/>
  <c r="CX9" i="11"/>
  <c r="DN9" i="11"/>
  <c r="DV9" i="11"/>
  <c r="X9" i="11"/>
  <c r="AF9" i="11"/>
  <c r="AN9" i="11"/>
  <c r="AV9" i="11"/>
  <c r="BD9" i="11"/>
  <c r="BL9" i="11"/>
  <c r="BT9" i="11"/>
  <c r="CB9" i="11"/>
  <c r="CJ9" i="11"/>
  <c r="CR9" i="11"/>
  <c r="CZ9" i="11"/>
  <c r="DH9" i="11"/>
  <c r="DP9" i="11"/>
  <c r="DX9" i="11"/>
  <c r="F45" i="11"/>
  <c r="L12" i="11"/>
  <c r="N12" i="11" s="1"/>
  <c r="K60" i="11"/>
  <c r="K25" i="11"/>
  <c r="R9" i="11"/>
  <c r="Z9" i="11"/>
  <c r="AH9" i="11"/>
  <c r="AP9" i="11"/>
  <c r="AX9" i="11"/>
  <c r="BF9" i="11"/>
  <c r="BN9" i="11"/>
  <c r="BV9" i="11"/>
  <c r="CD9" i="11"/>
  <c r="CL9" i="11"/>
  <c r="CT9" i="11"/>
  <c r="DB9" i="11"/>
  <c r="DJ9" i="11"/>
  <c r="DR9" i="11"/>
  <c r="DZ9" i="11"/>
  <c r="Q9" i="11"/>
  <c r="Y9" i="11"/>
  <c r="AG9" i="11"/>
  <c r="AO9" i="11"/>
  <c r="AW9" i="11"/>
  <c r="BE9" i="11"/>
  <c r="BM9" i="11"/>
  <c r="BU9" i="11"/>
  <c r="CC9" i="11"/>
  <c r="CK9" i="11"/>
  <c r="CS9" i="11"/>
  <c r="DA9" i="11"/>
  <c r="DI9" i="11"/>
  <c r="DQ9" i="11"/>
  <c r="DY9" i="11"/>
  <c r="S9" i="11"/>
  <c r="AA9" i="11"/>
  <c r="AI9" i="11"/>
  <c r="AQ9" i="11"/>
  <c r="AY9" i="11"/>
  <c r="BG9" i="11"/>
  <c r="BO9" i="11"/>
  <c r="BW9" i="11"/>
  <c r="CE9" i="11"/>
  <c r="CM9" i="11"/>
  <c r="CU9" i="11"/>
  <c r="DC9" i="11"/>
  <c r="DK9" i="11"/>
  <c r="DS9" i="11"/>
  <c r="EA9" i="11"/>
  <c r="J55" i="11"/>
  <c r="T9" i="11"/>
  <c r="AB9" i="11"/>
  <c r="AJ9" i="11"/>
  <c r="AR9" i="11"/>
  <c r="AZ9" i="11"/>
  <c r="BH9" i="11"/>
  <c r="BP9" i="11"/>
  <c r="BX9" i="11"/>
  <c r="CF9" i="11"/>
  <c r="CN9" i="11"/>
  <c r="CV9" i="11"/>
  <c r="DD9" i="11"/>
  <c r="DL9" i="11"/>
  <c r="EB9" i="11"/>
  <c r="U9" i="11"/>
  <c r="AC9" i="11"/>
  <c r="AK9" i="11"/>
  <c r="AS9" i="11"/>
  <c r="BA9" i="11"/>
  <c r="BI9" i="11"/>
  <c r="BQ9" i="11"/>
  <c r="BY9" i="11"/>
  <c r="CG9" i="11"/>
  <c r="CO9" i="11"/>
  <c r="CW9" i="11"/>
  <c r="DE9" i="11"/>
  <c r="DM9" i="11"/>
  <c r="DU9" i="11"/>
  <c r="EC9" i="11"/>
  <c r="V9" i="11"/>
  <c r="AD9" i="11"/>
  <c r="AL9" i="11"/>
  <c r="BB9" i="11"/>
  <c r="BR9" i="11"/>
  <c r="CH9" i="11"/>
  <c r="DF9" i="11"/>
  <c r="ED9" i="11"/>
  <c r="W9" i="11"/>
  <c r="AE9" i="11"/>
  <c r="AM9" i="11"/>
  <c r="AU9" i="11"/>
  <c r="BC9" i="11"/>
  <c r="BK9" i="11"/>
  <c r="BS9" i="11"/>
  <c r="CA9" i="11"/>
  <c r="CI9" i="11"/>
  <c r="CQ9" i="11"/>
  <c r="CY9" i="11"/>
  <c r="DG9" i="11"/>
  <c r="DO9" i="11"/>
  <c r="DW9" i="11"/>
  <c r="EE9" i="11"/>
  <c r="H45" i="1"/>
  <c r="E45" i="1" s="1"/>
  <c r="L45" i="1" s="1"/>
  <c r="H60" i="11"/>
  <c r="H56" i="11"/>
  <c r="E54" i="11"/>
  <c r="J54" i="11"/>
  <c r="H45" i="11"/>
  <c r="H25" i="11"/>
  <c r="H61" i="1"/>
  <c r="J61" i="1" s="1"/>
  <c r="A28" i="1"/>
  <c r="A30" i="1" s="1"/>
  <c r="J82" i="1"/>
  <c r="J81" i="1"/>
  <c r="J83" i="1"/>
  <c r="J78" i="1"/>
  <c r="J79" i="1"/>
  <c r="J80" i="1"/>
  <c r="J76" i="1"/>
  <c r="J77" i="1"/>
  <c r="J73" i="1"/>
  <c r="J74" i="1"/>
  <c r="J75" i="1"/>
  <c r="J70" i="1"/>
  <c r="J71" i="1"/>
  <c r="J72" i="1"/>
  <c r="J68" i="1"/>
  <c r="J69" i="1"/>
  <c r="J62" i="1"/>
  <c r="J63" i="1"/>
  <c r="J65" i="1"/>
  <c r="J66" i="1"/>
  <c r="J67" i="1"/>
  <c r="A91" i="1"/>
  <c r="J56" i="1"/>
  <c r="L56" i="1"/>
  <c r="J59" i="1"/>
  <c r="K59" i="1"/>
  <c r="H87" i="1"/>
  <c r="J13" i="1"/>
  <c r="K16" i="1"/>
  <c r="J16" i="1"/>
  <c r="J24" i="1"/>
  <c r="K24" i="1"/>
  <c r="J26" i="1"/>
  <c r="K26" i="1"/>
  <c r="K29" i="1"/>
  <c r="J48" i="1"/>
  <c r="K48" i="1"/>
  <c r="J49" i="1"/>
  <c r="K49" i="1"/>
  <c r="J55" i="1"/>
  <c r="S11" i="1"/>
  <c r="J14" i="1"/>
  <c r="K14" i="1"/>
  <c r="H54" i="1"/>
  <c r="Q9" i="1"/>
  <c r="J28" i="1"/>
  <c r="K28" i="1"/>
  <c r="K55" i="1"/>
  <c r="K13" i="1"/>
  <c r="J27" i="1"/>
  <c r="H25" i="1"/>
  <c r="J46" i="1"/>
  <c r="K47" i="1"/>
  <c r="I91" i="1"/>
  <c r="J91" i="1"/>
  <c r="I30" i="1"/>
  <c r="M45" i="11" l="1"/>
  <c r="O45" i="11"/>
  <c r="J45" i="1"/>
  <c r="E61" i="1"/>
  <c r="L61" i="1" s="1"/>
  <c r="E25" i="11"/>
  <c r="J25" i="11"/>
  <c r="E45" i="11"/>
  <c r="J45" i="11"/>
  <c r="L54" i="11"/>
  <c r="N54" i="11"/>
  <c r="E56" i="11"/>
  <c r="J56" i="11"/>
  <c r="E60" i="11"/>
  <c r="J60" i="11"/>
  <c r="A45" i="1"/>
  <c r="A46" i="1" s="1"/>
  <c r="A47" i="1" s="1"/>
  <c r="A55" i="1" s="1"/>
  <c r="F61" i="1"/>
  <c r="N56" i="1"/>
  <c r="K91" i="1"/>
  <c r="I87" i="1"/>
  <c r="E87" i="1"/>
  <c r="J87" i="1"/>
  <c r="F87" i="1"/>
  <c r="K87" i="1"/>
  <c r="K46" i="1"/>
  <c r="E54" i="1"/>
  <c r="J54" i="1"/>
  <c r="N45" i="1"/>
  <c r="E25" i="1"/>
  <c r="J25" i="1"/>
  <c r="J12" i="1"/>
  <c r="S9" i="1"/>
  <c r="T11" i="1"/>
  <c r="N61" i="1" l="1"/>
  <c r="L60" i="11"/>
  <c r="N60" i="11"/>
  <c r="L56" i="11"/>
  <c r="N56" i="11"/>
  <c r="L45" i="11"/>
  <c r="N45" i="11" s="1"/>
  <c r="L25" i="11"/>
  <c r="N25" i="11" s="1"/>
  <c r="A58" i="1"/>
  <c r="A59" i="1" s="1"/>
  <c r="K61" i="1"/>
  <c r="K56" i="1"/>
  <c r="M87" i="1"/>
  <c r="O87" i="1"/>
  <c r="L87" i="1"/>
  <c r="N87" i="1"/>
  <c r="F54" i="1"/>
  <c r="K54" i="1"/>
  <c r="K12" i="1"/>
  <c r="L12" i="1"/>
  <c r="N12" i="1" s="1"/>
  <c r="L54" i="1"/>
  <c r="N54" i="1" s="1"/>
  <c r="U11" i="1"/>
  <c r="T9" i="1"/>
  <c r="F25" i="1"/>
  <c r="K25" i="1"/>
  <c r="L25" i="1"/>
  <c r="N25" i="1" s="1"/>
  <c r="F45" i="1"/>
  <c r="K45" i="1"/>
  <c r="A61" i="1" l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M61" i="1"/>
  <c r="O61" i="1" s="1"/>
  <c r="M56" i="1"/>
  <c r="O56" i="1" s="1"/>
  <c r="M25" i="1"/>
  <c r="O25" i="1" s="1"/>
  <c r="M45" i="1"/>
  <c r="O45" i="1" s="1"/>
  <c r="V11" i="1"/>
  <c r="U9" i="1"/>
  <c r="M54" i="1"/>
  <c r="O54" i="1" s="1"/>
  <c r="M12" i="1"/>
  <c r="O12" i="1" s="1"/>
  <c r="W11" i="1" l="1"/>
  <c r="V9" i="1"/>
  <c r="W9" i="1" l="1"/>
  <c r="X11" i="1"/>
  <c r="X9" i="1" l="1"/>
  <c r="Y11" i="1"/>
  <c r="Z11" i="1" l="1"/>
  <c r="Y9" i="1"/>
  <c r="Z9" i="1" l="1"/>
  <c r="AA11" i="1"/>
  <c r="AB11" i="1" l="1"/>
  <c r="AA9" i="1"/>
  <c r="AB9" i="1" l="1"/>
  <c r="AC11" i="1"/>
  <c r="AD11" i="1" l="1"/>
  <c r="AC9" i="1"/>
  <c r="AE11" i="1" l="1"/>
  <c r="AD9" i="1"/>
  <c r="AE9" i="1" l="1"/>
  <c r="AF11" i="1"/>
  <c r="AF9" i="1" l="1"/>
  <c r="AG11" i="1"/>
  <c r="AH11" i="1" l="1"/>
  <c r="AG9" i="1"/>
  <c r="AH9" i="1" l="1"/>
  <c r="AI11" i="1"/>
  <c r="AJ11" i="1" l="1"/>
  <c r="AI9" i="1"/>
  <c r="AJ9" i="1" l="1"/>
  <c r="AK11" i="1"/>
  <c r="AL11" i="1" l="1"/>
  <c r="AK9" i="1"/>
  <c r="AM11" i="1" l="1"/>
  <c r="AL9" i="1"/>
  <c r="AM9" i="1" l="1"/>
  <c r="AN11" i="1"/>
  <c r="AO11" i="1" l="1"/>
  <c r="AN9" i="1"/>
  <c r="AP11" i="1" l="1"/>
  <c r="AO9" i="1"/>
  <c r="AP9" i="1" l="1"/>
  <c r="AQ11" i="1"/>
  <c r="AQ9" i="1" l="1"/>
  <c r="AR11" i="1"/>
  <c r="AS11" i="1" l="1"/>
  <c r="AR9" i="1"/>
  <c r="AT11" i="1" l="1"/>
  <c r="AS9" i="1"/>
  <c r="AU11" i="1" l="1"/>
  <c r="AT9" i="1"/>
  <c r="AU9" i="1" l="1"/>
  <c r="AV11" i="1"/>
  <c r="AW11" i="1" l="1"/>
  <c r="AV9" i="1"/>
  <c r="AX11" i="1" l="1"/>
  <c r="AW9" i="1"/>
  <c r="AX9" i="1" l="1"/>
  <c r="AY11" i="1"/>
  <c r="AZ11" i="1" l="1"/>
  <c r="AY9" i="1"/>
  <c r="BA11" i="1" l="1"/>
  <c r="AZ9" i="1"/>
  <c r="BB11" i="1" l="1"/>
  <c r="BA9" i="1"/>
  <c r="BC11" i="1" l="1"/>
  <c r="BB9" i="1"/>
  <c r="BC9" i="1" l="1"/>
  <c r="BD11" i="1"/>
  <c r="BD9" i="1" l="1"/>
  <c r="BE11" i="1"/>
  <c r="BF11" i="1" l="1"/>
  <c r="BE9" i="1"/>
  <c r="BF9" i="1" l="1"/>
  <c r="BG11" i="1"/>
  <c r="BG9" i="1" l="1"/>
  <c r="BH11" i="1"/>
  <c r="BH9" i="1" l="1"/>
  <c r="BI11" i="1"/>
  <c r="BJ11" i="1" l="1"/>
  <c r="BI9" i="1"/>
  <c r="BK11" i="1" l="1"/>
  <c r="BJ9" i="1"/>
  <c r="BK9" i="1" l="1"/>
  <c r="BL11" i="1"/>
  <c r="BM11" i="1" l="1"/>
  <c r="BL9" i="1"/>
  <c r="BN11" i="1" l="1"/>
  <c r="BM9" i="1"/>
  <c r="BN9" i="1" l="1"/>
  <c r="BO11" i="1"/>
  <c r="BO9" i="1" l="1"/>
  <c r="BP11" i="1"/>
  <c r="BP9" i="1" l="1"/>
  <c r="BQ11" i="1"/>
  <c r="BR11" i="1" l="1"/>
  <c r="BQ9" i="1"/>
  <c r="BS11" i="1" l="1"/>
  <c r="BR9" i="1"/>
  <c r="BS9" i="1" l="1"/>
  <c r="BT11" i="1"/>
  <c r="BT9" i="1" l="1"/>
  <c r="BU11" i="1"/>
  <c r="BV11" i="1" l="1"/>
  <c r="BU9" i="1"/>
  <c r="BV9" i="1" l="1"/>
  <c r="BW11" i="1"/>
  <c r="BW9" i="1" l="1"/>
  <c r="BX11" i="1"/>
  <c r="BY11" i="1" l="1"/>
  <c r="BX9" i="1"/>
  <c r="BZ11" i="1" l="1"/>
  <c r="BY9" i="1"/>
  <c r="CA11" i="1" l="1"/>
  <c r="BZ9" i="1"/>
  <c r="CA9" i="1" l="1"/>
  <c r="CB11" i="1"/>
  <c r="CB9" i="1" l="1"/>
  <c r="CC11" i="1"/>
  <c r="CD11" i="1" l="1"/>
  <c r="CC9" i="1"/>
  <c r="CD9" i="1" l="1"/>
  <c r="CE11" i="1"/>
  <c r="CE9" i="1" l="1"/>
  <c r="CF11" i="1"/>
  <c r="CG11" i="1" l="1"/>
  <c r="CF9" i="1"/>
  <c r="CH11" i="1" l="1"/>
  <c r="CG9" i="1"/>
  <c r="CI11" i="1" l="1"/>
  <c r="CH9" i="1"/>
  <c r="CI9" i="1" l="1"/>
  <c r="CJ11" i="1"/>
  <c r="CJ9" i="1" l="1"/>
  <c r="CK11" i="1"/>
  <c r="CL11" i="1" l="1"/>
  <c r="CK9" i="1"/>
  <c r="CL9" i="1" l="1"/>
  <c r="CM11" i="1"/>
  <c r="CN11" i="1" l="1"/>
  <c r="CM9" i="1"/>
  <c r="CO11" i="1" l="1"/>
  <c r="CN9" i="1"/>
  <c r="CP11" i="1" l="1"/>
  <c r="CO9" i="1"/>
  <c r="CQ11" i="1" l="1"/>
  <c r="CP9" i="1"/>
  <c r="CQ9" i="1" l="1"/>
  <c r="CR11" i="1"/>
  <c r="CS11" i="1" l="1"/>
  <c r="CR9" i="1"/>
  <c r="CT11" i="1" l="1"/>
  <c r="CS9" i="1"/>
  <c r="CT9" i="1" l="1"/>
  <c r="CU11" i="1"/>
  <c r="CV11" i="1" l="1"/>
  <c r="CU9" i="1"/>
  <c r="CV9" i="1" l="1"/>
  <c r="CW11" i="1"/>
  <c r="CX11" i="1" l="1"/>
  <c r="CW9" i="1"/>
  <c r="CY11" i="1" l="1"/>
  <c r="CX9" i="1"/>
  <c r="CY9" i="1" l="1"/>
  <c r="CZ11" i="1"/>
  <c r="DA11" i="1" l="1"/>
  <c r="CZ9" i="1"/>
  <c r="DB11" i="1" l="1"/>
  <c r="DA9" i="1"/>
  <c r="DB9" i="1" l="1"/>
  <c r="DC11" i="1"/>
  <c r="DC9" i="1" l="1"/>
  <c r="DD11" i="1"/>
  <c r="DE11" i="1" l="1"/>
  <c r="DD9" i="1"/>
  <c r="DF11" i="1" l="1"/>
  <c r="DE9" i="1"/>
  <c r="DG11" i="1" l="1"/>
  <c r="DF9" i="1"/>
  <c r="DG9" i="1" l="1"/>
  <c r="DH11" i="1"/>
  <c r="DH9" i="1" l="1"/>
  <c r="DI11" i="1"/>
  <c r="DJ11" i="1" l="1"/>
  <c r="DI9" i="1"/>
  <c r="DJ9" i="1" l="1"/>
  <c r="DK11" i="1"/>
  <c r="DL11" i="1" l="1"/>
  <c r="DK9" i="1"/>
  <c r="DM11" i="1" l="1"/>
  <c r="DL9" i="1"/>
  <c r="DN11" i="1" l="1"/>
  <c r="DM9" i="1"/>
  <c r="DO11" i="1" l="1"/>
  <c r="DN9" i="1"/>
  <c r="DO9" i="1" l="1"/>
  <c r="DP11" i="1"/>
  <c r="DP9" i="1" l="1"/>
  <c r="DQ11" i="1"/>
  <c r="DR11" i="1" l="1"/>
  <c r="DQ9" i="1"/>
  <c r="DR9" i="1" l="1"/>
  <c r="DS11" i="1"/>
  <c r="DT11" i="1" l="1"/>
  <c r="DS9" i="1"/>
  <c r="DU11" i="1" l="1"/>
  <c r="DT9" i="1"/>
  <c r="DV11" i="1" l="1"/>
  <c r="DU9" i="1"/>
  <c r="DW11" i="1" l="1"/>
  <c r="DV9" i="1"/>
  <c r="DW9" i="1" l="1"/>
  <c r="DX11" i="1"/>
  <c r="DY11" i="1" l="1"/>
  <c r="DX9" i="1"/>
  <c r="DZ11" i="1" l="1"/>
  <c r="DY9" i="1"/>
  <c r="DZ9" i="1" l="1"/>
  <c r="EA11" i="1"/>
  <c r="EB11" i="1" l="1"/>
  <c r="EA9" i="1"/>
  <c r="EB9" i="1" l="1"/>
  <c r="EC11" i="1"/>
  <c r="ED11" i="1" l="1"/>
  <c r="EC9" i="1"/>
  <c r="EE11" i="1" l="1"/>
  <c r="ED9" i="1"/>
  <c r="EE9" i="1" l="1"/>
  <c r="EF11" i="1"/>
  <c r="EF9" i="1" s="1"/>
</calcChain>
</file>

<file path=xl/sharedStrings.xml><?xml version="1.0" encoding="utf-8"?>
<sst xmlns="http://schemas.openxmlformats.org/spreadsheetml/2006/main" count="750" uniqueCount="261">
  <si>
    <t>SETTINGS</t>
  </si>
  <si>
    <t>Project</t>
  </si>
  <si>
    <t>Name of the Project</t>
  </si>
  <si>
    <t>Team-Builder</t>
  </si>
  <si>
    <t>Team</t>
  </si>
  <si>
    <t>Project Manager</t>
  </si>
  <si>
    <t>NAME</t>
  </si>
  <si>
    <t>E-MAIL</t>
  </si>
  <si>
    <t>PHONE</t>
  </si>
  <si>
    <t>000-000-0000</t>
  </si>
  <si>
    <t>Rahil Mehta</t>
  </si>
  <si>
    <t>rbm5480@psu.edu</t>
  </si>
  <si>
    <t>Aaron Yang</t>
  </si>
  <si>
    <t>asy5105@psu.edu</t>
  </si>
  <si>
    <t>Insert new row above this line</t>
  </si>
  <si>
    <t>Today's Date</t>
  </si>
  <si>
    <t>Week Starts from</t>
  </si>
  <si>
    <t>Monday</t>
  </si>
  <si>
    <t>Start Date</t>
  </si>
  <si>
    <t>WBS</t>
  </si>
  <si>
    <t>Tasks Name</t>
  </si>
  <si>
    <t>Assigned to:</t>
  </si>
  <si>
    <t>Date</t>
  </si>
  <si>
    <t>Duration</t>
  </si>
  <si>
    <t>Act. Duration</t>
  </si>
  <si>
    <t>Complete</t>
  </si>
  <si>
    <t xml:space="preserve">Projected End </t>
  </si>
  <si>
    <t>Actual End</t>
  </si>
  <si>
    <t>Assigned</t>
  </si>
  <si>
    <t>Act. Assigned</t>
  </si>
  <si>
    <t>Act. Complete</t>
  </si>
  <si>
    <t>Remaining</t>
  </si>
  <si>
    <t>Act. Remaining</t>
  </si>
  <si>
    <t>Data Collection</t>
  </si>
  <si>
    <t>Create survey questions</t>
  </si>
  <si>
    <t>...</t>
  </si>
  <si>
    <t>Deploy survey</t>
  </si>
  <si>
    <t>Create github repo</t>
  </si>
  <si>
    <t>Clean and explore data</t>
  </si>
  <si>
    <t>1.4.1</t>
  </si>
  <si>
    <t>Assess and remove any duplicate observations</t>
  </si>
  <si>
    <t>1.4.2</t>
  </si>
  <si>
    <t>Investigate and fix any structural errors (e.g., typos, data inconsistencies, etc.)</t>
  </si>
  <si>
    <t>1.4.3</t>
  </si>
  <si>
    <t>Investigate outliers</t>
  </si>
  <si>
    <t>1.4.4</t>
  </si>
  <si>
    <t>Investigate underlying distribution of data/features</t>
  </si>
  <si>
    <t>1.4.4.1</t>
  </si>
  <si>
    <t>Take note of any skewness</t>
  </si>
  <si>
    <t>1.4.5</t>
  </si>
  <si>
    <t>Assess and treat missing values appropriately</t>
  </si>
  <si>
    <t>1.4.6</t>
  </si>
  <si>
    <t>Data validation step  (e.g., Does data make sense?)</t>
  </si>
  <si>
    <t xml:space="preserve">Generate new cases by randomly sampling each feature </t>
  </si>
  <si>
    <t>Front-End</t>
  </si>
  <si>
    <r>
      <rPr>
        <b/>
        <sz val="10"/>
        <color rgb="FFED7D31"/>
        <rFont val="Calibri"/>
      </rPr>
      <t>Rahil</t>
    </r>
    <r>
      <rPr>
        <sz val="10"/>
        <color rgb="FF000000"/>
        <rFont val="Calibri"/>
      </rPr>
      <t xml:space="preserve">, </t>
    </r>
    <r>
      <rPr>
        <b/>
        <sz val="10"/>
        <color rgb="FFC00000"/>
        <rFont val="Calibri"/>
      </rPr>
      <t>Aaron</t>
    </r>
  </si>
  <si>
    <t>-</t>
  </si>
  <si>
    <t>Develop html/css/js home page</t>
  </si>
  <si>
    <t>2.1.1</t>
  </si>
  <si>
    <r>
      <rPr>
        <sz val="10"/>
        <color rgb="FF000000"/>
        <rFont val="Calibri"/>
      </rPr>
      <t>(Proof of Concept) Write "</t>
    </r>
    <r>
      <rPr>
        <i/>
        <sz val="10"/>
        <color rgb="FF000000"/>
        <rFont val="Calibri"/>
      </rPr>
      <t>hello world</t>
    </r>
    <r>
      <rPr>
        <sz val="10"/>
        <color rgb="FF000000"/>
        <rFont val="Calibri"/>
      </rPr>
      <t>" on web page</t>
    </r>
  </si>
  <si>
    <r>
      <rPr>
        <sz val="10"/>
        <color rgb="FF000000"/>
        <rFont val="Calibri"/>
      </rPr>
      <t>Create "</t>
    </r>
    <r>
      <rPr>
        <i/>
        <sz val="10"/>
        <color rgb="FF000000"/>
        <rFont val="Calibri"/>
      </rPr>
      <t>Welcome</t>
    </r>
    <r>
      <rPr>
        <sz val="10"/>
        <color rgb="FF000000"/>
        <rFont val="Calibri"/>
      </rPr>
      <t>" message and "</t>
    </r>
    <r>
      <rPr>
        <i/>
        <sz val="10"/>
        <color rgb="FF000000"/>
        <rFont val="Calibri"/>
      </rPr>
      <t>New</t>
    </r>
    <r>
      <rPr>
        <sz val="10"/>
        <color rgb="FF000000"/>
        <rFont val="Calibri"/>
      </rPr>
      <t xml:space="preserve"> </t>
    </r>
    <r>
      <rPr>
        <i/>
        <sz val="10"/>
        <color rgb="FF000000"/>
        <rFont val="Calibri"/>
      </rPr>
      <t>User</t>
    </r>
    <r>
      <rPr>
        <sz val="10"/>
        <color rgb="FF000000"/>
        <rFont val="Calibri"/>
      </rPr>
      <t>", "</t>
    </r>
    <r>
      <rPr>
        <i/>
        <sz val="10"/>
        <color rgb="FF000000"/>
        <rFont val="Calibri"/>
      </rPr>
      <t>View</t>
    </r>
    <r>
      <rPr>
        <sz val="10"/>
        <color rgb="FF000000"/>
        <rFont val="Calibri"/>
      </rPr>
      <t xml:space="preserve"> </t>
    </r>
    <r>
      <rPr>
        <i/>
        <sz val="10"/>
        <color rgb="FF000000"/>
        <rFont val="Calibri"/>
      </rPr>
      <t>Teams</t>
    </r>
    <r>
      <rPr>
        <sz val="10"/>
        <color rgb="FF000000"/>
        <rFont val="Calibri"/>
      </rPr>
      <t>", and "</t>
    </r>
    <r>
      <rPr>
        <i/>
        <sz val="10"/>
        <color rgb="FF000000"/>
        <rFont val="Calibri"/>
      </rPr>
      <t>Team</t>
    </r>
    <r>
      <rPr>
        <sz val="10"/>
        <color rgb="FF000000"/>
        <rFont val="Calibri"/>
      </rPr>
      <t xml:space="preserve"> </t>
    </r>
    <r>
      <rPr>
        <i/>
        <sz val="10"/>
        <color rgb="FF000000"/>
        <rFont val="Calibri"/>
      </rPr>
      <t>Stats</t>
    </r>
    <r>
      <rPr>
        <sz val="10"/>
        <color rgb="FF000000"/>
        <rFont val="Calibri"/>
      </rPr>
      <t>" buttons</t>
    </r>
  </si>
  <si>
    <t>2.1.3</t>
  </si>
  <si>
    <r>
      <rPr>
        <sz val="10"/>
        <color rgb="FF000000"/>
        <rFont val="Calibri"/>
      </rPr>
      <t>Create html survey / "</t>
    </r>
    <r>
      <rPr>
        <i/>
        <sz val="10"/>
        <color rgb="FF000000"/>
        <rFont val="Calibri"/>
      </rPr>
      <t>New User</t>
    </r>
    <r>
      <rPr>
        <sz val="10"/>
        <color rgb="FF000000"/>
        <rFont val="Calibri"/>
      </rPr>
      <t>" page</t>
    </r>
  </si>
  <si>
    <r>
      <rPr>
        <sz val="10"/>
        <color rgb="FF000000"/>
        <rFont val="Calibri"/>
      </rPr>
      <t>Develop "</t>
    </r>
    <r>
      <rPr>
        <i/>
        <sz val="10"/>
        <color rgb="FF000000"/>
        <rFont val="Calibri"/>
      </rPr>
      <t>Submit</t>
    </r>
    <r>
      <rPr>
        <sz val="10"/>
        <color rgb="FF000000"/>
        <rFont val="Calibri"/>
      </rPr>
      <t>" button functionality</t>
    </r>
  </si>
  <si>
    <t>2.1.3.1.1</t>
  </si>
  <si>
    <r>
      <rPr>
        <sz val="10"/>
        <color rgb="FF000000"/>
        <rFont val="Calibri"/>
      </rPr>
      <t xml:space="preserve">Once </t>
    </r>
    <r>
      <rPr>
        <b/>
        <sz val="10"/>
        <color rgb="FF000000"/>
        <rFont val="Calibri"/>
      </rPr>
      <t xml:space="preserve">Submit Button API </t>
    </r>
    <r>
      <rPr>
        <sz val="10"/>
        <color rgb="FF000000"/>
        <rFont val="Calibri"/>
      </rPr>
      <t>is created, connect survey to API to send data to database on button click</t>
    </r>
  </si>
  <si>
    <t>2.1.3.1.2</t>
  </si>
  <si>
    <r>
      <rPr>
        <sz val="10"/>
        <color rgb="FF000000"/>
        <rFont val="Calibri"/>
      </rPr>
      <t xml:space="preserve">Once </t>
    </r>
    <r>
      <rPr>
        <b/>
        <sz val="10"/>
        <color rgb="FF000000"/>
        <rFont val="Calibri"/>
      </rPr>
      <t>Submit Button API</t>
    </r>
    <r>
      <rPr>
        <sz val="10"/>
        <color rgb="FF000000"/>
        <rFont val="Calibri"/>
      </rPr>
      <t xml:space="preserve"> is created, redirect user back to home page on button click</t>
    </r>
  </si>
  <si>
    <r>
      <rPr>
        <sz val="10"/>
        <color rgb="FF000000"/>
        <rFont val="Calibri"/>
      </rPr>
      <t>Create "</t>
    </r>
    <r>
      <rPr>
        <i/>
        <sz val="10"/>
        <color rgb="FF000000"/>
        <rFont val="Calibri"/>
      </rPr>
      <t>View Teams</t>
    </r>
    <r>
      <rPr>
        <sz val="10"/>
        <color rgb="FF000000"/>
        <rFont val="Calibri"/>
      </rPr>
      <t>" page</t>
    </r>
  </si>
  <si>
    <t>Rahil</t>
  </si>
  <si>
    <t>2.1.4.1</t>
  </si>
  <si>
    <r>
      <rPr>
        <sz val="10"/>
        <color rgb="FF000000"/>
        <rFont val="Calibri"/>
      </rPr>
      <t xml:space="preserve">Once </t>
    </r>
    <r>
      <rPr>
        <b/>
        <sz val="10"/>
        <color rgb="FF000000"/>
        <rFont val="Calibri"/>
      </rPr>
      <t>Team Lookup API</t>
    </r>
    <r>
      <rPr>
        <sz val="10"/>
        <color rgb="FF000000"/>
        <rFont val="Calibri"/>
      </rPr>
      <t xml:space="preserve"> is created,  create search box to search database by individual user name</t>
    </r>
  </si>
  <si>
    <t>On team selection, redirect user to new page that outputs team id/name and team members</t>
  </si>
  <si>
    <t>2.1.4</t>
  </si>
  <si>
    <r>
      <rPr>
        <sz val="10"/>
        <color rgb="FF000000"/>
        <rFont val="Calibri"/>
      </rPr>
      <t>Create "</t>
    </r>
    <r>
      <rPr>
        <i/>
        <sz val="10"/>
        <color rgb="FF000000"/>
        <rFont val="Calibri"/>
      </rPr>
      <t>Team Stats</t>
    </r>
    <r>
      <rPr>
        <sz val="10"/>
        <color rgb="FF000000"/>
        <rFont val="Calibri"/>
      </rPr>
      <t>" page</t>
    </r>
  </si>
  <si>
    <t>Aaron</t>
  </si>
  <si>
    <r>
      <rPr>
        <sz val="10"/>
        <color rgb="FF000000"/>
        <rFont val="Calibri"/>
      </rPr>
      <t xml:space="preserve">Once </t>
    </r>
    <r>
      <rPr>
        <b/>
        <sz val="10"/>
        <color rgb="FF000000"/>
        <rFont val="Calibri"/>
      </rPr>
      <t>Team Stats API</t>
    </r>
    <r>
      <rPr>
        <sz val="10"/>
        <color rgb="FF000000"/>
        <rFont val="Calibri"/>
      </rPr>
      <t xml:space="preserve"> is created, create search box to search database by team id/name</t>
    </r>
  </si>
  <si>
    <t>2.1.4.2</t>
  </si>
  <si>
    <t>On team selection, redirect user to new page that outputs attributes from Team database</t>
  </si>
  <si>
    <t>2.1.5</t>
  </si>
  <si>
    <r>
      <rPr>
        <sz val="10"/>
        <color rgb="FF000000"/>
        <rFont val="Calibri"/>
      </rPr>
      <t>Develop "</t>
    </r>
    <r>
      <rPr>
        <i/>
        <sz val="10"/>
        <color rgb="FF000000"/>
        <rFont val="Calibri"/>
      </rPr>
      <t>New User</t>
    </r>
    <r>
      <rPr>
        <sz val="10"/>
        <color rgb="FF000000"/>
        <rFont val="Calibri"/>
      </rPr>
      <t>" button</t>
    </r>
  </si>
  <si>
    <r>
      <rPr>
        <sz val="10"/>
        <color rgb="FF000000"/>
        <rFont val="Calibri"/>
      </rPr>
      <t>Embed hyperlink to "</t>
    </r>
    <r>
      <rPr>
        <i/>
        <sz val="10"/>
        <color rgb="FF000000"/>
        <rFont val="Calibri"/>
      </rPr>
      <t>New User</t>
    </r>
    <r>
      <rPr>
        <sz val="10"/>
        <color rgb="FF000000"/>
        <rFont val="Calibri"/>
      </rPr>
      <t>" survey/page</t>
    </r>
  </si>
  <si>
    <t>2.1.6</t>
  </si>
  <si>
    <r>
      <rPr>
        <sz val="10"/>
        <color rgb="FF000000"/>
        <rFont val="Calibri"/>
      </rPr>
      <t>Develop "</t>
    </r>
    <r>
      <rPr>
        <i/>
        <sz val="10"/>
        <color rgb="FF000000"/>
        <rFont val="Calibri"/>
      </rPr>
      <t>View Teams</t>
    </r>
    <r>
      <rPr>
        <sz val="10"/>
        <color rgb="FF000000"/>
        <rFont val="Calibri"/>
      </rPr>
      <t>" buttons</t>
    </r>
  </si>
  <si>
    <t>2.1.6.1</t>
  </si>
  <si>
    <r>
      <rPr>
        <sz val="10"/>
        <color rgb="FF000000"/>
        <rFont val="Calibri"/>
      </rPr>
      <t>Embed hyperlink to "</t>
    </r>
    <r>
      <rPr>
        <i/>
        <sz val="10"/>
        <color rgb="FF000000"/>
        <rFont val="Calibri"/>
      </rPr>
      <t>View Teams</t>
    </r>
    <r>
      <rPr>
        <sz val="10"/>
        <color rgb="FF000000"/>
        <rFont val="Calibri"/>
      </rPr>
      <t xml:space="preserve">" page </t>
    </r>
  </si>
  <si>
    <t>2.1.7</t>
  </si>
  <si>
    <r>
      <rPr>
        <sz val="10"/>
        <color rgb="FF000000"/>
        <rFont val="Calibri"/>
      </rPr>
      <t>Develop "</t>
    </r>
    <r>
      <rPr>
        <i/>
        <sz val="10"/>
        <color rgb="FF000000"/>
        <rFont val="Calibri"/>
      </rPr>
      <t>Team Stats</t>
    </r>
    <r>
      <rPr>
        <sz val="10"/>
        <color rgb="FF000000"/>
        <rFont val="Calibri"/>
      </rPr>
      <t>" page</t>
    </r>
  </si>
  <si>
    <t>2.1.7.1</t>
  </si>
  <si>
    <r>
      <rPr>
        <sz val="10"/>
        <color rgb="FF000000"/>
        <rFont val="Calibri"/>
      </rPr>
      <t>Embed hyperlink to "</t>
    </r>
    <r>
      <rPr>
        <i/>
        <sz val="10"/>
        <color rgb="FF000000"/>
        <rFont val="Calibri"/>
      </rPr>
      <t>Team Stats</t>
    </r>
    <r>
      <rPr>
        <sz val="10"/>
        <color rgb="FF000000"/>
        <rFont val="Calibri"/>
      </rPr>
      <t>" page</t>
    </r>
  </si>
  <si>
    <t>Back-End and Middleware</t>
  </si>
  <si>
    <t>Taylor</t>
  </si>
  <si>
    <t>Develop database schema</t>
  </si>
  <si>
    <t>Create database in XAMPP / MySQL</t>
  </si>
  <si>
    <t>Create  database tables in XAMPP / MySQL</t>
  </si>
  <si>
    <r>
      <rPr>
        <sz val="10"/>
        <color rgb="FF000000"/>
        <rFont val="Calibri"/>
      </rPr>
      <t xml:space="preserve">Create </t>
    </r>
    <r>
      <rPr>
        <b/>
        <sz val="10"/>
        <color rgb="FF000000"/>
        <rFont val="Calibri"/>
      </rPr>
      <t>Team Stats API</t>
    </r>
  </si>
  <si>
    <t>3.4.1</t>
  </si>
  <si>
    <t>API receives team ID and outputs filtered Team Stats table</t>
  </si>
  <si>
    <r>
      <rPr>
        <sz val="10"/>
        <color rgb="FF000000"/>
        <rFont val="Calibri"/>
      </rPr>
      <t xml:space="preserve">Create </t>
    </r>
    <r>
      <rPr>
        <b/>
        <sz val="10"/>
        <color rgb="FF000000"/>
        <rFont val="Calibri"/>
      </rPr>
      <t>Team Lookup / View Results API</t>
    </r>
  </si>
  <si>
    <t>3.5.1</t>
  </si>
  <si>
    <t>converts database users into JSON objects</t>
  </si>
  <si>
    <r>
      <rPr>
        <sz val="10"/>
        <color rgb="FF000000"/>
        <rFont val="Calibri"/>
      </rPr>
      <t>Create New User</t>
    </r>
    <r>
      <rPr>
        <b/>
        <sz val="10"/>
        <color rgb="FF000000"/>
        <rFont val="Calibri"/>
      </rPr>
      <t xml:space="preserve"> API (API takes survey input and outputs into master table in team-builder DB)</t>
    </r>
  </si>
  <si>
    <t>Create team-builder</t>
  </si>
  <si>
    <t>Develop similarity/dissimilarity-based clustering model in Azure ML Designer</t>
  </si>
  <si>
    <t>Application Hosting</t>
  </si>
  <si>
    <t>Create local XAMPP Server (main development done offline) - DONE INDIVIDUALLY</t>
  </si>
  <si>
    <t xml:space="preserve">Create web server through Azure </t>
  </si>
  <si>
    <t>Manage API access in Azure</t>
  </si>
  <si>
    <t>Push master git branch into Azure server</t>
  </si>
  <si>
    <t>Class Deliverables</t>
  </si>
  <si>
    <t>All</t>
  </si>
  <si>
    <t>Charts and Networks</t>
  </si>
  <si>
    <t>Midterm Presentation</t>
  </si>
  <si>
    <t>Midterm: Peer Reviews and Grading</t>
  </si>
  <si>
    <t>Response to Reviews Comments (Midterm)</t>
  </si>
  <si>
    <t>Midterm: Individual Submissions</t>
  </si>
  <si>
    <t>Online Mandatory Feedback Session 2</t>
  </si>
  <si>
    <t>Implementation</t>
  </si>
  <si>
    <t>In-Person Feedback Session 3</t>
  </si>
  <si>
    <t>In-Person Feedback Session 4</t>
  </si>
  <si>
    <t>Enhanced Implementation</t>
  </si>
  <si>
    <t>Online Mandatory Feedback Session 3</t>
  </si>
  <si>
    <t>Testing</t>
  </si>
  <si>
    <t>Revise, Redo</t>
  </si>
  <si>
    <t>Results, Conclusions, Future Work</t>
  </si>
  <si>
    <t>Exit Survey</t>
  </si>
  <si>
    <t>Online Mandatory Feedback Session 4</t>
  </si>
  <si>
    <t>Written Report + PPT + Presentation</t>
  </si>
  <si>
    <t>In-Person Feedback Session 5</t>
  </si>
  <si>
    <t>In-Person Feedback Session 6</t>
  </si>
  <si>
    <t>Return of Peer Reviews (Team)</t>
  </si>
  <si>
    <t>Return of Peer Reviews (Individual Assessment)</t>
  </si>
  <si>
    <t>Reponse to Reviewers' Comments</t>
  </si>
  <si>
    <r>
      <t>TEMPLATE ROWS</t>
    </r>
    <r>
      <rPr>
        <sz val="12"/>
        <color theme="1"/>
        <rFont val="Calibri"/>
        <family val="2"/>
        <scheme val="minor"/>
      </rPr>
      <t xml:space="preserve"> (do not modify)</t>
    </r>
  </si>
  <si>
    <t>Project 1</t>
  </si>
  <si>
    <r>
      <t>Sub Project (</t>
    </r>
    <r>
      <rPr>
        <b/>
        <sz val="10"/>
        <color theme="1"/>
        <rFont val="Calibri"/>
        <family val="2"/>
        <scheme val="minor"/>
      </rPr>
      <t>Level 1)</t>
    </r>
  </si>
  <si>
    <r>
      <t>Sub Project (</t>
    </r>
    <r>
      <rPr>
        <b/>
        <sz val="10"/>
        <color theme="1"/>
        <rFont val="Calibri"/>
        <family val="2"/>
        <scheme val="minor"/>
      </rPr>
      <t>Level 2)</t>
    </r>
  </si>
  <si>
    <r>
      <rPr>
        <sz val="10"/>
        <color rgb="FF000000"/>
        <rFont val="Calibri"/>
      </rPr>
      <t>Sub Project (</t>
    </r>
    <r>
      <rPr>
        <b/>
        <sz val="10"/>
        <color rgb="FF000000"/>
        <rFont val="Calibri"/>
      </rPr>
      <t>Level 3)</t>
    </r>
  </si>
  <si>
    <r>
      <t>Sub Project (</t>
    </r>
    <r>
      <rPr>
        <b/>
        <sz val="10"/>
        <color theme="1"/>
        <rFont val="Calibri"/>
        <family val="2"/>
        <scheme val="minor"/>
      </rPr>
      <t>Level 4)</t>
    </r>
  </si>
  <si>
    <t>© 2022 Spreadsheet123 LTD</t>
  </si>
  <si>
    <t>Augment data using SMOTE</t>
  </si>
  <si>
    <t>2.1.5.1</t>
  </si>
  <si>
    <t>2.1.5.2</t>
  </si>
  <si>
    <r>
      <rPr>
        <sz val="10"/>
        <color rgb="FF000000"/>
        <rFont val="Calibri"/>
      </rPr>
      <t>Embed hyperlink to "</t>
    </r>
    <r>
      <rPr>
        <i/>
        <sz val="10"/>
        <color rgb="FF000000"/>
        <rFont val="Calibri"/>
      </rPr>
      <t>New User</t>
    </r>
    <r>
      <rPr>
        <sz val="10"/>
        <color rgb="FF000000"/>
        <rFont val="Calibri"/>
      </rPr>
      <t xml:space="preserve">" survey </t>
    </r>
  </si>
  <si>
    <t>2.1.8</t>
  </si>
  <si>
    <t>2.1.8.1</t>
  </si>
  <si>
    <t>Create main user database in SQL Server</t>
  </si>
  <si>
    <t>Create team database in SQL Server</t>
  </si>
  <si>
    <t>API recieves team input and outputs filtered Team Stats table</t>
  </si>
  <si>
    <r>
      <rPr>
        <sz val="10"/>
        <color rgb="FF000000"/>
        <rFont val="Calibri"/>
      </rPr>
      <t xml:space="preserve">Create </t>
    </r>
    <r>
      <rPr>
        <b/>
        <sz val="10"/>
        <color rgb="FF000000"/>
        <rFont val="Calibri"/>
      </rPr>
      <t>Team Lookup API</t>
    </r>
  </si>
  <si>
    <t>API converts database users into JSON objects</t>
  </si>
  <si>
    <r>
      <rPr>
        <sz val="10"/>
        <color rgb="FF000000"/>
        <rFont val="Calibri"/>
      </rPr>
      <t xml:space="preserve">Create </t>
    </r>
    <r>
      <rPr>
        <b/>
        <sz val="10"/>
        <color rgb="FF000000"/>
        <rFont val="Calibri"/>
      </rPr>
      <t>Submit Button API</t>
    </r>
  </si>
  <si>
    <t>Create web server through Azure (main development done in local server thru XAMPP)</t>
  </si>
  <si>
    <t>HELP</t>
  </si>
  <si>
    <t>Terminology</t>
  </si>
  <si>
    <t>Work Breakdown Structure</t>
  </si>
  <si>
    <t>Predecessor</t>
  </si>
  <si>
    <t>Task that has been followed or replaced by another</t>
  </si>
  <si>
    <t>Help</t>
  </si>
  <si>
    <t>How to begin using Gantt Chart?</t>
  </si>
  <si>
    <t>● Only modify cells with Blue background, including Week Starts from and Start Date, which determines</t>
  </si>
  <si>
    <t xml:space="preserve">    the first day of the gantt chart.</t>
  </si>
  <si>
    <t xml:space="preserve">● Cells with Grey background in column Task Name and Assigned To can also be modified as well as other </t>
  </si>
  <si>
    <t xml:space="preserve">    cells, but with care as they contain formulas, which summarize information from all subtasks of that </t>
  </si>
  <si>
    <t xml:space="preserve">    project.</t>
  </si>
  <si>
    <t>● You can begin gantt chart from any day of the week by choosing it from the drop down list in cell C8.</t>
  </si>
  <si>
    <t>● Only 120 days are shown at once, the Gantt Chart is limited by maximum 365 days, but you can adjust it</t>
  </si>
  <si>
    <t xml:space="preserve">    by changing settings of the scrollbar.</t>
  </si>
  <si>
    <t>● Use the scrollbar to change the range of dates displayed on the gantt chart.</t>
  </si>
  <si>
    <t>How can I print the Gantt Chart?</t>
  </si>
  <si>
    <t>To print the Gantt Chart first you need to define the printing area by selecting the range of cells that you</t>
  </si>
  <si>
    <r>
      <t xml:space="preserve">want to print then go to </t>
    </r>
    <r>
      <rPr>
        <b/>
        <sz val="11"/>
        <color theme="1"/>
        <rFont val="Calibri"/>
        <family val="2"/>
        <scheme val="minor"/>
      </rPr>
      <t>Page Layout tab</t>
    </r>
    <r>
      <rPr>
        <sz val="11"/>
        <color theme="1"/>
        <rFont val="Calibri"/>
        <family val="2"/>
        <scheme val="minor"/>
      </rPr>
      <t xml:space="preserve"> in the ribbon, click on the</t>
    </r>
    <r>
      <rPr>
        <b/>
        <sz val="11"/>
        <color theme="1"/>
        <rFont val="Calibri"/>
        <family val="2"/>
        <scheme val="minor"/>
      </rPr>
      <t xml:space="preserve"> Print Area</t>
    </r>
    <r>
      <rPr>
        <sz val="11"/>
        <color theme="1"/>
        <rFont val="Calibri"/>
        <family val="2"/>
        <scheme val="minor"/>
      </rPr>
      <t xml:space="preserve"> &gt; </t>
    </r>
    <r>
      <rPr>
        <b/>
        <sz val="11"/>
        <color theme="1"/>
        <rFont val="Calibri"/>
        <family val="2"/>
        <scheme val="minor"/>
      </rPr>
      <t>Set Print Area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</si>
  <si>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rgb="FFFF0000"/>
        <rFont val="Calibri"/>
        <family val="2"/>
        <scheme val="minor"/>
      </rPr>
      <t>Important:</t>
    </r>
    <r>
      <rPr>
        <sz val="11"/>
        <color theme="1"/>
        <rFont val="Calibri"/>
        <family val="2"/>
        <scheme val="minor"/>
      </rPr>
      <t xml:space="preserve"> The number of selected cells can be wider than default printing area which may results in </t>
    </r>
  </si>
  <si>
    <t>split printouts.</t>
  </si>
  <si>
    <r>
      <t xml:space="preserve">To adjust print out scaling or orientation click on </t>
    </r>
    <r>
      <rPr>
        <b/>
        <sz val="11"/>
        <color theme="1"/>
        <rFont val="Calibri"/>
        <family val="2"/>
        <scheme val="minor"/>
      </rPr>
      <t>Margins</t>
    </r>
    <r>
      <rPr>
        <sz val="11"/>
        <color theme="1"/>
        <rFont val="Calibri"/>
        <family val="2"/>
        <scheme val="minor"/>
      </rPr>
      <t xml:space="preserve">  &gt; </t>
    </r>
    <r>
      <rPr>
        <b/>
        <sz val="11"/>
        <color theme="1"/>
        <rFont val="Calibri"/>
        <family val="2"/>
        <scheme val="minor"/>
      </rPr>
      <t>Custom Margins</t>
    </r>
    <r>
      <rPr>
        <sz val="11"/>
        <color theme="1"/>
        <rFont val="Calibri"/>
        <family val="2"/>
        <scheme val="minor"/>
      </rPr>
      <t xml:space="preserve"> then in the dialogue window </t>
    </r>
  </si>
  <si>
    <r>
      <t xml:space="preserve">click on the </t>
    </r>
    <r>
      <rPr>
        <b/>
        <sz val="11"/>
        <color theme="1"/>
        <rFont val="Calibri"/>
        <family val="2"/>
        <scheme val="minor"/>
      </rPr>
      <t>Page</t>
    </r>
    <r>
      <rPr>
        <sz val="11"/>
        <color theme="1"/>
        <rFont val="Calibri"/>
        <family val="2"/>
        <scheme val="minor"/>
      </rPr>
      <t xml:space="preserve"> tab and adjust printing </t>
    </r>
    <r>
      <rPr>
        <b/>
        <sz val="11"/>
        <color theme="1"/>
        <rFont val="Calibri"/>
        <family val="2"/>
        <scheme val="minor"/>
      </rPr>
      <t>Orientation</t>
    </r>
    <r>
      <rPr>
        <sz val="11"/>
        <color theme="1"/>
        <rFont val="Calibri"/>
        <family val="2"/>
        <scheme val="minor"/>
      </rPr>
      <t xml:space="preserve"> and  </t>
    </r>
    <r>
      <rPr>
        <b/>
        <sz val="11"/>
        <color theme="1"/>
        <rFont val="Calibri"/>
        <family val="2"/>
        <scheme val="minor"/>
      </rPr>
      <t>Scaling</t>
    </r>
    <r>
      <rPr>
        <sz val="11"/>
        <color theme="1"/>
        <rFont val="Calibri"/>
        <family val="2"/>
        <scheme val="minor"/>
      </rPr>
      <t xml:space="preserve"> settings as desired.</t>
    </r>
  </si>
  <si>
    <t>How to start task after the end of predecessor task?</t>
  </si>
  <si>
    <t xml:space="preserve">When you need to start new task after the end of predecessor task, you can do the following: </t>
  </si>
  <si>
    <r>
      <t xml:space="preserve">in the Start Date you can enter the following formula </t>
    </r>
    <r>
      <rPr>
        <b/>
        <sz val="11"/>
        <color theme="1"/>
        <rFont val="Calibri"/>
        <family val="2"/>
        <scheme val="minor"/>
      </rPr>
      <t>=ActualEnd + 1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=WORKDAY(ActualEnd,1)</t>
    </r>
    <r>
      <rPr>
        <sz val="11"/>
        <color theme="1"/>
        <rFont val="Calibri"/>
        <family val="2"/>
        <scheme val="minor"/>
      </rPr>
      <t xml:space="preserve"> to start</t>
    </r>
  </si>
  <si>
    <r>
      <t xml:space="preserve">new task on the next working day, where </t>
    </r>
    <r>
      <rPr>
        <b/>
        <sz val="11"/>
        <color theme="1"/>
        <rFont val="Calibri"/>
        <family val="2"/>
        <scheme val="minor"/>
      </rPr>
      <t>ActualEnd</t>
    </r>
    <r>
      <rPr>
        <sz val="11"/>
        <color theme="1"/>
        <rFont val="Calibri"/>
        <family val="2"/>
        <scheme val="minor"/>
      </rPr>
      <t xml:space="preserve"> is the date of the end of predecessor task in the </t>
    </r>
  </si>
  <si>
    <r>
      <t xml:space="preserve">column </t>
    </r>
    <r>
      <rPr>
        <b/>
        <sz val="11"/>
        <color theme="1"/>
        <rFont val="Calibri"/>
        <family val="2"/>
        <scheme val="minor"/>
      </rPr>
      <t>Actual End</t>
    </r>
    <r>
      <rPr>
        <sz val="11"/>
        <color theme="1"/>
        <rFont val="Calibri"/>
        <family val="2"/>
        <scheme val="minor"/>
      </rPr>
      <t>.</t>
    </r>
  </si>
  <si>
    <t>What is the difference between Duration and Actual Duration?</t>
  </si>
  <si>
    <r>
      <t xml:space="preserve">The </t>
    </r>
    <r>
      <rPr>
        <b/>
        <sz val="11"/>
        <color theme="1"/>
        <rFont val="Calibri"/>
        <family val="2"/>
        <scheme val="minor"/>
      </rPr>
      <t>Duration</t>
    </r>
    <r>
      <rPr>
        <sz val="11"/>
        <color theme="1"/>
        <rFont val="Calibri"/>
        <family val="2"/>
        <scheme val="minor"/>
      </rPr>
      <t xml:space="preserve"> is used to define expected duration of the task.  </t>
    </r>
    <r>
      <rPr>
        <b/>
        <sz val="11"/>
        <color theme="1"/>
        <rFont val="Calibri"/>
        <family val="2"/>
        <scheme val="minor"/>
      </rPr>
      <t>Actual Duration</t>
    </r>
    <r>
      <rPr>
        <sz val="11"/>
        <color theme="1"/>
        <rFont val="Calibri"/>
        <family val="2"/>
        <scheme val="minor"/>
      </rPr>
      <t xml:space="preserve"> defines the total length of </t>
    </r>
  </si>
  <si>
    <t>time of the task - even if it exceeds the predicted duration or if the task was finished ahead of schedule.</t>
  </si>
  <si>
    <r>
      <t xml:space="preserve">For your convenience, </t>
    </r>
    <r>
      <rPr>
        <b/>
        <sz val="11"/>
        <color theme="1"/>
        <rFont val="Calibri"/>
        <family val="2"/>
        <scheme val="minor"/>
      </rPr>
      <t>Actual Duration</t>
    </r>
    <r>
      <rPr>
        <sz val="11"/>
        <color theme="1"/>
        <rFont val="Calibri"/>
        <family val="2"/>
        <scheme val="minor"/>
      </rPr>
      <t xml:space="preserve"> corrects </t>
    </r>
    <r>
      <rPr>
        <b/>
        <sz val="11"/>
        <color theme="1"/>
        <rFont val="Calibri"/>
        <family val="2"/>
        <scheme val="minor"/>
      </rPr>
      <t>Actual End</t>
    </r>
    <r>
      <rPr>
        <sz val="11"/>
        <color theme="1"/>
        <rFont val="Calibri"/>
        <family val="2"/>
        <scheme val="minor"/>
      </rPr>
      <t xml:space="preserve"> date and thereby adjusts start date of any</t>
    </r>
  </si>
  <si>
    <t>following tasks when you use formula to enter start date as explained above.</t>
  </si>
  <si>
    <t>How to insert new tasks and subtasks in to the project?</t>
  </si>
  <si>
    <t>The Project Manager Gantt Chart contains Template rows, which you can use to insert new tasks into your</t>
  </si>
  <si>
    <r>
      <t>project. You can copy entire row by clicking on the row reference number then copy it (</t>
    </r>
    <r>
      <rPr>
        <b/>
        <sz val="11"/>
        <color theme="1"/>
        <rFont val="Calibri"/>
        <family val="2"/>
        <scheme val="minor"/>
      </rPr>
      <t>Ctrl + C</t>
    </r>
    <r>
      <rPr>
        <sz val="11"/>
        <color theme="1"/>
        <rFont val="Calibri"/>
        <family val="2"/>
        <scheme val="minor"/>
      </rPr>
      <t>) then right</t>
    </r>
  </si>
  <si>
    <t>click on the row reference above which you need to insert your new task and select Insert Copied Cell.</t>
  </si>
  <si>
    <t xml:space="preserve">Note that WBS task and subtask numbering is automated. You can also use the same technique to insert </t>
  </si>
  <si>
    <t>new projects.</t>
  </si>
  <si>
    <t xml:space="preserve">If you are inserting new task after the last task be sure to check formulas in following columns: </t>
  </si>
  <si>
    <r>
      <rPr>
        <b/>
        <sz val="11"/>
        <color theme="1"/>
        <rFont val="Calibri"/>
        <family val="2"/>
        <scheme val="minor"/>
      </rPr>
      <t>Date, Complete, Projected End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Actual End</t>
    </r>
    <r>
      <rPr>
        <sz val="11"/>
        <color theme="1"/>
        <rFont val="Calibri"/>
        <family val="2"/>
        <scheme val="minor"/>
      </rPr>
      <t>. Each of this formulas contain references to the cells</t>
    </r>
  </si>
  <si>
    <r>
      <t xml:space="preserve">below </t>
    </r>
    <r>
      <rPr>
        <b/>
        <sz val="11"/>
        <color theme="1"/>
        <rFont val="Calibri"/>
        <family val="2"/>
        <scheme val="minor"/>
      </rPr>
      <t>=MAX(H41:H46)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=SUMPRODUCT(E41:E46,G41:G46)/SUM(E41:E46)</t>
    </r>
    <r>
      <rPr>
        <sz val="11"/>
        <color theme="1"/>
        <rFont val="Calibri"/>
        <family val="2"/>
        <scheme val="minor"/>
      </rPr>
      <t xml:space="preserve"> where the range </t>
    </r>
    <r>
      <rPr>
        <b/>
        <sz val="11"/>
        <color theme="1"/>
        <rFont val="Calibri"/>
        <family val="2"/>
        <scheme val="minor"/>
      </rPr>
      <t>H41:H46</t>
    </r>
    <r>
      <rPr>
        <sz val="11"/>
        <color theme="1"/>
        <rFont val="Calibri"/>
        <family val="2"/>
        <scheme val="minor"/>
      </rPr>
      <t>,</t>
    </r>
  </si>
  <si>
    <r>
      <rPr>
        <b/>
        <sz val="11"/>
        <color theme="1"/>
        <rFont val="Calibri"/>
        <family val="2"/>
        <scheme val="minor"/>
      </rPr>
      <t>E41:E46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G41:G46</t>
    </r>
    <r>
      <rPr>
        <sz val="11"/>
        <color theme="1"/>
        <rFont val="Calibri"/>
        <family val="2"/>
        <scheme val="minor"/>
      </rPr>
      <t xml:space="preserve"> is the range of cells that this formula computes. You can change this references to</t>
    </r>
  </si>
  <si>
    <t>include new tasks.</t>
  </si>
  <si>
    <t>Click to veiw video help</t>
  </si>
  <si>
    <t>Need more help or have a question?</t>
  </si>
  <si>
    <t>For any questions regarding use of this template please email us.</t>
  </si>
  <si>
    <t>Send e-mail</t>
  </si>
  <si>
    <t>PROJECT GANTT CHART PRO</t>
  </si>
  <si>
    <t>Benefits of Project Manager Gantt Chart Pro</t>
  </si>
  <si>
    <t>Project Manager Gantt Chart Pro is completely Unlocked, which is giving you the ability</t>
  </si>
  <si>
    <t>for further customisation.</t>
  </si>
  <si>
    <t>Ability to create task dependencies with use of predecessor.</t>
  </si>
  <si>
    <t>More ways to define task duration.</t>
  </si>
  <si>
    <t>Gantt Chart Daily, Weekly and Monthly views, great for projects with long durations.</t>
  </si>
  <si>
    <t>Ability to Include/Exclude Weekends</t>
  </si>
  <si>
    <t>Ability to Include/Exclude Holidays which can be defined on the Settings Tab.</t>
  </si>
  <si>
    <t>Lifetime Updates and Upgrades.</t>
  </si>
  <si>
    <t>Terms of Use - EULA</t>
  </si>
  <si>
    <t>IMPORTANT—READ CAREFULLY: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</si>
  <si>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</si>
  <si>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</si>
  <si>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</si>
  <si>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</si>
  <si>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</si>
  <si>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</si>
  <si>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</si>
  <si>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</si>
  <si>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</si>
  <si>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r>
      <t xml:space="preserve">This EULA grants you the right to download this TEMPLATE free of charge for </t>
    </r>
    <r>
      <rPr>
        <b/>
        <sz val="10"/>
        <color rgb="FFFF0000"/>
        <rFont val="Arial"/>
        <family val="2"/>
      </rPr>
      <t>personal use or use within your company</t>
    </r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</si>
  <si>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</si>
  <si>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</si>
  <si>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</si>
  <si>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</si>
  <si>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</si>
  <si>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1"/>
        <color rgb="FFFF0000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</si>
  <si>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rgb="FFFF0000"/>
        <rFont val="Calibri"/>
        <family val="2"/>
      </rPr>
      <t>TEMPLATE</t>
    </r>
    <r>
      <rPr>
        <sz val="11"/>
        <color rgb="FFFF0000"/>
        <rFont val="Calibri"/>
        <family val="2"/>
      </rPr>
      <t xml:space="preserve"> in any stand-alone products that contain only the TEMPLATE,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</si>
  <si>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</si>
  <si>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</si>
  <si>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</si>
  <si>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</si>
  <si>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</si>
  <si>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</si>
  <si>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</si>
  <si>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</si>
  <si>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color indexed="8"/>
        <rFont val="Calibri"/>
        <family val="2"/>
      </rPr>
      <t>Spreadsheet123.com</t>
    </r>
    <r>
      <rPr>
        <sz val="11"/>
        <color theme="1"/>
        <rFont val="Calibri"/>
        <family val="2"/>
        <scheme val="minor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</si>
  <si>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</si>
  <si>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</si>
  <si>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</si>
  <si>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</si>
  <si>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</si>
  <si>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</si>
  <si>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</si>
  <si>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</si>
  <si>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</si>
  <si>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</si>
  <si>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</si>
  <si>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</si>
  <si>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</si>
  <si>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</si>
  <si>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</si>
  <si>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</si>
  <si>
    <r>
      <rPr>
        <b/>
        <strike/>
        <sz val="10"/>
        <color rgb="FFED7D31"/>
        <rFont val="Calibri"/>
      </rPr>
      <t>Rahil</t>
    </r>
    <r>
      <rPr>
        <strike/>
        <sz val="10"/>
        <color rgb="FF000000"/>
        <rFont val="Calibri"/>
      </rPr>
      <t xml:space="preserve">, </t>
    </r>
    <r>
      <rPr>
        <b/>
        <strike/>
        <sz val="10"/>
        <color rgb="FFC00000"/>
        <rFont val="Calibri"/>
      </rPr>
      <t>Aaron</t>
    </r>
  </si>
  <si>
    <r>
      <rPr>
        <b/>
        <strike/>
        <sz val="10"/>
        <color rgb="FFC00000"/>
        <rFont val="Calibri"/>
      </rPr>
      <t>Aaron</t>
    </r>
    <r>
      <rPr>
        <b/>
        <sz val="10"/>
        <color rgb="FFC00000"/>
        <rFont val="Calibri"/>
      </rPr>
      <t xml:space="preserve"> </t>
    </r>
  </si>
  <si>
    <r>
      <rPr>
        <b/>
        <strike/>
        <sz val="10"/>
        <color rgb="FFED7D31"/>
        <rFont val="Calibri"/>
      </rPr>
      <t>Rahil</t>
    </r>
    <r>
      <rPr>
        <b/>
        <sz val="10"/>
        <color rgb="FFED7D31"/>
        <rFont val="Calibri"/>
      </rPr>
      <t xml:space="preserve"> </t>
    </r>
  </si>
  <si>
    <r>
      <t>(Proof of Concept) Write "</t>
    </r>
    <r>
      <rPr>
        <i/>
        <sz val="10"/>
        <color rgb="FF000000"/>
        <rFont val="Calibri"/>
      </rPr>
      <t>hello world</t>
    </r>
    <r>
      <rPr>
        <sz val="10"/>
        <color rgb="FF000000"/>
        <rFont val="Calibri"/>
      </rPr>
      <t>" on web page</t>
    </r>
  </si>
  <si>
    <r>
      <t>ALL</t>
    </r>
    <r>
      <rPr>
        <b/>
        <sz val="10"/>
        <color rgb="FF000000"/>
        <rFont val="Calibri"/>
      </rPr>
      <t/>
    </r>
  </si>
  <si>
    <t xml:space="preserve">Assess and remove any duplicate observations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</si>
</sst>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ddd"/>
    <numFmt numFmtId="165" formatCode="dd\ mmm\ yyyy\,\ dddd"/>
  </numFmts>
  <fonts count="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0"/>
      <color theme="0"/>
      <name val="Calibri"/>
      <family val="2"/>
      <scheme val="minor"/>
    </font>
    <font>
      <sz val="24"/>
      <color theme="4" tint="-0.249977111117893"/>
      <name val="Arial"/>
      <family val="2"/>
    </font>
    <font>
      <sz val="11"/>
      <color theme="1"/>
      <name val="Arial"/>
      <family val="2"/>
    </font>
    <font>
      <sz val="18"/>
      <color theme="0"/>
      <name val="Arial"/>
      <family val="2"/>
    </font>
    <font>
      <b/>
      <sz val="14"/>
      <color theme="0"/>
      <name val="Arial"/>
      <family val="2"/>
    </font>
    <font>
      <sz val="11"/>
      <color theme="1" tint="0.34998626667073579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sz val="24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4" tint="-0.249977111117893"/>
      <name val="Arial"/>
      <family val="2"/>
    </font>
    <font>
      <sz val="18"/>
      <color indexed="18"/>
      <name val="Arial"/>
    </font>
    <font>
      <b/>
      <sz val="24"/>
      <color indexed="9"/>
      <name val="Calibri"/>
      <family val="2"/>
    </font>
    <font>
      <sz val="10"/>
      <color theme="4" tint="-0.249977111117893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indexed="8"/>
      <name val="Calibri"/>
      <family val="2"/>
    </font>
    <font>
      <sz val="7"/>
      <color indexed="8"/>
      <name val="Verdana"/>
      <family val="2"/>
    </font>
    <font>
      <sz val="7"/>
      <color indexed="8"/>
      <name val="Calibri"/>
      <family val="2"/>
    </font>
    <font>
      <sz val="11"/>
      <color theme="1" tint="4.9989318521683403E-2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4" tint="-0.249977111117893"/>
      <name val="Calibri"/>
      <family val="2"/>
      <scheme val="minor"/>
    </font>
    <font>
      <sz val="11"/>
      <color theme="1"/>
      <name val="Calibri"/>
      <family val="2"/>
    </font>
    <font>
      <sz val="7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</font>
    <font>
      <b/>
      <sz val="10"/>
      <color rgb="FF000000"/>
      <name val="Calibri"/>
    </font>
    <font>
      <i/>
      <sz val="10"/>
      <color rgb="FF000000"/>
      <name val="Calibri"/>
    </font>
    <font>
      <b/>
      <sz val="10"/>
      <color rgb="FF2F34C4"/>
      <name val="Calibri"/>
      <family val="2"/>
      <scheme val="minor"/>
    </font>
    <font>
      <b/>
      <sz val="10"/>
      <color rgb="FFED7D31"/>
      <name val="Calibri"/>
    </font>
    <font>
      <b/>
      <sz val="10"/>
      <color rgb="FFC00000"/>
      <name val="Calibri"/>
    </font>
    <font>
      <sz val="10"/>
      <color theme="1"/>
      <name val="Calibri"/>
    </font>
    <font>
      <b/>
      <sz val="10"/>
      <color rgb="FFED7D3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2F34C4"/>
      <name val="Calibri"/>
    </font>
    <font>
      <b/>
      <sz val="10"/>
      <color rgb="FF7030A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trike/>
      <sz val="10"/>
      <color rgb="FFED7D31"/>
      <name val="Calibri"/>
    </font>
    <font>
      <strike/>
      <sz val="10"/>
      <color rgb="FF000000"/>
      <name val="Calibri"/>
    </font>
    <font>
      <b/>
      <strike/>
      <sz val="10"/>
      <color rgb="FFC00000"/>
      <name val="Calibri"/>
    </font>
    <font>
      <b/>
      <strike/>
      <sz val="10"/>
      <color rgb="FF000000"/>
      <name val="Calibri"/>
    </font>
    <font>
      <strike/>
      <sz val="10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/>
      <bottom style="thin">
        <color theme="5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52">
    <xf numFmtId="0" fontId="0" fillId="0" borderId="0" xfId="0"/>
    <xf numFmtId="0" fontId="2" fillId="0" borderId="0" xfId="0" applyFont="1" applyAlignment="1">
      <alignment textRotation="90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center" textRotation="90"/>
    </xf>
    <xf numFmtId="0" fontId="6" fillId="0" borderId="7" xfId="0" applyFont="1" applyBorder="1" applyAlignment="1">
      <alignment textRotation="30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5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1" fillId="5" borderId="0" xfId="0" applyFont="1" applyFill="1" applyAlignment="1">
      <alignment horizontal="left" vertical="center" indent="1"/>
    </xf>
    <xf numFmtId="0" fontId="13" fillId="6" borderId="8" xfId="0" applyFont="1" applyFill="1" applyBorder="1" applyAlignment="1">
      <alignment horizontal="left" vertical="center" indent="1"/>
    </xf>
    <xf numFmtId="0" fontId="9" fillId="0" borderId="8" xfId="0" applyFont="1" applyBorder="1" applyAlignment="1">
      <alignment horizontal="left" vertical="center" indent="1"/>
    </xf>
    <xf numFmtId="0" fontId="9" fillId="7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4" fillId="0" borderId="8" xfId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5" fillId="0" borderId="0" xfId="0" applyFont="1" applyAlignment="1">
      <alignment vertical="center"/>
    </xf>
    <xf numFmtId="0" fontId="6" fillId="0" borderId="0" xfId="0" applyFont="1" applyAlignment="1">
      <alignment textRotation="30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textRotation="90"/>
    </xf>
    <xf numFmtId="14" fontId="0" fillId="0" borderId="0" xfId="0" applyNumberFormat="1" applyAlignment="1">
      <alignment horizontal="center" vertical="center"/>
    </xf>
    <xf numFmtId="0" fontId="21" fillId="0" borderId="0" xfId="0" applyFont="1" applyAlignment="1" applyProtection="1">
      <alignment vertical="center"/>
      <protection hidden="1"/>
    </xf>
    <xf numFmtId="0" fontId="22" fillId="0" borderId="0" xfId="0" applyFont="1" applyProtection="1">
      <protection hidden="1"/>
    </xf>
    <xf numFmtId="0" fontId="0" fillId="0" borderId="0" xfId="0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4" fillId="0" borderId="0" xfId="1" applyFill="1" applyBorder="1" applyAlignment="1" applyProtection="1">
      <protection hidden="1"/>
    </xf>
    <xf numFmtId="0" fontId="23" fillId="0" borderId="0" xfId="0" applyFont="1" applyAlignment="1" applyProtection="1">
      <alignment horizontal="right" readingOrder="1"/>
      <protection hidden="1"/>
    </xf>
    <xf numFmtId="0" fontId="0" fillId="0" borderId="0" xfId="0" applyAlignment="1" applyProtection="1">
      <alignment horizontal="left"/>
      <protection hidden="1"/>
    </xf>
    <xf numFmtId="0" fontId="25" fillId="0" borderId="0" xfId="0" applyFont="1" applyAlignment="1" applyProtection="1">
      <alignment horizontal="left"/>
      <protection hidden="1"/>
    </xf>
    <xf numFmtId="0" fontId="28" fillId="0" borderId="0" xfId="0" applyFont="1" applyAlignment="1" applyProtection="1">
      <alignment horizontal="left"/>
      <protection hidden="1"/>
    </xf>
    <xf numFmtId="0" fontId="31" fillId="0" borderId="0" xfId="0" applyFont="1" applyProtection="1">
      <protection hidden="1"/>
    </xf>
    <xf numFmtId="0" fontId="32" fillId="0" borderId="0" xfId="0" applyFont="1" applyAlignment="1" applyProtection="1">
      <alignment horizontal="left"/>
      <protection hidden="1"/>
    </xf>
    <xf numFmtId="0" fontId="32" fillId="0" borderId="0" xfId="0" applyFont="1" applyProtection="1">
      <protection hidden="1"/>
    </xf>
    <xf numFmtId="0" fontId="23" fillId="0" borderId="0" xfId="0" applyFont="1" applyAlignment="1" applyProtection="1">
      <alignment horizontal="right" vertical="top" readingOrder="1"/>
      <protection hidden="1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9" fontId="2" fillId="3" borderId="0" xfId="0" applyNumberFormat="1" applyFont="1" applyFill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4" borderId="4" xfId="0" applyFont="1" applyFill="1" applyBorder="1" applyAlignment="1" applyProtection="1">
      <alignment horizontal="left" vertical="center" indent="1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9" fontId="2" fillId="4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2" fillId="4" borderId="4" xfId="0" applyFont="1" applyFill="1" applyBorder="1" applyAlignment="1" applyProtection="1">
      <alignment horizontal="left" vertical="center" indent="2"/>
      <protection locked="0"/>
    </xf>
    <xf numFmtId="0" fontId="2" fillId="4" borderId="2" xfId="0" applyFont="1" applyFill="1" applyBorder="1" applyAlignment="1" applyProtection="1">
      <alignment horizontal="center" vertical="center"/>
      <protection locked="0"/>
    </xf>
    <xf numFmtId="9" fontId="2" fillId="4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4" borderId="6" xfId="0" applyFont="1" applyFill="1" applyBorder="1" applyAlignment="1" applyProtection="1">
      <alignment horizontal="left" vertical="center" indent="3"/>
      <protection locked="0"/>
    </xf>
    <xf numFmtId="0" fontId="2" fillId="0" borderId="5" xfId="0" applyFont="1" applyBorder="1" applyAlignment="1" applyProtection="1">
      <alignment horizontal="left"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4" borderId="6" xfId="0" applyFont="1" applyFill="1" applyBorder="1" applyAlignment="1" applyProtection="1">
      <alignment horizontal="left" vertical="center" indent="4"/>
      <protection locked="0"/>
    </xf>
    <xf numFmtId="0" fontId="2" fillId="0" borderId="6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9" fontId="2" fillId="0" borderId="0" xfId="0" applyNumberFormat="1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33" fillId="3" borderId="0" xfId="0" applyFont="1" applyFill="1"/>
    <xf numFmtId="0" fontId="34" fillId="3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 indent="1"/>
    </xf>
    <xf numFmtId="0" fontId="18" fillId="8" borderId="0" xfId="0" applyFont="1" applyFill="1" applyAlignment="1">
      <alignment vertical="center"/>
    </xf>
    <xf numFmtId="0" fontId="35" fillId="8" borderId="0" xfId="0" applyFont="1" applyFill="1" applyAlignment="1">
      <alignment vertical="center"/>
    </xf>
    <xf numFmtId="0" fontId="0" fillId="0" borderId="0" xfId="0" applyAlignment="1">
      <alignment horizontal="left" vertical="center" indent="1"/>
    </xf>
    <xf numFmtId="0" fontId="36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7" fillId="9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16" fillId="9" borderId="0" xfId="0" applyFont="1" applyFill="1" applyAlignment="1">
      <alignment horizontal="left" vertical="center" indent="1"/>
    </xf>
    <xf numFmtId="0" fontId="14" fillId="0" borderId="0" xfId="1" applyAlignment="1">
      <alignment horizontal="left" vertical="center" indent="1"/>
    </xf>
    <xf numFmtId="0" fontId="37" fillId="0" borderId="0" xfId="0" applyFont="1"/>
    <xf numFmtId="0" fontId="14" fillId="0" borderId="0" xfId="1" applyAlignment="1">
      <alignment horizontal="left" vertical="center"/>
    </xf>
    <xf numFmtId="0" fontId="14" fillId="0" borderId="0" xfId="1" applyAlignment="1">
      <alignment vertical="center"/>
    </xf>
    <xf numFmtId="0" fontId="38" fillId="0" borderId="0" xfId="0" applyFont="1" applyAlignment="1">
      <alignment horizontal="left" indent="1"/>
    </xf>
    <xf numFmtId="0" fontId="39" fillId="0" borderId="0" xfId="0" applyFont="1" applyAlignment="1">
      <alignment horizontal="center" vertical="center"/>
    </xf>
    <xf numFmtId="0" fontId="41" fillId="4" borderId="6" xfId="0" applyFont="1" applyFill="1" applyBorder="1" applyAlignment="1" applyProtection="1">
      <alignment horizontal="left" vertical="center" indent="3"/>
      <protection locked="0"/>
    </xf>
    <xf numFmtId="0" fontId="2" fillId="4" borderId="4" xfId="0" applyFont="1" applyFill="1" applyBorder="1" applyAlignment="1" applyProtection="1">
      <alignment horizontal="left" vertical="center"/>
      <protection locked="0"/>
    </xf>
    <xf numFmtId="0" fontId="2" fillId="4" borderId="4" xfId="0" applyFont="1" applyFill="1" applyBorder="1" applyAlignment="1" applyProtection="1">
      <alignment horizontal="left" vertical="center" indent="4"/>
      <protection locked="0"/>
    </xf>
    <xf numFmtId="14" fontId="2" fillId="4" borderId="2" xfId="0" applyNumberFormat="1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left" vertical="center" indent="1"/>
      <protection locked="0"/>
    </xf>
    <xf numFmtId="0" fontId="2" fillId="4" borderId="5" xfId="0" applyFont="1" applyFill="1" applyBorder="1" applyAlignment="1" applyProtection="1">
      <alignment horizontal="left" vertical="center" indent="3"/>
      <protection locked="0"/>
    </xf>
    <xf numFmtId="0" fontId="2" fillId="4" borderId="5" xfId="0" applyFont="1" applyFill="1" applyBorder="1" applyAlignment="1" applyProtection="1">
      <alignment horizontal="left" vertical="center" indent="2"/>
      <protection locked="0"/>
    </xf>
    <xf numFmtId="0" fontId="41" fillId="4" borderId="5" xfId="0" applyFont="1" applyFill="1" applyBorder="1" applyAlignment="1" applyProtection="1">
      <alignment horizontal="left" vertical="center" indent="5"/>
      <protection locked="0"/>
    </xf>
    <xf numFmtId="0" fontId="41" fillId="4" borderId="5" xfId="0" applyFont="1" applyFill="1" applyBorder="1" applyAlignment="1" applyProtection="1">
      <alignment horizontal="left" vertical="center" indent="4"/>
      <protection locked="0"/>
    </xf>
    <xf numFmtId="0" fontId="41" fillId="4" borderId="4" xfId="0" applyFont="1" applyFill="1" applyBorder="1" applyAlignment="1" applyProtection="1">
      <alignment horizontal="left" vertical="center" indent="2"/>
      <protection locked="0"/>
    </xf>
    <xf numFmtId="0" fontId="41" fillId="4" borderId="5" xfId="0" applyFont="1" applyFill="1" applyBorder="1" applyAlignment="1" applyProtection="1">
      <alignment horizontal="left" vertical="center" wrapText="1" indent="2"/>
      <protection locked="0"/>
    </xf>
    <xf numFmtId="0" fontId="41" fillId="4" borderId="5" xfId="0" applyFont="1" applyFill="1" applyBorder="1" applyAlignment="1" applyProtection="1">
      <alignment horizontal="left" vertical="center" indent="2"/>
      <protection locked="0"/>
    </xf>
    <xf numFmtId="0" fontId="41" fillId="4" borderId="5" xfId="0" applyFont="1" applyFill="1" applyBorder="1" applyAlignment="1" applyProtection="1">
      <alignment horizontal="left" vertical="center" indent="3"/>
      <protection locked="0"/>
    </xf>
    <xf numFmtId="0" fontId="41" fillId="4" borderId="6" xfId="0" applyFont="1" applyFill="1" applyBorder="1" applyAlignment="1" applyProtection="1">
      <alignment horizontal="left" vertical="center" indent="2"/>
      <protection locked="0"/>
    </xf>
    <xf numFmtId="0" fontId="41" fillId="4" borderId="5" xfId="0" applyFont="1" applyFill="1" applyBorder="1" applyAlignment="1" applyProtection="1">
      <alignment horizontal="left" vertical="center" wrapText="1" indent="3"/>
      <protection locked="0"/>
    </xf>
    <xf numFmtId="14" fontId="2" fillId="4" borderId="1" xfId="0" applyNumberFormat="1" applyFont="1" applyFill="1" applyBorder="1" applyAlignment="1" applyProtection="1">
      <alignment horizontal="center" vertical="center"/>
      <protection locked="0"/>
    </xf>
    <xf numFmtId="0" fontId="41" fillId="4" borderId="5" xfId="0" applyFont="1" applyFill="1" applyBorder="1" applyAlignment="1" applyProtection="1">
      <alignment horizontal="left" vertical="center" indent="1"/>
      <protection locked="0"/>
    </xf>
    <xf numFmtId="0" fontId="41" fillId="4" borderId="4" xfId="0" applyFont="1" applyFill="1" applyBorder="1" applyAlignment="1" applyProtection="1">
      <alignment horizontal="left" vertical="center" indent="1"/>
      <protection locked="0"/>
    </xf>
    <xf numFmtId="9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indent="1"/>
      <protection locked="0"/>
    </xf>
    <xf numFmtId="0" fontId="2" fillId="4" borderId="1" xfId="0" applyFont="1" applyFill="1" applyBorder="1" applyAlignment="1" applyProtection="1">
      <alignment horizontal="center" vertical="center" indent="2"/>
      <protection locked="0"/>
    </xf>
    <xf numFmtId="0" fontId="2" fillId="4" borderId="1" xfId="0" applyFont="1" applyFill="1" applyBorder="1" applyAlignment="1" applyProtection="1">
      <alignment horizontal="center" vertical="center" indent="3"/>
      <protection locked="0"/>
    </xf>
    <xf numFmtId="0" fontId="2" fillId="4" borderId="1" xfId="0" applyFont="1" applyFill="1" applyBorder="1" applyAlignment="1" applyProtection="1">
      <alignment horizontal="center" vertical="center" indent="4"/>
      <protection locked="0"/>
    </xf>
    <xf numFmtId="14" fontId="2" fillId="3" borderId="0" xfId="0" applyNumberFormat="1" applyFont="1" applyFill="1" applyAlignment="1" applyProtection="1">
      <alignment horizontal="center" vertical="center"/>
      <protection locked="0"/>
    </xf>
    <xf numFmtId="14" fontId="2" fillId="4" borderId="1" xfId="0" applyNumberFormat="1" applyFont="1" applyFill="1" applyBorder="1" applyAlignment="1" applyProtection="1">
      <alignment horizontal="center" vertical="center" indent="1"/>
      <protection locked="0"/>
    </xf>
    <xf numFmtId="14" fontId="2" fillId="4" borderId="1" xfId="0" applyNumberFormat="1" applyFont="1" applyFill="1" applyBorder="1" applyAlignment="1" applyProtection="1">
      <alignment horizontal="center" vertical="center" indent="2"/>
      <protection locked="0"/>
    </xf>
    <xf numFmtId="14" fontId="2" fillId="4" borderId="1" xfId="0" applyNumberFormat="1" applyFont="1" applyFill="1" applyBorder="1" applyAlignment="1" applyProtection="1">
      <alignment horizontal="center" vertical="center" indent="4"/>
      <protection locked="0"/>
    </xf>
    <xf numFmtId="14" fontId="2" fillId="4" borderId="1" xfId="0" applyNumberFormat="1" applyFont="1" applyFill="1" applyBorder="1" applyAlignment="1" applyProtection="1">
      <alignment horizontal="center" vertical="center" indent="3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4" fontId="2" fillId="0" borderId="0" xfId="0" applyNumberFormat="1" applyFont="1" applyAlignment="1" applyProtection="1">
      <alignment horizontal="center" vertical="center"/>
      <protection locked="0"/>
    </xf>
    <xf numFmtId="14" fontId="40" fillId="0" borderId="0" xfId="0" applyNumberFormat="1" applyFont="1" applyAlignment="1" applyProtection="1">
      <alignment horizontal="center"/>
      <protection locked="0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14" fontId="2" fillId="0" borderId="2" xfId="0" applyNumberFormat="1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44" fillId="3" borderId="0" xfId="0" applyFont="1" applyFill="1" applyAlignment="1" applyProtection="1">
      <alignment horizontal="center" vertical="center"/>
      <protection locked="0"/>
    </xf>
    <xf numFmtId="0" fontId="44" fillId="4" borderId="1" xfId="0" applyFont="1" applyFill="1" applyBorder="1" applyAlignment="1" applyProtection="1">
      <alignment horizontal="center" vertical="center" indent="2"/>
      <protection locked="0"/>
    </xf>
    <xf numFmtId="0" fontId="3" fillId="4" borderId="1" xfId="0" applyFont="1" applyFill="1" applyBorder="1" applyAlignment="1" applyProtection="1">
      <alignment horizontal="center" vertical="center" indent="1"/>
      <protection locked="0"/>
    </xf>
    <xf numFmtId="0" fontId="3" fillId="4" borderId="1" xfId="0" applyFont="1" applyFill="1" applyBorder="1" applyAlignment="1" applyProtection="1">
      <alignment horizontal="center" vertical="center" indent="2"/>
      <protection locked="0"/>
    </xf>
    <xf numFmtId="0" fontId="47" fillId="3" borderId="0" xfId="0" applyFont="1" applyFill="1" applyAlignment="1" applyProtection="1">
      <alignment horizontal="center" vertical="center"/>
      <protection locked="0"/>
    </xf>
    <xf numFmtId="0" fontId="47" fillId="4" borderId="1" xfId="0" applyFont="1" applyFill="1" applyBorder="1" applyAlignment="1" applyProtection="1">
      <alignment horizontal="center" vertical="center" indent="1"/>
      <protection locked="0"/>
    </xf>
    <xf numFmtId="0" fontId="48" fillId="4" borderId="1" xfId="0" applyFont="1" applyFill="1" applyBorder="1" applyAlignment="1" applyProtection="1">
      <alignment horizontal="center" vertical="center" indent="2"/>
      <protection locked="0"/>
    </xf>
    <xf numFmtId="0" fontId="49" fillId="4" borderId="1" xfId="0" applyFont="1" applyFill="1" applyBorder="1" applyAlignment="1" applyProtection="1">
      <alignment horizontal="center" vertical="center" indent="2"/>
      <protection locked="0"/>
    </xf>
    <xf numFmtId="0" fontId="50" fillId="3" borderId="0" xfId="0" applyFont="1" applyFill="1" applyAlignment="1" applyProtection="1">
      <alignment horizontal="center" vertical="center"/>
      <protection locked="0"/>
    </xf>
    <xf numFmtId="0" fontId="51" fillId="3" borderId="0" xfId="0" applyFont="1" applyFill="1" applyAlignment="1" applyProtection="1">
      <alignment horizontal="center" vertical="center"/>
      <protection locked="0"/>
    </xf>
    <xf numFmtId="0" fontId="52" fillId="3" borderId="0" xfId="0" applyFont="1" applyFill="1" applyAlignment="1" applyProtection="1">
      <alignment horizontal="center" vertical="center"/>
      <protection locked="0"/>
    </xf>
    <xf numFmtId="0" fontId="56" fillId="3" borderId="0" xfId="0" applyFont="1" applyFill="1" applyAlignment="1" applyProtection="1">
      <alignment horizontal="center" vertical="center"/>
      <protection locked="0"/>
    </xf>
    <xf numFmtId="0" fontId="46" fillId="4" borderId="1" xfId="0" applyFont="1" applyFill="1" applyBorder="1" applyAlignment="1" applyProtection="1">
      <alignment horizontal="center" vertical="center" indent="2"/>
      <protection locked="0"/>
    </xf>
    <xf numFmtId="0" fontId="45" fillId="4" borderId="1" xfId="0" applyFont="1" applyFill="1" applyBorder="1" applyAlignment="1" applyProtection="1">
      <alignment horizontal="center" vertical="center" indent="2"/>
      <protection locked="0"/>
    </xf>
    <xf numFmtId="0" fontId="57" fillId="4" borderId="1" xfId="0" applyFont="1" applyFill="1" applyBorder="1" applyAlignment="1" applyProtection="1">
      <alignment horizontal="center" vertical="center" indent="1"/>
      <protection locked="0"/>
    </xf>
    <xf numFmtId="0" fontId="12" fillId="0" borderId="9" xfId="0" applyFont="1" applyBorder="1" applyAlignment="1">
      <alignment horizontal="left" vertical="center" indent="1"/>
    </xf>
    <xf numFmtId="0" fontId="12" fillId="0" borderId="10" xfId="0" applyFont="1" applyBorder="1" applyAlignment="1">
      <alignment horizontal="left" vertical="center" indent="1"/>
    </xf>
    <xf numFmtId="165" fontId="0" fillId="0" borderId="0" xfId="0" applyNumberFormat="1" applyAlignment="1">
      <alignment horizontal="center" vertical="center"/>
    </xf>
    <xf numFmtId="14" fontId="0" fillId="4" borderId="11" xfId="0" applyNumberFormat="1" applyFill="1" applyBorder="1" applyAlignment="1" applyProtection="1">
      <alignment horizontal="center" vertical="center"/>
      <protection locked="0"/>
    </xf>
    <xf numFmtId="14" fontId="0" fillId="4" borderId="12" xfId="0" applyNumberForma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 vertical="center"/>
    </xf>
    <xf numFmtId="14" fontId="0" fillId="4" borderId="14" xfId="0" applyNumberFormat="1" applyFill="1" applyBorder="1" applyAlignment="1" applyProtection="1">
      <alignment horizontal="center" vertical="center"/>
      <protection locked="0"/>
    </xf>
    <xf numFmtId="14" fontId="0" fillId="4" borderId="15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4" fillId="3" borderId="0" xfId="0" applyFont="1" applyFill="1" applyAlignment="1" applyProtection="1">
      <alignment horizontal="left"/>
      <protection hidden="1"/>
    </xf>
    <xf numFmtId="0" fontId="0" fillId="0" borderId="0" xfId="0" applyAlignment="1" applyProtection="1">
      <alignment horizontal="left" vertical="justify"/>
      <protection hidden="1"/>
    </xf>
    <xf numFmtId="0" fontId="28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 wrapText="1"/>
      <protection hidden="1"/>
    </xf>
  </cellXfs>
  <cellStyles count="2">
    <cellStyle name="Hyperlink" xfId="1" builtinId="8"/>
    <cellStyle name="Normal" xfId="0" builtinId="0"/>
  </cellStyles>
  <dxfs count="64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9" tint="-0.24994659260841701"/>
        </patternFill>
      </fill>
    </dxf>
    <dxf>
      <fill>
        <patternFill patternType="lightDown">
          <fgColor theme="1" tint="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 style="thin">
          <color theme="0" tint="-0.14996795556505021"/>
        </bottom>
        <vertical/>
        <horizontal/>
      </border>
    </dxf>
    <dxf>
      <border>
        <left style="thin">
          <color theme="5"/>
        </left>
        <top style="thin">
          <color theme="5"/>
        </top>
        <bottom style="thin">
          <color theme="5"/>
        </bottom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1" tint="0.34998626667073579"/>
        </patternFill>
      </fill>
    </dxf>
    <dxf>
      <fill>
        <patternFill patternType="lightDown">
          <fgColor theme="1" tint="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1" tint="0.34998626667073579"/>
        </patternFill>
      </fill>
    </dxf>
    <dxf>
      <fill>
        <patternFill patternType="lightDown">
          <fgColor theme="1" tint="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-0.24994659260841701"/>
        </patternFill>
      </fill>
    </dxf>
    <dxf>
      <fill>
        <patternFill patternType="lightDown">
          <fgColor theme="1" tint="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rgb="FFC00000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FFC000"/>
        </patternFill>
      </fill>
    </dxf>
    <dxf>
      <fill>
        <patternFill patternType="lightDown">
          <fgColor theme="1" tint="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C00000"/>
        </patternFill>
      </fill>
    </dxf>
    <dxf>
      <fill>
        <patternFill>
          <bgColor theme="1" tint="0.34998626667073579"/>
        </patternFill>
      </fill>
    </dxf>
    <dxf>
      <fill>
        <patternFill>
          <bgColor rgb="FFFFC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9" tint="-0.24994659260841701"/>
        </patternFill>
      </fill>
    </dxf>
    <dxf>
      <fill>
        <patternFill>
          <bgColor theme="1" tint="0.34998626667073579"/>
        </patternFill>
      </fill>
    </dxf>
    <dxf>
      <fill>
        <patternFill patternType="lightDown">
          <fgColor theme="1" tint="0.14996795556505021"/>
        </patternFill>
      </fill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 style="thin">
          <color theme="0" tint="-0.14996795556505021"/>
        </bottom>
        <vertical/>
        <horizontal/>
      </border>
    </dxf>
    <dxf>
      <border>
        <left style="thin">
          <color theme="5"/>
        </left>
        <top style="thin">
          <color theme="5"/>
        </top>
        <bottom style="thin">
          <color theme="5"/>
        </bottom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1" tint="0.34998626667073579"/>
        </patternFill>
      </fill>
    </dxf>
    <dxf>
      <fill>
        <patternFill patternType="lightDown">
          <fgColor theme="1" tint="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1" tint="0.34998626667073579"/>
        </patternFill>
      </fill>
    </dxf>
    <dxf>
      <fill>
        <patternFill patternType="lightDown">
          <fgColor theme="1" tint="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-0.24994659260841701"/>
        </patternFill>
      </fill>
    </dxf>
    <dxf>
      <fill>
        <patternFill patternType="lightDown">
          <fgColor theme="1" tint="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rgb="FFC00000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FFC000"/>
        </patternFill>
      </fill>
    </dxf>
    <dxf>
      <fill>
        <patternFill patternType="lightDown">
          <fgColor theme="1" tint="0.14996795556505021"/>
        </patternFill>
      </fill>
    </dxf>
  </dxfs>
  <tableStyles count="0" defaultTableStyle="TableStyleMedium2" defaultPivotStyle="PivotStyleLight16"/>
  <colors>
    <mruColors>
      <color rgb="FF2F3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6" fmlaLink="$C$8" horiz="1" max="245" page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19050</xdr:rowOff>
        </xdr:from>
        <xdr:to>
          <xdr:col>1</xdr:col>
          <xdr:colOff>3962400</xdr:colOff>
          <xdr:row>8</xdr:row>
          <xdr:rowOff>266700</xdr:rowOff>
        </xdr:to>
        <xdr:sp macro="" textlink="">
          <xdr:nvSpPr>
            <xdr:cNvPr id="1037" name="Scroll Bar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7</xdr:col>
      <xdr:colOff>476250</xdr:colOff>
      <xdr:row>0</xdr:row>
      <xdr:rowOff>95250</xdr:rowOff>
    </xdr:from>
    <xdr:to>
      <xdr:col>15</xdr:col>
      <xdr:colOff>123825</xdr:colOff>
      <xdr:row>2</xdr:row>
      <xdr:rowOff>19050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95250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0</xdr:row>
      <xdr:rowOff>95250</xdr:rowOff>
    </xdr:from>
    <xdr:to>
      <xdr:col>15</xdr:col>
      <xdr:colOff>123825</xdr:colOff>
      <xdr:row>2</xdr:row>
      <xdr:rowOff>19050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6900" y="95250"/>
          <a:ext cx="40957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</xdr:col>
      <xdr:colOff>76200</xdr:colOff>
      <xdr:row>15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733425"/>
          <a:ext cx="1905000" cy="2381250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838200</xdr:colOff>
      <xdr:row>10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733425"/>
          <a:ext cx="3048000" cy="1428750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11</xdr:row>
      <xdr:rowOff>76200</xdr:rowOff>
    </xdr:from>
    <xdr:to>
      <xdr:col>7</xdr:col>
      <xdr:colOff>857250</xdr:colOff>
      <xdr:row>13</xdr:row>
      <xdr:rowOff>171450</xdr:rowOff>
    </xdr:to>
    <xdr:pic>
      <xdr:nvPicPr>
        <xdr:cNvPr id="4" name="Picture 3">
          <a:hlinkClick xmlns:r="http://schemas.openxmlformats.org/officeDocument/2006/relationships" r:id="rId3" tooltip="Unlock Now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333625"/>
          <a:ext cx="3048000" cy="476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bm5480@psu.edu" TargetMode="External"/><Relationship Id="rId1" Type="http://schemas.openxmlformats.org/officeDocument/2006/relationships/hyperlink" Target="mailto:asy5105@psu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2"/>
  <sheetViews>
    <sheetView showGridLines="0" workbookViewId="0">
      <selection activeCell="D10" sqref="D10:E10"/>
    </sheetView>
  </sheetViews>
  <sheetFormatPr defaultColWidth="9.26953125" defaultRowHeight="18" customHeight="1" x14ac:dyDescent="0.35"/>
  <cols>
    <col min="1" max="1" width="3.26953125" style="13" customWidth="1"/>
    <col min="2" max="2" width="2.7265625" style="13" customWidth="1"/>
    <col min="3" max="3" width="27" style="13" customWidth="1"/>
    <col min="4" max="4" width="34.26953125" style="13" customWidth="1"/>
    <col min="5" max="5" width="21" style="13" customWidth="1"/>
    <col min="6" max="6" width="3.26953125" style="13" customWidth="1"/>
    <col min="7" max="16384" width="9.26953125" style="13"/>
  </cols>
  <sheetData>
    <row r="1" spans="2:7" s="11" customFormat="1" ht="32.15" customHeight="1" x14ac:dyDescent="0.3">
      <c r="B1" s="10" t="s">
        <v>0</v>
      </c>
      <c r="C1" s="10"/>
      <c r="D1" s="10"/>
      <c r="E1" s="10"/>
      <c r="F1" s="10"/>
      <c r="G1" s="10"/>
    </row>
    <row r="4" spans="2:7" ht="22.15" customHeight="1" x14ac:dyDescent="0.35">
      <c r="B4" s="14" t="s">
        <v>1</v>
      </c>
      <c r="C4" s="12"/>
      <c r="D4" s="12"/>
      <c r="E4" s="12"/>
      <c r="F4" s="12"/>
    </row>
    <row r="6" spans="2:7" ht="18" customHeight="1" x14ac:dyDescent="0.35">
      <c r="C6" s="20" t="s">
        <v>2</v>
      </c>
      <c r="D6" s="138" t="s">
        <v>3</v>
      </c>
      <c r="E6" s="139"/>
    </row>
    <row r="8" spans="2:7" ht="22.15" customHeight="1" x14ac:dyDescent="0.35">
      <c r="B8" s="14" t="s">
        <v>4</v>
      </c>
      <c r="C8" s="12"/>
      <c r="D8" s="12"/>
      <c r="E8" s="12"/>
      <c r="F8" s="12"/>
    </row>
    <row r="9" spans="2:7" ht="18" customHeight="1" x14ac:dyDescent="0.35">
      <c r="C9" s="20"/>
      <c r="D9" s="20"/>
      <c r="E9" s="20"/>
    </row>
    <row r="10" spans="2:7" ht="18" customHeight="1" x14ac:dyDescent="0.35">
      <c r="C10" s="20" t="s">
        <v>5</v>
      </c>
      <c r="D10" s="138" t="s">
        <v>12</v>
      </c>
      <c r="E10" s="139"/>
    </row>
    <row r="12" spans="2:7" ht="18" customHeight="1" x14ac:dyDescent="0.35">
      <c r="C12" s="15" t="s">
        <v>6</v>
      </c>
      <c r="D12" s="15" t="s">
        <v>7</v>
      </c>
      <c r="E12" s="15" t="s">
        <v>8</v>
      </c>
    </row>
    <row r="13" spans="2:7" ht="18" customHeight="1" x14ac:dyDescent="0.35">
      <c r="C13" s="16" t="s">
        <v>10</v>
      </c>
      <c r="D13" s="86" t="s">
        <v>11</v>
      </c>
      <c r="E13" s="16" t="s">
        <v>9</v>
      </c>
    </row>
    <row r="14" spans="2:7" ht="18" customHeight="1" x14ac:dyDescent="0.35">
      <c r="C14" s="16" t="s">
        <v>12</v>
      </c>
      <c r="D14" s="19" t="s">
        <v>13</v>
      </c>
      <c r="E14" s="16" t="s">
        <v>9</v>
      </c>
    </row>
    <row r="15" spans="2:7" ht="18" customHeight="1" x14ac:dyDescent="0.35">
      <c r="C15" s="16"/>
      <c r="D15" s="16"/>
      <c r="E15" s="16" t="s">
        <v>9</v>
      </c>
    </row>
    <row r="16" spans="2:7" ht="18" customHeight="1" x14ac:dyDescent="0.35">
      <c r="C16" s="16"/>
      <c r="D16" s="16"/>
      <c r="E16" s="16" t="s">
        <v>9</v>
      </c>
    </row>
    <row r="17" spans="3:5" ht="18" customHeight="1" x14ac:dyDescent="0.35">
      <c r="C17" s="16"/>
      <c r="D17" s="16"/>
      <c r="E17" s="16" t="s">
        <v>9</v>
      </c>
    </row>
    <row r="18" spans="3:5" ht="18" customHeight="1" x14ac:dyDescent="0.35">
      <c r="C18" s="16"/>
      <c r="D18" s="16"/>
      <c r="E18" s="16" t="s">
        <v>9</v>
      </c>
    </row>
    <row r="19" spans="3:5" ht="18" customHeight="1" x14ac:dyDescent="0.35">
      <c r="C19" s="16"/>
      <c r="D19" s="16"/>
      <c r="E19" s="16" t="s">
        <v>9</v>
      </c>
    </row>
    <row r="20" spans="3:5" ht="18" customHeight="1" x14ac:dyDescent="0.35">
      <c r="C20" s="16"/>
      <c r="D20" s="16"/>
      <c r="E20" s="16" t="s">
        <v>9</v>
      </c>
    </row>
    <row r="21" spans="3:5" ht="18" customHeight="1" x14ac:dyDescent="0.35">
      <c r="C21" s="16"/>
      <c r="D21" s="16"/>
      <c r="E21" s="16" t="s">
        <v>9</v>
      </c>
    </row>
    <row r="22" spans="3:5" ht="18" customHeight="1" x14ac:dyDescent="0.35">
      <c r="C22" s="17"/>
      <c r="D22" s="18" t="s">
        <v>14</v>
      </c>
      <c r="E22" s="17"/>
    </row>
  </sheetData>
  <mergeCells count="2">
    <mergeCell ref="D6:E6"/>
    <mergeCell ref="D10:E10"/>
  </mergeCells>
  <hyperlinks>
    <hyperlink ref="D14" r:id="rId1" xr:uid="{00000000-0004-0000-0000-000000000000}"/>
    <hyperlink ref="D13" r:id="rId2" xr:uid="{00000000-0004-0000-0000-000001000000}"/>
  </hyperlinks>
  <pageMargins left="0.7" right="0.7" top="0.75" bottom="0.75" header="0.3" footer="0.3"/>
  <pageSetup paperSize="9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EF92"/>
  <sheetViews>
    <sheetView showGridLines="0" tabSelected="1" topLeftCell="A56" zoomScaleNormal="100" workbookViewId="0">
      <selection activeCell="F72" sqref="F72"/>
    </sheetView>
  </sheetViews>
  <sheetFormatPr defaultColWidth="9.26953125" defaultRowHeight="13" x14ac:dyDescent="0.35"/>
  <cols>
    <col min="1" max="1" width="9.26953125" style="2"/>
    <col min="2" max="2" width="103.26953125" style="2" customWidth="1"/>
    <col min="3" max="3" width="15.54296875" style="3" customWidth="1"/>
    <col min="4" max="4" width="23.54296875" style="3" customWidth="1"/>
    <col min="5" max="5" width="18.453125" style="2" customWidth="1"/>
    <col min="6" max="6" width="19.54296875" style="2" customWidth="1"/>
    <col min="7" max="7" width="8.81640625" style="2" customWidth="1"/>
    <col min="8" max="8" width="21" style="3" customWidth="1"/>
    <col min="9" max="9" width="19.1796875" style="3" customWidth="1"/>
    <col min="10" max="10" width="8.453125" style="2" customWidth="1"/>
    <col min="11" max="11" width="8.7265625" style="2" customWidth="1"/>
    <col min="12" max="12" width="4.7265625" style="2" customWidth="1"/>
    <col min="13" max="13" width="4.7265625" style="2" hidden="1" customWidth="1"/>
    <col min="14" max="14" width="4.7265625" style="2" customWidth="1"/>
    <col min="15" max="15" width="6.26953125" style="2" hidden="1" customWidth="1"/>
    <col min="16" max="16" width="2.26953125" style="2" customWidth="1"/>
    <col min="17" max="17" width="13.54296875" style="3" customWidth="1"/>
    <col min="18" max="18" width="7.26953125" style="3" customWidth="1"/>
    <col min="19" max="19" width="7.54296875" style="3" customWidth="1"/>
    <col min="20" max="20" width="6.81640625" style="3" customWidth="1"/>
    <col min="21" max="21" width="7.453125" style="3" customWidth="1"/>
    <col min="22" max="22" width="6.7265625" style="3" customWidth="1"/>
    <col min="23" max="23" width="5.54296875" style="3" customWidth="1"/>
    <col min="24" max="24" width="5.7265625" style="3" customWidth="1"/>
    <col min="25" max="25" width="6.26953125" style="3" customWidth="1"/>
    <col min="26" max="26" width="4.81640625" style="3" customWidth="1"/>
    <col min="27" max="27" width="6.26953125" style="3" customWidth="1"/>
    <col min="28" max="28" width="5.81640625" style="3" customWidth="1"/>
    <col min="29" max="29" width="13.7265625" style="3" customWidth="1"/>
    <col min="30" max="30" width="5.7265625" style="3" customWidth="1"/>
    <col min="31" max="31" width="6.54296875" style="3" customWidth="1"/>
    <col min="32" max="32" width="6.7265625" style="3" customWidth="1"/>
    <col min="33" max="33" width="9.1796875" style="3" customWidth="1"/>
    <col min="34" max="34" width="8.54296875" style="3" customWidth="1"/>
    <col min="35" max="35" width="6.54296875" style="3" customWidth="1"/>
    <col min="36" max="36" width="5.1796875" style="3" customWidth="1"/>
    <col min="37" max="37" width="7.81640625" style="3" customWidth="1"/>
    <col min="38" max="38" width="6.1796875" style="3" customWidth="1"/>
    <col min="39" max="39" width="7" style="3" customWidth="1"/>
    <col min="40" max="40" width="5.7265625" style="3" customWidth="1"/>
    <col min="41" max="41" width="5.453125" style="3" customWidth="1"/>
    <col min="42" max="42" width="6.453125" style="3" customWidth="1"/>
    <col min="43" max="43" width="5.54296875" style="3" customWidth="1"/>
    <col min="44" max="44" width="5.26953125" style="3" customWidth="1"/>
    <col min="45" max="45" width="5.7265625" style="3" customWidth="1"/>
    <col min="46" max="46" width="5.453125" style="3" customWidth="1"/>
    <col min="47" max="47" width="6.26953125" style="3" customWidth="1"/>
    <col min="48" max="48" width="6.453125" style="3" customWidth="1"/>
    <col min="49" max="49" width="6" style="3" customWidth="1"/>
    <col min="50" max="50" width="9" style="3" customWidth="1"/>
    <col min="51" max="51" width="6" style="3" customWidth="1"/>
    <col min="52" max="52" width="5.81640625" style="3" customWidth="1"/>
    <col min="53" max="53" width="5.54296875" style="3" customWidth="1"/>
    <col min="54" max="54" width="6.54296875" style="3" customWidth="1"/>
    <col min="55" max="56" width="5.81640625" style="3" customWidth="1"/>
    <col min="57" max="57" width="5.54296875" style="3" customWidth="1"/>
    <col min="58" max="58" width="6.1796875" style="3" customWidth="1"/>
    <col min="59" max="59" width="5.7265625" style="3" customWidth="1"/>
    <col min="60" max="60" width="12" style="3" customWidth="1"/>
    <col min="61" max="61" width="8.453125" style="3" customWidth="1"/>
    <col min="62" max="62" width="5" style="3" customWidth="1"/>
    <col min="63" max="63" width="4.81640625" style="3" customWidth="1"/>
    <col min="64" max="64" width="5.7265625" style="3" customWidth="1"/>
    <col min="65" max="65" width="6.54296875" style="3" customWidth="1"/>
    <col min="66" max="66" width="6.1796875" style="3" customWidth="1"/>
    <col min="67" max="68" width="7.54296875" style="3" customWidth="1"/>
    <col min="69" max="69" width="7.81640625" style="3" customWidth="1"/>
    <col min="70" max="70" width="6.81640625" style="3" customWidth="1"/>
    <col min="71" max="71" width="9.1796875" style="3" customWidth="1"/>
    <col min="72" max="72" width="9.7265625" style="3" customWidth="1"/>
    <col min="73" max="73" width="6.81640625" style="3" customWidth="1"/>
    <col min="74" max="74" width="7.26953125" style="3" customWidth="1"/>
    <col min="75" max="75" width="7.1796875" style="3" customWidth="1"/>
    <col min="76" max="76" width="6.54296875" style="3" customWidth="1"/>
    <col min="77" max="77" width="7" style="3" customWidth="1"/>
    <col min="78" max="78" width="6.1796875" style="3" customWidth="1"/>
    <col min="79" max="79" width="6" style="3" customWidth="1"/>
    <col min="80" max="80" width="6.453125" style="3" customWidth="1"/>
    <col min="81" max="81" width="6.26953125" style="3" customWidth="1"/>
    <col min="82" max="82" width="5" style="3" customWidth="1"/>
    <col min="83" max="83" width="5.26953125" style="3" customWidth="1"/>
    <col min="84" max="84" width="7.1796875" style="3" customWidth="1"/>
    <col min="85" max="85" width="6.81640625" style="3" customWidth="1"/>
    <col min="86" max="86" width="5.1796875" style="3" customWidth="1"/>
    <col min="87" max="87" width="6.1796875" style="3" customWidth="1"/>
    <col min="88" max="88" width="6" style="3" customWidth="1"/>
    <col min="89" max="89" width="6.453125" style="3" customWidth="1"/>
    <col min="90" max="90" width="11" style="3" customWidth="1"/>
    <col min="91" max="91" width="7.453125" style="3" customWidth="1"/>
    <col min="92" max="92" width="6.7265625" style="3" customWidth="1"/>
    <col min="93" max="94" width="6.453125" style="3" customWidth="1"/>
    <col min="95" max="95" width="6.54296875" style="3" customWidth="1"/>
    <col min="96" max="96" width="6.1796875" style="3" customWidth="1"/>
    <col min="97" max="97" width="10" style="3" customWidth="1"/>
    <col min="98" max="98" width="9.1796875" style="3" customWidth="1"/>
    <col min="99" max="99" width="8.54296875" style="3" customWidth="1"/>
    <col min="100" max="100" width="10.1796875" style="3" customWidth="1"/>
    <col min="101" max="101" width="5.7265625" style="3" customWidth="1"/>
    <col min="102" max="102" width="7" style="3" customWidth="1"/>
    <col min="103" max="103" width="6.54296875" style="3" customWidth="1"/>
    <col min="104" max="104" width="8.1796875" style="3" customWidth="1"/>
    <col min="105" max="105" width="6.54296875" style="3" customWidth="1"/>
    <col min="106" max="106" width="5.453125" style="3" customWidth="1"/>
    <col min="107" max="136" width="2.7265625" style="3" customWidth="1"/>
    <col min="137" max="16384" width="9.26953125" style="2"/>
  </cols>
  <sheetData>
    <row r="1" spans="1:136" ht="30" customHeight="1" x14ac:dyDescent="0.35">
      <c r="A1" s="21" t="str">
        <f>IF(ISBLANK(Settings!D6),"Enter the name of your project in Settings",Settings!D6)</f>
        <v>Team-Builder</v>
      </c>
    </row>
    <row r="3" spans="1:136" ht="5.15" customHeight="1" x14ac:dyDescent="0.35"/>
    <row r="4" spans="1:136" ht="18" customHeight="1" x14ac:dyDescent="0.35">
      <c r="B4" s="9" t="s">
        <v>15</v>
      </c>
      <c r="C4" s="140">
        <f ca="1">TODAY()</f>
        <v>44871</v>
      </c>
      <c r="D4" s="140"/>
      <c r="P4" s="39" t="str">
        <f ca="1">"© "&amp;YEAR(TODAY())&amp;" Spreadsheet123 LTD"</f>
        <v>© 2022 Spreadsheet123 LTD</v>
      </c>
    </row>
    <row r="5" spans="1:136" ht="18" customHeight="1" x14ac:dyDescent="0.35">
      <c r="B5" s="9" t="s">
        <v>5</v>
      </c>
      <c r="C5" s="143" t="str">
        <f>IF(ISBLANK(Settings!D10),"Enter in Settings",Settings!D10)</f>
        <v>Aaron Yang</v>
      </c>
      <c r="D5" s="143"/>
      <c r="V5" s="4"/>
    </row>
    <row r="6" spans="1:136" ht="18" customHeight="1" x14ac:dyDescent="0.35">
      <c r="B6" s="9" t="s">
        <v>16</v>
      </c>
      <c r="C6" s="141" t="s">
        <v>17</v>
      </c>
      <c r="D6" s="142"/>
    </row>
    <row r="7" spans="1:136" ht="18" customHeight="1" x14ac:dyDescent="0.35">
      <c r="B7" s="9" t="s">
        <v>18</v>
      </c>
      <c r="C7" s="141">
        <v>44822</v>
      </c>
      <c r="D7" s="14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</row>
    <row r="8" spans="1:136" ht="5.15" customHeight="1" x14ac:dyDescent="0.35">
      <c r="B8" s="9"/>
      <c r="C8" s="117">
        <v>0</v>
      </c>
      <c r="D8" s="25"/>
      <c r="N8" s="8"/>
      <c r="Q8" s="4"/>
      <c r="R8" s="4"/>
      <c r="S8" s="4"/>
      <c r="T8" s="4"/>
      <c r="U8" s="4"/>
      <c r="V8" s="4"/>
      <c r="W8" s="4"/>
    </row>
    <row r="9" spans="1:136" ht="45.5" x14ac:dyDescent="0.35">
      <c r="O9" s="3"/>
      <c r="Q9" s="7" t="str">
        <f>TEXT(DATE(YEAR(Q11),MONTH(Q11),DAY(Q11)),"MMM YYYY")</f>
        <v>Sep 2022</v>
      </c>
      <c r="R9" s="7" t="str">
        <f>IF(MONTH(R11)&lt;&gt;MONTH(Q11),TEXT(DATE(YEAR(R11),MONTH(R11),DAY(R11)),"MMM YYYY"),"")</f>
        <v/>
      </c>
      <c r="S9" s="7" t="str">
        <f>IF(MONTH(S11)&lt;&gt;MONTH(R11),TEXT(DATE(YEAR(S11),MONTH(S11),DAY(S11)),"MMM YYYY"),"")</f>
        <v/>
      </c>
      <c r="T9" s="7" t="str">
        <f>IF(MONTH(T11)&lt;&gt;MONTH(S11),TEXT(DATE(YEAR(T11),MONTH(T11),DAY(T11)),"MMM YYYY"),"")</f>
        <v/>
      </c>
      <c r="U9" s="7" t="str">
        <f t="shared" ref="U9:CF9" si="0">IF(MONTH(U11)&lt;&gt;MONTH(T11),TEXT(DATE(YEAR(U11),MONTH(U11),DAY(U11)),"MMM YYYY"),"")</f>
        <v/>
      </c>
      <c r="V9" s="7" t="str">
        <f t="shared" si="0"/>
        <v/>
      </c>
      <c r="W9" s="7" t="str">
        <f t="shared" si="0"/>
        <v/>
      </c>
      <c r="X9" s="7" t="str">
        <f t="shared" si="0"/>
        <v/>
      </c>
      <c r="Y9" s="7" t="str">
        <f t="shared" si="0"/>
        <v/>
      </c>
      <c r="Z9" s="7" t="str">
        <f t="shared" si="0"/>
        <v/>
      </c>
      <c r="AA9" s="7" t="str">
        <f t="shared" si="0"/>
        <v/>
      </c>
      <c r="AB9" s="7" t="str">
        <f t="shared" si="0"/>
        <v/>
      </c>
      <c r="AC9" s="7" t="str">
        <f t="shared" si="0"/>
        <v>Oct 2022</v>
      </c>
      <c r="AD9" s="7" t="str">
        <f t="shared" si="0"/>
        <v/>
      </c>
      <c r="AE9" s="7" t="str">
        <f t="shared" si="0"/>
        <v/>
      </c>
      <c r="AF9" s="7" t="str">
        <f t="shared" si="0"/>
        <v/>
      </c>
      <c r="AG9" s="7" t="str">
        <f t="shared" si="0"/>
        <v/>
      </c>
      <c r="AH9" s="7" t="str">
        <f t="shared" si="0"/>
        <v/>
      </c>
      <c r="AI9" s="7" t="str">
        <f t="shared" si="0"/>
        <v/>
      </c>
      <c r="AJ9" s="7" t="str">
        <f t="shared" si="0"/>
        <v/>
      </c>
      <c r="AK9" s="7" t="str">
        <f t="shared" si="0"/>
        <v/>
      </c>
      <c r="AL9" s="7" t="str">
        <f t="shared" si="0"/>
        <v/>
      </c>
      <c r="AM9" s="7" t="str">
        <f t="shared" si="0"/>
        <v/>
      </c>
      <c r="AN9" s="7" t="str">
        <f t="shared" si="0"/>
        <v/>
      </c>
      <c r="AO9" s="7" t="str">
        <f t="shared" si="0"/>
        <v/>
      </c>
      <c r="AP9" s="7" t="str">
        <f t="shared" si="0"/>
        <v/>
      </c>
      <c r="AQ9" s="7" t="str">
        <f t="shared" si="0"/>
        <v/>
      </c>
      <c r="AR9" s="7" t="str">
        <f t="shared" si="0"/>
        <v/>
      </c>
      <c r="AS9" s="7" t="str">
        <f t="shared" si="0"/>
        <v/>
      </c>
      <c r="AT9" s="7" t="str">
        <f t="shared" si="0"/>
        <v/>
      </c>
      <c r="AU9" s="7" t="str">
        <f t="shared" si="0"/>
        <v/>
      </c>
      <c r="AV9" s="7" t="str">
        <f t="shared" si="0"/>
        <v/>
      </c>
      <c r="AW9" s="7" t="str">
        <f t="shared" si="0"/>
        <v/>
      </c>
      <c r="AX9" s="7" t="str">
        <f t="shared" si="0"/>
        <v/>
      </c>
      <c r="AY9" s="7" t="str">
        <f t="shared" si="0"/>
        <v/>
      </c>
      <c r="AZ9" s="7" t="str">
        <f t="shared" si="0"/>
        <v/>
      </c>
      <c r="BA9" s="7" t="str">
        <f t="shared" si="0"/>
        <v/>
      </c>
      <c r="BB9" s="7" t="str">
        <f t="shared" si="0"/>
        <v/>
      </c>
      <c r="BC9" s="7" t="str">
        <f t="shared" si="0"/>
        <v/>
      </c>
      <c r="BD9" s="7" t="str">
        <f t="shared" si="0"/>
        <v/>
      </c>
      <c r="BE9" s="7" t="str">
        <f t="shared" si="0"/>
        <v/>
      </c>
      <c r="BF9" s="7" t="str">
        <f t="shared" si="0"/>
        <v/>
      </c>
      <c r="BG9" s="7" t="str">
        <f t="shared" si="0"/>
        <v/>
      </c>
      <c r="BH9" s="7" t="str">
        <f t="shared" si="0"/>
        <v>Nov 2022</v>
      </c>
      <c r="BI9" s="7" t="str">
        <f t="shared" si="0"/>
        <v/>
      </c>
      <c r="BJ9" s="7" t="str">
        <f t="shared" si="0"/>
        <v/>
      </c>
      <c r="BK9" s="7" t="str">
        <f t="shared" si="0"/>
        <v/>
      </c>
      <c r="BL9" s="7" t="str">
        <f t="shared" si="0"/>
        <v/>
      </c>
      <c r="BM9" s="7" t="str">
        <f t="shared" si="0"/>
        <v/>
      </c>
      <c r="BN9" s="7" t="str">
        <f t="shared" si="0"/>
        <v/>
      </c>
      <c r="BO9" s="7" t="str">
        <f t="shared" si="0"/>
        <v/>
      </c>
      <c r="BP9" s="7" t="str">
        <f t="shared" si="0"/>
        <v/>
      </c>
      <c r="BQ9" s="7" t="str">
        <f t="shared" si="0"/>
        <v/>
      </c>
      <c r="BR9" s="7" t="str">
        <f t="shared" si="0"/>
        <v/>
      </c>
      <c r="BS9" s="7" t="str">
        <f t="shared" si="0"/>
        <v/>
      </c>
      <c r="BT9" s="7" t="str">
        <f t="shared" si="0"/>
        <v/>
      </c>
      <c r="BU9" s="7" t="str">
        <f t="shared" si="0"/>
        <v/>
      </c>
      <c r="BV9" s="7" t="str">
        <f t="shared" si="0"/>
        <v/>
      </c>
      <c r="BW9" s="7" t="str">
        <f t="shared" si="0"/>
        <v/>
      </c>
      <c r="BX9" s="7" t="str">
        <f t="shared" si="0"/>
        <v/>
      </c>
      <c r="BY9" s="7" t="str">
        <f t="shared" si="0"/>
        <v/>
      </c>
      <c r="BZ9" s="7" t="str">
        <f t="shared" si="0"/>
        <v/>
      </c>
      <c r="CA9" s="7" t="str">
        <f t="shared" si="0"/>
        <v/>
      </c>
      <c r="CB9" s="7" t="str">
        <f t="shared" si="0"/>
        <v/>
      </c>
      <c r="CC9" s="7" t="str">
        <f t="shared" si="0"/>
        <v/>
      </c>
      <c r="CD9" s="7" t="str">
        <f t="shared" si="0"/>
        <v/>
      </c>
      <c r="CE9" s="7" t="str">
        <f t="shared" si="0"/>
        <v/>
      </c>
      <c r="CF9" s="7" t="str">
        <f t="shared" si="0"/>
        <v/>
      </c>
      <c r="CG9" s="7" t="str">
        <f t="shared" ref="CG9:EF9" si="1">IF(MONTH(CG11)&lt;&gt;MONTH(CF11),TEXT(DATE(YEAR(CG11),MONTH(CG11),DAY(CG11)),"MMM YYYY"),"")</f>
        <v/>
      </c>
      <c r="CH9" s="7" t="str">
        <f t="shared" si="1"/>
        <v/>
      </c>
      <c r="CI9" s="7" t="str">
        <f t="shared" si="1"/>
        <v/>
      </c>
      <c r="CJ9" s="7" t="str">
        <f t="shared" si="1"/>
        <v/>
      </c>
      <c r="CK9" s="7" t="str">
        <f t="shared" si="1"/>
        <v/>
      </c>
      <c r="CL9" s="7" t="str">
        <f t="shared" si="1"/>
        <v>Dec 2022</v>
      </c>
      <c r="CM9" s="7" t="str">
        <f t="shared" si="1"/>
        <v/>
      </c>
      <c r="CN9" s="7" t="str">
        <f t="shared" si="1"/>
        <v/>
      </c>
      <c r="CO9" s="7" t="str">
        <f t="shared" si="1"/>
        <v/>
      </c>
      <c r="CP9" s="7" t="str">
        <f t="shared" si="1"/>
        <v/>
      </c>
      <c r="CQ9" s="7" t="str">
        <f t="shared" si="1"/>
        <v/>
      </c>
      <c r="CR9" s="7" t="str">
        <f t="shared" si="1"/>
        <v/>
      </c>
      <c r="CS9" s="7" t="str">
        <f t="shared" si="1"/>
        <v/>
      </c>
      <c r="CT9" s="7" t="str">
        <f t="shared" si="1"/>
        <v/>
      </c>
      <c r="CU9" s="7" t="str">
        <f t="shared" si="1"/>
        <v/>
      </c>
      <c r="CV9" s="7" t="str">
        <f t="shared" si="1"/>
        <v/>
      </c>
      <c r="CW9" s="7" t="str">
        <f t="shared" si="1"/>
        <v/>
      </c>
      <c r="CX9" s="7" t="str">
        <f t="shared" si="1"/>
        <v/>
      </c>
      <c r="CY9" s="7" t="str">
        <f t="shared" si="1"/>
        <v/>
      </c>
      <c r="CZ9" s="7" t="str">
        <f t="shared" si="1"/>
        <v/>
      </c>
      <c r="DA9" s="7" t="str">
        <f t="shared" si="1"/>
        <v/>
      </c>
      <c r="DB9" s="7" t="str">
        <f t="shared" si="1"/>
        <v/>
      </c>
      <c r="DC9" s="7" t="str">
        <f t="shared" si="1"/>
        <v/>
      </c>
      <c r="DD9" s="7" t="str">
        <f t="shared" si="1"/>
        <v/>
      </c>
      <c r="DE9" s="7" t="str">
        <f t="shared" si="1"/>
        <v/>
      </c>
      <c r="DF9" s="7" t="str">
        <f t="shared" si="1"/>
        <v/>
      </c>
      <c r="DG9" s="7" t="str">
        <f t="shared" si="1"/>
        <v/>
      </c>
      <c r="DH9" s="7" t="str">
        <f t="shared" si="1"/>
        <v/>
      </c>
      <c r="DI9" s="7" t="str">
        <f t="shared" si="1"/>
        <v/>
      </c>
      <c r="DJ9" s="7" t="str">
        <f t="shared" si="1"/>
        <v/>
      </c>
      <c r="DK9" s="7" t="str">
        <f t="shared" si="1"/>
        <v/>
      </c>
      <c r="DL9" s="7" t="str">
        <f t="shared" si="1"/>
        <v/>
      </c>
      <c r="DM9" s="7" t="str">
        <f t="shared" si="1"/>
        <v/>
      </c>
      <c r="DN9" s="7" t="str">
        <f t="shared" si="1"/>
        <v/>
      </c>
      <c r="DO9" s="7" t="str">
        <f t="shared" si="1"/>
        <v/>
      </c>
      <c r="DP9" s="7" t="str">
        <f t="shared" si="1"/>
        <v/>
      </c>
      <c r="DQ9" s="7" t="str">
        <f t="shared" si="1"/>
        <v>Jan 2023</v>
      </c>
      <c r="DR9" s="7" t="str">
        <f t="shared" si="1"/>
        <v/>
      </c>
      <c r="DS9" s="7" t="str">
        <f t="shared" si="1"/>
        <v/>
      </c>
      <c r="DT9" s="7" t="str">
        <f t="shared" si="1"/>
        <v/>
      </c>
      <c r="DU9" s="7" t="str">
        <f t="shared" si="1"/>
        <v/>
      </c>
      <c r="DV9" s="7" t="str">
        <f t="shared" si="1"/>
        <v/>
      </c>
      <c r="DW9" s="7" t="str">
        <f t="shared" si="1"/>
        <v/>
      </c>
      <c r="DX9" s="7" t="str">
        <f t="shared" si="1"/>
        <v/>
      </c>
      <c r="DY9" s="7" t="str">
        <f t="shared" si="1"/>
        <v/>
      </c>
      <c r="DZ9" s="7" t="str">
        <f t="shared" si="1"/>
        <v/>
      </c>
      <c r="EA9" s="7" t="str">
        <f t="shared" si="1"/>
        <v/>
      </c>
      <c r="EB9" s="7" t="str">
        <f t="shared" si="1"/>
        <v/>
      </c>
      <c r="EC9" s="7" t="str">
        <f t="shared" si="1"/>
        <v/>
      </c>
      <c r="ED9" s="7" t="str">
        <f t="shared" si="1"/>
        <v/>
      </c>
      <c r="EE9" s="7" t="str">
        <f t="shared" si="1"/>
        <v/>
      </c>
      <c r="EF9" s="7" t="str">
        <f t="shared" si="1"/>
        <v/>
      </c>
    </row>
    <row r="10" spans="1:136" x14ac:dyDescent="0.35"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</row>
    <row r="11" spans="1:136" s="1" customFormat="1" ht="65.25" customHeight="1" x14ac:dyDescent="0.3">
      <c r="A11" s="23" t="s">
        <v>19</v>
      </c>
      <c r="B11" s="23" t="s">
        <v>20</v>
      </c>
      <c r="C11" s="23" t="s">
        <v>21</v>
      </c>
      <c r="D11" s="23" t="s">
        <v>22</v>
      </c>
      <c r="E11" s="24" t="s">
        <v>23</v>
      </c>
      <c r="F11" s="24" t="s">
        <v>24</v>
      </c>
      <c r="G11" s="24" t="s">
        <v>25</v>
      </c>
      <c r="H11" s="24" t="s">
        <v>26</v>
      </c>
      <c r="I11" s="24" t="s">
        <v>27</v>
      </c>
      <c r="J11" s="24" t="s">
        <v>28</v>
      </c>
      <c r="K11" s="24" t="s">
        <v>29</v>
      </c>
      <c r="L11" s="24" t="s">
        <v>25</v>
      </c>
      <c r="M11" s="24" t="s">
        <v>30</v>
      </c>
      <c r="N11" s="24" t="s">
        <v>31</v>
      </c>
      <c r="O11" s="1" t="s">
        <v>32</v>
      </c>
      <c r="Q11" s="6">
        <f>$C$7-WEEKDAY($C$7,1)+INDEX({1;2;3;4;5;6;7},MATCH($C$6,{"Sunday";"Monday";"Tuesday";"Wednesday";"Thursday";"Friday";"Saturday"},0))+C8</f>
        <v>44823</v>
      </c>
      <c r="R11" s="6">
        <f t="shared" ref="R11:AW11" si="2">Q11+1</f>
        <v>44824</v>
      </c>
      <c r="S11" s="6">
        <f t="shared" si="2"/>
        <v>44825</v>
      </c>
      <c r="T11" s="6">
        <f t="shared" si="2"/>
        <v>44826</v>
      </c>
      <c r="U11" s="6">
        <f t="shared" si="2"/>
        <v>44827</v>
      </c>
      <c r="V11" s="6">
        <f t="shared" si="2"/>
        <v>44828</v>
      </c>
      <c r="W11" s="6">
        <f t="shared" si="2"/>
        <v>44829</v>
      </c>
      <c r="X11" s="6">
        <f t="shared" si="2"/>
        <v>44830</v>
      </c>
      <c r="Y11" s="6">
        <f t="shared" si="2"/>
        <v>44831</v>
      </c>
      <c r="Z11" s="6">
        <f t="shared" si="2"/>
        <v>44832</v>
      </c>
      <c r="AA11" s="6">
        <f t="shared" si="2"/>
        <v>44833</v>
      </c>
      <c r="AB11" s="6">
        <f t="shared" si="2"/>
        <v>44834</v>
      </c>
      <c r="AC11" s="6">
        <f t="shared" si="2"/>
        <v>44835</v>
      </c>
      <c r="AD11" s="6">
        <f t="shared" si="2"/>
        <v>44836</v>
      </c>
      <c r="AE11" s="6">
        <f t="shared" si="2"/>
        <v>44837</v>
      </c>
      <c r="AF11" s="6">
        <f t="shared" si="2"/>
        <v>44838</v>
      </c>
      <c r="AG11" s="6">
        <f t="shared" si="2"/>
        <v>44839</v>
      </c>
      <c r="AH11" s="6">
        <f t="shared" si="2"/>
        <v>44840</v>
      </c>
      <c r="AI11" s="6">
        <f t="shared" si="2"/>
        <v>44841</v>
      </c>
      <c r="AJ11" s="6">
        <f t="shared" si="2"/>
        <v>44842</v>
      </c>
      <c r="AK11" s="6">
        <f t="shared" si="2"/>
        <v>44843</v>
      </c>
      <c r="AL11" s="6">
        <f t="shared" si="2"/>
        <v>44844</v>
      </c>
      <c r="AM11" s="6">
        <f t="shared" si="2"/>
        <v>44845</v>
      </c>
      <c r="AN11" s="6">
        <f t="shared" si="2"/>
        <v>44846</v>
      </c>
      <c r="AO11" s="6">
        <f t="shared" si="2"/>
        <v>44847</v>
      </c>
      <c r="AP11" s="6">
        <f t="shared" si="2"/>
        <v>44848</v>
      </c>
      <c r="AQ11" s="6">
        <f t="shared" si="2"/>
        <v>44849</v>
      </c>
      <c r="AR11" s="6">
        <f t="shared" si="2"/>
        <v>44850</v>
      </c>
      <c r="AS11" s="6">
        <f t="shared" si="2"/>
        <v>44851</v>
      </c>
      <c r="AT11" s="6">
        <f t="shared" si="2"/>
        <v>44852</v>
      </c>
      <c r="AU11" s="6">
        <f t="shared" si="2"/>
        <v>44853</v>
      </c>
      <c r="AV11" s="6">
        <f t="shared" si="2"/>
        <v>44854</v>
      </c>
      <c r="AW11" s="6">
        <f t="shared" si="2"/>
        <v>44855</v>
      </c>
      <c r="AX11" s="6">
        <f t="shared" ref="AX11:CC11" si="3">AW11+1</f>
        <v>44856</v>
      </c>
      <c r="AY11" s="6">
        <f t="shared" si="3"/>
        <v>44857</v>
      </c>
      <c r="AZ11" s="6">
        <f t="shared" si="3"/>
        <v>44858</v>
      </c>
      <c r="BA11" s="6">
        <f t="shared" si="3"/>
        <v>44859</v>
      </c>
      <c r="BB11" s="6">
        <f t="shared" si="3"/>
        <v>44860</v>
      </c>
      <c r="BC11" s="6">
        <f t="shared" si="3"/>
        <v>44861</v>
      </c>
      <c r="BD11" s="6">
        <f t="shared" si="3"/>
        <v>44862</v>
      </c>
      <c r="BE11" s="6">
        <f t="shared" si="3"/>
        <v>44863</v>
      </c>
      <c r="BF11" s="6">
        <f t="shared" si="3"/>
        <v>44864</v>
      </c>
      <c r="BG11" s="6">
        <f t="shared" si="3"/>
        <v>44865</v>
      </c>
      <c r="BH11" s="6">
        <f t="shared" si="3"/>
        <v>44866</v>
      </c>
      <c r="BI11" s="6">
        <f t="shared" si="3"/>
        <v>44867</v>
      </c>
      <c r="BJ11" s="6">
        <f t="shared" si="3"/>
        <v>44868</v>
      </c>
      <c r="BK11" s="6">
        <f t="shared" si="3"/>
        <v>44869</v>
      </c>
      <c r="BL11" s="6">
        <f t="shared" si="3"/>
        <v>44870</v>
      </c>
      <c r="BM11" s="6">
        <f t="shared" si="3"/>
        <v>44871</v>
      </c>
      <c r="BN11" s="6">
        <f t="shared" si="3"/>
        <v>44872</v>
      </c>
      <c r="BO11" s="6">
        <f t="shared" si="3"/>
        <v>44873</v>
      </c>
      <c r="BP11" s="6">
        <f t="shared" si="3"/>
        <v>44874</v>
      </c>
      <c r="BQ11" s="6">
        <f t="shared" si="3"/>
        <v>44875</v>
      </c>
      <c r="BR11" s="6">
        <f t="shared" si="3"/>
        <v>44876</v>
      </c>
      <c r="BS11" s="6">
        <f t="shared" si="3"/>
        <v>44877</v>
      </c>
      <c r="BT11" s="6">
        <f t="shared" si="3"/>
        <v>44878</v>
      </c>
      <c r="BU11" s="6">
        <f t="shared" si="3"/>
        <v>44879</v>
      </c>
      <c r="BV11" s="6">
        <f t="shared" si="3"/>
        <v>44880</v>
      </c>
      <c r="BW11" s="6">
        <f t="shared" si="3"/>
        <v>44881</v>
      </c>
      <c r="BX11" s="6">
        <f t="shared" si="3"/>
        <v>44882</v>
      </c>
      <c r="BY11" s="6">
        <f t="shared" si="3"/>
        <v>44883</v>
      </c>
      <c r="BZ11" s="6">
        <f t="shared" si="3"/>
        <v>44884</v>
      </c>
      <c r="CA11" s="6">
        <f t="shared" si="3"/>
        <v>44885</v>
      </c>
      <c r="CB11" s="6">
        <f t="shared" si="3"/>
        <v>44886</v>
      </c>
      <c r="CC11" s="6">
        <f t="shared" si="3"/>
        <v>44887</v>
      </c>
      <c r="CD11" s="6">
        <f t="shared" ref="CD11:DI11" si="4">CC11+1</f>
        <v>44888</v>
      </c>
      <c r="CE11" s="6">
        <f t="shared" si="4"/>
        <v>44889</v>
      </c>
      <c r="CF11" s="6">
        <f t="shared" si="4"/>
        <v>44890</v>
      </c>
      <c r="CG11" s="6">
        <f t="shared" si="4"/>
        <v>44891</v>
      </c>
      <c r="CH11" s="6">
        <f t="shared" si="4"/>
        <v>44892</v>
      </c>
      <c r="CI11" s="6">
        <f t="shared" si="4"/>
        <v>44893</v>
      </c>
      <c r="CJ11" s="6">
        <f t="shared" si="4"/>
        <v>44894</v>
      </c>
      <c r="CK11" s="6">
        <f t="shared" si="4"/>
        <v>44895</v>
      </c>
      <c r="CL11" s="6">
        <f t="shared" si="4"/>
        <v>44896</v>
      </c>
      <c r="CM11" s="6">
        <f t="shared" si="4"/>
        <v>44897</v>
      </c>
      <c r="CN11" s="6">
        <f t="shared" si="4"/>
        <v>44898</v>
      </c>
      <c r="CO11" s="6">
        <f t="shared" si="4"/>
        <v>44899</v>
      </c>
      <c r="CP11" s="6">
        <f t="shared" si="4"/>
        <v>44900</v>
      </c>
      <c r="CQ11" s="6">
        <f t="shared" si="4"/>
        <v>44901</v>
      </c>
      <c r="CR11" s="6">
        <f t="shared" si="4"/>
        <v>44902</v>
      </c>
      <c r="CS11" s="6">
        <f t="shared" si="4"/>
        <v>44903</v>
      </c>
      <c r="CT11" s="6">
        <f t="shared" si="4"/>
        <v>44904</v>
      </c>
      <c r="CU11" s="6">
        <f t="shared" si="4"/>
        <v>44905</v>
      </c>
      <c r="CV11" s="6">
        <f t="shared" si="4"/>
        <v>44906</v>
      </c>
      <c r="CW11" s="6">
        <f t="shared" si="4"/>
        <v>44907</v>
      </c>
      <c r="CX11" s="6">
        <f t="shared" si="4"/>
        <v>44908</v>
      </c>
      <c r="CY11" s="6">
        <f t="shared" si="4"/>
        <v>44909</v>
      </c>
      <c r="CZ11" s="6">
        <f t="shared" si="4"/>
        <v>44910</v>
      </c>
      <c r="DA11" s="6">
        <f t="shared" si="4"/>
        <v>44911</v>
      </c>
      <c r="DB11" s="6">
        <f t="shared" si="4"/>
        <v>44912</v>
      </c>
      <c r="DC11" s="6">
        <f t="shared" si="4"/>
        <v>44913</v>
      </c>
      <c r="DD11" s="6">
        <f t="shared" si="4"/>
        <v>44914</v>
      </c>
      <c r="DE11" s="6">
        <f t="shared" si="4"/>
        <v>44915</v>
      </c>
      <c r="DF11" s="6">
        <f t="shared" si="4"/>
        <v>44916</v>
      </c>
      <c r="DG11" s="6">
        <f t="shared" si="4"/>
        <v>44917</v>
      </c>
      <c r="DH11" s="6">
        <f t="shared" si="4"/>
        <v>44918</v>
      </c>
      <c r="DI11" s="6">
        <f t="shared" si="4"/>
        <v>44919</v>
      </c>
      <c r="DJ11" s="6">
        <f t="shared" ref="DJ11:EF11" si="5">DI11+1</f>
        <v>44920</v>
      </c>
      <c r="DK11" s="6">
        <f t="shared" si="5"/>
        <v>44921</v>
      </c>
      <c r="DL11" s="6">
        <f t="shared" si="5"/>
        <v>44922</v>
      </c>
      <c r="DM11" s="6">
        <f t="shared" si="5"/>
        <v>44923</v>
      </c>
      <c r="DN11" s="6">
        <f t="shared" si="5"/>
        <v>44924</v>
      </c>
      <c r="DO11" s="6">
        <f t="shared" si="5"/>
        <v>44925</v>
      </c>
      <c r="DP11" s="6">
        <f t="shared" si="5"/>
        <v>44926</v>
      </c>
      <c r="DQ11" s="6">
        <f t="shared" si="5"/>
        <v>44927</v>
      </c>
      <c r="DR11" s="6">
        <f t="shared" si="5"/>
        <v>44928</v>
      </c>
      <c r="DS11" s="6">
        <f t="shared" si="5"/>
        <v>44929</v>
      </c>
      <c r="DT11" s="6">
        <f t="shared" si="5"/>
        <v>44930</v>
      </c>
      <c r="DU11" s="6">
        <f t="shared" si="5"/>
        <v>44931</v>
      </c>
      <c r="DV11" s="6">
        <f t="shared" si="5"/>
        <v>44932</v>
      </c>
      <c r="DW11" s="6">
        <f t="shared" si="5"/>
        <v>44933</v>
      </c>
      <c r="DX11" s="6">
        <f t="shared" si="5"/>
        <v>44934</v>
      </c>
      <c r="DY11" s="6">
        <f t="shared" si="5"/>
        <v>44935</v>
      </c>
      <c r="DZ11" s="6">
        <f t="shared" si="5"/>
        <v>44936</v>
      </c>
      <c r="EA11" s="6">
        <f t="shared" si="5"/>
        <v>44937</v>
      </c>
      <c r="EB11" s="6">
        <f t="shared" si="5"/>
        <v>44938</v>
      </c>
      <c r="EC11" s="6">
        <f t="shared" si="5"/>
        <v>44939</v>
      </c>
      <c r="ED11" s="6">
        <f t="shared" si="5"/>
        <v>44940</v>
      </c>
      <c r="EE11" s="6">
        <f t="shared" si="5"/>
        <v>44941</v>
      </c>
      <c r="EF11" s="6">
        <f t="shared" si="5"/>
        <v>44942</v>
      </c>
    </row>
    <row r="12" spans="1:136" s="45" customFormat="1" ht="15" customHeight="1" x14ac:dyDescent="0.35">
      <c r="A12" s="40">
        <f ca="1">IF(ISERROR(VALUE(SUBSTITUTE(OFFSET(A12,-1,0,1,1),".",""))),1,IF(ISERROR(FIND("@",SUBSTITUTE(OFFSET(A12,-1,0,1,1),".","@",1))),VALUE(OFFSET(A12,-1,0,1,1))+1,VALUE(LEFT(OFFSET(A12,-1,0,1,1),FIND("@",SUBSTITUTE(OFFSET(A12,-1,0,1,1),".","@",1))-1))+1))</f>
        <v>1</v>
      </c>
      <c r="B12" s="41" t="s">
        <v>33</v>
      </c>
      <c r="C12" s="134" t="s">
        <v>259</v>
      </c>
      <c r="D12" s="141">
        <v>44823</v>
      </c>
      <c r="E12" s="142"/>
      <c r="F12" s="42">
        <f>I12-D12+1</f>
        <v>13</v>
      </c>
      <c r="G12" s="43">
        <f>SUMPRODUCT(E13:E24,G13:G24)/SUM(E13:E24)</f>
        <v>1</v>
      </c>
      <c r="H12" s="119">
        <v>44835</v>
      </c>
      <c r="I12" s="112">
        <v>44835</v>
      </c>
      <c r="J12" s="42">
        <f t="shared" ref="J12:J20" si="6">NETWORKDAYS(D12,H12)</f>
        <v>10</v>
      </c>
      <c r="K12" s="42">
        <f t="shared" ref="K12:K55" si="7">NETWORKDAYS(D12,I12)</f>
        <v>10</v>
      </c>
      <c r="L12" s="42">
        <f>ROUNDDOWN(G12*E12,0)</f>
        <v>0</v>
      </c>
      <c r="M12" s="42">
        <f>ROUNDDOWN(G12*F12,0)</f>
        <v>13</v>
      </c>
      <c r="N12" s="42">
        <f>E12-L12</f>
        <v>0</v>
      </c>
      <c r="O12" s="41">
        <f>F12-M12</f>
        <v>0</v>
      </c>
      <c r="P12" s="41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</row>
    <row r="13" spans="1:136" s="45" customFormat="1" ht="15" customHeight="1" x14ac:dyDescent="0.35">
      <c r="A13" s="46" t="str">
        <f ca="1">IF(ISERROR(VALUE(SUBSTITUTE(OFFSET(A13,-1,0,1,1),".",""))),"0.1",IF(ISERROR(FIND("@",SUBSTITUTE(OFFSET(A13,-1,0,1,1),".","@",1))),OFFSET(A13,-1,0,1,1)&amp;".1",LEFT(OFFSET(A13,-1,0,1,1),FIND("@",SUBSTITUTE(OFFSET(A13,-1,0,1,1),".","@",1)))&amp;IF(ISERROR(FIND("@",SUBSTITUTE(OFFSET(A13,-1,0,1,1),".","@",2))),VALUE(RIGHT(OFFSET(A13,-1,0,1,1),LEN(OFFSET(A13,-1,0,1,1))-FIND("@",SUBSTITUTE(OFFSET(A13,-1,0,1,1),".","@",1))))+1,VALUE(MID(OFFSET(A13,-1,0,1,1),FIND("@",SUBSTITUTE(OFFSET(A13,-1,0,1,1),".","@",1))+1,(FIND("@",SUBSTITUTE(OFFSET(A13,-1,0,1,1),".","@",2))-FIND("@",SUBSTITUTE(OFFSET(A13,-1,0,1,1),".","@",1))-1)))+1)))</f>
        <v>1.1</v>
      </c>
      <c r="B13" s="90" t="s">
        <v>34</v>
      </c>
      <c r="C13" s="133" t="s">
        <v>35</v>
      </c>
      <c r="D13" s="104">
        <v>44823</v>
      </c>
      <c r="E13" s="48">
        <v>3</v>
      </c>
      <c r="F13" s="104"/>
      <c r="G13" s="49">
        <v>1</v>
      </c>
      <c r="H13" s="120">
        <f t="shared" ref="H13:H24" si="8">D13+E13-1</f>
        <v>44825</v>
      </c>
      <c r="I13" s="120">
        <v>44825</v>
      </c>
      <c r="J13" s="50">
        <f t="shared" si="6"/>
        <v>3</v>
      </c>
      <c r="K13" s="50">
        <f t="shared" si="7"/>
        <v>3</v>
      </c>
      <c r="L13" s="50">
        <f>ROUNDDOWN(G13*E13,0)</f>
        <v>3</v>
      </c>
      <c r="M13" s="50">
        <f>ROUNDDOWN(G13*F13,0)</f>
        <v>0</v>
      </c>
      <c r="N13" s="50">
        <f>E13-L13</f>
        <v>0</v>
      </c>
      <c r="O13" s="51">
        <f>F13-M13</f>
        <v>0</v>
      </c>
      <c r="P13" s="52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  <c r="DV13" s="53"/>
      <c r="DW13" s="53"/>
      <c r="DX13" s="53"/>
      <c r="DY13" s="53"/>
      <c r="DZ13" s="53"/>
      <c r="EA13" s="53"/>
      <c r="EB13" s="53"/>
      <c r="EC13" s="53"/>
      <c r="ED13" s="53"/>
      <c r="EE13" s="53"/>
      <c r="EF13" s="53"/>
    </row>
    <row r="14" spans="1:136" s="45" customFormat="1" ht="15" customHeight="1" x14ac:dyDescent="0.35">
      <c r="A14" s="46" t="str">
        <f ca="1">IF(ISERROR(VALUE(SUBSTITUTE(OFFSET(A14,-1,0,1,1),".",""))),"0.1",IF(ISERROR(FIND("@",SUBSTITUTE(OFFSET(A14,-1,0,1,1),".","@",1))),OFFSET(A14,-1,0,1,1)&amp;".1",LEFT(OFFSET(A14,-1,0,1,1),FIND("@",SUBSTITUTE(OFFSET(A14,-1,0,1,1),".","@",1)))&amp;IF(ISERROR(FIND("@",SUBSTITUTE(OFFSET(A14,-1,0,1,1),".","@",2))),VALUE(RIGHT(OFFSET(A14,-1,0,1,1),LEN(OFFSET(A14,-1,0,1,1))-FIND("@",SUBSTITUTE(OFFSET(A14,-1,0,1,1),".","@",1))))+1,VALUE(MID(OFFSET(A14,-1,0,1,1),FIND("@",SUBSTITUTE(OFFSET(A14,-1,0,1,1),".","@",1))+1,(FIND("@",SUBSTITUTE(OFFSET(A14,-1,0,1,1),".","@",2))-FIND("@",SUBSTITUTE(OFFSET(A14,-1,0,1,1),".","@",1))-1)))+1)))</f>
        <v>1.2</v>
      </c>
      <c r="B14" s="90" t="s">
        <v>36</v>
      </c>
      <c r="C14" s="133" t="s">
        <v>35</v>
      </c>
      <c r="D14" s="104">
        <v>44826</v>
      </c>
      <c r="E14" s="48">
        <v>7</v>
      </c>
      <c r="F14" s="48"/>
      <c r="G14" s="49">
        <v>1</v>
      </c>
      <c r="H14" s="120">
        <f t="shared" si="8"/>
        <v>44832</v>
      </c>
      <c r="I14" s="120">
        <v>44834</v>
      </c>
      <c r="J14" s="50">
        <f t="shared" si="6"/>
        <v>5</v>
      </c>
      <c r="K14" s="50">
        <f t="shared" si="7"/>
        <v>7</v>
      </c>
      <c r="L14" s="50">
        <f>ROUNDDOWN(G14*E14,0)</f>
        <v>7</v>
      </c>
      <c r="M14" s="50">
        <f>ROUNDDOWN(G14*F14,0)</f>
        <v>0</v>
      </c>
      <c r="N14" s="50">
        <f t="shared" ref="N14:N24" si="9">E14-L14</f>
        <v>0</v>
      </c>
      <c r="O14" s="51">
        <f>F14-M14</f>
        <v>0</v>
      </c>
      <c r="P14" s="54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</row>
    <row r="15" spans="1:136" s="45" customFormat="1" ht="15" customHeight="1" x14ac:dyDescent="0.35">
      <c r="A15" s="46">
        <v>1.3</v>
      </c>
      <c r="B15" s="90" t="s">
        <v>37</v>
      </c>
      <c r="C15" s="133" t="s">
        <v>35</v>
      </c>
      <c r="D15" s="92">
        <v>44835</v>
      </c>
      <c r="E15" s="56">
        <v>1</v>
      </c>
      <c r="F15" s="56"/>
      <c r="G15" s="107">
        <v>1</v>
      </c>
      <c r="H15" s="121">
        <f>D15+E15-1</f>
        <v>44835</v>
      </c>
      <c r="I15" s="121">
        <v>44834</v>
      </c>
      <c r="J15" s="58">
        <f t="shared" si="6"/>
        <v>0</v>
      </c>
      <c r="K15" s="58">
        <f>NETWORKDAYS(D15,I15)</f>
        <v>-1</v>
      </c>
      <c r="L15" s="58">
        <f>ROUNDDOWN(G15*E15, 0)</f>
        <v>1</v>
      </c>
      <c r="M15" s="58"/>
      <c r="N15" s="58">
        <f>E15-L15</f>
        <v>0</v>
      </c>
      <c r="O15" s="59"/>
      <c r="P15" s="54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</row>
    <row r="16" spans="1:136" s="45" customFormat="1" ht="15" customHeight="1" x14ac:dyDescent="0.35">
      <c r="A16" s="46">
        <v>1.4</v>
      </c>
      <c r="B16" s="90" t="s">
        <v>38</v>
      </c>
      <c r="C16" s="133" t="s">
        <v>35</v>
      </c>
      <c r="D16" s="92">
        <v>44833</v>
      </c>
      <c r="E16" s="56">
        <v>2</v>
      </c>
      <c r="F16" s="56"/>
      <c r="G16" s="57">
        <v>1</v>
      </c>
      <c r="H16" s="121">
        <f t="shared" si="8"/>
        <v>44834</v>
      </c>
      <c r="I16" s="121">
        <v>44834</v>
      </c>
      <c r="J16" s="58">
        <f t="shared" si="6"/>
        <v>2</v>
      </c>
      <c r="K16" s="58">
        <f t="shared" si="7"/>
        <v>2</v>
      </c>
      <c r="L16" s="58">
        <f>ROUNDDOWN(G16*E16,0)</f>
        <v>2</v>
      </c>
      <c r="M16" s="58">
        <f>ROUNDDOWN(G16*F16,0)</f>
        <v>0</v>
      </c>
      <c r="N16" s="58">
        <f t="shared" si="9"/>
        <v>0</v>
      </c>
      <c r="O16" s="59">
        <f>F16-M16</f>
        <v>0</v>
      </c>
      <c r="P16" s="54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</row>
    <row r="17" spans="1:136" s="45" customFormat="1" ht="15" customHeight="1" x14ac:dyDescent="0.35">
      <c r="A17" s="46" t="s">
        <v>39</v>
      </c>
      <c r="B17" s="55" t="s">
        <v>260</v>
      </c>
      <c r="C17" s="133" t="s">
        <v>35</v>
      </c>
      <c r="D17" s="92">
        <v>44833</v>
      </c>
      <c r="E17" s="56">
        <v>1</v>
      </c>
      <c r="F17" s="56"/>
      <c r="G17" s="107">
        <v>1</v>
      </c>
      <c r="H17" s="120">
        <f t="shared" si="8"/>
        <v>44833</v>
      </c>
      <c r="I17" s="120">
        <v>44834</v>
      </c>
      <c r="J17" s="50">
        <f t="shared" si="6"/>
        <v>1</v>
      </c>
      <c r="K17" s="50">
        <f t="shared" si="7"/>
        <v>2</v>
      </c>
      <c r="L17" s="50">
        <f>ROUNDDOWN(G17*E17,0)</f>
        <v>1</v>
      </c>
      <c r="M17" s="58"/>
      <c r="N17" s="50">
        <f t="shared" si="9"/>
        <v>0</v>
      </c>
      <c r="O17" s="59"/>
      <c r="P17" s="54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3"/>
      <c r="EF17" s="53"/>
    </row>
    <row r="18" spans="1:136" s="45" customFormat="1" ht="15" customHeight="1" x14ac:dyDescent="0.35">
      <c r="A18" s="46" t="s">
        <v>41</v>
      </c>
      <c r="B18" s="55" t="s">
        <v>42</v>
      </c>
      <c r="C18" s="133" t="s">
        <v>35</v>
      </c>
      <c r="D18" s="92">
        <v>44833</v>
      </c>
      <c r="E18" s="56">
        <v>1</v>
      </c>
      <c r="F18" s="56"/>
      <c r="G18" s="57">
        <v>1</v>
      </c>
      <c r="H18" s="120">
        <f t="shared" si="8"/>
        <v>44833</v>
      </c>
      <c r="I18" s="120">
        <v>44834</v>
      </c>
      <c r="J18" s="50">
        <f t="shared" si="6"/>
        <v>1</v>
      </c>
      <c r="K18" s="50">
        <f t="shared" si="7"/>
        <v>2</v>
      </c>
      <c r="L18" s="50">
        <f>ROUNDDOWN(G18*E18,0)</f>
        <v>1</v>
      </c>
      <c r="M18" s="58"/>
      <c r="N18" s="50">
        <f t="shared" si="9"/>
        <v>0</v>
      </c>
      <c r="O18" s="59"/>
      <c r="P18" s="54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</row>
    <row r="19" spans="1:136" s="45" customFormat="1" ht="15" customHeight="1" x14ac:dyDescent="0.35">
      <c r="A19" s="46" t="s">
        <v>43</v>
      </c>
      <c r="B19" s="55" t="s">
        <v>44</v>
      </c>
      <c r="C19" s="133" t="s">
        <v>35</v>
      </c>
      <c r="D19" s="92">
        <v>44833</v>
      </c>
      <c r="E19" s="56">
        <v>1</v>
      </c>
      <c r="F19" s="56"/>
      <c r="G19" s="107">
        <v>1</v>
      </c>
      <c r="H19" s="121">
        <f>D19+E19-1</f>
        <v>44833</v>
      </c>
      <c r="I19" s="121">
        <v>44834</v>
      </c>
      <c r="J19" s="58">
        <f t="shared" si="6"/>
        <v>1</v>
      </c>
      <c r="K19" s="58">
        <f t="shared" si="7"/>
        <v>2</v>
      </c>
      <c r="L19" s="58">
        <f>ROUNDDOWN(G19*E19, 0)</f>
        <v>1</v>
      </c>
      <c r="M19" s="58"/>
      <c r="N19" s="58">
        <f t="shared" si="9"/>
        <v>0</v>
      </c>
      <c r="O19" s="59"/>
      <c r="P19" s="54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</row>
    <row r="20" spans="1:136" s="45" customFormat="1" ht="15" customHeight="1" x14ac:dyDescent="0.35">
      <c r="A20" s="46" t="s">
        <v>45</v>
      </c>
      <c r="B20" s="55" t="s">
        <v>46</v>
      </c>
      <c r="C20" s="133" t="s">
        <v>35</v>
      </c>
      <c r="D20" s="92">
        <v>44833</v>
      </c>
      <c r="E20" s="56">
        <v>1</v>
      </c>
      <c r="F20" s="56"/>
      <c r="G20" s="57">
        <v>1</v>
      </c>
      <c r="H20" s="120">
        <f>D20+E20-1</f>
        <v>44833</v>
      </c>
      <c r="I20" s="120">
        <v>44834</v>
      </c>
      <c r="J20" s="50">
        <f t="shared" si="6"/>
        <v>1</v>
      </c>
      <c r="K20" s="58">
        <f t="shared" si="7"/>
        <v>2</v>
      </c>
      <c r="L20" s="58">
        <f>ROUNDDOWN(G20*E20,0)</f>
        <v>1</v>
      </c>
      <c r="M20" s="58"/>
      <c r="N20" s="58">
        <f t="shared" si="9"/>
        <v>0</v>
      </c>
      <c r="O20" s="59"/>
      <c r="P20" s="54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</row>
    <row r="21" spans="1:136" s="45" customFormat="1" ht="15" customHeight="1" x14ac:dyDescent="0.35">
      <c r="A21" s="46" t="s">
        <v>47</v>
      </c>
      <c r="B21" s="91" t="s">
        <v>48</v>
      </c>
      <c r="C21" s="133" t="s">
        <v>35</v>
      </c>
      <c r="D21" s="92" t="s">
        <v>35</v>
      </c>
      <c r="E21" s="56" t="s">
        <v>35</v>
      </c>
      <c r="F21" s="56"/>
      <c r="G21" s="107">
        <v>1</v>
      </c>
      <c r="H21" s="121" t="s">
        <v>35</v>
      </c>
      <c r="I21" s="121" t="s">
        <v>35</v>
      </c>
      <c r="J21" s="58" t="s">
        <v>35</v>
      </c>
      <c r="K21" s="50" t="e">
        <f t="shared" si="7"/>
        <v>#VALUE!</v>
      </c>
      <c r="L21" s="50" t="s">
        <v>35</v>
      </c>
      <c r="M21" s="58"/>
      <c r="N21" s="50" t="s">
        <v>35</v>
      </c>
      <c r="O21" s="59"/>
      <c r="P21" s="54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</row>
    <row r="22" spans="1:136" s="45" customFormat="1" ht="15" customHeight="1" x14ac:dyDescent="0.35">
      <c r="A22" s="46" t="s">
        <v>49</v>
      </c>
      <c r="B22" s="55" t="s">
        <v>50</v>
      </c>
      <c r="C22" s="133" t="s">
        <v>35</v>
      </c>
      <c r="D22" s="92">
        <v>44833</v>
      </c>
      <c r="E22" s="56">
        <v>1</v>
      </c>
      <c r="F22" s="56"/>
      <c r="G22" s="57">
        <v>1</v>
      </c>
      <c r="H22" s="121">
        <f>D22+E22-1</f>
        <v>44833</v>
      </c>
      <c r="I22" s="121">
        <v>44834</v>
      </c>
      <c r="J22" s="58">
        <f t="shared" ref="J22:J29" si="10">NETWORKDAYS(D22,H22)</f>
        <v>1</v>
      </c>
      <c r="K22" s="50">
        <f t="shared" si="7"/>
        <v>2</v>
      </c>
      <c r="L22" s="50">
        <f t="shared" ref="L22:L29" si="11">ROUNDDOWN(G22*E22,0)</f>
        <v>1</v>
      </c>
      <c r="M22" s="58"/>
      <c r="N22" s="50">
        <f t="shared" si="9"/>
        <v>0</v>
      </c>
      <c r="O22" s="59"/>
      <c r="P22" s="54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</row>
    <row r="23" spans="1:136" s="45" customFormat="1" ht="15" customHeight="1" x14ac:dyDescent="0.35">
      <c r="A23" s="46" t="s">
        <v>51</v>
      </c>
      <c r="B23" s="55" t="s">
        <v>52</v>
      </c>
      <c r="C23" s="133" t="s">
        <v>35</v>
      </c>
      <c r="D23" s="92">
        <v>44833</v>
      </c>
      <c r="E23" s="56">
        <v>1</v>
      </c>
      <c r="F23" s="56"/>
      <c r="G23" s="107">
        <v>1</v>
      </c>
      <c r="H23" s="121">
        <f>D23+E23-1</f>
        <v>44833</v>
      </c>
      <c r="I23" s="121">
        <v>44834</v>
      </c>
      <c r="J23" s="58">
        <f t="shared" si="10"/>
        <v>1</v>
      </c>
      <c r="K23" s="58">
        <f t="shared" si="7"/>
        <v>2</v>
      </c>
      <c r="L23" s="58">
        <f t="shared" si="11"/>
        <v>1</v>
      </c>
      <c r="M23" s="58"/>
      <c r="N23" s="58">
        <f t="shared" si="9"/>
        <v>0</v>
      </c>
      <c r="O23" s="59"/>
      <c r="P23" s="54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</row>
    <row r="24" spans="1:136" s="45" customFormat="1" ht="15" customHeight="1" x14ac:dyDescent="0.35">
      <c r="A24" s="46">
        <v>1.5</v>
      </c>
      <c r="B24" s="90" t="s">
        <v>53</v>
      </c>
      <c r="C24" s="133" t="s">
        <v>35</v>
      </c>
      <c r="D24" s="92">
        <v>44833</v>
      </c>
      <c r="E24" s="56">
        <v>1</v>
      </c>
      <c r="F24" s="56"/>
      <c r="G24" s="57">
        <v>1</v>
      </c>
      <c r="H24" s="121">
        <f t="shared" si="8"/>
        <v>44833</v>
      </c>
      <c r="I24" s="121">
        <v>44834</v>
      </c>
      <c r="J24" s="58">
        <f t="shared" si="10"/>
        <v>1</v>
      </c>
      <c r="K24" s="58">
        <f t="shared" si="7"/>
        <v>2</v>
      </c>
      <c r="L24" s="58">
        <f t="shared" si="11"/>
        <v>1</v>
      </c>
      <c r="M24" s="58">
        <f t="shared" ref="M24:M30" si="12">ROUNDDOWN(G24*F24,0)</f>
        <v>0</v>
      </c>
      <c r="N24" s="58">
        <f t="shared" si="9"/>
        <v>0</v>
      </c>
      <c r="O24" s="59">
        <f>F24-M24</f>
        <v>0</v>
      </c>
      <c r="P24" s="54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</row>
    <row r="25" spans="1:136" s="45" customFormat="1" ht="15" customHeight="1" x14ac:dyDescent="0.35">
      <c r="A25" s="40">
        <f ca="1">IF(ISERROR(VALUE(SUBSTITUTE(OFFSET(A25,-1,0,1,1),".",""))),1,IF(ISERROR(FIND("@",SUBSTITUTE(OFFSET(A25,-1,0,1,1),".","@",1))),VALUE(OFFSET(A25,-1,0,1,1))+1,VALUE(LEFT(OFFSET(A25,-1,0,1,1),FIND("@",SUBSTITUTE(OFFSET(A25,-1,0,1,1),".","@",1))-1))+1))</f>
        <v>2</v>
      </c>
      <c r="B25" s="41" t="s">
        <v>54</v>
      </c>
      <c r="C25" s="127" t="s">
        <v>55</v>
      </c>
      <c r="D25" s="112">
        <f>MIN(D26:D44)</f>
        <v>44837</v>
      </c>
      <c r="E25" s="42">
        <f>H25-D25+1</f>
        <v>10</v>
      </c>
      <c r="F25" s="42" t="e">
        <f>I25-D25+1</f>
        <v>#VALUE!</v>
      </c>
      <c r="G25" s="43">
        <f>SUMPRODUCT(E26:E44,G26:G44)/SUM(E26:E44)</f>
        <v>0.22580645161290322</v>
      </c>
      <c r="H25" s="112">
        <f>MAX(H26:H44)</f>
        <v>44846</v>
      </c>
      <c r="I25" s="112" t="s">
        <v>56</v>
      </c>
      <c r="J25" s="42">
        <f t="shared" si="10"/>
        <v>8</v>
      </c>
      <c r="K25" s="42" t="e">
        <f t="shared" si="7"/>
        <v>#VALUE!</v>
      </c>
      <c r="L25" s="42">
        <f t="shared" si="11"/>
        <v>2</v>
      </c>
      <c r="M25" s="42" t="e">
        <f t="shared" si="12"/>
        <v>#VALUE!</v>
      </c>
      <c r="N25" s="42">
        <f>E25-L25</f>
        <v>8</v>
      </c>
      <c r="O25" s="41" t="e">
        <f t="shared" ref="O25:O30" si="13">F25-M25</f>
        <v>#VALUE!</v>
      </c>
      <c r="P25" s="41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</row>
    <row r="26" spans="1:136" s="45" customFormat="1" ht="15" customHeight="1" x14ac:dyDescent="0.35">
      <c r="A26" s="46" t="str">
        <f ca="1">IF(ISERROR(VALUE(SUBSTITUTE(OFFSET(A26,-1,0,1,1),".",""))),"0.1",IF(ISERROR(FIND("@",SUBSTITUTE(OFFSET(A26,-1,0,1,1),".","@",1))),OFFSET(A26,-1,0,1,1)&amp;".1",LEFT(OFFSET(A26,-1,0,1,1),FIND("@",SUBSTITUTE(OFFSET(A26,-1,0,1,1),".","@",1)))&amp;IF(ISERROR(FIND("@",SUBSTITUTE(OFFSET(A26,-1,0,1,1),".","@",2))),VALUE(RIGHT(OFFSET(A26,-1,0,1,1),LEN(OFFSET(A26,-1,0,1,1))-FIND("@",SUBSTITUTE(OFFSET(A26,-1,0,1,1),".","@",1))))+1,VALUE(MID(OFFSET(A26,-1,0,1,1),FIND("@",SUBSTITUTE(OFFSET(A26,-1,0,1,1),".","@",1))+1,(FIND("@",SUBSTITUTE(OFFSET(A26,-1,0,1,1),".","@",2))-FIND("@",SUBSTITUTE(OFFSET(A26,-1,0,1,1),".","@",1))-1)))+1)))</f>
        <v>2.1</v>
      </c>
      <c r="B26" s="47" t="s">
        <v>57</v>
      </c>
      <c r="C26" s="128" t="s">
        <v>55</v>
      </c>
      <c r="D26" s="104">
        <v>44837</v>
      </c>
      <c r="E26" s="48">
        <v>10</v>
      </c>
      <c r="F26" s="48"/>
      <c r="G26" s="49">
        <v>0</v>
      </c>
      <c r="H26" s="120">
        <f>D26+E26-1</f>
        <v>44846</v>
      </c>
      <c r="I26" s="120" t="s">
        <v>56</v>
      </c>
      <c r="J26" s="50">
        <f t="shared" si="10"/>
        <v>8</v>
      </c>
      <c r="K26" s="50" t="e">
        <f t="shared" si="7"/>
        <v>#VALUE!</v>
      </c>
      <c r="L26" s="50">
        <f t="shared" si="11"/>
        <v>0</v>
      </c>
      <c r="M26" s="50">
        <f t="shared" si="12"/>
        <v>0</v>
      </c>
      <c r="N26" s="50">
        <f>E26-L26</f>
        <v>10</v>
      </c>
      <c r="O26" s="51">
        <f t="shared" si="13"/>
        <v>0</v>
      </c>
      <c r="P26" s="52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  <c r="DU26" s="53"/>
      <c r="DV26" s="53"/>
      <c r="DW26" s="53"/>
      <c r="DX26" s="53"/>
      <c r="DY26" s="53"/>
      <c r="DZ26" s="53"/>
      <c r="EA26" s="53"/>
      <c r="EB26" s="53"/>
      <c r="EC26" s="53"/>
      <c r="ED26" s="53"/>
      <c r="EE26" s="53"/>
      <c r="EF26" s="53"/>
    </row>
    <row r="27" spans="1:136" s="45" customFormat="1" ht="15" customHeight="1" x14ac:dyDescent="0.35">
      <c r="A27" s="46" t="s">
        <v>58</v>
      </c>
      <c r="B27" s="98" t="s">
        <v>59</v>
      </c>
      <c r="C27" s="136" t="s">
        <v>257</v>
      </c>
      <c r="D27" s="104">
        <v>44837</v>
      </c>
      <c r="E27" s="48">
        <v>2</v>
      </c>
      <c r="F27" s="48"/>
      <c r="G27" s="49">
        <v>1</v>
      </c>
      <c r="H27" s="120">
        <f>D27+E27-1</f>
        <v>44838</v>
      </c>
      <c r="I27" s="120">
        <v>44837</v>
      </c>
      <c r="J27" s="50">
        <f t="shared" si="10"/>
        <v>2</v>
      </c>
      <c r="K27" s="50">
        <f t="shared" si="7"/>
        <v>1</v>
      </c>
      <c r="L27" s="50">
        <f t="shared" si="11"/>
        <v>2</v>
      </c>
      <c r="M27" s="50">
        <f t="shared" si="12"/>
        <v>0</v>
      </c>
      <c r="N27" s="50">
        <f t="shared" ref="N27:N43" si="14">E27-L27</f>
        <v>0</v>
      </c>
      <c r="O27" s="51">
        <f t="shared" si="13"/>
        <v>0</v>
      </c>
      <c r="P27" s="54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  <c r="DU27" s="53"/>
      <c r="DV27" s="53"/>
      <c r="DW27" s="53"/>
      <c r="DX27" s="53"/>
      <c r="DY27" s="53"/>
      <c r="DZ27" s="53"/>
      <c r="EA27" s="53"/>
      <c r="EB27" s="53"/>
      <c r="EC27" s="53"/>
      <c r="ED27" s="53"/>
      <c r="EE27" s="53"/>
      <c r="EF27" s="53"/>
    </row>
    <row r="28" spans="1:136" s="45" customFormat="1" ht="15" customHeight="1" x14ac:dyDescent="0.35">
      <c r="A28" s="46" t="str">
        <f ca="1">IF(ISERROR(VALUE(SUBSTITUTE(OFFSET(A28,-1,0,1,1),".",""))),"0.0.1",IF(ISERROR(FIND("@",SUBSTITUTE(OFFSET(A28,-1,0,1,1),".","@",2))),OFFSET(A28,-1,0,1,1)&amp;".1",LEFT(OFFSET(A28,-1,0,1,1),FIND("@",SUBSTITUTE(OFFSET(A28,-1,0,1,1),".","@",2)))&amp;IF(ISERROR(FIND("@",SUBSTITUTE(OFFSET(A28,-1,0,1,1),".","@",3))),VALUE(RIGHT(OFFSET(A28,-1,0,1,1),LEN(OFFSET(A28,-1,0,1,1))-FIND("@",SUBSTITUTE(OFFSET(A28,-1,0,1,1),".","@",2))))+1,VALUE(MID(OFFSET(A28,-1,0,1,1),FIND("@",SUBSTITUTE(OFFSET(A28,-1,0,1,1),".","@",2))+1,(FIND("@",SUBSTITUTE(OFFSET(A28,-1,0,1,1),".","@",3))-FIND("@",SUBSTITUTE(OFFSET(A28,-1,0,1,1),".","@",2))-1)))+1)))</f>
        <v>2.1.2</v>
      </c>
      <c r="B28" s="98" t="s">
        <v>60</v>
      </c>
      <c r="C28" s="135" t="s">
        <v>256</v>
      </c>
      <c r="D28" s="92">
        <v>44839</v>
      </c>
      <c r="E28" s="56">
        <v>1</v>
      </c>
      <c r="F28" s="56"/>
      <c r="G28" s="57">
        <v>1</v>
      </c>
      <c r="H28" s="121">
        <f>D28+E28-1</f>
        <v>44839</v>
      </c>
      <c r="I28" s="121">
        <v>44837</v>
      </c>
      <c r="J28" s="58">
        <f t="shared" si="10"/>
        <v>1</v>
      </c>
      <c r="K28" s="58">
        <f t="shared" si="7"/>
        <v>-3</v>
      </c>
      <c r="L28" s="58">
        <f t="shared" si="11"/>
        <v>1</v>
      </c>
      <c r="M28" s="58">
        <f t="shared" si="12"/>
        <v>0</v>
      </c>
      <c r="N28" s="58">
        <f t="shared" si="14"/>
        <v>0</v>
      </c>
      <c r="O28" s="59">
        <f t="shared" si="13"/>
        <v>0</v>
      </c>
      <c r="P28" s="54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/>
      <c r="EE28" s="53"/>
      <c r="EF28" s="53"/>
    </row>
    <row r="29" spans="1:136" s="45" customFormat="1" ht="15" customHeight="1" x14ac:dyDescent="0.35">
      <c r="A29" s="46" t="s">
        <v>61</v>
      </c>
      <c r="B29" s="100" t="s">
        <v>62</v>
      </c>
      <c r="C29" s="137" t="s">
        <v>255</v>
      </c>
      <c r="D29" s="92">
        <v>44839</v>
      </c>
      <c r="E29" s="56">
        <v>4</v>
      </c>
      <c r="F29" s="56"/>
      <c r="G29" s="57">
        <v>1</v>
      </c>
      <c r="H29" s="121">
        <f>D29+E29-1</f>
        <v>44842</v>
      </c>
      <c r="I29" s="121">
        <v>44842</v>
      </c>
      <c r="J29" s="58">
        <f t="shared" si="10"/>
        <v>3</v>
      </c>
      <c r="K29" s="58">
        <f t="shared" si="7"/>
        <v>3</v>
      </c>
      <c r="L29" s="58">
        <f t="shared" si="11"/>
        <v>4</v>
      </c>
      <c r="M29" s="58">
        <f t="shared" si="12"/>
        <v>0</v>
      </c>
      <c r="N29" s="58">
        <f t="shared" si="14"/>
        <v>0</v>
      </c>
      <c r="O29" s="59">
        <f t="shared" si="13"/>
        <v>0</v>
      </c>
      <c r="P29" s="54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3"/>
      <c r="EF29" s="53"/>
    </row>
    <row r="30" spans="1:136" s="45" customFormat="1" ht="15" customHeight="1" x14ac:dyDescent="0.35">
      <c r="A30" s="60" t="str">
        <f ca="1">IF(ISERROR(VALUE(SUBSTITUTE(OFFSET(A30,-1,0,1,1),".",""))),"0.0.0.1",IF(ISERROR(FIND("@",SUBSTITUTE(OFFSET(A30,-1,0,1,1),".","@",3))),OFFSET(A30,-1,0,1,1)&amp;".1",LEFT(OFFSET(A30,-1,0,1,1),FIND("@",SUBSTITUTE(OFFSET(A30,-1,0,1,1),".","@",3)))&amp;IF(ISERROR(FIND("@",SUBSTITUTE(OFFSET(A30,-1,0,1,1),".","@",4))),VALUE(RIGHT(OFFSET(A30,-1,0,1,1),LEN(OFFSET(A30,-1,0,1,1))-FIND("@",SUBSTITUTE(OFFSET(A30,-1,0,1,1),".","@",3))))+1,VALUE(MID(OFFSET(A30,-1,0,1,1),FIND("@",SUBSTITUTE(OFFSET(A30,-1,0,1,1),".","@",3))+1,(FIND("@",SUBSTITUTE(OFFSET(A30,-1,0,1,1),".","@",4))-FIND("@",SUBSTITUTE(OFFSET(A30,-1,0,1,1),".","@",3))-1)))+1)))</f>
        <v>2.1.3.1</v>
      </c>
      <c r="B30" s="97" t="s">
        <v>63</v>
      </c>
      <c r="C30" s="110" t="s">
        <v>35</v>
      </c>
      <c r="D30" s="104" t="s">
        <v>35</v>
      </c>
      <c r="E30" s="48" t="s">
        <v>35</v>
      </c>
      <c r="F30" s="48"/>
      <c r="G30" s="49">
        <v>0</v>
      </c>
      <c r="H30" s="120" t="s">
        <v>35</v>
      </c>
      <c r="I30" s="120" t="str">
        <f>IF(ISBLANK(F30),H30,D30+F30-1)</f>
        <v>...</v>
      </c>
      <c r="J30" s="50" t="s">
        <v>35</v>
      </c>
      <c r="K30" s="50" t="s">
        <v>35</v>
      </c>
      <c r="L30" s="50" t="s">
        <v>35</v>
      </c>
      <c r="M30" s="50">
        <f t="shared" si="12"/>
        <v>0</v>
      </c>
      <c r="N30" s="50" t="s">
        <v>35</v>
      </c>
      <c r="O30" s="59">
        <f t="shared" si="13"/>
        <v>0</v>
      </c>
      <c r="P30" s="54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</row>
    <row r="31" spans="1:136" s="45" customFormat="1" ht="15" customHeight="1" x14ac:dyDescent="0.35">
      <c r="A31" s="46" t="s">
        <v>64</v>
      </c>
      <c r="B31" s="96" t="s">
        <v>65</v>
      </c>
      <c r="C31" s="110" t="s">
        <v>35</v>
      </c>
      <c r="D31" s="104" t="s">
        <v>35</v>
      </c>
      <c r="E31" s="56" t="s">
        <v>35</v>
      </c>
      <c r="F31" s="56"/>
      <c r="G31" s="49">
        <v>0</v>
      </c>
      <c r="H31" s="121" t="s">
        <v>35</v>
      </c>
      <c r="I31" s="120" t="str">
        <f>IF(ISBLANK(F31),H31,D31+F31-1)</f>
        <v>...</v>
      </c>
      <c r="J31" s="58" t="s">
        <v>35</v>
      </c>
      <c r="K31" s="50" t="s">
        <v>35</v>
      </c>
      <c r="L31" s="58" t="s">
        <v>35</v>
      </c>
      <c r="M31" s="58"/>
      <c r="N31" s="50" t="s">
        <v>35</v>
      </c>
      <c r="O31" s="59"/>
      <c r="P31" s="6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53"/>
      <c r="DW31" s="53"/>
      <c r="DX31" s="53"/>
      <c r="DY31" s="53"/>
      <c r="DZ31" s="53"/>
      <c r="EA31" s="53"/>
      <c r="EB31" s="53"/>
      <c r="EC31" s="53"/>
      <c r="ED31" s="53"/>
      <c r="EE31" s="53"/>
      <c r="EF31" s="53"/>
    </row>
    <row r="32" spans="1:136" s="45" customFormat="1" ht="15" customHeight="1" x14ac:dyDescent="0.35">
      <c r="A32" s="46" t="s">
        <v>66</v>
      </c>
      <c r="B32" s="96" t="s">
        <v>67</v>
      </c>
      <c r="C32" s="110" t="s">
        <v>35</v>
      </c>
      <c r="D32" s="104" t="s">
        <v>35</v>
      </c>
      <c r="E32" s="56" t="s">
        <v>35</v>
      </c>
      <c r="F32" s="56"/>
      <c r="G32" s="49">
        <v>0</v>
      </c>
      <c r="H32" s="121" t="s">
        <v>35</v>
      </c>
      <c r="I32" s="120" t="str">
        <f>IF(ISBLANK(F32),H32,D32+F32-1)</f>
        <v>...</v>
      </c>
      <c r="J32" s="58" t="s">
        <v>35</v>
      </c>
      <c r="K32" s="58" t="s">
        <v>35</v>
      </c>
      <c r="L32" s="58" t="s">
        <v>35</v>
      </c>
      <c r="M32" s="58"/>
      <c r="N32" s="58" t="s">
        <v>35</v>
      </c>
      <c r="O32" s="59"/>
      <c r="P32" s="6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3"/>
      <c r="EF32" s="53"/>
    </row>
    <row r="33" spans="1:136" s="45" customFormat="1" ht="15" customHeight="1" x14ac:dyDescent="0.35">
      <c r="A33" s="46" t="str">
        <f ca="1">IF(ISERROR(VALUE(SUBSTITUTE(OFFSET(A33,-1,0,1,1),".",""))),"0.0.1",IF(ISERROR(FIND("@",SUBSTITUTE(OFFSET(A33,-1,0,1,1),".","@",2))),OFFSET(A33,-1,0,1,1)&amp;".1",LEFT(OFFSET(A33,-1,0,1,1),FIND("@",SUBSTITUTE(OFFSET(A33,-1,0,1,1),".","@",2)))&amp;IF(ISERROR(FIND("@",SUBSTITUTE(OFFSET(A33,-1,0,1,1),".","@",3))),VALUE(RIGHT(OFFSET(A33,-1,0,1,1),LEN(OFFSET(A33,-1,0,1,1))-FIND("@",SUBSTITUTE(OFFSET(A33,-1,0,1,1),".","@",2))))+1,VALUE(MID(OFFSET(A33,-1,0,1,1),FIND("@",SUBSTITUTE(OFFSET(A33,-1,0,1,1),".","@",2))+1,(FIND("@",SUBSTITUTE(OFFSET(A33,-1,0,1,1),".","@",3))-FIND("@",SUBSTITUTE(OFFSET(A33,-1,0,1,1),".","@",2))-1)))+1)))</f>
        <v>2.1.4</v>
      </c>
      <c r="B33" s="99" t="s">
        <v>68</v>
      </c>
      <c r="C33" s="129" t="s">
        <v>69</v>
      </c>
      <c r="D33" s="92">
        <v>44839</v>
      </c>
      <c r="E33" s="56">
        <v>4</v>
      </c>
      <c r="F33" s="56"/>
      <c r="G33" s="57">
        <v>0</v>
      </c>
      <c r="H33" s="121">
        <f>D33+E33-1</f>
        <v>44842</v>
      </c>
      <c r="I33" s="121" t="s">
        <v>56</v>
      </c>
      <c r="J33" s="58">
        <f>NETWORKDAYS(D33,H33)</f>
        <v>3</v>
      </c>
      <c r="K33" s="58" t="e">
        <f t="shared" si="7"/>
        <v>#VALUE!</v>
      </c>
      <c r="L33" s="50">
        <v>0</v>
      </c>
      <c r="M33" s="58"/>
      <c r="N33" s="58">
        <f t="shared" si="14"/>
        <v>4</v>
      </c>
      <c r="O33" s="59"/>
      <c r="P33" s="6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</row>
    <row r="34" spans="1:136" s="45" customFormat="1" ht="15" customHeight="1" x14ac:dyDescent="0.35">
      <c r="A34" s="46" t="s">
        <v>70</v>
      </c>
      <c r="B34" s="89" t="s">
        <v>71</v>
      </c>
      <c r="C34" s="110" t="s">
        <v>35</v>
      </c>
      <c r="D34" s="92" t="s">
        <v>35</v>
      </c>
      <c r="E34" s="56" t="s">
        <v>35</v>
      </c>
      <c r="F34" s="56"/>
      <c r="G34" s="57">
        <v>0</v>
      </c>
      <c r="H34" s="121" t="s">
        <v>35</v>
      </c>
      <c r="I34" s="121" t="s">
        <v>35</v>
      </c>
      <c r="J34" s="58" t="s">
        <v>35</v>
      </c>
      <c r="K34" s="50" t="s">
        <v>35</v>
      </c>
      <c r="L34" s="58" t="s">
        <v>35</v>
      </c>
      <c r="M34" s="58"/>
      <c r="N34" s="50" t="s">
        <v>35</v>
      </c>
      <c r="O34" s="59"/>
      <c r="P34" s="6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</row>
    <row r="35" spans="1:136" s="45" customFormat="1" ht="15" customHeight="1" x14ac:dyDescent="0.35">
      <c r="A35" s="60" t="str">
        <f ca="1">IF(ISERROR(VALUE(SUBSTITUTE(OFFSET(A35,-1,0,1,1),".",""))),"0.0.0.1",IF(ISERROR(FIND("@",SUBSTITUTE(OFFSET(A35,-1,0,1,1),".","@",3))),OFFSET(A35,-1,0,1,1)&amp;".1",LEFT(OFFSET(A35,-1,0,1,1),FIND("@",SUBSTITUTE(OFFSET(A35,-1,0,1,1),".","@",3)))&amp;IF(ISERROR(FIND("@",SUBSTITUTE(OFFSET(A35,-1,0,1,1),".","@",4))),VALUE(RIGHT(OFFSET(A35,-1,0,1,1),LEN(OFFSET(A35,-1,0,1,1))-FIND("@",SUBSTITUTE(OFFSET(A35,-1,0,1,1),".","@",3))))+1,VALUE(MID(OFFSET(A35,-1,0,1,1),FIND("@",SUBSTITUTE(OFFSET(A35,-1,0,1,1),".","@",3))+1,(FIND("@",SUBSTITUTE(OFFSET(A35,-1,0,1,1),".","@",4))-FIND("@",SUBSTITUTE(OFFSET(A35,-1,0,1,1),".","@",3))-1)))+1)))</f>
        <v>2.1.4.2</v>
      </c>
      <c r="B35" s="94" t="s">
        <v>72</v>
      </c>
      <c r="C35" s="110" t="s">
        <v>35</v>
      </c>
      <c r="D35" s="92" t="s">
        <v>35</v>
      </c>
      <c r="E35" s="56" t="s">
        <v>35</v>
      </c>
      <c r="F35" s="56"/>
      <c r="G35" s="49">
        <v>0</v>
      </c>
      <c r="H35" s="121" t="s">
        <v>35</v>
      </c>
      <c r="I35" s="121" t="s">
        <v>35</v>
      </c>
      <c r="J35" s="58" t="s">
        <v>35</v>
      </c>
      <c r="K35" s="50" t="s">
        <v>35</v>
      </c>
      <c r="L35" s="58" t="s">
        <v>35</v>
      </c>
      <c r="M35" s="58"/>
      <c r="N35" s="50" t="s">
        <v>35</v>
      </c>
      <c r="O35" s="59"/>
      <c r="P35" s="6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DY35" s="53"/>
      <c r="DZ35" s="53"/>
      <c r="EA35" s="53"/>
      <c r="EB35" s="53"/>
      <c r="EC35" s="53"/>
      <c r="ED35" s="53"/>
      <c r="EE35" s="53"/>
      <c r="EF35" s="53"/>
    </row>
    <row r="36" spans="1:136" s="45" customFormat="1" ht="15" customHeight="1" x14ac:dyDescent="0.35">
      <c r="A36" s="46" t="s">
        <v>73</v>
      </c>
      <c r="B36" s="100" t="s">
        <v>74</v>
      </c>
      <c r="C36" s="130" t="s">
        <v>75</v>
      </c>
      <c r="D36" s="92">
        <v>44839</v>
      </c>
      <c r="E36" s="56">
        <v>4</v>
      </c>
      <c r="F36" s="56"/>
      <c r="G36" s="49">
        <v>0</v>
      </c>
      <c r="H36" s="121">
        <f>D36+E36-1</f>
        <v>44842</v>
      </c>
      <c r="I36" s="121" t="s">
        <v>56</v>
      </c>
      <c r="J36" s="58">
        <f>NETWORKDAYS(D36,H36)</f>
        <v>3</v>
      </c>
      <c r="K36" s="58" t="e">
        <f t="shared" si="7"/>
        <v>#VALUE!</v>
      </c>
      <c r="L36" s="50">
        <v>0</v>
      </c>
      <c r="M36" s="58"/>
      <c r="N36" s="58">
        <f t="shared" si="14"/>
        <v>4</v>
      </c>
      <c r="O36" s="59"/>
      <c r="P36" s="6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</row>
    <row r="37" spans="1:136" s="45" customFormat="1" ht="15" customHeight="1" x14ac:dyDescent="0.35">
      <c r="A37" s="46" t="s">
        <v>70</v>
      </c>
      <c r="B37" s="101" t="s">
        <v>76</v>
      </c>
      <c r="C37" s="110" t="s">
        <v>35</v>
      </c>
      <c r="D37" s="92" t="s">
        <v>35</v>
      </c>
      <c r="E37" s="56" t="s">
        <v>35</v>
      </c>
      <c r="F37" s="56"/>
      <c r="G37" s="49">
        <v>0</v>
      </c>
      <c r="H37" s="121" t="s">
        <v>35</v>
      </c>
      <c r="I37" s="121" t="s">
        <v>35</v>
      </c>
      <c r="J37" s="58" t="s">
        <v>35</v>
      </c>
      <c r="K37" s="58" t="s">
        <v>35</v>
      </c>
      <c r="L37" s="58" t="s">
        <v>35</v>
      </c>
      <c r="M37" s="58"/>
      <c r="N37" s="58" t="s">
        <v>35</v>
      </c>
      <c r="O37" s="59"/>
      <c r="P37" s="6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</row>
    <row r="38" spans="1:136" s="45" customFormat="1" ht="15" customHeight="1" x14ac:dyDescent="0.35">
      <c r="A38" s="46" t="s">
        <v>77</v>
      </c>
      <c r="B38" s="61" t="s">
        <v>78</v>
      </c>
      <c r="C38" s="110" t="s">
        <v>35</v>
      </c>
      <c r="D38" s="92" t="s">
        <v>35</v>
      </c>
      <c r="E38" s="56" t="s">
        <v>35</v>
      </c>
      <c r="F38" s="56"/>
      <c r="G38" s="57">
        <v>0</v>
      </c>
      <c r="H38" s="121" t="s">
        <v>35</v>
      </c>
      <c r="I38" s="121" t="s">
        <v>35</v>
      </c>
      <c r="J38" s="58" t="s">
        <v>35</v>
      </c>
      <c r="K38" s="50" t="s">
        <v>35</v>
      </c>
      <c r="L38" s="58" t="s">
        <v>35</v>
      </c>
      <c r="M38" s="58"/>
      <c r="N38" s="50" t="s">
        <v>35</v>
      </c>
      <c r="O38" s="59"/>
      <c r="P38" s="6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</row>
    <row r="39" spans="1:136" s="45" customFormat="1" ht="15" customHeight="1" x14ac:dyDescent="0.35">
      <c r="A39" s="46" t="s">
        <v>79</v>
      </c>
      <c r="B39" s="102" t="s">
        <v>80</v>
      </c>
      <c r="C39" s="128" t="s">
        <v>55</v>
      </c>
      <c r="D39" s="92">
        <v>44844</v>
      </c>
      <c r="E39" s="56">
        <v>2</v>
      </c>
      <c r="F39" s="56"/>
      <c r="G39" s="57">
        <v>0</v>
      </c>
      <c r="H39" s="121">
        <f>D39+E39-1</f>
        <v>44845</v>
      </c>
      <c r="I39" s="121" t="s">
        <v>56</v>
      </c>
      <c r="J39" s="58">
        <f>NETWORKDAYS(D39,H39)</f>
        <v>2</v>
      </c>
      <c r="K39" s="50" t="e">
        <f t="shared" si="7"/>
        <v>#VALUE!</v>
      </c>
      <c r="L39" s="50">
        <v>0</v>
      </c>
      <c r="M39" s="58"/>
      <c r="N39" s="50">
        <f t="shared" si="14"/>
        <v>2</v>
      </c>
      <c r="O39" s="59"/>
      <c r="P39" s="6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</row>
    <row r="40" spans="1:136" s="45" customFormat="1" ht="15" customHeight="1" x14ac:dyDescent="0.35">
      <c r="A40" s="60" t="str">
        <f ca="1">IF(ISERROR(VALUE(SUBSTITUTE(OFFSET(A40,-1,0,1,1),".",""))),"0.0.0.1",IF(ISERROR(FIND("@",SUBSTITUTE(OFFSET(A40,-1,0,1,1),".","@",3))),OFFSET(A40,-1,0,1,1)&amp;".1",LEFT(OFFSET(A40,-1,0,1,1),FIND("@",SUBSTITUTE(OFFSET(A40,-1,0,1,1),".","@",3)))&amp;IF(ISERROR(FIND("@",SUBSTITUTE(OFFSET(A40,-1,0,1,1),".","@",4))),VALUE(RIGHT(OFFSET(A40,-1,0,1,1),LEN(OFFSET(A40,-1,0,1,1))-FIND("@",SUBSTITUTE(OFFSET(A40,-1,0,1,1),".","@",3))))+1,VALUE(MID(OFFSET(A40,-1,0,1,1),FIND("@",SUBSTITUTE(OFFSET(A40,-1,0,1,1),".","@",3))+1,(FIND("@",SUBSTITUTE(OFFSET(A40,-1,0,1,1),".","@",4))-FIND("@",SUBSTITUTE(OFFSET(A40,-1,0,1,1),".","@",3))-1)))+1)))</f>
        <v>2.1.5.1</v>
      </c>
      <c r="B40" s="103" t="s">
        <v>81</v>
      </c>
      <c r="C40" s="110" t="s">
        <v>35</v>
      </c>
      <c r="D40" s="92" t="s">
        <v>35</v>
      </c>
      <c r="E40" s="56" t="s">
        <v>35</v>
      </c>
      <c r="F40" s="56"/>
      <c r="G40" s="49">
        <v>0</v>
      </c>
      <c r="H40" s="121" t="s">
        <v>35</v>
      </c>
      <c r="I40" s="121" t="s">
        <v>35</v>
      </c>
      <c r="J40" s="58" t="s">
        <v>35</v>
      </c>
      <c r="K40" s="58" t="s">
        <v>35</v>
      </c>
      <c r="L40" s="58" t="s">
        <v>35</v>
      </c>
      <c r="M40" s="58"/>
      <c r="N40" s="58" t="s">
        <v>35</v>
      </c>
      <c r="O40" s="59"/>
      <c r="P40" s="6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</row>
    <row r="41" spans="1:136" s="45" customFormat="1" ht="15" customHeight="1" x14ac:dyDescent="0.35">
      <c r="A41" s="46" t="s">
        <v>82</v>
      </c>
      <c r="B41" s="99" t="s">
        <v>83</v>
      </c>
      <c r="C41" s="129" t="s">
        <v>69</v>
      </c>
      <c r="D41" s="92">
        <v>44844</v>
      </c>
      <c r="E41" s="56">
        <v>2</v>
      </c>
      <c r="F41" s="56"/>
      <c r="G41" s="49">
        <v>0</v>
      </c>
      <c r="H41" s="121">
        <f>D41+E41-1</f>
        <v>44845</v>
      </c>
      <c r="I41" s="121" t="s">
        <v>56</v>
      </c>
      <c r="J41" s="58">
        <f>NETWORKDAYS(D41,H41)</f>
        <v>2</v>
      </c>
      <c r="K41" s="58" t="e">
        <f t="shared" si="7"/>
        <v>#VALUE!</v>
      </c>
      <c r="L41" s="58">
        <v>0</v>
      </c>
      <c r="M41" s="58"/>
      <c r="N41" s="58">
        <f t="shared" si="14"/>
        <v>2</v>
      </c>
      <c r="O41" s="59"/>
      <c r="P41" s="6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</row>
    <row r="42" spans="1:136" s="45" customFormat="1" ht="15" customHeight="1" x14ac:dyDescent="0.35">
      <c r="A42" s="46" t="s">
        <v>84</v>
      </c>
      <c r="B42" s="103" t="s">
        <v>85</v>
      </c>
      <c r="C42" s="110" t="s">
        <v>35</v>
      </c>
      <c r="D42" s="92" t="s">
        <v>35</v>
      </c>
      <c r="E42" s="56" t="s">
        <v>35</v>
      </c>
      <c r="F42" s="56"/>
      <c r="G42" s="49">
        <v>0</v>
      </c>
      <c r="H42" s="121" t="s">
        <v>35</v>
      </c>
      <c r="I42" s="121" t="s">
        <v>35</v>
      </c>
      <c r="J42" s="58" t="s">
        <v>35</v>
      </c>
      <c r="K42" s="50" t="s">
        <v>35</v>
      </c>
      <c r="L42" s="50" t="s">
        <v>35</v>
      </c>
      <c r="M42" s="58"/>
      <c r="N42" s="50" t="s">
        <v>35</v>
      </c>
      <c r="O42" s="59"/>
      <c r="P42" s="6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</row>
    <row r="43" spans="1:136" s="45" customFormat="1" ht="15" customHeight="1" x14ac:dyDescent="0.35">
      <c r="A43" s="46" t="s">
        <v>86</v>
      </c>
      <c r="B43" s="99" t="s">
        <v>87</v>
      </c>
      <c r="C43" s="130" t="s">
        <v>75</v>
      </c>
      <c r="D43" s="92">
        <v>44844</v>
      </c>
      <c r="E43" s="56">
        <v>2</v>
      </c>
      <c r="F43" s="56"/>
      <c r="G43" s="57">
        <v>0</v>
      </c>
      <c r="H43" s="121">
        <f>D43+E43-1</f>
        <v>44845</v>
      </c>
      <c r="I43" s="121" t="s">
        <v>56</v>
      </c>
      <c r="J43" s="58">
        <f>NETWORKDAYS(D43,H43)</f>
        <v>2</v>
      </c>
      <c r="K43" s="50" t="e">
        <f t="shared" si="7"/>
        <v>#VALUE!</v>
      </c>
      <c r="L43" s="58">
        <v>0</v>
      </c>
      <c r="M43" s="58"/>
      <c r="N43" s="50">
        <f t="shared" si="14"/>
        <v>2</v>
      </c>
      <c r="O43" s="59"/>
      <c r="P43" s="6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</row>
    <row r="44" spans="1:136" s="45" customFormat="1" ht="15" customHeight="1" x14ac:dyDescent="0.35">
      <c r="A44" s="46" t="s">
        <v>88</v>
      </c>
      <c r="B44" s="103" t="s">
        <v>89</v>
      </c>
      <c r="C44" s="110" t="s">
        <v>35</v>
      </c>
      <c r="D44" s="92" t="s">
        <v>35</v>
      </c>
      <c r="E44" s="56" t="s">
        <v>35</v>
      </c>
      <c r="F44" s="56"/>
      <c r="G44" s="57">
        <v>0</v>
      </c>
      <c r="H44" s="121" t="s">
        <v>35</v>
      </c>
      <c r="I44" s="121" t="s">
        <v>35</v>
      </c>
      <c r="J44" s="58" t="s">
        <v>35</v>
      </c>
      <c r="K44" s="58" t="s">
        <v>35</v>
      </c>
      <c r="L44" s="58" t="s">
        <v>35</v>
      </c>
      <c r="M44" s="58"/>
      <c r="N44" s="58" t="s">
        <v>35</v>
      </c>
      <c r="O44" s="59"/>
      <c r="P44" s="6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</row>
    <row r="45" spans="1:136" s="45" customFormat="1" ht="15" customHeight="1" x14ac:dyDescent="0.35">
      <c r="A45" s="40">
        <f ca="1">IF(ISERROR(VALUE(SUBSTITUTE(OFFSET(A45,-1,0,1,1),".",""))),1,IF(ISERROR(FIND("@",SUBSTITUTE(OFFSET(A45,-1,0,1,1),".","@",1))),VALUE(OFFSET(A45,-1,0,1,1))+1,VALUE(LEFT(OFFSET(A45,-1,0,1,1),FIND("@",SUBSTITUTE(OFFSET(A45,-1,0,1,1),".","@",1))-1))+1))</f>
        <v>3</v>
      </c>
      <c r="B45" s="41" t="s">
        <v>90</v>
      </c>
      <c r="C45" s="132" t="s">
        <v>69</v>
      </c>
      <c r="D45" s="112">
        <f>MIN(D46:D53)</f>
        <v>44832</v>
      </c>
      <c r="E45" s="42">
        <f>H45-D45+1</f>
        <v>25</v>
      </c>
      <c r="F45" s="42" t="e">
        <f>I45-D45+1</f>
        <v>#VALUE!</v>
      </c>
      <c r="G45" s="43">
        <f>SUMPRODUCT(E46:E53,G46:G53)/SUM(E46:E53)</f>
        <v>0.37222222222222218</v>
      </c>
      <c r="H45" s="112">
        <f>MAX(H46:H53)</f>
        <v>44856</v>
      </c>
      <c r="I45" s="112" t="s">
        <v>56</v>
      </c>
      <c r="J45" s="42">
        <f>NETWORKDAYS(D45,H45)</f>
        <v>18</v>
      </c>
      <c r="K45" s="42" t="e">
        <f t="shared" si="7"/>
        <v>#VALUE!</v>
      </c>
      <c r="L45" s="42">
        <f>ROUNDDOWN(G45*E45,0)</f>
        <v>9</v>
      </c>
      <c r="M45" s="42" t="e">
        <f>ROUNDDOWN(G45*F45,0)</f>
        <v>#VALUE!</v>
      </c>
      <c r="N45" s="42">
        <f>E45-L45</f>
        <v>16</v>
      </c>
      <c r="O45" s="41" t="e">
        <f>F45-M45</f>
        <v>#VALUE!</v>
      </c>
      <c r="P45" s="41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</row>
    <row r="46" spans="1:136" s="45" customFormat="1" ht="15" customHeight="1" x14ac:dyDescent="0.35">
      <c r="A46" s="46" t="str">
        <f ca="1">IF(ISERROR(VALUE(SUBSTITUTE(OFFSET(A46,-1,0,1,1),".",""))),"0.1",IF(ISERROR(FIND("@",SUBSTITUTE(OFFSET(A46,-1,0,1,1),".","@",1))),OFFSET(A46,-1,0,1,1)&amp;".1",LEFT(OFFSET(A46,-1,0,1,1),FIND("@",SUBSTITUTE(OFFSET(A46,-1,0,1,1),".","@",1)))&amp;IF(ISERROR(FIND("@",SUBSTITUTE(OFFSET(A46,-1,0,1,1),".","@",2))),VALUE(RIGHT(OFFSET(A46,-1,0,1,1),LEN(OFFSET(A46,-1,0,1,1))-FIND("@",SUBSTITUTE(OFFSET(A46,-1,0,1,1),".","@",1))))+1,VALUE(MID(OFFSET(A46,-1,0,1,1),FIND("@",SUBSTITUTE(OFFSET(A46,-1,0,1,1),".","@",1))+1,(FIND("@",SUBSTITUTE(OFFSET(A46,-1,0,1,1),".","@",2))-FIND("@",SUBSTITUTE(OFFSET(A46,-1,0,1,1),".","@",1))-1)))+1)))</f>
        <v>3.1</v>
      </c>
      <c r="B46" s="47" t="s">
        <v>92</v>
      </c>
      <c r="C46" s="108" t="s">
        <v>35</v>
      </c>
      <c r="D46" s="104">
        <v>44832</v>
      </c>
      <c r="E46" s="48">
        <v>2</v>
      </c>
      <c r="F46" s="48"/>
      <c r="G46" s="49">
        <v>1</v>
      </c>
      <c r="H46" s="120">
        <f>D46+E46-1</f>
        <v>44833</v>
      </c>
      <c r="I46" s="120">
        <v>44835</v>
      </c>
      <c r="J46" s="50">
        <f>NETWORKDAYS(D46,H46)</f>
        <v>2</v>
      </c>
      <c r="K46" s="50">
        <f t="shared" si="7"/>
        <v>3</v>
      </c>
      <c r="L46" s="50">
        <f>ROUNDDOWN(G46*E46,0)</f>
        <v>2</v>
      </c>
      <c r="M46" s="50">
        <f>ROUNDDOWN(G46*F46,0)</f>
        <v>0</v>
      </c>
      <c r="N46" s="50">
        <f>E46-L46</f>
        <v>0</v>
      </c>
      <c r="O46" s="51">
        <f>F46-M46</f>
        <v>0</v>
      </c>
      <c r="P46" s="52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</row>
    <row r="47" spans="1:136" s="45" customFormat="1" ht="15" customHeight="1" x14ac:dyDescent="0.35">
      <c r="A47" s="46" t="str">
        <f ca="1">IF(ISERROR(VALUE(SUBSTITUTE(OFFSET(A47,-1,0,1,1),".",""))),"0.1",IF(ISERROR(FIND("@",SUBSTITUTE(OFFSET(A47,-1,0,1,1),".","@",1))),OFFSET(A47,-1,0,1,1)&amp;".1",LEFT(OFFSET(A47,-1,0,1,1),FIND("@",SUBSTITUTE(OFFSET(A47,-1,0,1,1),".","@",1)))&amp;IF(ISERROR(FIND("@",SUBSTITUTE(OFFSET(A47,-1,0,1,1),".","@",2))),VALUE(RIGHT(OFFSET(A47,-1,0,1,1),LEN(OFFSET(A47,-1,0,1,1))-FIND("@",SUBSTITUTE(OFFSET(A47,-1,0,1,1),".","@",1))))+1,VALUE(MID(OFFSET(A47,-1,0,1,1),FIND("@",SUBSTITUTE(OFFSET(A47,-1,0,1,1),".","@",1))+1,(FIND("@",SUBSTITUTE(OFFSET(A47,-1,0,1,1),".","@",2))-FIND("@",SUBSTITUTE(OFFSET(A47,-1,0,1,1),".","@",1))-1)))+1)))</f>
        <v>3.2</v>
      </c>
      <c r="B47" s="47" t="s">
        <v>93</v>
      </c>
      <c r="C47" s="108" t="s">
        <v>35</v>
      </c>
      <c r="D47" s="92">
        <v>44834</v>
      </c>
      <c r="E47" s="48">
        <v>3</v>
      </c>
      <c r="F47" s="48"/>
      <c r="G47" s="49">
        <v>1</v>
      </c>
      <c r="H47" s="120">
        <f>D47+E47-1</f>
        <v>44836</v>
      </c>
      <c r="I47" s="120">
        <v>44837</v>
      </c>
      <c r="J47" s="50">
        <f>NETWORKDAYS(D47,H47)</f>
        <v>1</v>
      </c>
      <c r="K47" s="50">
        <f t="shared" si="7"/>
        <v>2</v>
      </c>
      <c r="L47" s="50">
        <f>ROUNDDOWN(G47*E47,0)</f>
        <v>3</v>
      </c>
      <c r="M47" s="50">
        <f>ROUNDDOWN(G47*F47,0)</f>
        <v>0</v>
      </c>
      <c r="N47" s="50">
        <f t="shared" ref="N47:N53" si="15">E47-L47</f>
        <v>0</v>
      </c>
      <c r="O47" s="51">
        <f>F47-M47</f>
        <v>0</v>
      </c>
      <c r="P47" s="54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</row>
    <row r="48" spans="1:136" s="45" customFormat="1" ht="15" customHeight="1" x14ac:dyDescent="0.35">
      <c r="A48" s="46">
        <v>3.3</v>
      </c>
      <c r="B48" s="47" t="s">
        <v>94</v>
      </c>
      <c r="C48" s="108" t="s">
        <v>35</v>
      </c>
      <c r="D48" s="92">
        <v>44834</v>
      </c>
      <c r="E48" s="56">
        <v>3</v>
      </c>
      <c r="F48" s="56"/>
      <c r="G48" s="57">
        <v>1</v>
      </c>
      <c r="H48" s="121">
        <f>D48+E48-1</f>
        <v>44836</v>
      </c>
      <c r="I48" s="121">
        <v>44837</v>
      </c>
      <c r="J48" s="58">
        <f>NETWORKDAYS(D48,H48)</f>
        <v>1</v>
      </c>
      <c r="K48" s="58">
        <f t="shared" si="7"/>
        <v>2</v>
      </c>
      <c r="L48" s="58">
        <f>ROUNDDOWN(G48*E48,0)</f>
        <v>3</v>
      </c>
      <c r="M48" s="58">
        <f>ROUNDDOWN(G48*F48,0)</f>
        <v>0</v>
      </c>
      <c r="N48" s="58">
        <f t="shared" si="15"/>
        <v>0</v>
      </c>
      <c r="O48" s="59">
        <f>F48-M48</f>
        <v>0</v>
      </c>
      <c r="P48" s="54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</row>
    <row r="49" spans="1:136" s="45" customFormat="1" ht="15" customHeight="1" x14ac:dyDescent="0.35">
      <c r="A49" s="46">
        <v>3.4</v>
      </c>
      <c r="B49" s="106" t="s">
        <v>95</v>
      </c>
      <c r="C49" s="108" t="s">
        <v>35</v>
      </c>
      <c r="D49" s="92">
        <v>44849</v>
      </c>
      <c r="E49" s="56">
        <v>5</v>
      </c>
      <c r="F49" s="56"/>
      <c r="G49" s="57">
        <v>0</v>
      </c>
      <c r="H49" s="121">
        <f>D49+E49-1</f>
        <v>44853</v>
      </c>
      <c r="I49" s="121">
        <v>44848</v>
      </c>
      <c r="J49" s="58">
        <f>NETWORKDAYS(D49,H49)</f>
        <v>3</v>
      </c>
      <c r="K49" s="58">
        <f t="shared" si="7"/>
        <v>-1</v>
      </c>
      <c r="L49" s="58">
        <f>ROUNDDOWN(G49*E49,0)</f>
        <v>0</v>
      </c>
      <c r="M49" s="58">
        <f>ROUNDDOWN(G49*F49,0)</f>
        <v>0</v>
      </c>
      <c r="N49" s="58">
        <f t="shared" si="15"/>
        <v>5</v>
      </c>
      <c r="O49" s="59">
        <f>F49-M49</f>
        <v>0</v>
      </c>
      <c r="P49" s="54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</row>
    <row r="50" spans="1:136" s="45" customFormat="1" ht="15" customHeight="1" x14ac:dyDescent="0.35">
      <c r="A50" s="62" t="s">
        <v>96</v>
      </c>
      <c r="B50" s="95" t="s">
        <v>97</v>
      </c>
      <c r="C50" s="108" t="s">
        <v>35</v>
      </c>
      <c r="D50" s="92" t="s">
        <v>35</v>
      </c>
      <c r="E50" s="56" t="s">
        <v>35</v>
      </c>
      <c r="F50" s="56"/>
      <c r="G50" s="57" t="s">
        <v>35</v>
      </c>
      <c r="H50" s="121" t="s">
        <v>35</v>
      </c>
      <c r="I50" s="120" t="str">
        <f>IF(ISBLANK(F50),H50,D50+F50-1)</f>
        <v>...</v>
      </c>
      <c r="J50" s="50" t="s">
        <v>35</v>
      </c>
      <c r="K50" s="50" t="s">
        <v>35</v>
      </c>
      <c r="L50" s="50" t="s">
        <v>35</v>
      </c>
      <c r="M50" s="58"/>
      <c r="N50" s="50" t="s">
        <v>35</v>
      </c>
      <c r="O50" s="59"/>
      <c r="P50" s="54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</row>
    <row r="51" spans="1:136" s="45" customFormat="1" ht="15" customHeight="1" x14ac:dyDescent="0.35">
      <c r="A51" s="62">
        <v>3.5</v>
      </c>
      <c r="B51" s="105" t="s">
        <v>98</v>
      </c>
      <c r="C51" s="108" t="s">
        <v>35</v>
      </c>
      <c r="D51" s="92">
        <v>44849</v>
      </c>
      <c r="E51" s="56">
        <v>5</v>
      </c>
      <c r="F51" s="56"/>
      <c r="G51" s="57">
        <v>0</v>
      </c>
      <c r="H51" s="121">
        <f>D51+E51-1</f>
        <v>44853</v>
      </c>
      <c r="I51" s="120">
        <v>44848</v>
      </c>
      <c r="J51" s="50">
        <f>NETWORKDAYS(D51,H51)</f>
        <v>3</v>
      </c>
      <c r="K51" s="50">
        <f t="shared" si="7"/>
        <v>-1</v>
      </c>
      <c r="L51" s="50">
        <f>ROUNDDOWN(G51*E51,0)</f>
        <v>0</v>
      </c>
      <c r="M51" s="58"/>
      <c r="N51" s="50">
        <f t="shared" si="15"/>
        <v>5</v>
      </c>
      <c r="O51" s="59"/>
      <c r="P51" s="54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</row>
    <row r="52" spans="1:136" s="45" customFormat="1" ht="15" customHeight="1" x14ac:dyDescent="0.35">
      <c r="A52" s="62" t="s">
        <v>99</v>
      </c>
      <c r="B52" s="95" t="s">
        <v>100</v>
      </c>
      <c r="C52" s="108" t="s">
        <v>35</v>
      </c>
      <c r="D52" s="92" t="s">
        <v>35</v>
      </c>
      <c r="E52" s="56" t="s">
        <v>35</v>
      </c>
      <c r="F52" s="56"/>
      <c r="G52" s="57" t="s">
        <v>35</v>
      </c>
      <c r="H52" s="121" t="s">
        <v>35</v>
      </c>
      <c r="I52" s="121" t="str">
        <f>IF(ISBLANK(F52),H52,D52+F52-1)</f>
        <v>...</v>
      </c>
      <c r="J52" s="58" t="s">
        <v>35</v>
      </c>
      <c r="K52" s="58" t="s">
        <v>35</v>
      </c>
      <c r="L52" s="58" t="s">
        <v>35</v>
      </c>
      <c r="M52" s="58"/>
      <c r="N52" s="58" t="s">
        <v>35</v>
      </c>
      <c r="O52" s="59"/>
      <c r="P52" s="54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</row>
    <row r="53" spans="1:136" s="45" customFormat="1" ht="15" customHeight="1" x14ac:dyDescent="0.35">
      <c r="A53" s="62">
        <v>3.6</v>
      </c>
      <c r="B53" s="105" t="s">
        <v>101</v>
      </c>
      <c r="C53" s="108" t="s">
        <v>35</v>
      </c>
      <c r="D53" s="92">
        <v>44839</v>
      </c>
      <c r="E53" s="56">
        <v>18</v>
      </c>
      <c r="F53" s="56"/>
      <c r="G53" s="57">
        <v>0.3</v>
      </c>
      <c r="H53" s="121">
        <f>D53+E53-1</f>
        <v>44856</v>
      </c>
      <c r="I53" s="121">
        <v>44848</v>
      </c>
      <c r="J53" s="58">
        <f t="shared" ref="J53:J61" si="16">NETWORKDAYS(D53,H53)</f>
        <v>13</v>
      </c>
      <c r="K53" s="58">
        <f t="shared" si="7"/>
        <v>8</v>
      </c>
      <c r="L53" s="58">
        <f t="shared" ref="L53:L61" si="17">ROUNDDOWN(G53*E53,0)</f>
        <v>5</v>
      </c>
      <c r="M53" s="58"/>
      <c r="N53" s="58">
        <f t="shared" si="15"/>
        <v>13</v>
      </c>
      <c r="O53" s="59"/>
      <c r="P53" s="54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</row>
    <row r="54" spans="1:136" s="45" customFormat="1" ht="15" customHeight="1" x14ac:dyDescent="0.35">
      <c r="A54" s="40">
        <v>4</v>
      </c>
      <c r="B54" s="41" t="s">
        <v>102</v>
      </c>
      <c r="C54" s="134" t="s">
        <v>69</v>
      </c>
      <c r="D54" s="112">
        <f>MIN(D55:D55)</f>
        <v>44839</v>
      </c>
      <c r="E54" s="42">
        <f>H54-D54+1</f>
        <v>15</v>
      </c>
      <c r="F54" s="42" t="e">
        <f>I54-D54+1</f>
        <v>#VALUE!</v>
      </c>
      <c r="G54" s="43">
        <f>SUMPRODUCT(E55:E55,G55:G55)/SUM(E55:E55)</f>
        <v>0.4</v>
      </c>
      <c r="H54" s="112">
        <f>MAX(H55:H55)</f>
        <v>44853</v>
      </c>
      <c r="I54" s="112" t="s">
        <v>56</v>
      </c>
      <c r="J54" s="42">
        <f t="shared" si="16"/>
        <v>11</v>
      </c>
      <c r="K54" s="42" t="e">
        <f t="shared" si="7"/>
        <v>#VALUE!</v>
      </c>
      <c r="L54" s="42">
        <f t="shared" si="17"/>
        <v>6</v>
      </c>
      <c r="M54" s="42" t="e">
        <f>ROUNDDOWN(G54*F54,0)</f>
        <v>#VALUE!</v>
      </c>
      <c r="N54" s="42">
        <f t="shared" ref="N54:O56" si="18">E54-L54</f>
        <v>9</v>
      </c>
      <c r="O54" s="41" t="e">
        <f t="shared" si="18"/>
        <v>#VALUE!</v>
      </c>
      <c r="P54" s="41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</row>
    <row r="55" spans="1:136" s="45" customFormat="1" ht="15" customHeight="1" x14ac:dyDescent="0.35">
      <c r="A55" s="46" t="str">
        <f ca="1">IF(ISERROR(VALUE(SUBSTITUTE(OFFSET(A55,-1,0,1,1),".",""))),"0.1",IF(ISERROR(FIND("@",SUBSTITUTE(OFFSET(A55,-1,0,1,1),".","@",1))),OFFSET(A55,-1,0,1,1)&amp;".1",LEFT(OFFSET(A55,-1,0,1,1),FIND("@",SUBSTITUTE(OFFSET(A55,-1,0,1,1),".","@",1)))&amp;IF(ISERROR(FIND("@",SUBSTITUTE(OFFSET(A55,-1,0,1,1),".","@",2))),VALUE(RIGHT(OFFSET(A55,-1,0,1,1),LEN(OFFSET(A55,-1,0,1,1))-FIND("@",SUBSTITUTE(OFFSET(A55,-1,0,1,1),".","@",1))))+1,VALUE(MID(OFFSET(A55,-1,0,1,1),FIND("@",SUBSTITUTE(OFFSET(A55,-1,0,1,1),".","@",1))+1,(FIND("@",SUBSTITUTE(OFFSET(A55,-1,0,1,1),".","@",2))-FIND("@",SUBSTITUTE(OFFSET(A55,-1,0,1,1),".","@",1))-1)))+1)))</f>
        <v>4.1</v>
      </c>
      <c r="B55" s="47" t="s">
        <v>103</v>
      </c>
      <c r="C55" s="108" t="s">
        <v>35</v>
      </c>
      <c r="D55" s="104">
        <v>44839</v>
      </c>
      <c r="E55" s="48">
        <v>15</v>
      </c>
      <c r="F55" s="48"/>
      <c r="G55" s="49">
        <v>0.4</v>
      </c>
      <c r="H55" s="120">
        <f>D55+E55-1</f>
        <v>44853</v>
      </c>
      <c r="I55" s="120" t="s">
        <v>56</v>
      </c>
      <c r="J55" s="50">
        <f t="shared" si="16"/>
        <v>11</v>
      </c>
      <c r="K55" s="50" t="e">
        <f t="shared" si="7"/>
        <v>#VALUE!</v>
      </c>
      <c r="L55" s="50">
        <f t="shared" si="17"/>
        <v>6</v>
      </c>
      <c r="M55" s="50">
        <f>ROUNDDOWN(G55*F55,0)</f>
        <v>0</v>
      </c>
      <c r="N55" s="50">
        <f t="shared" si="18"/>
        <v>9</v>
      </c>
      <c r="O55" s="51">
        <f t="shared" si="18"/>
        <v>0</v>
      </c>
      <c r="P55" s="52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</row>
    <row r="56" spans="1:136" s="45" customFormat="1" ht="15" customHeight="1" x14ac:dyDescent="0.35">
      <c r="A56" s="40">
        <v>5</v>
      </c>
      <c r="B56" s="41" t="s">
        <v>104</v>
      </c>
      <c r="C56" s="132" t="s">
        <v>12</v>
      </c>
      <c r="D56" s="112">
        <v>44832</v>
      </c>
      <c r="E56" s="42">
        <f>H56-D56+1</f>
        <v>24</v>
      </c>
      <c r="F56" s="42" t="e">
        <f>I56-D56+1</f>
        <v>#VALUE!</v>
      </c>
      <c r="G56" s="43">
        <f>SUMPRODUCT(E57:E60,G57:G60)/SUM(E57:E60)</f>
        <v>0.61111111111111116</v>
      </c>
      <c r="H56" s="112">
        <f>MAX(H58:H60)</f>
        <v>44855</v>
      </c>
      <c r="I56" s="112" t="s">
        <v>56</v>
      </c>
      <c r="J56" s="42">
        <f t="shared" si="16"/>
        <v>18</v>
      </c>
      <c r="K56" s="42" t="e">
        <f t="shared" ref="K56:K63" si="19">NETWORKDAYS(D56,I56)</f>
        <v>#VALUE!</v>
      </c>
      <c r="L56" s="42">
        <f t="shared" si="17"/>
        <v>14</v>
      </c>
      <c r="M56" s="42" t="e">
        <f>ROUNDDOWN(G56*F56,0)</f>
        <v>#VALUE!</v>
      </c>
      <c r="N56" s="42">
        <f t="shared" si="18"/>
        <v>10</v>
      </c>
      <c r="O56" s="41" t="e">
        <f t="shared" si="18"/>
        <v>#VALUE!</v>
      </c>
      <c r="P56" s="41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</row>
    <row r="57" spans="1:136" s="45" customFormat="1" ht="15" customHeight="1" x14ac:dyDescent="0.35">
      <c r="A57" s="46">
        <v>5.0999999999999996</v>
      </c>
      <c r="B57" s="47" t="s">
        <v>105</v>
      </c>
      <c r="C57" s="108" t="s">
        <v>35</v>
      </c>
      <c r="D57" s="104">
        <v>44835</v>
      </c>
      <c r="E57" s="48">
        <v>2</v>
      </c>
      <c r="F57" s="48"/>
      <c r="G57" s="49">
        <v>1</v>
      </c>
      <c r="H57" s="120">
        <f>D57+E57-1</f>
        <v>44836</v>
      </c>
      <c r="I57" s="120" t="s">
        <v>56</v>
      </c>
      <c r="J57" s="50">
        <f t="shared" si="16"/>
        <v>0</v>
      </c>
      <c r="K57" s="50" t="e">
        <f t="shared" si="19"/>
        <v>#VALUE!</v>
      </c>
      <c r="L57" s="50">
        <f t="shared" si="17"/>
        <v>2</v>
      </c>
      <c r="M57" s="50"/>
      <c r="N57" s="50"/>
      <c r="O57" s="51"/>
      <c r="P57" s="52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</row>
    <row r="58" spans="1:136" s="45" customFormat="1" ht="15" customHeight="1" x14ac:dyDescent="0.35">
      <c r="A58" s="46" t="str">
        <f ca="1">IF(ISERROR(VALUE(SUBSTITUTE(OFFSET(A58,-1,0,1,1),".",""))),"0.1",IF(ISERROR(FIND("@",SUBSTITUTE(OFFSET(A58,-1,0,1,1),".","@",1))),OFFSET(A58,-1,0,1,1)&amp;".1",LEFT(OFFSET(A58,-1,0,1,1),FIND("@",SUBSTITUTE(OFFSET(A58,-1,0,1,1),".","@",1)))&amp;IF(ISERROR(FIND("@",SUBSTITUTE(OFFSET(A58,-1,0,1,1),".","@",2))),VALUE(RIGHT(OFFSET(A58,-1,0,1,1),LEN(OFFSET(A58,-1,0,1,1))-FIND("@",SUBSTITUTE(OFFSET(A58,-1,0,1,1),".","@",1))))+1,VALUE(MID(OFFSET(A58,-1,0,1,1),FIND("@",SUBSTITUTE(OFFSET(A58,-1,0,1,1),".","@",1))+1,(FIND("@",SUBSTITUTE(OFFSET(A58,-1,0,1,1),".","@",2))-FIND("@",SUBSTITUTE(OFFSET(A58,-1,0,1,1),".","@",1))-1)))+1)))</f>
        <v>5.2</v>
      </c>
      <c r="B58" s="47" t="s">
        <v>106</v>
      </c>
      <c r="C58" s="108" t="s">
        <v>35</v>
      </c>
      <c r="D58" s="104">
        <v>44841</v>
      </c>
      <c r="E58" s="48">
        <v>7</v>
      </c>
      <c r="F58" s="48"/>
      <c r="G58" s="49">
        <v>1</v>
      </c>
      <c r="H58" s="120">
        <f>D58+E58-1</f>
        <v>44847</v>
      </c>
      <c r="I58" s="120">
        <v>44842</v>
      </c>
      <c r="J58" s="50">
        <f t="shared" si="16"/>
        <v>5</v>
      </c>
      <c r="K58" s="50">
        <f t="shared" si="19"/>
        <v>1</v>
      </c>
      <c r="L58" s="50">
        <f t="shared" si="17"/>
        <v>7</v>
      </c>
      <c r="M58" s="50">
        <f>ROUNDDOWN(G58*F58,0)</f>
        <v>0</v>
      </c>
      <c r="N58" s="50">
        <f t="shared" ref="N58:O60" si="20">E58-L58</f>
        <v>0</v>
      </c>
      <c r="O58" s="51">
        <f t="shared" si="20"/>
        <v>0</v>
      </c>
      <c r="P58" s="52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</row>
    <row r="59" spans="1:136" s="45" customFormat="1" ht="15" customHeight="1" x14ac:dyDescent="0.35">
      <c r="A59" s="46" t="str">
        <f ca="1">IF(ISERROR(VALUE(SUBSTITUTE(OFFSET(A59,-1,0,1,1),".",""))),"0.1",IF(ISERROR(FIND("@",SUBSTITUTE(OFFSET(A59,-1,0,1,1),".","@",1))),OFFSET(A59,-1,0,1,1)&amp;".1",LEFT(OFFSET(A59,-1,0,1,1),FIND("@",SUBSTITUTE(OFFSET(A59,-1,0,1,1),".","@",1)))&amp;IF(ISERROR(FIND("@",SUBSTITUTE(OFFSET(A59,-1,0,1,1),".","@",2))),VALUE(RIGHT(OFFSET(A59,-1,0,1,1),LEN(OFFSET(A59,-1,0,1,1))-FIND("@",SUBSTITUTE(OFFSET(A59,-1,0,1,1),".","@",1))))+1,VALUE(MID(OFFSET(A59,-1,0,1,1),FIND("@",SUBSTITUTE(OFFSET(A59,-1,0,1,1),".","@",1))+1,(FIND("@",SUBSTITUTE(OFFSET(A59,-1,0,1,1),".","@",2))-FIND("@",SUBSTITUTE(OFFSET(A59,-1,0,1,1),".","@",1))-1)))+1)))</f>
        <v>5.3</v>
      </c>
      <c r="B59" s="47" t="s">
        <v>107</v>
      </c>
      <c r="C59" s="108" t="s">
        <v>35</v>
      </c>
      <c r="D59" s="104">
        <v>44849</v>
      </c>
      <c r="E59" s="48">
        <v>7</v>
      </c>
      <c r="F59" s="48"/>
      <c r="G59" s="49">
        <v>0</v>
      </c>
      <c r="H59" s="120">
        <f>D59+E59-1</f>
        <v>44855</v>
      </c>
      <c r="I59" s="120" t="s">
        <v>56</v>
      </c>
      <c r="J59" s="50">
        <f t="shared" si="16"/>
        <v>5</v>
      </c>
      <c r="K59" s="50" t="e">
        <f t="shared" si="19"/>
        <v>#VALUE!</v>
      </c>
      <c r="L59" s="50">
        <f t="shared" si="17"/>
        <v>0</v>
      </c>
      <c r="M59" s="50">
        <f>ROUNDDOWN(G59*F59,0)</f>
        <v>0</v>
      </c>
      <c r="N59" s="50">
        <f t="shared" si="20"/>
        <v>7</v>
      </c>
      <c r="O59" s="51">
        <f t="shared" si="20"/>
        <v>0</v>
      </c>
      <c r="P59" s="54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</row>
    <row r="60" spans="1:136" s="45" customFormat="1" ht="15" customHeight="1" x14ac:dyDescent="0.35">
      <c r="A60" s="46">
        <v>5.3</v>
      </c>
      <c r="B60" s="47" t="s">
        <v>108</v>
      </c>
      <c r="C60" s="108" t="s">
        <v>35</v>
      </c>
      <c r="D60" s="92">
        <v>44847</v>
      </c>
      <c r="E60" s="56">
        <v>2</v>
      </c>
      <c r="F60" s="56"/>
      <c r="G60" s="57">
        <v>1</v>
      </c>
      <c r="H60" s="121">
        <f>D60+E60-1</f>
        <v>44848</v>
      </c>
      <c r="I60" s="121">
        <v>44842</v>
      </c>
      <c r="J60" s="58">
        <f t="shared" si="16"/>
        <v>2</v>
      </c>
      <c r="K60" s="58">
        <f t="shared" si="19"/>
        <v>-4</v>
      </c>
      <c r="L60" s="58">
        <f t="shared" si="17"/>
        <v>2</v>
      </c>
      <c r="M60" s="58">
        <f>ROUNDDOWN(G60*F60,0)</f>
        <v>0</v>
      </c>
      <c r="N60" s="58">
        <f t="shared" si="20"/>
        <v>0</v>
      </c>
      <c r="O60" s="59">
        <f t="shared" si="20"/>
        <v>0</v>
      </c>
      <c r="P60" s="54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</row>
    <row r="61" spans="1:136" s="45" customFormat="1" ht="15" customHeight="1" x14ac:dyDescent="0.35">
      <c r="A61" s="40">
        <f ca="1">IF(ISERROR(VALUE(SUBSTITUTE(OFFSET(A61,-1,0,1,1),".",""))),1,IF(ISERROR(FIND("@",SUBSTITUTE(OFFSET(A61,-1,0,1,1),".","@",1))),VALUE(OFFSET(A61,-1,0,1,1))+1,VALUE(LEFT(OFFSET(A61,-1,0,1,1),FIND("@",SUBSTITUTE(OFFSET(A61,-1,0,1,1),".","@",1))-1))+1))</f>
        <v>6</v>
      </c>
      <c r="B61" s="41" t="s">
        <v>109</v>
      </c>
      <c r="C61" s="122" t="s">
        <v>110</v>
      </c>
      <c r="D61" s="112">
        <f>MIN(D62:D83)</f>
        <v>44822</v>
      </c>
      <c r="E61" s="42">
        <f>H61-D61+1</f>
        <v>85</v>
      </c>
      <c r="F61" s="42">
        <f>I61-D61+1</f>
        <v>87</v>
      </c>
      <c r="G61" s="43">
        <f>SUMPRODUCT(E62:E83,G62:G83)/SUM(E62:E83)</f>
        <v>0.35000000000000003</v>
      </c>
      <c r="H61" s="112">
        <f>MAX(H62:H83)</f>
        <v>44906</v>
      </c>
      <c r="I61" s="112">
        <v>44908</v>
      </c>
      <c r="J61" s="42">
        <f t="shared" si="16"/>
        <v>60</v>
      </c>
      <c r="K61" s="42">
        <f t="shared" si="19"/>
        <v>62</v>
      </c>
      <c r="L61" s="42">
        <f t="shared" si="17"/>
        <v>29</v>
      </c>
      <c r="M61" s="42">
        <f t="shared" ref="M61:M67" si="21">ROUNDDOWN(G61*F61,0)</f>
        <v>30</v>
      </c>
      <c r="N61" s="42">
        <f t="shared" ref="N61:N83" si="22">E61-L61</f>
        <v>56</v>
      </c>
      <c r="O61" s="41">
        <f t="shared" ref="O61:O67" si="23">F61-M61</f>
        <v>57</v>
      </c>
      <c r="P61" s="41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</row>
    <row r="62" spans="1:136" s="45" customFormat="1" ht="15" customHeight="1" x14ac:dyDescent="0.35">
      <c r="A62" s="46" t="str">
        <f ca="1">IF(ISERROR(VALUE(SUBSTITUTE(OFFSET(A62,-1,0,1,1),".",""))),"0.1",IF(ISERROR(FIND("@",SUBSTITUTE(OFFSET(A62,-1,0,1,1),".","@",1))),OFFSET(A62,-1,0,1,1)&amp;".1",LEFT(OFFSET(A62,-1,0,1,1),FIND("@",SUBSTITUTE(OFFSET(A62,-1,0,1,1),".","@",1)))&amp;IF(ISERROR(FIND("@",SUBSTITUTE(OFFSET(A62,-1,0,1,1),".","@",2))),VALUE(RIGHT(OFFSET(A62,-1,0,1,1),LEN(OFFSET(A62,-1,0,1,1))-FIND("@",SUBSTITUTE(OFFSET(A62,-1,0,1,1),".","@",1))))+1,VALUE(MID(OFFSET(A62,-1,0,1,1),FIND("@",SUBSTITUTE(OFFSET(A62,-1,0,1,1),".","@",1))+1,(FIND("@",SUBSTITUTE(OFFSET(A62,-1,0,1,1),".","@",2))-FIND("@",SUBSTITUTE(OFFSET(A62,-1,0,1,1),".","@",1))-1)))+1)))</f>
        <v>6.1</v>
      </c>
      <c r="B62" s="47" t="s">
        <v>111</v>
      </c>
      <c r="C62" s="131" t="s">
        <v>35</v>
      </c>
      <c r="D62" s="113">
        <v>44822</v>
      </c>
      <c r="E62" s="48">
        <v>6</v>
      </c>
      <c r="F62" s="104"/>
      <c r="G62" s="49">
        <v>1</v>
      </c>
      <c r="H62" s="120">
        <f>D62+E62-1</f>
        <v>44827</v>
      </c>
      <c r="I62" s="104">
        <v>44829</v>
      </c>
      <c r="J62" s="50">
        <f t="shared" ref="J62:J83" si="24">NETWORKDAYS(I62,H62)</f>
        <v>-1</v>
      </c>
      <c r="K62" s="50">
        <f t="shared" si="19"/>
        <v>5</v>
      </c>
      <c r="L62" s="50">
        <f t="shared" ref="L62:L67" si="25">ROUNDDOWN(G62*E62,0)</f>
        <v>6</v>
      </c>
      <c r="M62" s="50">
        <f t="shared" si="21"/>
        <v>0</v>
      </c>
      <c r="N62" s="50">
        <f t="shared" si="22"/>
        <v>0</v>
      </c>
      <c r="O62" s="51">
        <f t="shared" si="23"/>
        <v>0</v>
      </c>
      <c r="P62" s="52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3"/>
      <c r="EF62" s="53"/>
    </row>
    <row r="63" spans="1:136" s="45" customFormat="1" ht="15" customHeight="1" x14ac:dyDescent="0.35">
      <c r="A63" s="46" t="str">
        <f t="shared" ref="A63:A83" ca="1" si="26">IF(ISERROR(VALUE(SUBSTITUTE(OFFSET(A63,-1,0,1,1),".",""))),"0.1",IF(ISERROR(FIND("@",SUBSTITUTE(OFFSET(A63,-1,0,1,1),".","@",1))),OFFSET(A63,-1,0,1,1)&amp;".1",LEFT(OFFSET(A63,-1,0,1,1),FIND("@",SUBSTITUTE(OFFSET(A63,-1,0,1,1),".","@",1)))&amp;IF(ISERROR(FIND("@",SUBSTITUTE(OFFSET(A63,-1,0,1,1),".","@",2))),VALUE(RIGHT(OFFSET(A63,-1,0,1,1),LEN(OFFSET(A63,-1,0,1,1))-FIND("@",SUBSTITUTE(OFFSET(A63,-1,0,1,1),".","@",1))))+1,VALUE(MID(OFFSET(A63,-1,0,1,1),FIND("@",SUBSTITUTE(OFFSET(A63,-1,0,1,1),".","@",1))+1,(FIND("@",SUBSTITUTE(OFFSET(A63,-1,0,1,1),".","@",2))-FIND("@",SUBSTITUTE(OFFSET(A63,-1,0,1,1),".","@",1))-1)))+1)))</f>
        <v>6.2</v>
      </c>
      <c r="B63" s="47" t="s">
        <v>112</v>
      </c>
      <c r="C63" s="125" t="s">
        <v>110</v>
      </c>
      <c r="D63" s="113">
        <v>44832</v>
      </c>
      <c r="E63" s="48">
        <v>5</v>
      </c>
      <c r="F63" s="48"/>
      <c r="G63" s="49">
        <v>1</v>
      </c>
      <c r="H63" s="120">
        <f t="shared" ref="H63:H83" si="27">D63+E63-1</f>
        <v>44836</v>
      </c>
      <c r="I63" s="104">
        <v>44836</v>
      </c>
      <c r="J63" s="50">
        <f t="shared" si="24"/>
        <v>0</v>
      </c>
      <c r="K63" s="50">
        <f t="shared" si="19"/>
        <v>3</v>
      </c>
      <c r="L63" s="50">
        <f t="shared" si="25"/>
        <v>5</v>
      </c>
      <c r="M63" s="50">
        <f t="shared" si="21"/>
        <v>0</v>
      </c>
      <c r="N63" s="50">
        <f t="shared" si="22"/>
        <v>0</v>
      </c>
      <c r="O63" s="51">
        <f t="shared" si="23"/>
        <v>0</v>
      </c>
      <c r="P63" s="54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3"/>
      <c r="EF63" s="53"/>
    </row>
    <row r="64" spans="1:136" s="45" customFormat="1" ht="15" customHeight="1" x14ac:dyDescent="0.35">
      <c r="A64" s="46" t="str">
        <f t="shared" ca="1" si="26"/>
        <v>6.3</v>
      </c>
      <c r="B64" s="47" t="s">
        <v>113</v>
      </c>
      <c r="C64" s="108" t="s">
        <v>110</v>
      </c>
      <c r="D64" s="114">
        <v>44841</v>
      </c>
      <c r="E64" s="56">
        <v>2</v>
      </c>
      <c r="F64" s="56"/>
      <c r="G64" s="57">
        <v>1</v>
      </c>
      <c r="H64" s="120">
        <f t="shared" si="27"/>
        <v>44842</v>
      </c>
      <c r="I64" s="92">
        <v>44845</v>
      </c>
      <c r="J64" s="58">
        <f>NETWORKDAYS(I64,H64)</f>
        <v>-2</v>
      </c>
      <c r="K64" s="50">
        <f t="shared" ref="K64:K83" si="28">NETWORKDAYS(D64,I64)</f>
        <v>3</v>
      </c>
      <c r="L64" s="58">
        <f t="shared" si="25"/>
        <v>2</v>
      </c>
      <c r="M64" s="58">
        <f t="shared" si="21"/>
        <v>0</v>
      </c>
      <c r="N64" s="58">
        <f t="shared" si="22"/>
        <v>0</v>
      </c>
      <c r="O64" s="59">
        <f t="shared" si="23"/>
        <v>0</v>
      </c>
      <c r="P64" s="54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  <c r="DP64" s="53"/>
      <c r="DQ64" s="53"/>
      <c r="DR64" s="53"/>
      <c r="DS64" s="53"/>
      <c r="DT64" s="53"/>
      <c r="DU64" s="53"/>
      <c r="DV64" s="53"/>
      <c r="DW64" s="53"/>
      <c r="DX64" s="53"/>
      <c r="DY64" s="53"/>
      <c r="DZ64" s="53"/>
      <c r="EA64" s="53"/>
      <c r="EB64" s="53"/>
      <c r="EC64" s="53"/>
      <c r="ED64" s="53"/>
      <c r="EE64" s="53"/>
      <c r="EF64" s="53"/>
    </row>
    <row r="65" spans="1:136" s="45" customFormat="1" ht="15" customHeight="1" x14ac:dyDescent="0.35">
      <c r="A65" s="46" t="str">
        <f t="shared" ca="1" si="26"/>
        <v>6.4</v>
      </c>
      <c r="B65" s="47" t="s">
        <v>114</v>
      </c>
      <c r="C65" s="108" t="s">
        <v>110</v>
      </c>
      <c r="D65" s="114">
        <v>44845</v>
      </c>
      <c r="E65" s="56">
        <v>1</v>
      </c>
      <c r="F65" s="56"/>
      <c r="G65" s="49">
        <v>1</v>
      </c>
      <c r="H65" s="120">
        <f t="shared" si="27"/>
        <v>44845</v>
      </c>
      <c r="I65" s="92">
        <v>44845</v>
      </c>
      <c r="J65" s="58">
        <f t="shared" si="24"/>
        <v>1</v>
      </c>
      <c r="K65" s="50">
        <f t="shared" si="28"/>
        <v>1</v>
      </c>
      <c r="L65" s="58">
        <f t="shared" si="25"/>
        <v>1</v>
      </c>
      <c r="M65" s="58">
        <f t="shared" si="21"/>
        <v>0</v>
      </c>
      <c r="N65" s="58">
        <f t="shared" si="22"/>
        <v>0</v>
      </c>
      <c r="O65" s="59">
        <f t="shared" si="23"/>
        <v>0</v>
      </c>
      <c r="P65" s="54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3"/>
      <c r="EF65" s="53"/>
    </row>
    <row r="66" spans="1:136" s="45" customFormat="1" ht="15" customHeight="1" x14ac:dyDescent="0.35">
      <c r="A66" s="46" t="str">
        <f t="shared" ca="1" si="26"/>
        <v>6.5</v>
      </c>
      <c r="B66" s="93" t="s">
        <v>115</v>
      </c>
      <c r="C66" s="108" t="s">
        <v>110</v>
      </c>
      <c r="D66" s="116">
        <v>44844</v>
      </c>
      <c r="E66" s="48">
        <v>3</v>
      </c>
      <c r="F66" s="48"/>
      <c r="G66" s="57">
        <v>1</v>
      </c>
      <c r="H66" s="120">
        <f t="shared" si="27"/>
        <v>44846</v>
      </c>
      <c r="I66" s="104">
        <v>44845</v>
      </c>
      <c r="J66" s="50">
        <f t="shared" si="24"/>
        <v>2</v>
      </c>
      <c r="K66" s="50">
        <f t="shared" si="28"/>
        <v>2</v>
      </c>
      <c r="L66" s="50">
        <f t="shared" si="25"/>
        <v>3</v>
      </c>
      <c r="M66" s="50">
        <f t="shared" si="21"/>
        <v>0</v>
      </c>
      <c r="N66" s="50">
        <f t="shared" si="22"/>
        <v>0</v>
      </c>
      <c r="O66" s="59">
        <f t="shared" si="23"/>
        <v>0</v>
      </c>
      <c r="P66" s="54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  <c r="DF66" s="53"/>
      <c r="DG66" s="53"/>
      <c r="DH66" s="53"/>
      <c r="DI66" s="53"/>
      <c r="DJ66" s="53"/>
      <c r="DK66" s="53"/>
      <c r="DL66" s="53"/>
      <c r="DM66" s="53"/>
      <c r="DN66" s="53"/>
      <c r="DO66" s="53"/>
      <c r="DP66" s="53"/>
      <c r="DQ66" s="53"/>
      <c r="DR66" s="53"/>
      <c r="DS66" s="53"/>
      <c r="DT66" s="53"/>
      <c r="DU66" s="53"/>
      <c r="DV66" s="53"/>
      <c r="DW66" s="53"/>
      <c r="DX66" s="53"/>
      <c r="DY66" s="53"/>
      <c r="DZ66" s="53"/>
      <c r="EA66" s="53"/>
      <c r="EB66" s="53"/>
      <c r="EC66" s="53"/>
      <c r="ED66" s="53"/>
      <c r="EE66" s="53"/>
      <c r="EF66" s="53"/>
    </row>
    <row r="67" spans="1:136" s="45" customFormat="1" ht="15" customHeight="1" x14ac:dyDescent="0.35">
      <c r="A67" s="46" t="str">
        <f t="shared" ca="1" si="26"/>
        <v>6.6</v>
      </c>
      <c r="B67" s="93" t="s">
        <v>116</v>
      </c>
      <c r="C67" s="108" t="s">
        <v>110</v>
      </c>
      <c r="D67" s="115">
        <v>44847</v>
      </c>
      <c r="E67" s="48">
        <v>1</v>
      </c>
      <c r="F67" s="48"/>
      <c r="G67" s="49">
        <v>1</v>
      </c>
      <c r="H67" s="120">
        <f t="shared" si="27"/>
        <v>44847</v>
      </c>
      <c r="I67" s="104">
        <v>44847</v>
      </c>
      <c r="J67" s="50">
        <f t="shared" si="24"/>
        <v>1</v>
      </c>
      <c r="K67" s="50">
        <f t="shared" si="28"/>
        <v>1</v>
      </c>
      <c r="L67" s="50">
        <f t="shared" si="25"/>
        <v>1</v>
      </c>
      <c r="M67" s="50">
        <f t="shared" si="21"/>
        <v>0</v>
      </c>
      <c r="N67" s="50">
        <f t="shared" si="22"/>
        <v>0</v>
      </c>
      <c r="O67" s="51">
        <f t="shared" si="23"/>
        <v>0</v>
      </c>
      <c r="P67" s="65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  <c r="DK67" s="53"/>
      <c r="DL67" s="53"/>
      <c r="DM67" s="53"/>
      <c r="DN67" s="53"/>
      <c r="DO67" s="53"/>
      <c r="DP67" s="53"/>
      <c r="DQ67" s="53"/>
      <c r="DR67" s="53"/>
      <c r="DS67" s="53"/>
      <c r="DT67" s="53"/>
      <c r="DU67" s="53"/>
      <c r="DV67" s="53"/>
      <c r="DW67" s="53"/>
      <c r="DX67" s="53"/>
      <c r="DY67" s="53"/>
      <c r="DZ67" s="53"/>
      <c r="EA67" s="53"/>
      <c r="EB67" s="53"/>
      <c r="EC67" s="53"/>
      <c r="ED67" s="53"/>
      <c r="EE67" s="53"/>
      <c r="EF67" s="53"/>
    </row>
    <row r="68" spans="1:136" s="45" customFormat="1" ht="15" customHeight="1" x14ac:dyDescent="0.35">
      <c r="A68" s="46" t="str">
        <f t="shared" ca="1" si="26"/>
        <v>6.7</v>
      </c>
      <c r="B68" s="47" t="s">
        <v>117</v>
      </c>
      <c r="C68" s="108" t="s">
        <v>35</v>
      </c>
      <c r="D68" s="113">
        <v>44848</v>
      </c>
      <c r="E68" s="48">
        <v>5</v>
      </c>
      <c r="F68" s="48"/>
      <c r="G68" s="57">
        <v>1</v>
      </c>
      <c r="H68" s="120">
        <f t="shared" si="27"/>
        <v>44852</v>
      </c>
      <c r="I68" s="104">
        <v>44850</v>
      </c>
      <c r="J68" s="50">
        <f t="shared" si="24"/>
        <v>2</v>
      </c>
      <c r="K68" s="50">
        <f t="shared" si="28"/>
        <v>1</v>
      </c>
      <c r="L68" s="50">
        <f t="shared" ref="L68:L76" si="29">ROUNDDOWN(G68*E68,0)</f>
        <v>5</v>
      </c>
      <c r="M68" s="50">
        <f t="shared" ref="M68:M76" si="30">ROUNDDOWN(G68*F68,0)</f>
        <v>0</v>
      </c>
      <c r="N68" s="50">
        <f t="shared" si="22"/>
        <v>0</v>
      </c>
      <c r="O68" s="51">
        <f t="shared" ref="O68:O77" si="31">F68-M68</f>
        <v>0</v>
      </c>
      <c r="P68" s="52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E68" s="53"/>
      <c r="DF68" s="53"/>
      <c r="DG68" s="53"/>
      <c r="DH68" s="53"/>
      <c r="DI68" s="53"/>
      <c r="DJ68" s="53"/>
      <c r="DK68" s="53"/>
      <c r="DL68" s="53"/>
      <c r="DM68" s="53"/>
      <c r="DN68" s="53"/>
      <c r="DO68" s="53"/>
      <c r="DP68" s="53"/>
      <c r="DQ68" s="53"/>
      <c r="DR68" s="53"/>
      <c r="DS68" s="53"/>
      <c r="DT68" s="53"/>
      <c r="DU68" s="53"/>
      <c r="DV68" s="53"/>
      <c r="DW68" s="53"/>
      <c r="DX68" s="53"/>
      <c r="DY68" s="53"/>
      <c r="DZ68" s="53"/>
      <c r="EA68" s="53"/>
      <c r="EB68" s="53"/>
      <c r="EC68" s="53"/>
      <c r="ED68" s="53"/>
      <c r="EE68" s="53"/>
      <c r="EF68" s="53"/>
    </row>
    <row r="69" spans="1:136" s="45" customFormat="1" ht="15" customHeight="1" x14ac:dyDescent="0.35">
      <c r="A69" s="46" t="str">
        <f t="shared" ca="1" si="26"/>
        <v>6.8</v>
      </c>
      <c r="B69" s="47" t="s">
        <v>118</v>
      </c>
      <c r="C69" s="108" t="s">
        <v>35</v>
      </c>
      <c r="D69" s="113">
        <v>44847</v>
      </c>
      <c r="E69" s="48">
        <v>1</v>
      </c>
      <c r="F69" s="48"/>
      <c r="G69" s="49">
        <v>0.1</v>
      </c>
      <c r="H69" s="120">
        <f t="shared" si="27"/>
        <v>44847</v>
      </c>
      <c r="I69" s="104">
        <v>44852</v>
      </c>
      <c r="J69" s="50">
        <f t="shared" si="24"/>
        <v>-4</v>
      </c>
      <c r="K69" s="50">
        <f t="shared" si="28"/>
        <v>4</v>
      </c>
      <c r="L69" s="50">
        <f t="shared" si="29"/>
        <v>0</v>
      </c>
      <c r="M69" s="50">
        <f t="shared" si="30"/>
        <v>0</v>
      </c>
      <c r="N69" s="50">
        <f t="shared" si="22"/>
        <v>1</v>
      </c>
      <c r="O69" s="51">
        <f t="shared" si="31"/>
        <v>0</v>
      </c>
      <c r="P69" s="54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O69" s="53"/>
      <c r="DP69" s="53"/>
      <c r="DQ69" s="53"/>
      <c r="DR69" s="53"/>
      <c r="DS69" s="53"/>
      <c r="DT69" s="53"/>
      <c r="DU69" s="53"/>
      <c r="DV69" s="53"/>
      <c r="DW69" s="53"/>
      <c r="DX69" s="53"/>
      <c r="DY69" s="53"/>
      <c r="DZ69" s="53"/>
      <c r="EA69" s="53"/>
      <c r="EB69" s="53"/>
      <c r="EC69" s="53"/>
      <c r="ED69" s="53"/>
      <c r="EE69" s="53"/>
      <c r="EF69" s="53"/>
    </row>
    <row r="70" spans="1:136" s="45" customFormat="1" ht="15" customHeight="1" x14ac:dyDescent="0.35">
      <c r="A70" s="46" t="str">
        <f t="shared" ca="1" si="26"/>
        <v>6.9</v>
      </c>
      <c r="B70" s="47" t="s">
        <v>119</v>
      </c>
      <c r="C70" s="108" t="s">
        <v>35</v>
      </c>
      <c r="D70" s="113">
        <v>44854</v>
      </c>
      <c r="E70" s="48">
        <v>1</v>
      </c>
      <c r="F70" s="48"/>
      <c r="G70" s="57">
        <v>0</v>
      </c>
      <c r="H70" s="120">
        <f t="shared" si="27"/>
        <v>44854</v>
      </c>
      <c r="I70" s="104">
        <v>44854</v>
      </c>
      <c r="J70" s="50">
        <f t="shared" si="24"/>
        <v>1</v>
      </c>
      <c r="K70" s="50">
        <f t="shared" si="28"/>
        <v>1</v>
      </c>
      <c r="L70" s="50">
        <f t="shared" si="29"/>
        <v>0</v>
      </c>
      <c r="M70" s="50">
        <f t="shared" si="30"/>
        <v>0</v>
      </c>
      <c r="N70" s="50">
        <f t="shared" si="22"/>
        <v>1</v>
      </c>
      <c r="O70" s="51">
        <f t="shared" si="31"/>
        <v>0</v>
      </c>
      <c r="P70" s="52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53"/>
      <c r="DP70" s="53"/>
      <c r="DQ70" s="53"/>
      <c r="DR70" s="53"/>
      <c r="DS70" s="53"/>
      <c r="DT70" s="53"/>
      <c r="DU70" s="53"/>
      <c r="DV70" s="53"/>
      <c r="DW70" s="53"/>
      <c r="DX70" s="53"/>
      <c r="DY70" s="53"/>
      <c r="DZ70" s="53"/>
      <c r="EA70" s="53"/>
      <c r="EB70" s="53"/>
      <c r="EC70" s="53"/>
      <c r="ED70" s="53"/>
      <c r="EE70" s="53"/>
      <c r="EF70" s="53"/>
    </row>
    <row r="71" spans="1:136" s="45" customFormat="1" ht="15" customHeight="1" x14ac:dyDescent="0.35">
      <c r="A71" s="46" t="str">
        <f t="shared" ca="1" si="26"/>
        <v>6.10</v>
      </c>
      <c r="B71" s="47" t="s">
        <v>120</v>
      </c>
      <c r="C71" s="108" t="s">
        <v>35</v>
      </c>
      <c r="D71" s="113">
        <v>44855</v>
      </c>
      <c r="E71" s="48">
        <v>8</v>
      </c>
      <c r="F71" s="48"/>
      <c r="G71" s="49">
        <v>0</v>
      </c>
      <c r="H71" s="120">
        <f t="shared" si="27"/>
        <v>44862</v>
      </c>
      <c r="I71" s="104">
        <v>44864</v>
      </c>
      <c r="J71" s="50">
        <f t="shared" si="24"/>
        <v>-1</v>
      </c>
      <c r="K71" s="50">
        <f t="shared" si="28"/>
        <v>6</v>
      </c>
      <c r="L71" s="50">
        <f t="shared" si="29"/>
        <v>0</v>
      </c>
      <c r="M71" s="50">
        <f t="shared" si="30"/>
        <v>0</v>
      </c>
      <c r="N71" s="50">
        <f t="shared" si="22"/>
        <v>8</v>
      </c>
      <c r="O71" s="51">
        <f t="shared" si="31"/>
        <v>0</v>
      </c>
      <c r="P71" s="54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53"/>
      <c r="DP71" s="53"/>
      <c r="DQ71" s="53"/>
      <c r="DR71" s="53"/>
      <c r="DS71" s="53"/>
      <c r="DT71" s="53"/>
      <c r="DU71" s="53"/>
      <c r="DV71" s="53"/>
      <c r="DW71" s="53"/>
      <c r="DX71" s="53"/>
      <c r="DY71" s="53"/>
      <c r="DZ71" s="53"/>
      <c r="EA71" s="53"/>
      <c r="EB71" s="53"/>
      <c r="EC71" s="53"/>
      <c r="ED71" s="53"/>
      <c r="EE71" s="53"/>
      <c r="EF71" s="53"/>
    </row>
    <row r="72" spans="1:136" s="45" customFormat="1" ht="15" customHeight="1" x14ac:dyDescent="0.35">
      <c r="A72" s="46" t="str">
        <f t="shared" ca="1" si="26"/>
        <v>6.11</v>
      </c>
      <c r="B72" s="47" t="s">
        <v>121</v>
      </c>
      <c r="C72" s="108" t="s">
        <v>35</v>
      </c>
      <c r="D72" s="114">
        <v>44868</v>
      </c>
      <c r="E72" s="56">
        <v>1</v>
      </c>
      <c r="F72" s="56"/>
      <c r="G72" s="49">
        <v>0</v>
      </c>
      <c r="H72" s="120">
        <f t="shared" si="27"/>
        <v>44868</v>
      </c>
      <c r="I72" s="92">
        <v>44868</v>
      </c>
      <c r="J72" s="58">
        <f t="shared" si="24"/>
        <v>1</v>
      </c>
      <c r="K72" s="50">
        <f t="shared" si="28"/>
        <v>1</v>
      </c>
      <c r="L72" s="58">
        <f t="shared" si="29"/>
        <v>0</v>
      </c>
      <c r="M72" s="58">
        <f t="shared" si="30"/>
        <v>0</v>
      </c>
      <c r="N72" s="58">
        <f t="shared" si="22"/>
        <v>1</v>
      </c>
      <c r="O72" s="59">
        <f t="shared" si="31"/>
        <v>0</v>
      </c>
      <c r="P72" s="54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W72" s="53"/>
      <c r="DX72" s="53"/>
      <c r="DY72" s="53"/>
      <c r="DZ72" s="53"/>
      <c r="EA72" s="53"/>
      <c r="EB72" s="53"/>
      <c r="EC72" s="53"/>
      <c r="ED72" s="53"/>
      <c r="EE72" s="53"/>
      <c r="EF72" s="53"/>
    </row>
    <row r="73" spans="1:136" s="45" customFormat="1" ht="15" customHeight="1" x14ac:dyDescent="0.35">
      <c r="A73" s="46" t="str">
        <f t="shared" ca="1" si="26"/>
        <v>6.12</v>
      </c>
      <c r="B73" s="47" t="s">
        <v>122</v>
      </c>
      <c r="C73" s="108" t="s">
        <v>35</v>
      </c>
      <c r="D73" s="113">
        <v>44866</v>
      </c>
      <c r="E73" s="48">
        <v>5</v>
      </c>
      <c r="F73" s="48"/>
      <c r="G73" s="57">
        <v>0</v>
      </c>
      <c r="H73" s="120">
        <f>D73+E73-1</f>
        <v>44870</v>
      </c>
      <c r="I73" s="104">
        <v>44871</v>
      </c>
      <c r="J73" s="50">
        <f t="shared" si="24"/>
        <v>0</v>
      </c>
      <c r="K73" s="50">
        <f t="shared" si="28"/>
        <v>4</v>
      </c>
      <c r="L73" s="50">
        <f t="shared" si="29"/>
        <v>0</v>
      </c>
      <c r="M73" s="50">
        <f t="shared" si="30"/>
        <v>0</v>
      </c>
      <c r="N73" s="50">
        <f t="shared" si="22"/>
        <v>5</v>
      </c>
      <c r="O73" s="51">
        <f t="shared" si="31"/>
        <v>0</v>
      </c>
      <c r="P73" s="52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</row>
    <row r="74" spans="1:136" s="45" customFormat="1" ht="15" customHeight="1" x14ac:dyDescent="0.35">
      <c r="A74" s="46" t="str">
        <f t="shared" ca="1" si="26"/>
        <v>6.13</v>
      </c>
      <c r="B74" s="47" t="s">
        <v>123</v>
      </c>
      <c r="C74" s="108" t="s">
        <v>35</v>
      </c>
      <c r="D74" s="113">
        <v>44872</v>
      </c>
      <c r="E74" s="48">
        <v>6</v>
      </c>
      <c r="F74" s="48"/>
      <c r="G74" s="49">
        <v>0</v>
      </c>
      <c r="H74" s="120">
        <f>D74+E74-1</f>
        <v>44877</v>
      </c>
      <c r="I74" s="104">
        <v>44878</v>
      </c>
      <c r="J74" s="50">
        <f t="shared" si="24"/>
        <v>0</v>
      </c>
      <c r="K74" s="50">
        <f t="shared" si="28"/>
        <v>5</v>
      </c>
      <c r="L74" s="50">
        <f t="shared" si="29"/>
        <v>0</v>
      </c>
      <c r="M74" s="50">
        <f t="shared" si="30"/>
        <v>0</v>
      </c>
      <c r="N74" s="50">
        <f t="shared" si="22"/>
        <v>6</v>
      </c>
      <c r="O74" s="51">
        <f t="shared" si="31"/>
        <v>0</v>
      </c>
      <c r="P74" s="54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  <c r="DK74" s="53"/>
      <c r="DL74" s="53"/>
      <c r="DM74" s="53"/>
      <c r="DN74" s="53"/>
      <c r="DO74" s="53"/>
      <c r="DP74" s="53"/>
      <c r="DQ74" s="53"/>
      <c r="DR74" s="53"/>
      <c r="DS74" s="53"/>
      <c r="DT74" s="53"/>
      <c r="DU74" s="53"/>
      <c r="DV74" s="53"/>
      <c r="DW74" s="53"/>
      <c r="DX74" s="53"/>
      <c r="DY74" s="53"/>
      <c r="DZ74" s="53"/>
      <c r="EA74" s="53"/>
      <c r="EB74" s="53"/>
      <c r="EC74" s="53"/>
      <c r="ED74" s="53"/>
      <c r="EE74" s="53"/>
      <c r="EF74" s="53"/>
    </row>
    <row r="75" spans="1:136" s="45" customFormat="1" ht="15" customHeight="1" x14ac:dyDescent="0.35">
      <c r="A75" s="46" t="str">
        <f t="shared" ca="1" si="26"/>
        <v>6.14</v>
      </c>
      <c r="B75" s="47" t="s">
        <v>124</v>
      </c>
      <c r="C75" s="108" t="s">
        <v>35</v>
      </c>
      <c r="D75" s="114">
        <v>44879</v>
      </c>
      <c r="E75" s="56">
        <v>5</v>
      </c>
      <c r="F75" s="56"/>
      <c r="G75" s="57">
        <v>0</v>
      </c>
      <c r="H75" s="120">
        <f t="shared" si="27"/>
        <v>44883</v>
      </c>
      <c r="I75" s="92">
        <v>44883</v>
      </c>
      <c r="J75" s="58">
        <f t="shared" si="24"/>
        <v>1</v>
      </c>
      <c r="K75" s="50">
        <f t="shared" si="28"/>
        <v>5</v>
      </c>
      <c r="L75" s="58">
        <f t="shared" si="29"/>
        <v>0</v>
      </c>
      <c r="M75" s="58">
        <f t="shared" si="30"/>
        <v>0</v>
      </c>
      <c r="N75" s="58">
        <f t="shared" si="22"/>
        <v>5</v>
      </c>
      <c r="O75" s="59">
        <f t="shared" si="31"/>
        <v>0</v>
      </c>
      <c r="P75" s="54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E75" s="53"/>
      <c r="DF75" s="53"/>
      <c r="DG75" s="53"/>
      <c r="DH75" s="53"/>
      <c r="DI75" s="53"/>
      <c r="DJ75" s="53"/>
      <c r="DK75" s="53"/>
      <c r="DL75" s="53"/>
      <c r="DM75" s="53"/>
      <c r="DN75" s="53"/>
      <c r="DO75" s="53"/>
      <c r="DP75" s="53"/>
      <c r="DQ75" s="53"/>
      <c r="DR75" s="53"/>
      <c r="DS75" s="53"/>
      <c r="DT75" s="53"/>
      <c r="DU75" s="53"/>
      <c r="DV75" s="53"/>
      <c r="DW75" s="53"/>
      <c r="DX75" s="53"/>
      <c r="DY75" s="53"/>
      <c r="DZ75" s="53"/>
      <c r="EA75" s="53"/>
      <c r="EB75" s="53"/>
      <c r="EC75" s="53"/>
      <c r="ED75" s="53"/>
      <c r="EE75" s="53"/>
      <c r="EF75" s="53"/>
    </row>
    <row r="76" spans="1:136" s="45" customFormat="1" ht="15" customHeight="1" x14ac:dyDescent="0.35">
      <c r="A76" s="46" t="str">
        <f t="shared" ca="1" si="26"/>
        <v>6.15</v>
      </c>
      <c r="B76" s="47" t="s">
        <v>125</v>
      </c>
      <c r="C76" s="108" t="s">
        <v>35</v>
      </c>
      <c r="D76" s="113">
        <v>44883</v>
      </c>
      <c r="E76" s="48">
        <v>2</v>
      </c>
      <c r="F76" s="48"/>
      <c r="G76" s="49">
        <v>0</v>
      </c>
      <c r="H76" s="120">
        <f t="shared" si="27"/>
        <v>44884</v>
      </c>
      <c r="I76" s="104">
        <v>44885</v>
      </c>
      <c r="J76" s="50">
        <f t="shared" si="24"/>
        <v>0</v>
      </c>
      <c r="K76" s="50">
        <f t="shared" si="28"/>
        <v>1</v>
      </c>
      <c r="L76" s="50">
        <f t="shared" si="29"/>
        <v>0</v>
      </c>
      <c r="M76" s="50">
        <f t="shared" si="30"/>
        <v>0</v>
      </c>
      <c r="N76" s="50">
        <f t="shared" si="22"/>
        <v>2</v>
      </c>
      <c r="O76" s="51">
        <f t="shared" si="31"/>
        <v>0</v>
      </c>
      <c r="P76" s="52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  <c r="DS76" s="53"/>
      <c r="DT76" s="53"/>
      <c r="DU76" s="53"/>
      <c r="DV76" s="53"/>
      <c r="DW76" s="53"/>
      <c r="DX76" s="53"/>
      <c r="DY76" s="53"/>
      <c r="DZ76" s="53"/>
      <c r="EA76" s="53"/>
      <c r="EB76" s="53"/>
      <c r="EC76" s="53"/>
      <c r="ED76" s="53"/>
      <c r="EE76" s="53"/>
      <c r="EF76" s="53"/>
    </row>
    <row r="77" spans="1:136" s="45" customFormat="1" ht="15" customHeight="1" x14ac:dyDescent="0.35">
      <c r="A77" s="46" t="str">
        <f t="shared" ca="1" si="26"/>
        <v>6.16</v>
      </c>
      <c r="B77" s="47" t="s">
        <v>126</v>
      </c>
      <c r="C77" s="108" t="s">
        <v>35</v>
      </c>
      <c r="D77" s="113">
        <v>44889</v>
      </c>
      <c r="E77" s="48">
        <v>1</v>
      </c>
      <c r="F77" s="48"/>
      <c r="G77" s="57">
        <v>0</v>
      </c>
      <c r="H77" s="120">
        <f t="shared" si="27"/>
        <v>44889</v>
      </c>
      <c r="I77" s="104">
        <v>44889</v>
      </c>
      <c r="J77" s="50">
        <f t="shared" si="24"/>
        <v>1</v>
      </c>
      <c r="K77" s="50">
        <f t="shared" si="28"/>
        <v>1</v>
      </c>
      <c r="L77" s="50">
        <f t="shared" ref="L77:L83" si="32">ROUNDDOWN(G77*E77,0)</f>
        <v>0</v>
      </c>
      <c r="M77" s="50">
        <f t="shared" ref="M77:M83" si="33">ROUNDDOWN(G77*F77,0)</f>
        <v>0</v>
      </c>
      <c r="N77" s="50">
        <f t="shared" si="22"/>
        <v>1</v>
      </c>
      <c r="O77" s="51">
        <f t="shared" si="31"/>
        <v>0</v>
      </c>
      <c r="P77" s="54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  <c r="DS77" s="53"/>
      <c r="DT77" s="53"/>
      <c r="DU77" s="53"/>
      <c r="DV77" s="53"/>
      <c r="DW77" s="53"/>
      <c r="DX77" s="53"/>
      <c r="DY77" s="53"/>
      <c r="DZ77" s="53"/>
      <c r="EA77" s="53"/>
      <c r="EB77" s="53"/>
      <c r="EC77" s="53"/>
      <c r="ED77" s="53"/>
      <c r="EE77" s="53"/>
      <c r="EF77" s="53"/>
    </row>
    <row r="78" spans="1:136" s="45" customFormat="1" ht="15" customHeight="1" x14ac:dyDescent="0.35">
      <c r="A78" s="46" t="str">
        <f ca="1">IF(ISERROR(VALUE(SUBSTITUTE(OFFSET(A78,-1,0,1,1),".",""))),"0.1",IF(ISERROR(FIND("@",SUBSTITUTE(OFFSET(A78,-1,0,1,1),".","@",1))),OFFSET(A78,-1,0,1,1)&amp;".1",LEFT(OFFSET(A78,-1,0,1,1),FIND("@",SUBSTITUTE(OFFSET(A78,-1,0,1,1),".","@",1)))&amp;IF(ISERROR(FIND("@",SUBSTITUTE(OFFSET(A78,-1,0,1,1),".","@",2))),VALUE(RIGHT(OFFSET(A78,-1,0,1,1),LEN(OFFSET(A78,-1,0,1,1))-FIND("@",SUBSTITUTE(OFFSET(A78,-1,0,1,1),".","@",1))))+1,VALUE(MID(OFFSET(A78,-1,0,1,1),FIND("@",SUBSTITUTE(OFFSET(A78,-1,0,1,1),".","@",1))+1,(FIND("@",SUBSTITUTE(OFFSET(A78,-1,0,1,1),".","@",2))-FIND("@",SUBSTITUTE(OFFSET(A78,-1,0,1,1),".","@",1))-1)))+1)))</f>
        <v>6.17</v>
      </c>
      <c r="B78" s="47" t="s">
        <v>127</v>
      </c>
      <c r="C78" s="108" t="s">
        <v>35</v>
      </c>
      <c r="D78" s="114">
        <v>44885</v>
      </c>
      <c r="E78" s="56">
        <v>7</v>
      </c>
      <c r="F78" s="56"/>
      <c r="G78" s="49">
        <v>0</v>
      </c>
      <c r="H78" s="120">
        <f t="shared" si="27"/>
        <v>44891</v>
      </c>
      <c r="I78" s="92">
        <v>44892</v>
      </c>
      <c r="J78" s="58">
        <f t="shared" si="24"/>
        <v>0</v>
      </c>
      <c r="K78" s="50">
        <f t="shared" si="28"/>
        <v>5</v>
      </c>
      <c r="L78" s="58">
        <f t="shared" si="32"/>
        <v>0</v>
      </c>
      <c r="M78" s="58">
        <f t="shared" si="33"/>
        <v>0</v>
      </c>
      <c r="N78" s="58">
        <f t="shared" si="22"/>
        <v>7</v>
      </c>
      <c r="O78" s="59">
        <f t="shared" ref="O78:O83" si="34">F78-M78</f>
        <v>0</v>
      </c>
      <c r="P78" s="54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  <c r="DS78" s="53"/>
      <c r="DT78" s="53"/>
      <c r="DU78" s="53"/>
      <c r="DV78" s="53"/>
      <c r="DW78" s="53"/>
      <c r="DX78" s="53"/>
      <c r="DY78" s="53"/>
      <c r="DZ78" s="53"/>
      <c r="EA78" s="53"/>
      <c r="EB78" s="53"/>
      <c r="EC78" s="53"/>
      <c r="ED78" s="53"/>
      <c r="EE78" s="53"/>
      <c r="EF78" s="53"/>
    </row>
    <row r="79" spans="1:136" s="45" customFormat="1" ht="15" customHeight="1" x14ac:dyDescent="0.35">
      <c r="A79" s="46" t="str">
        <f t="shared" ca="1" si="26"/>
        <v>6.18</v>
      </c>
      <c r="B79" s="47" t="s">
        <v>128</v>
      </c>
      <c r="C79" s="108" t="s">
        <v>35</v>
      </c>
      <c r="D79" s="113">
        <v>44894</v>
      </c>
      <c r="E79" s="48">
        <v>1</v>
      </c>
      <c r="F79" s="48"/>
      <c r="G79" s="57">
        <v>0</v>
      </c>
      <c r="H79" s="120">
        <f t="shared" si="27"/>
        <v>44894</v>
      </c>
      <c r="I79" s="104">
        <v>44894</v>
      </c>
      <c r="J79" s="50">
        <f t="shared" si="24"/>
        <v>1</v>
      </c>
      <c r="K79" s="50">
        <f t="shared" si="28"/>
        <v>1</v>
      </c>
      <c r="L79" s="50">
        <f t="shared" si="32"/>
        <v>0</v>
      </c>
      <c r="M79" s="50">
        <f t="shared" si="33"/>
        <v>0</v>
      </c>
      <c r="N79" s="50">
        <f t="shared" si="22"/>
        <v>1</v>
      </c>
      <c r="O79" s="51">
        <f t="shared" si="34"/>
        <v>0</v>
      </c>
      <c r="P79" s="52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  <c r="DS79" s="53"/>
      <c r="DT79" s="53"/>
      <c r="DU79" s="53"/>
      <c r="DV79" s="53"/>
      <c r="DW79" s="53"/>
      <c r="DX79" s="53"/>
      <c r="DY79" s="53"/>
      <c r="DZ79" s="53"/>
      <c r="EA79" s="53"/>
      <c r="EB79" s="53"/>
      <c r="EC79" s="53"/>
      <c r="ED79" s="53"/>
      <c r="EE79" s="53"/>
      <c r="EF79" s="53"/>
    </row>
    <row r="80" spans="1:136" s="45" customFormat="1" ht="15" customHeight="1" x14ac:dyDescent="0.35">
      <c r="A80" s="46" t="str">
        <f t="shared" ca="1" si="26"/>
        <v>6.19</v>
      </c>
      <c r="B80" s="47" t="s">
        <v>129</v>
      </c>
      <c r="C80" s="108" t="s">
        <v>35</v>
      </c>
      <c r="D80" s="113">
        <v>44894</v>
      </c>
      <c r="E80" s="48">
        <v>1</v>
      </c>
      <c r="F80" s="48"/>
      <c r="G80" s="49">
        <v>0</v>
      </c>
      <c r="H80" s="120">
        <f t="shared" si="27"/>
        <v>44894</v>
      </c>
      <c r="I80" s="104">
        <v>44896</v>
      </c>
      <c r="J80" s="50">
        <f t="shared" si="24"/>
        <v>-3</v>
      </c>
      <c r="K80" s="50">
        <f t="shared" si="28"/>
        <v>3</v>
      </c>
      <c r="L80" s="50">
        <f t="shared" si="32"/>
        <v>0</v>
      </c>
      <c r="M80" s="50">
        <f t="shared" si="33"/>
        <v>0</v>
      </c>
      <c r="N80" s="50">
        <f t="shared" si="22"/>
        <v>1</v>
      </c>
      <c r="O80" s="51">
        <f t="shared" si="34"/>
        <v>0</v>
      </c>
      <c r="P80" s="54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  <c r="DS80" s="53"/>
      <c r="DT80" s="53"/>
      <c r="DU80" s="53"/>
      <c r="DV80" s="53"/>
      <c r="DW80" s="53"/>
      <c r="DX80" s="53"/>
      <c r="DY80" s="53"/>
      <c r="DZ80" s="53"/>
      <c r="EA80" s="53"/>
      <c r="EB80" s="53"/>
      <c r="EC80" s="53"/>
      <c r="ED80" s="53"/>
      <c r="EE80" s="53"/>
      <c r="EF80" s="53"/>
    </row>
    <row r="81" spans="1:136" s="45" customFormat="1" ht="15" customHeight="1" x14ac:dyDescent="0.35">
      <c r="A81" s="46" t="str">
        <f t="shared" ca="1" si="26"/>
        <v>6.20</v>
      </c>
      <c r="B81" s="47" t="s">
        <v>130</v>
      </c>
      <c r="C81" s="108" t="s">
        <v>35</v>
      </c>
      <c r="D81" s="114">
        <v>44903</v>
      </c>
      <c r="E81" s="56">
        <v>1</v>
      </c>
      <c r="F81" s="56"/>
      <c r="G81" s="57">
        <v>0</v>
      </c>
      <c r="H81" s="120">
        <f t="shared" si="27"/>
        <v>44903</v>
      </c>
      <c r="I81" s="92">
        <v>44904</v>
      </c>
      <c r="J81" s="58">
        <f t="shared" si="24"/>
        <v>-2</v>
      </c>
      <c r="K81" s="50">
        <f t="shared" si="28"/>
        <v>2</v>
      </c>
      <c r="L81" s="58">
        <f t="shared" si="32"/>
        <v>0</v>
      </c>
      <c r="M81" s="58">
        <f t="shared" si="33"/>
        <v>0</v>
      </c>
      <c r="N81" s="58">
        <f t="shared" si="22"/>
        <v>1</v>
      </c>
      <c r="O81" s="59">
        <f t="shared" si="34"/>
        <v>0</v>
      </c>
      <c r="P81" s="54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  <c r="DS81" s="53"/>
      <c r="DT81" s="53"/>
      <c r="DU81" s="53"/>
      <c r="DV81" s="53"/>
      <c r="DW81" s="53"/>
      <c r="DX81" s="53"/>
      <c r="DY81" s="53"/>
      <c r="DZ81" s="53"/>
      <c r="EA81" s="53"/>
      <c r="EB81" s="53"/>
      <c r="EC81" s="53"/>
      <c r="ED81" s="53"/>
      <c r="EE81" s="53"/>
      <c r="EF81" s="53"/>
    </row>
    <row r="82" spans="1:136" s="45" customFormat="1" ht="15" customHeight="1" x14ac:dyDescent="0.35">
      <c r="A82" s="46" t="str">
        <f t="shared" ca="1" si="26"/>
        <v>6.21</v>
      </c>
      <c r="B82" s="47" t="s">
        <v>131</v>
      </c>
      <c r="C82" s="108" t="s">
        <v>35</v>
      </c>
      <c r="D82" s="113">
        <v>44903</v>
      </c>
      <c r="E82" s="48">
        <v>1</v>
      </c>
      <c r="F82" s="48"/>
      <c r="G82" s="49">
        <v>0</v>
      </c>
      <c r="H82" s="120">
        <f t="shared" si="27"/>
        <v>44903</v>
      </c>
      <c r="I82" s="104">
        <v>44904</v>
      </c>
      <c r="J82" s="50">
        <f t="shared" si="24"/>
        <v>-2</v>
      </c>
      <c r="K82" s="50">
        <f t="shared" si="28"/>
        <v>2</v>
      </c>
      <c r="L82" s="50">
        <f t="shared" si="32"/>
        <v>0</v>
      </c>
      <c r="M82" s="50">
        <f t="shared" si="33"/>
        <v>0</v>
      </c>
      <c r="N82" s="50">
        <f t="shared" si="22"/>
        <v>1</v>
      </c>
      <c r="O82" s="51">
        <f>F82-M82</f>
        <v>0</v>
      </c>
      <c r="P82" s="52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  <c r="DS82" s="53"/>
      <c r="DT82" s="53"/>
      <c r="DU82" s="53"/>
      <c r="DV82" s="53"/>
      <c r="DW82" s="53"/>
      <c r="DX82" s="53"/>
      <c r="DY82" s="53"/>
      <c r="DZ82" s="53"/>
      <c r="EA82" s="53"/>
      <c r="EB82" s="53"/>
      <c r="EC82" s="53"/>
      <c r="ED82" s="53"/>
      <c r="EE82" s="53"/>
      <c r="EF82" s="53"/>
    </row>
    <row r="83" spans="1:136" s="45" customFormat="1" ht="15" customHeight="1" x14ac:dyDescent="0.35">
      <c r="A83" s="46" t="str">
        <f t="shared" ca="1" si="26"/>
        <v>6.22</v>
      </c>
      <c r="B83" s="47" t="s">
        <v>132</v>
      </c>
      <c r="C83" s="108" t="s">
        <v>35</v>
      </c>
      <c r="D83" s="113">
        <v>44905</v>
      </c>
      <c r="E83" s="48">
        <v>2</v>
      </c>
      <c r="F83" s="48"/>
      <c r="G83" s="49">
        <v>0</v>
      </c>
      <c r="H83" s="120">
        <f t="shared" si="27"/>
        <v>44906</v>
      </c>
      <c r="I83" s="104">
        <v>44908</v>
      </c>
      <c r="J83" s="50">
        <f t="shared" si="24"/>
        <v>-2</v>
      </c>
      <c r="K83" s="50">
        <f t="shared" si="28"/>
        <v>2</v>
      </c>
      <c r="L83" s="50">
        <f t="shared" si="32"/>
        <v>0</v>
      </c>
      <c r="M83" s="50">
        <f t="shared" si="33"/>
        <v>0</v>
      </c>
      <c r="N83" s="50">
        <f t="shared" si="22"/>
        <v>2</v>
      </c>
      <c r="O83" s="51">
        <f t="shared" si="34"/>
        <v>0</v>
      </c>
      <c r="P83" s="52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  <c r="DS83" s="53"/>
      <c r="DT83" s="53"/>
      <c r="DU83" s="53"/>
      <c r="DV83" s="53"/>
      <c r="DW83" s="53"/>
      <c r="DX83" s="53"/>
      <c r="DY83" s="53"/>
      <c r="DZ83" s="53"/>
      <c r="EA83" s="53"/>
      <c r="EB83" s="53"/>
      <c r="EC83" s="53"/>
      <c r="ED83" s="53"/>
      <c r="EE83" s="53"/>
      <c r="EF83" s="53"/>
    </row>
    <row r="84" spans="1:136" s="45" customFormat="1" x14ac:dyDescent="0.35">
      <c r="C84" s="66"/>
      <c r="D84" s="118"/>
      <c r="E84" s="66"/>
      <c r="F84" s="66"/>
      <c r="G84" s="67"/>
      <c r="H84" s="118"/>
      <c r="I84" s="118"/>
      <c r="J84" s="66"/>
      <c r="K84" s="66"/>
      <c r="L84" s="66"/>
      <c r="M84" s="66"/>
      <c r="N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  <c r="DL84" s="66"/>
      <c r="DM84" s="66"/>
      <c r="DN84" s="66"/>
      <c r="DO84" s="66"/>
      <c r="DP84" s="66"/>
      <c r="DQ84" s="66"/>
      <c r="DR84" s="66"/>
      <c r="DS84" s="66"/>
      <c r="DT84" s="66"/>
      <c r="DU84" s="66"/>
      <c r="DV84" s="66"/>
      <c r="DW84" s="66"/>
      <c r="DX84" s="66"/>
      <c r="DY84" s="66"/>
      <c r="DZ84" s="66"/>
      <c r="EA84" s="66"/>
      <c r="EB84" s="66"/>
      <c r="EC84" s="66"/>
      <c r="ED84" s="66"/>
      <c r="EE84" s="66"/>
      <c r="EF84" s="66"/>
    </row>
    <row r="85" spans="1:136" s="45" customFormat="1" x14ac:dyDescent="0.35">
      <c r="C85" s="66"/>
      <c r="D85" s="118"/>
      <c r="E85" s="66"/>
      <c r="F85" s="66"/>
      <c r="G85" s="67"/>
      <c r="H85" s="118"/>
      <c r="I85" s="118"/>
      <c r="J85" s="66"/>
      <c r="K85" s="66"/>
      <c r="L85" s="66"/>
      <c r="M85" s="66"/>
      <c r="N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/>
      <c r="DG85" s="66"/>
      <c r="DH85" s="66"/>
      <c r="DI85" s="66"/>
      <c r="DJ85" s="66"/>
      <c r="DK85" s="66"/>
      <c r="DL85" s="66"/>
      <c r="DM85" s="66"/>
      <c r="DN85" s="66"/>
      <c r="DO85" s="66"/>
      <c r="DP85" s="66"/>
      <c r="DQ85" s="66"/>
      <c r="DR85" s="66"/>
      <c r="DS85" s="66"/>
      <c r="DT85" s="66"/>
      <c r="DU85" s="66"/>
      <c r="DV85" s="66"/>
      <c r="DW85" s="66"/>
      <c r="DX85" s="66"/>
      <c r="DY85" s="66"/>
      <c r="DZ85" s="66"/>
      <c r="EA85" s="66"/>
      <c r="EB85" s="66"/>
      <c r="EC85" s="66"/>
      <c r="ED85" s="66"/>
      <c r="EE85" s="66"/>
      <c r="EF85" s="66"/>
    </row>
    <row r="86" spans="1:136" s="69" customFormat="1" ht="15.5" x14ac:dyDescent="0.35">
      <c r="A86" s="68" t="s">
        <v>133</v>
      </c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70"/>
      <c r="CO86" s="70"/>
      <c r="CP86" s="70"/>
      <c r="CQ86" s="70"/>
      <c r="CR86" s="70"/>
      <c r="CS86" s="70"/>
      <c r="CT86" s="70"/>
      <c r="CU86" s="70"/>
      <c r="CV86" s="70"/>
      <c r="CW86" s="70"/>
      <c r="CX86" s="70"/>
      <c r="CY86" s="70"/>
      <c r="CZ86" s="70"/>
      <c r="DA86" s="70"/>
      <c r="DB86" s="70"/>
      <c r="DC86" s="70"/>
      <c r="DD86" s="70"/>
      <c r="DE86" s="70"/>
      <c r="DF86" s="70"/>
      <c r="DG86" s="70"/>
      <c r="DH86" s="70"/>
      <c r="DI86" s="70"/>
      <c r="DJ86" s="70"/>
      <c r="DK86" s="70"/>
      <c r="DL86" s="70"/>
      <c r="DM86" s="70"/>
      <c r="DN86" s="70"/>
      <c r="DO86" s="70"/>
      <c r="DP86" s="70"/>
      <c r="DQ86" s="70"/>
      <c r="DR86" s="70"/>
      <c r="DS86" s="70"/>
      <c r="DT86" s="70"/>
      <c r="DU86" s="70"/>
      <c r="DV86" s="70"/>
      <c r="DW86" s="70"/>
      <c r="DX86" s="70"/>
      <c r="DY86" s="70"/>
      <c r="DZ86" s="70"/>
      <c r="EA86" s="70"/>
      <c r="EB86" s="70"/>
      <c r="EC86" s="70"/>
      <c r="ED86" s="70"/>
      <c r="EE86" s="70"/>
      <c r="EF86" s="70"/>
    </row>
    <row r="87" spans="1:136" s="45" customFormat="1" ht="15" customHeight="1" x14ac:dyDescent="0.35">
      <c r="A87" s="40">
        <f ca="1">IF(ISERROR(VALUE(SUBSTITUTE(OFFSET(A87,-1,0,1,1),".",""))),1,IF(ISERROR(FIND("@",SUBSTITUTE(OFFSET(A87,-1,0,1,1),".","@",1))),VALUE(OFFSET(A87,-1,0,1,1))+1,VALUE(LEFT(OFFSET(A87,-1,0,1,1),FIND("@",SUBSTITUTE(OFFSET(A87,-1,0,1,1),".","@",1))-1))+1))</f>
        <v>1</v>
      </c>
      <c r="B87" s="41" t="s">
        <v>134</v>
      </c>
      <c r="C87" s="42"/>
      <c r="D87" s="112">
        <f>MIN(D88:D93)</f>
        <v>42004</v>
      </c>
      <c r="E87" s="42">
        <f>H87-D87+1</f>
        <v>15</v>
      </c>
      <c r="F87" s="42">
        <f>I87-D87+1</f>
        <v>15</v>
      </c>
      <c r="G87" s="43">
        <f>SUMPRODUCT(E88:E93,G88:G93)/SUM(E88:E93)</f>
        <v>0.68800000000000017</v>
      </c>
      <c r="H87" s="112">
        <f>MAX(H88:H93)</f>
        <v>42018</v>
      </c>
      <c r="I87" s="112">
        <f>IF(MAX(I88:I93)="","",MAX(I88:I93))</f>
        <v>42018</v>
      </c>
      <c r="J87" s="42">
        <f>NETWORKDAYS(D87,H87)</f>
        <v>11</v>
      </c>
      <c r="K87" s="42">
        <f>NETWORKDAYS(D87,I87)</f>
        <v>11</v>
      </c>
      <c r="L87" s="42">
        <f>ROUNDDOWN(G87*E87,0)</f>
        <v>10</v>
      </c>
      <c r="M87" s="42">
        <f>ROUNDDOWN(G87*F87,0)</f>
        <v>10</v>
      </c>
      <c r="N87" s="42">
        <f t="shared" ref="N87:O91" si="35">E87-L87</f>
        <v>5</v>
      </c>
      <c r="O87" s="41">
        <f t="shared" si="35"/>
        <v>5</v>
      </c>
      <c r="P87" s="41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</row>
    <row r="88" spans="1:136" s="45" customFormat="1" ht="15" customHeight="1" x14ac:dyDescent="0.35">
      <c r="A88" s="46" t="str">
        <f ca="1">IF(ISERROR(VALUE(SUBSTITUTE(OFFSET(A88,-1,0,1,1),".",""))),"0.1",IF(ISERROR(FIND("@",SUBSTITUTE(OFFSET(A88,-1,0,1,1),".","@",1))),OFFSET(A88,-1,0,1,1)&amp;".1",LEFT(OFFSET(A88,-1,0,1,1),FIND("@",SUBSTITUTE(OFFSET(A88,-1,0,1,1),".","@",1)))&amp;IF(ISERROR(FIND("@",SUBSTITUTE(OFFSET(A88,-1,0,1,1),".","@",2))),VALUE(RIGHT(OFFSET(A88,-1,0,1,1),LEN(OFFSET(A88,-1,0,1,1))-FIND("@",SUBSTITUTE(OFFSET(A88,-1,0,1,1),".","@",1))))+1,VALUE(MID(OFFSET(A88,-1,0,1,1),FIND("@",SUBSTITUTE(OFFSET(A88,-1,0,1,1),".","@",1))+1,(FIND("@",SUBSTITUTE(OFFSET(A88,-1,0,1,1),".","@",2))-FIND("@",SUBSTITUTE(OFFSET(A88,-1,0,1,1),".","@",1))-1)))+1)))</f>
        <v>1.1</v>
      </c>
      <c r="B88" s="47" t="s">
        <v>135</v>
      </c>
      <c r="C88" s="108"/>
      <c r="D88" s="104">
        <v>42005</v>
      </c>
      <c r="E88" s="48">
        <v>14</v>
      </c>
      <c r="F88" s="48"/>
      <c r="G88" s="49">
        <v>0.8</v>
      </c>
      <c r="H88" s="120">
        <f>D88+E88-1</f>
        <v>42018</v>
      </c>
      <c r="I88" s="120">
        <f>IF(ISBLANK(F88),H88,D88+F88-1)</f>
        <v>42018</v>
      </c>
      <c r="J88" s="50">
        <f>NETWORKDAYS(D88,H88)</f>
        <v>10</v>
      </c>
      <c r="K88" s="50">
        <f>NETWORKDAYS(D88,I88)</f>
        <v>10</v>
      </c>
      <c r="L88" s="50">
        <f>ROUNDDOWN(G88*E88,0)</f>
        <v>11</v>
      </c>
      <c r="M88" s="50">
        <f>ROUNDDOWN(G88*F88,0)</f>
        <v>0</v>
      </c>
      <c r="N88" s="50">
        <f t="shared" si="35"/>
        <v>3</v>
      </c>
      <c r="O88" s="51">
        <f t="shared" si="35"/>
        <v>0</v>
      </c>
      <c r="P88" s="52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  <c r="DS88" s="53"/>
      <c r="DT88" s="53"/>
      <c r="DU88" s="53"/>
      <c r="DV88" s="53"/>
      <c r="DW88" s="53"/>
      <c r="DX88" s="53"/>
      <c r="DY88" s="53"/>
      <c r="DZ88" s="53"/>
      <c r="EA88" s="53"/>
      <c r="EB88" s="53"/>
      <c r="EC88" s="53"/>
      <c r="ED88" s="53"/>
      <c r="EE88" s="53"/>
      <c r="EF88" s="53"/>
    </row>
    <row r="89" spans="1:136" s="45" customFormat="1" ht="15" customHeight="1" x14ac:dyDescent="0.35">
      <c r="A89" s="46" t="str">
        <f ca="1">IF(ISERROR(VALUE(SUBSTITUTE(OFFSET(A89,-1,0,1,1),".",""))),"0.0.1",IF(ISERROR(FIND("@",SUBSTITUTE(OFFSET(A89,-1,0,1,1),".","@",2))),OFFSET(A89,-1,0,1,1)&amp;".1",LEFT(OFFSET(A89,-1,0,1,1),FIND("@",SUBSTITUTE(OFFSET(A89,-1,0,1,1),".","@",2)))&amp;IF(ISERROR(FIND("@",SUBSTITUTE(OFFSET(A89,-1,0,1,1),".","@",3))),VALUE(RIGHT(OFFSET(A89,-1,0,1,1),LEN(OFFSET(A89,-1,0,1,1))-FIND("@",SUBSTITUTE(OFFSET(A89,-1,0,1,1),".","@",2))))+1,VALUE(MID(OFFSET(A89,-1,0,1,1),FIND("@",SUBSTITUTE(OFFSET(A89,-1,0,1,1),".","@",2))+1,(FIND("@",SUBSTITUTE(OFFSET(A89,-1,0,1,1),".","@",3))-FIND("@",SUBSTITUTE(OFFSET(A89,-1,0,1,1),".","@",2))-1)))+1)))</f>
        <v>1.1.1</v>
      </c>
      <c r="B89" s="55" t="s">
        <v>136</v>
      </c>
      <c r="C89" s="109"/>
      <c r="D89" s="92">
        <v>42004</v>
      </c>
      <c r="E89" s="56">
        <v>5</v>
      </c>
      <c r="F89" s="56"/>
      <c r="G89" s="57">
        <v>0.6</v>
      </c>
      <c r="H89" s="121">
        <f>D89+E89-1</f>
        <v>42008</v>
      </c>
      <c r="I89" s="121">
        <f>IF(ISBLANK(F89),H89,D89+F89-1)</f>
        <v>42008</v>
      </c>
      <c r="J89" s="58">
        <f>NETWORKDAYS(D89,H89)</f>
        <v>3</v>
      </c>
      <c r="K89" s="58">
        <f>NETWORKDAYS(D89,I89)</f>
        <v>3</v>
      </c>
      <c r="L89" s="58">
        <f>ROUNDDOWN(G89*E89,0)</f>
        <v>3</v>
      </c>
      <c r="M89" s="58">
        <f>ROUNDDOWN(G89*F89,0)</f>
        <v>0</v>
      </c>
      <c r="N89" s="58">
        <f t="shared" si="35"/>
        <v>2</v>
      </c>
      <c r="O89" s="59">
        <f t="shared" si="35"/>
        <v>0</v>
      </c>
      <c r="P89" s="54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  <c r="DS89" s="53"/>
      <c r="DT89" s="53"/>
      <c r="DU89" s="53"/>
      <c r="DV89" s="53"/>
      <c r="DW89" s="53"/>
      <c r="DX89" s="53"/>
      <c r="DY89" s="53"/>
      <c r="DZ89" s="53"/>
      <c r="EA89" s="53"/>
      <c r="EB89" s="53"/>
      <c r="EC89" s="53"/>
      <c r="ED89" s="53"/>
      <c r="EE89" s="53"/>
      <c r="EF89" s="53"/>
    </row>
    <row r="90" spans="1:136" s="45" customFormat="1" ht="15" customHeight="1" x14ac:dyDescent="0.35">
      <c r="A90" s="60" t="str">
        <f ca="1">IF(ISERROR(VALUE(SUBSTITUTE(OFFSET(A90,-1,0,1,1),".",""))),"0.0.0.1",IF(ISERROR(FIND("@",SUBSTITUTE(OFFSET(A90,-1,0,1,1),".","@",3))),OFFSET(A90,-1,0,1,1)&amp;".1",LEFT(OFFSET(A90,-1,0,1,1),FIND("@",SUBSTITUTE(OFFSET(A90,-1,0,1,1),".","@",3)))&amp;IF(ISERROR(FIND("@",SUBSTITUTE(OFFSET(A90,-1,0,1,1),".","@",4))),VALUE(RIGHT(OFFSET(A90,-1,0,1,1),LEN(OFFSET(A90,-1,0,1,1))-FIND("@",SUBSTITUTE(OFFSET(A90,-1,0,1,1),".","@",3))))+1,VALUE(MID(OFFSET(A90,-1,0,1,1),FIND("@",SUBSTITUTE(OFFSET(A90,-1,0,1,1),".","@",3))+1,(FIND("@",SUBSTITUTE(OFFSET(A90,-1,0,1,1),".","@",4))-FIND("@",SUBSTITUTE(OFFSET(A90,-1,0,1,1),".","@",3))-1)))+1)))</f>
        <v>1.1.1.1</v>
      </c>
      <c r="B90" s="89" t="s">
        <v>137</v>
      </c>
      <c r="C90" s="110"/>
      <c r="D90" s="104">
        <v>42005</v>
      </c>
      <c r="E90" s="48">
        <v>2</v>
      </c>
      <c r="F90" s="48"/>
      <c r="G90" s="49">
        <v>0.5</v>
      </c>
      <c r="H90" s="120">
        <f>D90+E90-1</f>
        <v>42006</v>
      </c>
      <c r="I90" s="120">
        <f>IF(ISBLANK(F90),H90,D90+F90-1)</f>
        <v>42006</v>
      </c>
      <c r="J90" s="50">
        <f>NETWORKDAYS(D90,H90)</f>
        <v>2</v>
      </c>
      <c r="K90" s="50">
        <f>NETWORKDAYS(D90,I90)</f>
        <v>2</v>
      </c>
      <c r="L90" s="50">
        <f>ROUNDDOWN(G90*E90,0)</f>
        <v>1</v>
      </c>
      <c r="M90" s="50">
        <f>ROUNDDOWN(G90*F90,0)</f>
        <v>0</v>
      </c>
      <c r="N90" s="50">
        <f t="shared" si="35"/>
        <v>1</v>
      </c>
      <c r="O90" s="59">
        <f t="shared" si="35"/>
        <v>0</v>
      </c>
      <c r="P90" s="54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  <c r="DS90" s="53"/>
      <c r="DT90" s="53"/>
      <c r="DU90" s="53"/>
      <c r="DV90" s="53"/>
      <c r="DW90" s="53"/>
      <c r="DX90" s="53"/>
      <c r="DY90" s="53"/>
      <c r="DZ90" s="53"/>
      <c r="EA90" s="53"/>
      <c r="EB90" s="53"/>
      <c r="EC90" s="53"/>
      <c r="ED90" s="53"/>
      <c r="EE90" s="53"/>
      <c r="EF90" s="53"/>
    </row>
    <row r="91" spans="1:136" s="45" customFormat="1" ht="15" customHeight="1" x14ac:dyDescent="0.35">
      <c r="A91" s="60" t="str">
        <f ca="1">IF(ISERROR(VALUE(SUBSTITUTE(OFFSET(A91,-1,0,1,1),".",""))),"0.0.0.0.1",IF(ISERROR(FIND("@",SUBSTITUTE(OFFSET(A91,-1,0,1,1),".","@",4))),OFFSET(A91,-1,0,1,1)&amp;".1",LEFT(OFFSET(A91,-1,0,1,1),FIND("@",SUBSTITUTE(OFFSET(A91,-1,0,1,1),".","@",4)))&amp;IF(ISERROR(FIND("@",SUBSTITUTE(OFFSET(A91,-1,0,1,1),".","@",5))),VALUE(RIGHT(OFFSET(A91,-1,0,1,1),LEN(OFFSET(A91,-1,0,1,1))-FIND("@",SUBSTITUTE(OFFSET(A91,-1,0,1,1),".","@",4))))+1,VALUE(MID(OFFSET(A91,-1,0,1,1),FIND("@",SUBSTITUTE(OFFSET(A91,-1,0,1,1),".","@",4))+1,(FIND("@",SUBSTITUTE(OFFSET(A91,-1,0,1,1),".","@",5))-FIND("@",SUBSTITUTE(OFFSET(A91,-1,0,1,1),".","@",4))-1)))+1)))</f>
        <v>1.1.1.1.1</v>
      </c>
      <c r="B91" s="64" t="s">
        <v>138</v>
      </c>
      <c r="C91" s="111"/>
      <c r="D91" s="104">
        <v>42005</v>
      </c>
      <c r="E91" s="48">
        <v>4</v>
      </c>
      <c r="F91" s="48"/>
      <c r="G91" s="49">
        <v>0.5</v>
      </c>
      <c r="H91" s="120">
        <f>D91+E91-1</f>
        <v>42008</v>
      </c>
      <c r="I91" s="120">
        <f>IF(ISBLANK(F91),H91,D91+F91-1)</f>
        <v>42008</v>
      </c>
      <c r="J91" s="50">
        <f>NETWORKDAYS(D91,H91)</f>
        <v>2</v>
      </c>
      <c r="K91" s="50">
        <f>NETWORKDAYS(D91,I91)</f>
        <v>2</v>
      </c>
      <c r="L91" s="50">
        <f>ROUNDDOWN(G91*E91,0)</f>
        <v>2</v>
      </c>
      <c r="M91" s="50">
        <f>ROUNDDOWN(G91*F91,0)</f>
        <v>0</v>
      </c>
      <c r="N91" s="50">
        <f t="shared" si="35"/>
        <v>2</v>
      </c>
      <c r="O91" s="51">
        <f t="shared" si="35"/>
        <v>0</v>
      </c>
      <c r="P91" s="65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  <c r="DS91" s="53"/>
      <c r="DT91" s="53"/>
      <c r="DU91" s="53"/>
      <c r="DV91" s="53"/>
      <c r="DW91" s="53"/>
      <c r="DX91" s="53"/>
      <c r="DY91" s="53"/>
      <c r="DZ91" s="53"/>
      <c r="EA91" s="53"/>
      <c r="EB91" s="53"/>
      <c r="EC91" s="53"/>
      <c r="ED91" s="53"/>
      <c r="EE91" s="53"/>
      <c r="EF91" s="53"/>
    </row>
    <row r="92" spans="1:136" x14ac:dyDescent="0.35">
      <c r="A92" s="5"/>
    </row>
  </sheetData>
  <sheetProtection algorithmName="SHA-512" hashValue="zhjE4vNhYmHesAmJ15Oa6SOWy0TXnf4P3RHRJmZSBBn++T8N78mDxje1Cgrtsfkf6yGVP1tnRKJ8O/ZR/bQhsw==" saltValue="ndrk7bEuKwSDz8I+IqCoeg==" spinCount="100000" sheet="1" objects="1" scenarios="1" formatCells="0" formatColumns="0" formatRows="0" insertRows="0" deleteRows="0"/>
  <mergeCells count="5">
    <mergeCell ref="C4:D4"/>
    <mergeCell ref="C6:D6"/>
    <mergeCell ref="C7:D7"/>
    <mergeCell ref="C5:D5"/>
    <mergeCell ref="D12:E12"/>
  </mergeCells>
  <conditionalFormatting sqref="Q87:EF91 Q16:EF61">
    <cfRule type="expression" dxfId="63" priority="373">
      <formula>AND(Q$11&gt;$H16,Q$11&lt;=$I16)</formula>
    </cfRule>
  </conditionalFormatting>
  <conditionalFormatting sqref="Q28:EF29 Q16:EF24 Q48:EF53 Q89:EF89 Q60:EF60">
    <cfRule type="expression" dxfId="62" priority="374">
      <formula>IF($F16&gt;$E16,AND(Q$11&gt;=$D16,Q$11&lt;=$I16-$O16),AND(Q$11&gt;=$D16,Q$11&lt;=$H16-$N16))</formula>
    </cfRule>
    <cfRule type="expression" dxfId="61" priority="375">
      <formula>AND(Q$11&gt;=$D16,Q$11&lt;=$H16)</formula>
    </cfRule>
  </conditionalFormatting>
  <conditionalFormatting sqref="Q26:EF27 Q46:EF47 Q55:EF55 Q58:EF59 Q88:EF88">
    <cfRule type="expression" dxfId="60" priority="383">
      <formula>AND(Q$11&gt;=$D26,Q$11&lt;=$H26)</formula>
    </cfRule>
  </conditionalFormatting>
  <conditionalFormatting sqref="Q26:EF27 Q46:EF47 Q55:EF55 Q58:EF59 Q88:EF88">
    <cfRule type="expression" dxfId="59" priority="382">
      <formula>IF($F26&gt;$E26,AND(Q$11&gt;=$D26,Q$11&lt;=$I26-$O26),AND(Q$11&gt;=$D26,Q$11&lt;=$H26-$N26))</formula>
    </cfRule>
  </conditionalFormatting>
  <conditionalFormatting sqref="Q25:EF25 Q45:EF45 Q54:EF54 Q56:EF56 Q87:EF87 Q61:EF61">
    <cfRule type="expression" dxfId="58" priority="390">
      <formula>IF($F25&gt;$E25,AND(Q$11&gt;=$D25,Q$11&lt;=$I25-$O25),AND(Q$11&gt;=$D25,Q$11&lt;=$H25-$N25))</formula>
    </cfRule>
    <cfRule type="expression" dxfId="57" priority="391">
      <formula>AND(Q$11&gt;=$D25,Q$11&lt;=$H25)</formula>
    </cfRule>
  </conditionalFormatting>
  <conditionalFormatting sqref="Q30:EF44 Q90:EF90">
    <cfRule type="expression" dxfId="56" priority="369">
      <formula>IF($F30&gt;$E30,AND(Q$11&gt;=$D30,Q$11&lt;=$I30-$O30),AND(Q$11&gt;=$D30,Q$11&lt;=$H30-$N30))</formula>
    </cfRule>
    <cfRule type="expression" dxfId="55" priority="370">
      <formula>AND(Q$11&gt;=$D30,Q$11&lt;=$H30)</formula>
    </cfRule>
  </conditionalFormatting>
  <conditionalFormatting sqref="Q91:EF91">
    <cfRule type="expression" dxfId="54" priority="341">
      <formula>IF($F91&gt;$E91,AND(Q$11&gt;=$D91,Q$11&lt;=$I91-$O91),AND(Q$11&gt;=$D91,Q$11&lt;=$H91-$N91))</formula>
    </cfRule>
    <cfRule type="expression" dxfId="53" priority="342">
      <formula>AND(Q$11&gt;=$D91,Q$11&lt;=$H91)</formula>
    </cfRule>
  </conditionalFormatting>
  <conditionalFormatting sqref="Q12:EF12">
    <cfRule type="expression" dxfId="52" priority="157">
      <formula>AND(Q$11&gt;$H12,Q$11&lt;=$I12)</formula>
    </cfRule>
  </conditionalFormatting>
  <conditionalFormatting sqref="Q12:EF12">
    <cfRule type="expression" dxfId="51" priority="158">
      <formula>IF($F12&gt;$E12,AND(Q$11&gt;=$D12,Q$11&lt;=$I12-$O12),AND(Q$11&gt;=$D12,Q$11&lt;=$H12-$N12))</formula>
    </cfRule>
    <cfRule type="expression" dxfId="50" priority="159">
      <formula>AND(Q$11&gt;=$D12,Q$11&lt;=$H12)</formula>
    </cfRule>
  </conditionalFormatting>
  <conditionalFormatting sqref="Q14:EF15">
    <cfRule type="expression" dxfId="49" priority="129">
      <formula>AND(Q$11&gt;$H14,Q$11&lt;=$I14)</formula>
    </cfRule>
  </conditionalFormatting>
  <conditionalFormatting sqref="Q14:EF15">
    <cfRule type="expression" dxfId="48" priority="131">
      <formula>AND(Q$11&gt;=$D14,Q$11&lt;=$H14)</formula>
    </cfRule>
  </conditionalFormatting>
  <conditionalFormatting sqref="Q14:EF15">
    <cfRule type="expression" dxfId="47" priority="130">
      <formula>IF($F14&gt;$E14,AND(Q$11&gt;=$D14,Q$11&lt;=$I14-$O14),AND(Q$11&gt;=$D14,Q$11&lt;=$H14-$N14))</formula>
    </cfRule>
  </conditionalFormatting>
  <conditionalFormatting sqref="Q13:EF13">
    <cfRule type="expression" dxfId="46" priority="61">
      <formula>AND(Q$11&gt;$H13,Q$11&lt;=$I13)</formula>
    </cfRule>
  </conditionalFormatting>
  <conditionalFormatting sqref="Q13:EF13">
    <cfRule type="expression" dxfId="45" priority="63">
      <formula>AND(Q$11&gt;=$D13,Q$11&lt;=$H13)</formula>
    </cfRule>
  </conditionalFormatting>
  <conditionalFormatting sqref="Q13:EF13">
    <cfRule type="expression" dxfId="44" priority="62">
      <formula>IF($F13&gt;$E13,AND(Q$11&gt;=$D13,Q$11&lt;=$I13-$O13),AND(Q$11&gt;=$D13,Q$11&lt;=$H13-$N13))</formula>
    </cfRule>
  </conditionalFormatting>
  <conditionalFormatting sqref="Q9:EF9">
    <cfRule type="expression" dxfId="43" priority="46">
      <formula>YEAR(Q9)=YEAR(Q11)</formula>
    </cfRule>
  </conditionalFormatting>
  <conditionalFormatting sqref="Q11:DW11 Q87:EF91 Q12:EF83">
    <cfRule type="expression" dxfId="42" priority="603">
      <formula>Q$11=$C$4</formula>
    </cfRule>
  </conditionalFormatting>
  <conditionalFormatting sqref="Q10:EF10">
    <cfRule type="expression" dxfId="41" priority="606">
      <formula>Q$11=$C$4</formula>
    </cfRule>
  </conditionalFormatting>
  <conditionalFormatting sqref="G87:G91 G12:G83">
    <cfRule type="dataBar" priority="4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{34898D85-E38D-4150-8C4D-D45533E40501}</x14:id>
        </ext>
      </extLst>
    </cfRule>
  </conditionalFormatting>
  <conditionalFormatting sqref="Q62:EF83">
    <cfRule type="expression" dxfId="40" priority="609">
      <formula>AND(Q$11&gt;$H62,Q$11&lt;=#REF!)</formula>
    </cfRule>
  </conditionalFormatting>
  <conditionalFormatting sqref="Q62:EF63 Q68:EF71 Q73:EF74 Q76:EF77 Q79:EF80 Q82:EF83">
    <cfRule type="expression" dxfId="39" priority="613">
      <formula>AND(Q$11&gt;=$I62,Q$11&lt;=$H62)</formula>
    </cfRule>
  </conditionalFormatting>
  <conditionalFormatting sqref="Q62:EF63 Q68:EF71 Q73:EF74 Q76:EF77 Q79:EF80 Q82:EF83">
    <cfRule type="expression" dxfId="38" priority="615">
      <formula>IF($F62&gt;$E62,AND(Q$11&gt;=$I62,Q$11&lt;=#REF!-$O62),AND(Q$11&gt;=$I62,Q$11&lt;=$H62-$N62))</formula>
    </cfRule>
  </conditionalFormatting>
  <conditionalFormatting sqref="Q67:EF67">
    <cfRule type="expression" dxfId="37" priority="620">
      <formula>IF($F67&gt;$E67,AND(Q$11&gt;=$I67,Q$11&lt;=#REF!-$O67),AND(Q$11&gt;=$I67,Q$11&lt;=$H67-$N67))</formula>
    </cfRule>
    <cfRule type="expression" dxfId="36" priority="621">
      <formula>AND(Q$11&gt;=$I67,Q$11&lt;=$H67)</formula>
    </cfRule>
  </conditionalFormatting>
  <conditionalFormatting sqref="Q64:EF65 Q72:EF72 Q75:EF75 Q78:EF78 Q81:EF81">
    <cfRule type="expression" dxfId="35" priority="624">
      <formula>IF($F64&gt;$E64,AND(Q$11&gt;=$I64,Q$11&lt;=#REF!-$O64),AND(Q$11&gt;=$I64,Q$11&lt;=$H64-$N64))</formula>
    </cfRule>
    <cfRule type="expression" dxfId="34" priority="625">
      <formula>AND(Q$11&gt;=$I64,Q$11&lt;=$H64)</formula>
    </cfRule>
  </conditionalFormatting>
  <conditionalFormatting sqref="Q66:EF66">
    <cfRule type="expression" dxfId="33" priority="628">
      <formula>IF($F66&gt;$E66,AND(Q$11&gt;=$I66,Q$11&lt;=#REF!-$O66),AND(Q$11&gt;=$I66,Q$11&lt;=$H66-$N66))</formula>
    </cfRule>
    <cfRule type="expression" dxfId="32" priority="629">
      <formula>AND(Q$11&gt;=$I66,Q$11&lt;=$H66)</formula>
    </cfRule>
  </conditionalFormatting>
  <conditionalFormatting sqref="Q57:EF57">
    <cfRule type="expression" dxfId="31" priority="2">
      <formula>AND(Q$11&gt;=$D57,Q$11&lt;=$H57)</formula>
    </cfRule>
  </conditionalFormatting>
  <conditionalFormatting sqref="Q57:EF57">
    <cfRule type="expression" dxfId="30" priority="1">
      <formula>IF($F57&gt;$E57,AND(Q$11&gt;=$D57,Q$11&lt;=$I57-$O57),AND(Q$11&gt;=$D57,Q$11&lt;=$H57-$N57))</formula>
    </cfRule>
  </conditionalFormatting>
  <dataValidations count="2">
    <dataValidation type="list" allowBlank="1" showInputMessage="1" showErrorMessage="1" sqref="C6" xr:uid="{00000000-0002-0000-0100-000000000000}">
      <formula1>"Sunday, Monday, Tuesday, Wednesday, Thursday, Friday, Saturday"</formula1>
    </dataValidation>
    <dataValidation type="list" allowBlank="1" showInputMessage="1" prompt="Enter or select the name of the person responsible for completing the task." sqref="C55:C83 C26:C44 C46:C53 C88:C91 C13:C17 C19:C24" xr:uid="{00000000-0002-0000-0100-000001000000}">
      <formula1>_name</formula1>
    </dataValidation>
  </dataValidations>
  <pageMargins left="7.874015748031496E-2" right="7.874015748031496E-2" top="7.874015748031496E-2" bottom="0.31496062992125984" header="0.31496062992125984" footer="0.11811023622047245"/>
  <pageSetup paperSize="9" scale="8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4" name="Scroll Bar">
              <controlPr defaultSize="0" print="0" autoPict="0">
                <anchor moveWithCells="1">
                  <from>
                    <xdr:col>1</xdr:col>
                    <xdr:colOff>19050</xdr:colOff>
                    <xdr:row>8</xdr:row>
                    <xdr:rowOff>19050</xdr:rowOff>
                  </from>
                  <to>
                    <xdr:col>1</xdr:col>
                    <xdr:colOff>3962400</xdr:colOff>
                    <xdr:row>8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898D85-E38D-4150-8C4D-D45533E405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G87:G91 G12:G83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F82"/>
  <sheetViews>
    <sheetView topLeftCell="A33" zoomScale="85" zoomScaleNormal="85" workbookViewId="0">
      <selection activeCell="B93" sqref="B93"/>
    </sheetView>
  </sheetViews>
  <sheetFormatPr defaultColWidth="9.1796875" defaultRowHeight="14.5" x14ac:dyDescent="0.35"/>
  <cols>
    <col min="2" max="2" width="98" customWidth="1"/>
    <col min="3" max="16" width="0" hidden="1" customWidth="1"/>
  </cols>
  <sheetData>
    <row r="1" spans="1:136" s="2" customFormat="1" ht="30" customHeight="1" x14ac:dyDescent="0.35">
      <c r="A1" s="21" t="str">
        <f>IF(ISBLANK(Settings!D6),"Enter the name of your project in Settings",Settings!D6)</f>
        <v>Team-Builder</v>
      </c>
      <c r="C1" s="3"/>
      <c r="D1" s="3"/>
      <c r="H1" s="3"/>
      <c r="I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</row>
    <row r="2" spans="1:136" s="2" customFormat="1" ht="13" x14ac:dyDescent="0.35">
      <c r="C2" s="3"/>
      <c r="D2" s="3"/>
      <c r="H2" s="3"/>
      <c r="I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</row>
    <row r="3" spans="1:136" s="2" customFormat="1" ht="5.15" customHeight="1" x14ac:dyDescent="0.35">
      <c r="C3" s="3"/>
      <c r="D3" s="3"/>
      <c r="H3" s="3"/>
      <c r="I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</row>
    <row r="4" spans="1:136" s="2" customFormat="1" ht="18" customHeight="1" x14ac:dyDescent="0.35">
      <c r="B4" s="9" t="s">
        <v>15</v>
      </c>
      <c r="C4" s="140">
        <f ca="1">TODAY()</f>
        <v>44871</v>
      </c>
      <c r="D4" s="140"/>
      <c r="H4" s="3"/>
      <c r="I4" s="3"/>
      <c r="P4" s="39" t="s">
        <v>139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</row>
    <row r="5" spans="1:136" s="2" customFormat="1" ht="18" customHeight="1" x14ac:dyDescent="0.35">
      <c r="B5" s="9" t="s">
        <v>5</v>
      </c>
      <c r="C5" s="143" t="str">
        <f>IF(ISBLANK(Settings!D10),"Enter in Settings",Settings!D10)</f>
        <v>Aaron Yang</v>
      </c>
      <c r="D5" s="143"/>
      <c r="H5" s="3"/>
      <c r="I5" s="3"/>
      <c r="Q5" s="3"/>
      <c r="R5" s="3"/>
      <c r="S5" s="3"/>
      <c r="T5" s="3"/>
      <c r="U5" s="3"/>
      <c r="V5" s="4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</row>
    <row r="6" spans="1:136" s="2" customFormat="1" ht="18" customHeight="1" x14ac:dyDescent="0.35">
      <c r="B6" s="9" t="s">
        <v>16</v>
      </c>
      <c r="C6" s="141" t="s">
        <v>17</v>
      </c>
      <c r="D6" s="142"/>
      <c r="H6" s="3"/>
      <c r="I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</row>
    <row r="7" spans="1:136" s="2" customFormat="1" ht="18" customHeight="1" x14ac:dyDescent="0.35">
      <c r="B7" s="9" t="s">
        <v>18</v>
      </c>
      <c r="C7" s="141">
        <v>44822</v>
      </c>
      <c r="D7" s="142"/>
      <c r="H7" s="3"/>
      <c r="I7" s="3"/>
      <c r="Q7" s="3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</row>
    <row r="8" spans="1:136" s="2" customFormat="1" ht="5.15" customHeight="1" x14ac:dyDescent="0.35">
      <c r="B8" s="9"/>
      <c r="C8" s="117">
        <v>0</v>
      </c>
      <c r="D8" s="25"/>
      <c r="H8" s="3"/>
      <c r="I8" s="3"/>
      <c r="N8" s="8"/>
      <c r="Q8" s="4"/>
      <c r="R8" s="4"/>
      <c r="S8" s="4"/>
      <c r="T8" s="4"/>
      <c r="U8" s="4"/>
      <c r="V8" s="4"/>
      <c r="W8" s="4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</row>
    <row r="9" spans="1:136" s="2" customFormat="1" ht="45.5" x14ac:dyDescent="0.35">
      <c r="C9" s="3"/>
      <c r="D9" s="3"/>
      <c r="H9" s="3"/>
      <c r="I9" s="3"/>
      <c r="O9" s="3"/>
      <c r="Q9" s="7" t="str">
        <f>TEXT(DATE(YEAR(Q11),MONTH(Q11),DAY(Q11)),"MMM YYYY")</f>
        <v>Sep 2022</v>
      </c>
      <c r="R9" s="7" t="str">
        <f>IF(MONTH(R11)&lt;&gt;MONTH(Q11),TEXT(DATE(YEAR(R11),MONTH(R11),DAY(R11)),"MMM YYYY"),"")</f>
        <v/>
      </c>
      <c r="S9" s="7" t="str">
        <f>IF(MONTH(S11)&lt;&gt;MONTH(R11),TEXT(DATE(YEAR(S11),MONTH(S11),DAY(S11)),"MMM YYYY"),"")</f>
        <v/>
      </c>
      <c r="T9" s="7" t="str">
        <f>IF(MONTH(T11)&lt;&gt;MONTH(S11),TEXT(DATE(YEAR(T11),MONTH(T11),DAY(T11)),"MMM YYYY"),"")</f>
        <v/>
      </c>
      <c r="U9" s="7" t="str">
        <f t="shared" ref="U9:CF9" si="0">IF(MONTH(U11)&lt;&gt;MONTH(T11),TEXT(DATE(YEAR(U11),MONTH(U11),DAY(U11)),"MMM YYYY"),"")</f>
        <v/>
      </c>
      <c r="V9" s="7" t="str">
        <f t="shared" si="0"/>
        <v/>
      </c>
      <c r="W9" s="7" t="str">
        <f t="shared" si="0"/>
        <v/>
      </c>
      <c r="X9" s="7" t="str">
        <f t="shared" si="0"/>
        <v/>
      </c>
      <c r="Y9" s="7" t="str">
        <f t="shared" si="0"/>
        <v/>
      </c>
      <c r="Z9" s="7" t="str">
        <f t="shared" si="0"/>
        <v/>
      </c>
      <c r="AA9" s="7" t="str">
        <f t="shared" si="0"/>
        <v/>
      </c>
      <c r="AB9" s="7" t="str">
        <f t="shared" si="0"/>
        <v/>
      </c>
      <c r="AC9" s="7" t="str">
        <f t="shared" si="0"/>
        <v>Oct 2022</v>
      </c>
      <c r="AD9" s="7" t="str">
        <f t="shared" si="0"/>
        <v/>
      </c>
      <c r="AE9" s="7" t="str">
        <f t="shared" si="0"/>
        <v/>
      </c>
      <c r="AF9" s="7" t="str">
        <f t="shared" si="0"/>
        <v/>
      </c>
      <c r="AG9" s="7" t="str">
        <f t="shared" si="0"/>
        <v/>
      </c>
      <c r="AH9" s="7" t="str">
        <f t="shared" si="0"/>
        <v/>
      </c>
      <c r="AI9" s="7" t="str">
        <f t="shared" si="0"/>
        <v/>
      </c>
      <c r="AJ9" s="7" t="str">
        <f t="shared" si="0"/>
        <v/>
      </c>
      <c r="AK9" s="7" t="str">
        <f t="shared" si="0"/>
        <v/>
      </c>
      <c r="AL9" s="7" t="str">
        <f t="shared" si="0"/>
        <v/>
      </c>
      <c r="AM9" s="7" t="str">
        <f t="shared" si="0"/>
        <v/>
      </c>
      <c r="AN9" s="7" t="str">
        <f t="shared" si="0"/>
        <v/>
      </c>
      <c r="AO9" s="7" t="str">
        <f t="shared" si="0"/>
        <v/>
      </c>
      <c r="AP9" s="7" t="str">
        <f t="shared" si="0"/>
        <v/>
      </c>
      <c r="AQ9" s="7" t="str">
        <f t="shared" si="0"/>
        <v/>
      </c>
      <c r="AR9" s="7" t="str">
        <f t="shared" si="0"/>
        <v/>
      </c>
      <c r="AS9" s="7" t="str">
        <f t="shared" si="0"/>
        <v/>
      </c>
      <c r="AT9" s="7" t="str">
        <f t="shared" si="0"/>
        <v/>
      </c>
      <c r="AU9" s="7" t="str">
        <f t="shared" si="0"/>
        <v/>
      </c>
      <c r="AV9" s="7" t="str">
        <f t="shared" si="0"/>
        <v/>
      </c>
      <c r="AW9" s="7" t="str">
        <f t="shared" si="0"/>
        <v/>
      </c>
      <c r="AX9" s="7" t="str">
        <f t="shared" si="0"/>
        <v/>
      </c>
      <c r="AY9" s="7" t="str">
        <f t="shared" si="0"/>
        <v/>
      </c>
      <c r="AZ9" s="7" t="str">
        <f t="shared" si="0"/>
        <v/>
      </c>
      <c r="BA9" s="7" t="str">
        <f t="shared" si="0"/>
        <v/>
      </c>
      <c r="BB9" s="7" t="str">
        <f t="shared" si="0"/>
        <v/>
      </c>
      <c r="BC9" s="7" t="str">
        <f t="shared" si="0"/>
        <v/>
      </c>
      <c r="BD9" s="7" t="str">
        <f t="shared" si="0"/>
        <v/>
      </c>
      <c r="BE9" s="7" t="str">
        <f t="shared" si="0"/>
        <v/>
      </c>
      <c r="BF9" s="7" t="str">
        <f t="shared" si="0"/>
        <v/>
      </c>
      <c r="BG9" s="7" t="str">
        <f t="shared" si="0"/>
        <v/>
      </c>
      <c r="BH9" s="7" t="str">
        <f t="shared" si="0"/>
        <v>Nov 2022</v>
      </c>
      <c r="BI9" s="7" t="str">
        <f t="shared" si="0"/>
        <v/>
      </c>
      <c r="BJ9" s="7" t="str">
        <f t="shared" si="0"/>
        <v/>
      </c>
      <c r="BK9" s="7" t="str">
        <f t="shared" si="0"/>
        <v/>
      </c>
      <c r="BL9" s="7" t="str">
        <f t="shared" si="0"/>
        <v/>
      </c>
      <c r="BM9" s="7" t="str">
        <f t="shared" si="0"/>
        <v/>
      </c>
      <c r="BN9" s="7" t="str">
        <f t="shared" si="0"/>
        <v/>
      </c>
      <c r="BO9" s="7" t="str">
        <f t="shared" si="0"/>
        <v/>
      </c>
      <c r="BP9" s="7" t="str">
        <f t="shared" si="0"/>
        <v/>
      </c>
      <c r="BQ9" s="7" t="str">
        <f t="shared" si="0"/>
        <v/>
      </c>
      <c r="BR9" s="7" t="str">
        <f t="shared" si="0"/>
        <v/>
      </c>
      <c r="BS9" s="7" t="str">
        <f t="shared" si="0"/>
        <v/>
      </c>
      <c r="BT9" s="7" t="str">
        <f t="shared" si="0"/>
        <v/>
      </c>
      <c r="BU9" s="7" t="str">
        <f t="shared" si="0"/>
        <v/>
      </c>
      <c r="BV9" s="7" t="str">
        <f t="shared" si="0"/>
        <v/>
      </c>
      <c r="BW9" s="7" t="str">
        <f t="shared" si="0"/>
        <v/>
      </c>
      <c r="BX9" s="7" t="str">
        <f t="shared" si="0"/>
        <v/>
      </c>
      <c r="BY9" s="7" t="str">
        <f t="shared" si="0"/>
        <v/>
      </c>
      <c r="BZ9" s="7" t="str">
        <f t="shared" si="0"/>
        <v/>
      </c>
      <c r="CA9" s="7" t="str">
        <f t="shared" si="0"/>
        <v/>
      </c>
      <c r="CB9" s="7" t="str">
        <f t="shared" si="0"/>
        <v/>
      </c>
      <c r="CC9" s="7" t="str">
        <f t="shared" si="0"/>
        <v/>
      </c>
      <c r="CD9" s="7" t="str">
        <f t="shared" si="0"/>
        <v/>
      </c>
      <c r="CE9" s="7" t="str">
        <f t="shared" si="0"/>
        <v/>
      </c>
      <c r="CF9" s="7" t="str">
        <f t="shared" si="0"/>
        <v/>
      </c>
      <c r="CG9" s="7" t="str">
        <f t="shared" ref="CG9:EF9" si="1">IF(MONTH(CG11)&lt;&gt;MONTH(CF11),TEXT(DATE(YEAR(CG11),MONTH(CG11),DAY(CG11)),"MMM YYYY"),"")</f>
        <v/>
      </c>
      <c r="CH9" s="7" t="str">
        <f t="shared" si="1"/>
        <v/>
      </c>
      <c r="CI9" s="7" t="str">
        <f t="shared" si="1"/>
        <v/>
      </c>
      <c r="CJ9" s="7" t="str">
        <f t="shared" si="1"/>
        <v/>
      </c>
      <c r="CK9" s="7" t="str">
        <f t="shared" si="1"/>
        <v/>
      </c>
      <c r="CL9" s="7" t="str">
        <f t="shared" si="1"/>
        <v>Dec 2022</v>
      </c>
      <c r="CM9" s="7" t="str">
        <f t="shared" si="1"/>
        <v/>
      </c>
      <c r="CN9" s="7" t="str">
        <f t="shared" si="1"/>
        <v/>
      </c>
      <c r="CO9" s="7" t="str">
        <f t="shared" si="1"/>
        <v/>
      </c>
      <c r="CP9" s="7" t="str">
        <f t="shared" si="1"/>
        <v/>
      </c>
      <c r="CQ9" s="7" t="str">
        <f t="shared" si="1"/>
        <v/>
      </c>
      <c r="CR9" s="7" t="str">
        <f t="shared" si="1"/>
        <v/>
      </c>
      <c r="CS9" s="7" t="str">
        <f t="shared" si="1"/>
        <v/>
      </c>
      <c r="CT9" s="7" t="str">
        <f t="shared" si="1"/>
        <v/>
      </c>
      <c r="CU9" s="7" t="str">
        <f t="shared" si="1"/>
        <v/>
      </c>
      <c r="CV9" s="7" t="str">
        <f t="shared" si="1"/>
        <v/>
      </c>
      <c r="CW9" s="7" t="str">
        <f t="shared" si="1"/>
        <v/>
      </c>
      <c r="CX9" s="7" t="str">
        <f t="shared" si="1"/>
        <v/>
      </c>
      <c r="CY9" s="7" t="str">
        <f t="shared" si="1"/>
        <v/>
      </c>
      <c r="CZ9" s="7" t="str">
        <f t="shared" si="1"/>
        <v/>
      </c>
      <c r="DA9" s="7" t="str">
        <f t="shared" si="1"/>
        <v/>
      </c>
      <c r="DB9" s="7" t="str">
        <f t="shared" si="1"/>
        <v/>
      </c>
      <c r="DC9" s="7" t="str">
        <f t="shared" si="1"/>
        <v/>
      </c>
      <c r="DD9" s="7" t="str">
        <f t="shared" si="1"/>
        <v/>
      </c>
      <c r="DE9" s="7" t="str">
        <f t="shared" si="1"/>
        <v/>
      </c>
      <c r="DF9" s="7" t="str">
        <f t="shared" si="1"/>
        <v/>
      </c>
      <c r="DG9" s="7" t="str">
        <f t="shared" si="1"/>
        <v/>
      </c>
      <c r="DH9" s="7" t="str">
        <f t="shared" si="1"/>
        <v/>
      </c>
      <c r="DI9" s="7" t="str">
        <f t="shared" si="1"/>
        <v/>
      </c>
      <c r="DJ9" s="7" t="str">
        <f t="shared" si="1"/>
        <v/>
      </c>
      <c r="DK9" s="7" t="str">
        <f t="shared" si="1"/>
        <v/>
      </c>
      <c r="DL9" s="7" t="str">
        <f t="shared" si="1"/>
        <v/>
      </c>
      <c r="DM9" s="7" t="str">
        <f t="shared" si="1"/>
        <v/>
      </c>
      <c r="DN9" s="7" t="str">
        <f t="shared" si="1"/>
        <v/>
      </c>
      <c r="DO9" s="7" t="str">
        <f t="shared" si="1"/>
        <v/>
      </c>
      <c r="DP9" s="7" t="str">
        <f t="shared" si="1"/>
        <v/>
      </c>
      <c r="DQ9" s="7" t="str">
        <f t="shared" si="1"/>
        <v>Jan 2023</v>
      </c>
      <c r="DR9" s="7" t="str">
        <f t="shared" si="1"/>
        <v/>
      </c>
      <c r="DS9" s="7" t="str">
        <f t="shared" si="1"/>
        <v/>
      </c>
      <c r="DT9" s="7" t="str">
        <f t="shared" si="1"/>
        <v/>
      </c>
      <c r="DU9" s="7" t="str">
        <f t="shared" si="1"/>
        <v/>
      </c>
      <c r="DV9" s="7" t="str">
        <f t="shared" si="1"/>
        <v/>
      </c>
      <c r="DW9" s="7" t="str">
        <f t="shared" si="1"/>
        <v/>
      </c>
      <c r="DX9" s="7" t="str">
        <f t="shared" si="1"/>
        <v/>
      </c>
      <c r="DY9" s="7" t="str">
        <f t="shared" si="1"/>
        <v/>
      </c>
      <c r="DZ9" s="7" t="str">
        <f t="shared" si="1"/>
        <v/>
      </c>
      <c r="EA9" s="7" t="str">
        <f t="shared" si="1"/>
        <v/>
      </c>
      <c r="EB9" s="7" t="str">
        <f t="shared" si="1"/>
        <v/>
      </c>
      <c r="EC9" s="7" t="str">
        <f t="shared" si="1"/>
        <v/>
      </c>
      <c r="ED9" s="7" t="str">
        <f t="shared" si="1"/>
        <v/>
      </c>
      <c r="EE9" s="7" t="str">
        <f t="shared" si="1"/>
        <v/>
      </c>
      <c r="EF9" s="7" t="str">
        <f t="shared" si="1"/>
        <v/>
      </c>
    </row>
    <row r="10" spans="1:136" s="2" customFormat="1" ht="13" x14ac:dyDescent="0.35">
      <c r="C10" s="3"/>
      <c r="D10" s="3"/>
      <c r="H10" s="3"/>
      <c r="I10" s="3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</row>
    <row r="11" spans="1:136" s="1" customFormat="1" ht="65.25" customHeight="1" x14ac:dyDescent="0.3">
      <c r="A11" s="23" t="s">
        <v>19</v>
      </c>
      <c r="B11" s="23" t="s">
        <v>20</v>
      </c>
      <c r="C11" s="23" t="s">
        <v>21</v>
      </c>
      <c r="D11" s="23" t="s">
        <v>22</v>
      </c>
      <c r="E11" s="24" t="s">
        <v>23</v>
      </c>
      <c r="F11" s="24" t="s">
        <v>24</v>
      </c>
      <c r="G11" s="24" t="s">
        <v>25</v>
      </c>
      <c r="H11" s="24" t="s">
        <v>26</v>
      </c>
      <c r="I11" s="24" t="s">
        <v>27</v>
      </c>
      <c r="J11" s="24" t="s">
        <v>28</v>
      </c>
      <c r="K11" s="24" t="s">
        <v>29</v>
      </c>
      <c r="L11" s="24" t="s">
        <v>25</v>
      </c>
      <c r="M11" s="24" t="s">
        <v>30</v>
      </c>
      <c r="N11" s="24" t="s">
        <v>31</v>
      </c>
      <c r="O11" s="1" t="s">
        <v>32</v>
      </c>
      <c r="Q11" s="6">
        <f>$C$7-WEEKDAY($C$7,1)+INDEX({1;2;3;4;5;6;7},MATCH($C$6,{"Sunday";"Monday";"Tuesday";"Wednesday";"Thursday";"Friday";"Saturday"},0))+C8</f>
        <v>44823</v>
      </c>
      <c r="R11" s="6">
        <f>Q11+1</f>
        <v>44824</v>
      </c>
      <c r="S11" s="6">
        <f t="shared" ref="S11:CD11" si="2">R11+1</f>
        <v>44825</v>
      </c>
      <c r="T11" s="6">
        <f t="shared" si="2"/>
        <v>44826</v>
      </c>
      <c r="U11" s="6">
        <f t="shared" si="2"/>
        <v>44827</v>
      </c>
      <c r="V11" s="6">
        <f t="shared" si="2"/>
        <v>44828</v>
      </c>
      <c r="W11" s="6">
        <f t="shared" si="2"/>
        <v>44829</v>
      </c>
      <c r="X11" s="6">
        <f t="shared" si="2"/>
        <v>44830</v>
      </c>
      <c r="Y11" s="6">
        <f t="shared" si="2"/>
        <v>44831</v>
      </c>
      <c r="Z11" s="6">
        <f t="shared" si="2"/>
        <v>44832</v>
      </c>
      <c r="AA11" s="6">
        <f t="shared" si="2"/>
        <v>44833</v>
      </c>
      <c r="AB11" s="6">
        <f t="shared" si="2"/>
        <v>44834</v>
      </c>
      <c r="AC11" s="6">
        <f t="shared" si="2"/>
        <v>44835</v>
      </c>
      <c r="AD11" s="6">
        <f t="shared" si="2"/>
        <v>44836</v>
      </c>
      <c r="AE11" s="6">
        <f t="shared" si="2"/>
        <v>44837</v>
      </c>
      <c r="AF11" s="6">
        <f t="shared" si="2"/>
        <v>44838</v>
      </c>
      <c r="AG11" s="6">
        <f t="shared" si="2"/>
        <v>44839</v>
      </c>
      <c r="AH11" s="6">
        <f t="shared" si="2"/>
        <v>44840</v>
      </c>
      <c r="AI11" s="6">
        <f t="shared" si="2"/>
        <v>44841</v>
      </c>
      <c r="AJ11" s="6">
        <f t="shared" si="2"/>
        <v>44842</v>
      </c>
      <c r="AK11" s="6">
        <f t="shared" si="2"/>
        <v>44843</v>
      </c>
      <c r="AL11" s="6">
        <f t="shared" si="2"/>
        <v>44844</v>
      </c>
      <c r="AM11" s="6">
        <f t="shared" si="2"/>
        <v>44845</v>
      </c>
      <c r="AN11" s="6">
        <f t="shared" si="2"/>
        <v>44846</v>
      </c>
      <c r="AO11" s="6">
        <f t="shared" si="2"/>
        <v>44847</v>
      </c>
      <c r="AP11" s="6">
        <f t="shared" si="2"/>
        <v>44848</v>
      </c>
      <c r="AQ11" s="6">
        <f t="shared" si="2"/>
        <v>44849</v>
      </c>
      <c r="AR11" s="6">
        <f t="shared" si="2"/>
        <v>44850</v>
      </c>
      <c r="AS11" s="6">
        <f t="shared" si="2"/>
        <v>44851</v>
      </c>
      <c r="AT11" s="6">
        <f t="shared" si="2"/>
        <v>44852</v>
      </c>
      <c r="AU11" s="6">
        <f t="shared" si="2"/>
        <v>44853</v>
      </c>
      <c r="AV11" s="6">
        <f t="shared" si="2"/>
        <v>44854</v>
      </c>
      <c r="AW11" s="6">
        <f t="shared" si="2"/>
        <v>44855</v>
      </c>
      <c r="AX11" s="6">
        <f t="shared" si="2"/>
        <v>44856</v>
      </c>
      <c r="AY11" s="6">
        <f t="shared" si="2"/>
        <v>44857</v>
      </c>
      <c r="AZ11" s="6">
        <f t="shared" si="2"/>
        <v>44858</v>
      </c>
      <c r="BA11" s="6">
        <f t="shared" si="2"/>
        <v>44859</v>
      </c>
      <c r="BB11" s="6">
        <f t="shared" si="2"/>
        <v>44860</v>
      </c>
      <c r="BC11" s="6">
        <f t="shared" si="2"/>
        <v>44861</v>
      </c>
      <c r="BD11" s="6">
        <f t="shared" si="2"/>
        <v>44862</v>
      </c>
      <c r="BE11" s="6">
        <f t="shared" si="2"/>
        <v>44863</v>
      </c>
      <c r="BF11" s="6">
        <f t="shared" si="2"/>
        <v>44864</v>
      </c>
      <c r="BG11" s="6">
        <f t="shared" si="2"/>
        <v>44865</v>
      </c>
      <c r="BH11" s="6">
        <f t="shared" si="2"/>
        <v>44866</v>
      </c>
      <c r="BI11" s="6">
        <f t="shared" si="2"/>
        <v>44867</v>
      </c>
      <c r="BJ11" s="6">
        <f t="shared" si="2"/>
        <v>44868</v>
      </c>
      <c r="BK11" s="6">
        <f t="shared" si="2"/>
        <v>44869</v>
      </c>
      <c r="BL11" s="6">
        <f t="shared" si="2"/>
        <v>44870</v>
      </c>
      <c r="BM11" s="6">
        <f t="shared" si="2"/>
        <v>44871</v>
      </c>
      <c r="BN11" s="6">
        <f t="shared" si="2"/>
        <v>44872</v>
      </c>
      <c r="BO11" s="6">
        <f t="shared" si="2"/>
        <v>44873</v>
      </c>
      <c r="BP11" s="6">
        <f t="shared" si="2"/>
        <v>44874</v>
      </c>
      <c r="BQ11" s="6">
        <f t="shared" si="2"/>
        <v>44875</v>
      </c>
      <c r="BR11" s="6">
        <f t="shared" si="2"/>
        <v>44876</v>
      </c>
      <c r="BS11" s="6">
        <f t="shared" si="2"/>
        <v>44877</v>
      </c>
      <c r="BT11" s="6">
        <f t="shared" si="2"/>
        <v>44878</v>
      </c>
      <c r="BU11" s="6">
        <f t="shared" si="2"/>
        <v>44879</v>
      </c>
      <c r="BV11" s="6">
        <f t="shared" si="2"/>
        <v>44880</v>
      </c>
      <c r="BW11" s="6">
        <f t="shared" si="2"/>
        <v>44881</v>
      </c>
      <c r="BX11" s="6">
        <f t="shared" si="2"/>
        <v>44882</v>
      </c>
      <c r="BY11" s="6">
        <f t="shared" si="2"/>
        <v>44883</v>
      </c>
      <c r="BZ11" s="6">
        <f t="shared" si="2"/>
        <v>44884</v>
      </c>
      <c r="CA11" s="6">
        <f t="shared" si="2"/>
        <v>44885</v>
      </c>
      <c r="CB11" s="6">
        <f t="shared" si="2"/>
        <v>44886</v>
      </c>
      <c r="CC11" s="6">
        <f t="shared" si="2"/>
        <v>44887</v>
      </c>
      <c r="CD11" s="6">
        <f t="shared" si="2"/>
        <v>44888</v>
      </c>
      <c r="CE11" s="6">
        <f t="shared" ref="CE11:EF11" si="3">CD11+1</f>
        <v>44889</v>
      </c>
      <c r="CF11" s="6">
        <f t="shared" si="3"/>
        <v>44890</v>
      </c>
      <c r="CG11" s="6">
        <f t="shared" si="3"/>
        <v>44891</v>
      </c>
      <c r="CH11" s="6">
        <f t="shared" si="3"/>
        <v>44892</v>
      </c>
      <c r="CI11" s="6">
        <f t="shared" si="3"/>
        <v>44893</v>
      </c>
      <c r="CJ11" s="6">
        <f t="shared" si="3"/>
        <v>44894</v>
      </c>
      <c r="CK11" s="6">
        <f t="shared" si="3"/>
        <v>44895</v>
      </c>
      <c r="CL11" s="6">
        <f t="shared" si="3"/>
        <v>44896</v>
      </c>
      <c r="CM11" s="6">
        <f t="shared" si="3"/>
        <v>44897</v>
      </c>
      <c r="CN11" s="6">
        <f t="shared" si="3"/>
        <v>44898</v>
      </c>
      <c r="CO11" s="6">
        <f t="shared" si="3"/>
        <v>44899</v>
      </c>
      <c r="CP11" s="6">
        <f t="shared" si="3"/>
        <v>44900</v>
      </c>
      <c r="CQ11" s="6">
        <f t="shared" si="3"/>
        <v>44901</v>
      </c>
      <c r="CR11" s="6">
        <f t="shared" si="3"/>
        <v>44902</v>
      </c>
      <c r="CS11" s="6">
        <f t="shared" si="3"/>
        <v>44903</v>
      </c>
      <c r="CT11" s="6">
        <f t="shared" si="3"/>
        <v>44904</v>
      </c>
      <c r="CU11" s="6">
        <f t="shared" si="3"/>
        <v>44905</v>
      </c>
      <c r="CV11" s="6">
        <f t="shared" si="3"/>
        <v>44906</v>
      </c>
      <c r="CW11" s="6">
        <f t="shared" si="3"/>
        <v>44907</v>
      </c>
      <c r="CX11" s="6">
        <f t="shared" si="3"/>
        <v>44908</v>
      </c>
      <c r="CY11" s="6">
        <f t="shared" si="3"/>
        <v>44909</v>
      </c>
      <c r="CZ11" s="6">
        <f t="shared" si="3"/>
        <v>44910</v>
      </c>
      <c r="DA11" s="6">
        <f t="shared" si="3"/>
        <v>44911</v>
      </c>
      <c r="DB11" s="6">
        <f t="shared" si="3"/>
        <v>44912</v>
      </c>
      <c r="DC11" s="6">
        <f t="shared" si="3"/>
        <v>44913</v>
      </c>
      <c r="DD11" s="6">
        <f t="shared" si="3"/>
        <v>44914</v>
      </c>
      <c r="DE11" s="6">
        <f t="shared" si="3"/>
        <v>44915</v>
      </c>
      <c r="DF11" s="6">
        <f t="shared" si="3"/>
        <v>44916</v>
      </c>
      <c r="DG11" s="6">
        <f t="shared" si="3"/>
        <v>44917</v>
      </c>
      <c r="DH11" s="6">
        <f t="shared" si="3"/>
        <v>44918</v>
      </c>
      <c r="DI11" s="6">
        <f t="shared" si="3"/>
        <v>44919</v>
      </c>
      <c r="DJ11" s="6">
        <f t="shared" si="3"/>
        <v>44920</v>
      </c>
      <c r="DK11" s="6">
        <f t="shared" si="3"/>
        <v>44921</v>
      </c>
      <c r="DL11" s="6">
        <f t="shared" si="3"/>
        <v>44922</v>
      </c>
      <c r="DM11" s="6">
        <f t="shared" si="3"/>
        <v>44923</v>
      </c>
      <c r="DN11" s="6">
        <f t="shared" si="3"/>
        <v>44924</v>
      </c>
      <c r="DO11" s="6">
        <f t="shared" si="3"/>
        <v>44925</v>
      </c>
      <c r="DP11" s="6">
        <f t="shared" si="3"/>
        <v>44926</v>
      </c>
      <c r="DQ11" s="6">
        <f t="shared" si="3"/>
        <v>44927</v>
      </c>
      <c r="DR11" s="6">
        <f t="shared" si="3"/>
        <v>44928</v>
      </c>
      <c r="DS11" s="6">
        <f t="shared" si="3"/>
        <v>44929</v>
      </c>
      <c r="DT11" s="6">
        <f t="shared" si="3"/>
        <v>44930</v>
      </c>
      <c r="DU11" s="6">
        <f t="shared" si="3"/>
        <v>44931</v>
      </c>
      <c r="DV11" s="6">
        <f t="shared" si="3"/>
        <v>44932</v>
      </c>
      <c r="DW11" s="6">
        <f t="shared" si="3"/>
        <v>44933</v>
      </c>
      <c r="DX11" s="6">
        <f t="shared" si="3"/>
        <v>44934</v>
      </c>
      <c r="DY11" s="6">
        <f t="shared" si="3"/>
        <v>44935</v>
      </c>
      <c r="DZ11" s="6">
        <f t="shared" si="3"/>
        <v>44936</v>
      </c>
      <c r="EA11" s="6">
        <f t="shared" si="3"/>
        <v>44937</v>
      </c>
      <c r="EB11" s="6">
        <f t="shared" si="3"/>
        <v>44938</v>
      </c>
      <c r="EC11" s="6">
        <f t="shared" si="3"/>
        <v>44939</v>
      </c>
      <c r="ED11" s="6">
        <f t="shared" si="3"/>
        <v>44940</v>
      </c>
      <c r="EE11" s="6">
        <f t="shared" si="3"/>
        <v>44941</v>
      </c>
      <c r="EF11" s="6">
        <f t="shared" si="3"/>
        <v>44942</v>
      </c>
    </row>
    <row r="12" spans="1:136" s="45" customFormat="1" ht="15" customHeight="1" x14ac:dyDescent="0.35">
      <c r="A12" s="40">
        <f ca="1">IF(ISERROR(VALUE(SUBSTITUTE(OFFSET(A12,-1,0,1,1),".",""))),1,IF(ISERROR(FIND("@",SUBSTITUTE(OFFSET(A12,-1,0,1,1),".","@",1))),VALUE(OFFSET(A12,-1,0,1,1))+1,VALUE(LEFT(OFFSET(A12,-1,0,1,1),FIND("@",SUBSTITUTE(OFFSET(A12,-1,0,1,1),".","@",1))-1))+1))</f>
        <v>1</v>
      </c>
      <c r="B12" s="41" t="s">
        <v>33</v>
      </c>
      <c r="C12" s="122" t="s">
        <v>110</v>
      </c>
      <c r="D12" s="144">
        <v>44823</v>
      </c>
      <c r="E12" s="145"/>
      <c r="F12" s="42">
        <f>I12-D12+1</f>
        <v>13</v>
      </c>
      <c r="G12" s="43">
        <f>SUMPRODUCT(E13:E24,G13:G24)/SUM(E13:E24)</f>
        <v>0.27249999999999996</v>
      </c>
      <c r="H12" s="119">
        <v>44835</v>
      </c>
      <c r="I12" s="112">
        <v>44835</v>
      </c>
      <c r="J12" s="42">
        <f t="shared" ref="J12:J60" si="4">NETWORKDAYS(D12,H12)</f>
        <v>10</v>
      </c>
      <c r="K12" s="42">
        <f t="shared" ref="K12:K60" si="5">NETWORKDAYS(D12,I12)</f>
        <v>10</v>
      </c>
      <c r="L12" s="42">
        <f>ROUNDDOWN(G12*E12,0)</f>
        <v>0</v>
      </c>
      <c r="M12" s="42">
        <f t="shared" ref="M12:M75" si="6">ROUNDDOWN(G12*F12,0)</f>
        <v>3</v>
      </c>
      <c r="N12" s="42">
        <f>E12-L12</f>
        <v>0</v>
      </c>
      <c r="O12" s="41">
        <f t="shared" ref="O12:O30" si="7">F12-M12</f>
        <v>10</v>
      </c>
      <c r="P12" s="41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</row>
    <row r="13" spans="1:136" s="45" customFormat="1" ht="15" customHeight="1" x14ac:dyDescent="0.35">
      <c r="A13" s="46" t="str">
        <f ca="1">IF(ISERROR(VALUE(SUBSTITUTE(OFFSET(A13,-1,0,1,1),".",""))),"0.1",IF(ISERROR(FIND("@",SUBSTITUTE(OFFSET(A13,-1,0,1,1),".","@",1))),OFFSET(A13,-1,0,1,1)&amp;".1",LEFT(OFFSET(A13,-1,0,1,1),FIND("@",SUBSTITUTE(OFFSET(A13,-1,0,1,1),".","@",1)))&amp;IF(ISERROR(FIND("@",SUBSTITUTE(OFFSET(A13,-1,0,1,1),".","@",2))),VALUE(RIGHT(OFFSET(A13,-1,0,1,1),LEN(OFFSET(A13,-1,0,1,1))-FIND("@",SUBSTITUTE(OFFSET(A13,-1,0,1,1),".","@",1))))+1,VALUE(MID(OFFSET(A13,-1,0,1,1),FIND("@",SUBSTITUTE(OFFSET(A13,-1,0,1,1),".","@",1))+1,(FIND("@",SUBSTITUTE(OFFSET(A13,-1,0,1,1),".","@",2))-FIND("@",SUBSTITUTE(OFFSET(A13,-1,0,1,1),".","@",1))-1)))+1)))</f>
        <v>1.1</v>
      </c>
      <c r="B13" s="90" t="s">
        <v>34</v>
      </c>
      <c r="C13" s="125" t="s">
        <v>110</v>
      </c>
      <c r="D13" s="104">
        <v>44823</v>
      </c>
      <c r="E13" s="48">
        <v>3</v>
      </c>
      <c r="F13" s="104"/>
      <c r="G13" s="49">
        <v>1</v>
      </c>
      <c r="H13" s="120">
        <f t="shared" ref="H13:H24" si="8">D13+E13-1</f>
        <v>44825</v>
      </c>
      <c r="I13" s="120">
        <v>44825</v>
      </c>
      <c r="J13" s="50">
        <f t="shared" si="4"/>
        <v>3</v>
      </c>
      <c r="K13" s="50">
        <f t="shared" si="5"/>
        <v>3</v>
      </c>
      <c r="L13" s="50">
        <f>ROUNDDOWN(G13*E13,0)</f>
        <v>3</v>
      </c>
      <c r="M13" s="50">
        <f t="shared" si="6"/>
        <v>0</v>
      </c>
      <c r="N13" s="50">
        <f>E13-L13</f>
        <v>0</v>
      </c>
      <c r="O13" s="51">
        <f t="shared" si="7"/>
        <v>0</v>
      </c>
      <c r="P13" s="52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  <c r="DV13" s="53"/>
      <c r="DW13" s="53"/>
      <c r="DX13" s="53"/>
      <c r="DY13" s="53"/>
      <c r="DZ13" s="53"/>
      <c r="EA13" s="53"/>
      <c r="EB13" s="53"/>
      <c r="EC13" s="53"/>
      <c r="ED13" s="53"/>
      <c r="EE13" s="53"/>
      <c r="EF13" s="53"/>
    </row>
    <row r="14" spans="1:136" s="45" customFormat="1" ht="15" customHeight="1" x14ac:dyDescent="0.35">
      <c r="A14" s="46" t="str">
        <f ca="1">IF(ISERROR(VALUE(SUBSTITUTE(OFFSET(A14,-1,0,1,1),".",""))),"0.1",IF(ISERROR(FIND("@",SUBSTITUTE(OFFSET(A14,-1,0,1,1),".","@",1))),OFFSET(A14,-1,0,1,1)&amp;".1",LEFT(OFFSET(A14,-1,0,1,1),FIND("@",SUBSTITUTE(OFFSET(A14,-1,0,1,1),".","@",1)))&amp;IF(ISERROR(FIND("@",SUBSTITUTE(OFFSET(A14,-1,0,1,1),".","@",2))),VALUE(RIGHT(OFFSET(A14,-1,0,1,1),LEN(OFFSET(A14,-1,0,1,1))-FIND("@",SUBSTITUTE(OFFSET(A14,-1,0,1,1),".","@",1))))+1,VALUE(MID(OFFSET(A14,-1,0,1,1),FIND("@",SUBSTITUTE(OFFSET(A14,-1,0,1,1),".","@",1))+1,(FIND("@",SUBSTITUTE(OFFSET(A14,-1,0,1,1),".","@",2))-FIND("@",SUBSTITUTE(OFFSET(A14,-1,0,1,1),".","@",1))-1)))+1)))</f>
        <v>1.2</v>
      </c>
      <c r="B14" s="90" t="s">
        <v>36</v>
      </c>
      <c r="C14" s="125" t="s">
        <v>110</v>
      </c>
      <c r="D14" s="104">
        <v>44826</v>
      </c>
      <c r="E14" s="48">
        <v>7</v>
      </c>
      <c r="F14" s="48"/>
      <c r="G14" s="49">
        <v>0.35</v>
      </c>
      <c r="H14" s="120">
        <f t="shared" si="8"/>
        <v>44832</v>
      </c>
      <c r="I14" s="120" t="s">
        <v>56</v>
      </c>
      <c r="J14" s="50">
        <f t="shared" si="4"/>
        <v>5</v>
      </c>
      <c r="K14" s="50" t="e">
        <f t="shared" si="5"/>
        <v>#VALUE!</v>
      </c>
      <c r="L14" s="50">
        <f>ROUNDDOWN(G14*E14,0)</f>
        <v>2</v>
      </c>
      <c r="M14" s="50">
        <f t="shared" si="6"/>
        <v>0</v>
      </c>
      <c r="N14" s="50">
        <f t="shared" ref="N14:N24" si="9">E14-L14</f>
        <v>5</v>
      </c>
      <c r="O14" s="51">
        <f t="shared" si="7"/>
        <v>0</v>
      </c>
      <c r="P14" s="54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</row>
    <row r="15" spans="1:136" s="45" customFormat="1" ht="15" customHeight="1" x14ac:dyDescent="0.35">
      <c r="A15" s="46">
        <v>1.3</v>
      </c>
      <c r="B15" s="90" t="s">
        <v>37</v>
      </c>
      <c r="C15" s="125" t="s">
        <v>110</v>
      </c>
      <c r="D15" s="92">
        <v>44832</v>
      </c>
      <c r="E15" s="56">
        <v>1</v>
      </c>
      <c r="F15" s="56"/>
      <c r="G15" s="107">
        <v>0</v>
      </c>
      <c r="H15" s="121">
        <f>D15+E15-1</f>
        <v>44832</v>
      </c>
      <c r="I15" s="121" t="s">
        <v>56</v>
      </c>
      <c r="J15" s="58">
        <f>NETWORKDAYS(D15,H15)</f>
        <v>1</v>
      </c>
      <c r="K15" s="58" t="e">
        <f>NETWORKDAYS(D15,I15)</f>
        <v>#VALUE!</v>
      </c>
      <c r="L15" s="58">
        <f>ROUNDDOWN(G15*E15, 0)</f>
        <v>0</v>
      </c>
      <c r="M15" s="58"/>
      <c r="N15" s="58">
        <f>E15-L15</f>
        <v>1</v>
      </c>
      <c r="O15" s="59"/>
      <c r="P15" s="54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</row>
    <row r="16" spans="1:136" s="45" customFormat="1" ht="15" customHeight="1" x14ac:dyDescent="0.35">
      <c r="A16" s="46">
        <v>1.4</v>
      </c>
      <c r="B16" s="90" t="s">
        <v>38</v>
      </c>
      <c r="C16" s="126" t="s">
        <v>110</v>
      </c>
      <c r="D16" s="92">
        <v>44833</v>
      </c>
      <c r="E16" s="56">
        <v>2</v>
      </c>
      <c r="F16" s="56"/>
      <c r="G16" s="57">
        <v>0</v>
      </c>
      <c r="H16" s="121">
        <f t="shared" si="8"/>
        <v>44834</v>
      </c>
      <c r="I16" s="121" t="s">
        <v>56</v>
      </c>
      <c r="J16" s="58">
        <f t="shared" si="4"/>
        <v>2</v>
      </c>
      <c r="K16" s="58" t="e">
        <f t="shared" si="5"/>
        <v>#VALUE!</v>
      </c>
      <c r="L16" s="58">
        <f>ROUNDDOWN(G16*E16,0)</f>
        <v>0</v>
      </c>
      <c r="M16" s="58">
        <f t="shared" si="6"/>
        <v>0</v>
      </c>
      <c r="N16" s="58">
        <f t="shared" si="9"/>
        <v>2</v>
      </c>
      <c r="O16" s="59">
        <f t="shared" si="7"/>
        <v>0</v>
      </c>
      <c r="P16" s="54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</row>
    <row r="17" spans="1:136" s="45" customFormat="1" ht="15" hidden="1" customHeight="1" x14ac:dyDescent="0.35">
      <c r="A17" s="46" t="s">
        <v>39</v>
      </c>
      <c r="B17" s="55" t="s">
        <v>40</v>
      </c>
      <c r="C17" s="129" t="s">
        <v>69</v>
      </c>
      <c r="D17" s="92">
        <v>44833</v>
      </c>
      <c r="E17" s="56">
        <v>1</v>
      </c>
      <c r="F17" s="56"/>
      <c r="G17" s="107">
        <v>0</v>
      </c>
      <c r="H17" s="120">
        <f t="shared" si="8"/>
        <v>44833</v>
      </c>
      <c r="I17" s="121" t="s">
        <v>56</v>
      </c>
      <c r="J17" s="50">
        <f t="shared" si="4"/>
        <v>1</v>
      </c>
      <c r="K17" s="50" t="e">
        <f t="shared" si="5"/>
        <v>#VALUE!</v>
      </c>
      <c r="L17" s="50">
        <f>ROUNDDOWN(G17*E17,0)</f>
        <v>0</v>
      </c>
      <c r="M17" s="58"/>
      <c r="N17" s="50">
        <f t="shared" si="9"/>
        <v>1</v>
      </c>
      <c r="O17" s="59"/>
      <c r="P17" s="54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3"/>
      <c r="EF17" s="53"/>
    </row>
    <row r="18" spans="1:136" s="45" customFormat="1" ht="15" hidden="1" customHeight="1" x14ac:dyDescent="0.35">
      <c r="A18" s="46" t="s">
        <v>41</v>
      </c>
      <c r="B18" s="55" t="s">
        <v>42</v>
      </c>
      <c r="C18" s="130" t="s">
        <v>75</v>
      </c>
      <c r="D18" s="92">
        <v>44833</v>
      </c>
      <c r="E18" s="56">
        <v>1</v>
      </c>
      <c r="F18" s="56"/>
      <c r="G18" s="57">
        <v>0</v>
      </c>
      <c r="H18" s="120">
        <f t="shared" si="8"/>
        <v>44833</v>
      </c>
      <c r="I18" s="121" t="s">
        <v>56</v>
      </c>
      <c r="J18" s="50">
        <f t="shared" si="4"/>
        <v>1</v>
      </c>
      <c r="K18" s="50" t="e">
        <f t="shared" si="5"/>
        <v>#VALUE!</v>
      </c>
      <c r="L18" s="50">
        <f>ROUNDDOWN(G18*E18,0)</f>
        <v>0</v>
      </c>
      <c r="M18" s="58"/>
      <c r="N18" s="50">
        <f t="shared" si="9"/>
        <v>1</v>
      </c>
      <c r="O18" s="59"/>
      <c r="P18" s="54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</row>
    <row r="19" spans="1:136" s="45" customFormat="1" ht="15" hidden="1" customHeight="1" x14ac:dyDescent="0.35">
      <c r="A19" s="46" t="s">
        <v>43</v>
      </c>
      <c r="B19" s="55" t="s">
        <v>44</v>
      </c>
      <c r="C19" s="129" t="s">
        <v>69</v>
      </c>
      <c r="D19" s="92">
        <v>44833</v>
      </c>
      <c r="E19" s="56">
        <v>1</v>
      </c>
      <c r="F19" s="56"/>
      <c r="G19" s="107">
        <v>0</v>
      </c>
      <c r="H19" s="121">
        <f>D19+E19-1</f>
        <v>44833</v>
      </c>
      <c r="I19" s="121" t="s">
        <v>56</v>
      </c>
      <c r="J19" s="58">
        <f>NETWORKDAYS(D19,H19)</f>
        <v>1</v>
      </c>
      <c r="K19" s="58" t="e">
        <f t="shared" si="5"/>
        <v>#VALUE!</v>
      </c>
      <c r="L19" s="58">
        <f>ROUNDDOWN(G19*E19, 0)</f>
        <v>0</v>
      </c>
      <c r="M19" s="58"/>
      <c r="N19" s="58">
        <f t="shared" si="9"/>
        <v>1</v>
      </c>
      <c r="O19" s="59"/>
      <c r="P19" s="54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</row>
    <row r="20" spans="1:136" s="45" customFormat="1" ht="15" hidden="1" customHeight="1" x14ac:dyDescent="0.35">
      <c r="A20" s="46" t="s">
        <v>45</v>
      </c>
      <c r="B20" s="55" t="s">
        <v>46</v>
      </c>
      <c r="C20" s="124" t="s">
        <v>91</v>
      </c>
      <c r="D20" s="92">
        <v>44834</v>
      </c>
      <c r="E20" s="56">
        <v>1</v>
      </c>
      <c r="F20" s="56"/>
      <c r="G20" s="57">
        <v>0</v>
      </c>
      <c r="H20" s="120">
        <f>D20+E20-1</f>
        <v>44834</v>
      </c>
      <c r="I20" s="121" t="s">
        <v>56</v>
      </c>
      <c r="J20" s="50">
        <f t="shared" si="4"/>
        <v>1</v>
      </c>
      <c r="K20" s="58" t="e">
        <f t="shared" si="5"/>
        <v>#VALUE!</v>
      </c>
      <c r="L20" s="58">
        <f>ROUNDDOWN(G20*E20,0)</f>
        <v>0</v>
      </c>
      <c r="M20" s="58"/>
      <c r="N20" s="58">
        <f t="shared" si="9"/>
        <v>1</v>
      </c>
      <c r="O20" s="59"/>
      <c r="P20" s="54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</row>
    <row r="21" spans="1:136" s="45" customFormat="1" ht="15" hidden="1" customHeight="1" x14ac:dyDescent="0.35">
      <c r="A21" s="46" t="s">
        <v>47</v>
      </c>
      <c r="B21" s="91" t="s">
        <v>48</v>
      </c>
      <c r="C21" s="109" t="s">
        <v>35</v>
      </c>
      <c r="D21" s="92" t="s">
        <v>35</v>
      </c>
      <c r="E21" s="56" t="s">
        <v>35</v>
      </c>
      <c r="F21" s="56"/>
      <c r="G21" s="107">
        <v>0</v>
      </c>
      <c r="H21" s="121" t="s">
        <v>35</v>
      </c>
      <c r="I21" s="121" t="s">
        <v>35</v>
      </c>
      <c r="J21" s="58" t="s">
        <v>35</v>
      </c>
      <c r="K21" s="50" t="e">
        <f t="shared" si="5"/>
        <v>#VALUE!</v>
      </c>
      <c r="L21" s="50" t="s">
        <v>35</v>
      </c>
      <c r="M21" s="58"/>
      <c r="N21" s="50" t="s">
        <v>35</v>
      </c>
      <c r="O21" s="59"/>
      <c r="P21" s="54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</row>
    <row r="22" spans="1:136" s="45" customFormat="1" ht="15" hidden="1" customHeight="1" x14ac:dyDescent="0.35">
      <c r="A22" s="46" t="s">
        <v>49</v>
      </c>
      <c r="B22" s="55" t="s">
        <v>50</v>
      </c>
      <c r="C22" s="130" t="s">
        <v>75</v>
      </c>
      <c r="D22" s="92">
        <v>44833</v>
      </c>
      <c r="E22" s="56">
        <v>1</v>
      </c>
      <c r="F22" s="56"/>
      <c r="G22" s="57">
        <v>0</v>
      </c>
      <c r="H22" s="121">
        <f>D22+E22-1</f>
        <v>44833</v>
      </c>
      <c r="I22" s="121" t="s">
        <v>56</v>
      </c>
      <c r="J22" s="58">
        <f>NETWORKDAYS(D22,H22)</f>
        <v>1</v>
      </c>
      <c r="K22" s="50" t="e">
        <f t="shared" si="5"/>
        <v>#VALUE!</v>
      </c>
      <c r="L22" s="50">
        <f t="shared" ref="L22:L29" si="10">ROUNDDOWN(G22*E22,0)</f>
        <v>0</v>
      </c>
      <c r="M22" s="58"/>
      <c r="N22" s="50">
        <f t="shared" si="9"/>
        <v>1</v>
      </c>
      <c r="O22" s="59"/>
      <c r="P22" s="54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</row>
    <row r="23" spans="1:136" s="45" customFormat="1" ht="15" hidden="1" customHeight="1" x14ac:dyDescent="0.35">
      <c r="A23" s="46" t="s">
        <v>51</v>
      </c>
      <c r="B23" s="55" t="s">
        <v>52</v>
      </c>
      <c r="C23" s="130" t="s">
        <v>75</v>
      </c>
      <c r="D23" s="92">
        <v>44833</v>
      </c>
      <c r="E23" s="56">
        <v>1</v>
      </c>
      <c r="F23" s="56"/>
      <c r="G23" s="107">
        <v>0</v>
      </c>
      <c r="H23" s="121">
        <f>D23+E23-1</f>
        <v>44833</v>
      </c>
      <c r="I23" s="121" t="s">
        <v>56</v>
      </c>
      <c r="J23" s="58">
        <f>NETWORKDAYS(D23,H23)</f>
        <v>1</v>
      </c>
      <c r="K23" s="58" t="e">
        <f t="shared" si="5"/>
        <v>#VALUE!</v>
      </c>
      <c r="L23" s="58">
        <f t="shared" si="10"/>
        <v>0</v>
      </c>
      <c r="M23" s="58"/>
      <c r="N23" s="58">
        <f t="shared" si="9"/>
        <v>1</v>
      </c>
      <c r="O23" s="59"/>
      <c r="P23" s="54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</row>
    <row r="24" spans="1:136" s="45" customFormat="1" ht="15" customHeight="1" x14ac:dyDescent="0.35">
      <c r="A24" s="46">
        <v>1.5</v>
      </c>
      <c r="B24" s="90" t="s">
        <v>140</v>
      </c>
      <c r="C24" s="124" t="s">
        <v>91</v>
      </c>
      <c r="D24" s="92">
        <v>44835</v>
      </c>
      <c r="E24" s="56">
        <v>1</v>
      </c>
      <c r="F24" s="56"/>
      <c r="G24" s="57">
        <v>0</v>
      </c>
      <c r="H24" s="121">
        <f t="shared" si="8"/>
        <v>44835</v>
      </c>
      <c r="I24" s="121" t="s">
        <v>56</v>
      </c>
      <c r="J24" s="58">
        <f t="shared" si="4"/>
        <v>0</v>
      </c>
      <c r="K24" s="58" t="e">
        <f t="shared" si="5"/>
        <v>#VALUE!</v>
      </c>
      <c r="L24" s="58">
        <f t="shared" si="10"/>
        <v>0</v>
      </c>
      <c r="M24" s="58">
        <f t="shared" si="6"/>
        <v>0</v>
      </c>
      <c r="N24" s="58">
        <f t="shared" si="9"/>
        <v>1</v>
      </c>
      <c r="O24" s="59">
        <f t="shared" si="7"/>
        <v>0</v>
      </c>
      <c r="P24" s="54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</row>
    <row r="25" spans="1:136" s="45" customFormat="1" ht="15" customHeight="1" x14ac:dyDescent="0.35">
      <c r="A25" s="40">
        <f ca="1">IF(ISERROR(VALUE(SUBSTITUTE(OFFSET(A25,-1,0,1,1),".",""))),1,IF(ISERROR(FIND("@",SUBSTITUTE(OFFSET(A25,-1,0,1,1),".","@",1))),VALUE(OFFSET(A25,-1,0,1,1))+1,VALUE(LEFT(OFFSET(A25,-1,0,1,1),FIND("@",SUBSTITUTE(OFFSET(A25,-1,0,1,1),".","@",1))-1))+1))</f>
        <v>2</v>
      </c>
      <c r="B25" s="41" t="s">
        <v>54</v>
      </c>
      <c r="C25" s="127" t="s">
        <v>55</v>
      </c>
      <c r="D25" s="112">
        <f>MIN(D26:D44)</f>
        <v>44837</v>
      </c>
      <c r="E25" s="42">
        <f>H25-D25+1</f>
        <v>10</v>
      </c>
      <c r="F25" s="42" t="e">
        <f>I25-D25+1</f>
        <v>#VALUE!</v>
      </c>
      <c r="G25" s="43">
        <f>SUMPRODUCT(E26:E44,G26:G44)/SUM(E26:E44)</f>
        <v>0</v>
      </c>
      <c r="H25" s="112">
        <f>MAX(H26:H44)</f>
        <v>44846</v>
      </c>
      <c r="I25" s="112" t="s">
        <v>56</v>
      </c>
      <c r="J25" s="42">
        <f t="shared" si="4"/>
        <v>8</v>
      </c>
      <c r="K25" s="42" t="e">
        <f t="shared" si="5"/>
        <v>#VALUE!</v>
      </c>
      <c r="L25" s="42">
        <f t="shared" si="10"/>
        <v>0</v>
      </c>
      <c r="M25" s="42" t="e">
        <f t="shared" si="6"/>
        <v>#VALUE!</v>
      </c>
      <c r="N25" s="42">
        <f>E25-L25</f>
        <v>10</v>
      </c>
      <c r="O25" s="41" t="e">
        <f t="shared" si="7"/>
        <v>#VALUE!</v>
      </c>
      <c r="P25" s="41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</row>
    <row r="26" spans="1:136" s="45" customFormat="1" ht="15" customHeight="1" x14ac:dyDescent="0.35">
      <c r="A26" s="46" t="str">
        <f ca="1">IF(ISERROR(VALUE(SUBSTITUTE(OFFSET(A26,-1,0,1,1),".",""))),"0.1",IF(ISERROR(FIND("@",SUBSTITUTE(OFFSET(A26,-1,0,1,1),".","@",1))),OFFSET(A26,-1,0,1,1)&amp;".1",LEFT(OFFSET(A26,-1,0,1,1),FIND("@",SUBSTITUTE(OFFSET(A26,-1,0,1,1),".","@",1)))&amp;IF(ISERROR(FIND("@",SUBSTITUTE(OFFSET(A26,-1,0,1,1),".","@",2))),VALUE(RIGHT(OFFSET(A26,-1,0,1,1),LEN(OFFSET(A26,-1,0,1,1))-FIND("@",SUBSTITUTE(OFFSET(A26,-1,0,1,1),".","@",1))))+1,VALUE(MID(OFFSET(A26,-1,0,1,1),FIND("@",SUBSTITUTE(OFFSET(A26,-1,0,1,1),".","@",1))+1,(FIND("@",SUBSTITUTE(OFFSET(A26,-1,0,1,1),".","@",2))-FIND("@",SUBSTITUTE(OFFSET(A26,-1,0,1,1),".","@",1))-1)))+1)))</f>
        <v>2.1</v>
      </c>
      <c r="B26" s="47" t="s">
        <v>57</v>
      </c>
      <c r="C26" s="128" t="s">
        <v>55</v>
      </c>
      <c r="D26" s="104">
        <v>44837</v>
      </c>
      <c r="E26" s="48">
        <v>10</v>
      </c>
      <c r="F26" s="48"/>
      <c r="G26" s="49">
        <v>0</v>
      </c>
      <c r="H26" s="120">
        <f>D26+E26-1</f>
        <v>44846</v>
      </c>
      <c r="I26" s="120" t="s">
        <v>56</v>
      </c>
      <c r="J26" s="50">
        <f t="shared" si="4"/>
        <v>8</v>
      </c>
      <c r="K26" s="50" t="e">
        <f t="shared" si="5"/>
        <v>#VALUE!</v>
      </c>
      <c r="L26" s="50">
        <f t="shared" si="10"/>
        <v>0</v>
      </c>
      <c r="M26" s="50">
        <f t="shared" si="6"/>
        <v>0</v>
      </c>
      <c r="N26" s="50">
        <f>E26-L26</f>
        <v>10</v>
      </c>
      <c r="O26" s="51">
        <f t="shared" si="7"/>
        <v>0</v>
      </c>
      <c r="P26" s="52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  <c r="DU26" s="53"/>
      <c r="DV26" s="53"/>
      <c r="DW26" s="53"/>
      <c r="DX26" s="53"/>
      <c r="DY26" s="53"/>
      <c r="DZ26" s="53"/>
      <c r="EA26" s="53"/>
      <c r="EB26" s="53"/>
      <c r="EC26" s="53"/>
      <c r="ED26" s="53"/>
      <c r="EE26" s="53"/>
      <c r="EF26" s="53"/>
    </row>
    <row r="27" spans="1:136" s="45" customFormat="1" ht="15" customHeight="1" x14ac:dyDescent="0.35">
      <c r="A27" s="46" t="s">
        <v>58</v>
      </c>
      <c r="B27" s="98" t="s">
        <v>258</v>
      </c>
      <c r="C27" s="129" t="s">
        <v>69</v>
      </c>
      <c r="D27" s="104">
        <v>44837</v>
      </c>
      <c r="E27" s="48">
        <v>2</v>
      </c>
      <c r="F27" s="48"/>
      <c r="G27" s="49">
        <v>0</v>
      </c>
      <c r="H27" s="120">
        <f>D27+E27-1</f>
        <v>44838</v>
      </c>
      <c r="I27" s="120" t="s">
        <v>56</v>
      </c>
      <c r="J27" s="50">
        <f t="shared" si="4"/>
        <v>2</v>
      </c>
      <c r="K27" s="50" t="e">
        <f t="shared" si="5"/>
        <v>#VALUE!</v>
      </c>
      <c r="L27" s="50">
        <f t="shared" si="10"/>
        <v>0</v>
      </c>
      <c r="M27" s="50">
        <f t="shared" si="6"/>
        <v>0</v>
      </c>
      <c r="N27" s="50">
        <f t="shared" ref="N27:N43" si="11">E27-L27</f>
        <v>2</v>
      </c>
      <c r="O27" s="51">
        <f t="shared" si="7"/>
        <v>0</v>
      </c>
      <c r="P27" s="54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  <c r="DU27" s="53"/>
      <c r="DV27" s="53"/>
      <c r="DW27" s="53"/>
      <c r="DX27" s="53"/>
      <c r="DY27" s="53"/>
      <c r="DZ27" s="53"/>
      <c r="EA27" s="53"/>
      <c r="EB27" s="53"/>
      <c r="EC27" s="53"/>
      <c r="ED27" s="53"/>
      <c r="EE27" s="53"/>
      <c r="EF27" s="53"/>
    </row>
    <row r="28" spans="1:136" s="45" customFormat="1" ht="15" customHeight="1" x14ac:dyDescent="0.35">
      <c r="A28" s="46" t="str">
        <f ca="1">IF(ISERROR(VALUE(SUBSTITUTE(OFFSET(A28,-1,0,1,1),".",""))),"0.0.1",IF(ISERROR(FIND("@",SUBSTITUTE(OFFSET(A28,-1,0,1,1),".","@",2))),OFFSET(A28,-1,0,1,1)&amp;".1",LEFT(OFFSET(A28,-1,0,1,1),FIND("@",SUBSTITUTE(OFFSET(A28,-1,0,1,1),".","@",2)))&amp;IF(ISERROR(FIND("@",SUBSTITUTE(OFFSET(A28,-1,0,1,1),".","@",3))),VALUE(RIGHT(OFFSET(A28,-1,0,1,1),LEN(OFFSET(A28,-1,0,1,1))-FIND("@",SUBSTITUTE(OFFSET(A28,-1,0,1,1),".","@",2))))+1,VALUE(MID(OFFSET(A28,-1,0,1,1),FIND("@",SUBSTITUTE(OFFSET(A28,-1,0,1,1),".","@",2))+1,(FIND("@",SUBSTITUTE(OFFSET(A28,-1,0,1,1),".","@",3))-FIND("@",SUBSTITUTE(OFFSET(A28,-1,0,1,1),".","@",2))-1)))+1)))</f>
        <v>2.1.2</v>
      </c>
      <c r="B28" s="98" t="s">
        <v>60</v>
      </c>
      <c r="C28" s="130" t="s">
        <v>75</v>
      </c>
      <c r="D28" s="92">
        <v>44839</v>
      </c>
      <c r="E28" s="56">
        <v>1</v>
      </c>
      <c r="F28" s="56"/>
      <c r="G28" s="57">
        <v>0</v>
      </c>
      <c r="H28" s="121">
        <f>D28+E28-1</f>
        <v>44839</v>
      </c>
      <c r="I28" s="121" t="s">
        <v>56</v>
      </c>
      <c r="J28" s="58">
        <f t="shared" si="4"/>
        <v>1</v>
      </c>
      <c r="K28" s="58" t="e">
        <f t="shared" si="5"/>
        <v>#VALUE!</v>
      </c>
      <c r="L28" s="58">
        <f t="shared" si="10"/>
        <v>0</v>
      </c>
      <c r="M28" s="58">
        <f t="shared" si="6"/>
        <v>0</v>
      </c>
      <c r="N28" s="58">
        <f t="shared" si="11"/>
        <v>1</v>
      </c>
      <c r="O28" s="59">
        <f t="shared" si="7"/>
        <v>0</v>
      </c>
      <c r="P28" s="54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/>
      <c r="EE28" s="53"/>
      <c r="EF28" s="53"/>
    </row>
    <row r="29" spans="1:136" s="45" customFormat="1" ht="15" customHeight="1" x14ac:dyDescent="0.35">
      <c r="A29" s="46" t="s">
        <v>61</v>
      </c>
      <c r="B29" s="100" t="s">
        <v>62</v>
      </c>
      <c r="C29" s="128" t="s">
        <v>55</v>
      </c>
      <c r="D29" s="92">
        <v>44839</v>
      </c>
      <c r="E29" s="56">
        <v>4</v>
      </c>
      <c r="F29" s="56"/>
      <c r="G29" s="57">
        <v>0</v>
      </c>
      <c r="H29" s="121">
        <f>D29+E29-1</f>
        <v>44842</v>
      </c>
      <c r="I29" s="121" t="s">
        <v>56</v>
      </c>
      <c r="J29" s="58">
        <f>NETWORKDAYS(D29,H29)</f>
        <v>3</v>
      </c>
      <c r="K29" s="58" t="e">
        <f t="shared" si="5"/>
        <v>#VALUE!</v>
      </c>
      <c r="L29" s="58">
        <f t="shared" si="10"/>
        <v>0</v>
      </c>
      <c r="M29" s="58">
        <f t="shared" si="6"/>
        <v>0</v>
      </c>
      <c r="N29" s="58">
        <f t="shared" si="11"/>
        <v>4</v>
      </c>
      <c r="O29" s="59">
        <f t="shared" si="7"/>
        <v>0</v>
      </c>
      <c r="P29" s="54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3"/>
      <c r="EF29" s="53"/>
    </row>
    <row r="30" spans="1:136" s="45" customFormat="1" ht="15" hidden="1" customHeight="1" x14ac:dyDescent="0.35">
      <c r="A30" s="60" t="str">
        <f ca="1">IF(ISERROR(VALUE(SUBSTITUTE(OFFSET(A30,-1,0,1,1),".",""))),"0.0.0.1",IF(ISERROR(FIND("@",SUBSTITUTE(OFFSET(A30,-1,0,1,1),".","@",3))),OFFSET(A30,-1,0,1,1)&amp;".1",LEFT(OFFSET(A30,-1,0,1,1),FIND("@",SUBSTITUTE(OFFSET(A30,-1,0,1,1),".","@",3)))&amp;IF(ISERROR(FIND("@",SUBSTITUTE(OFFSET(A30,-1,0,1,1),".","@",4))),VALUE(RIGHT(OFFSET(A30,-1,0,1,1),LEN(OFFSET(A30,-1,0,1,1))-FIND("@",SUBSTITUTE(OFFSET(A30,-1,0,1,1),".","@",3))))+1,VALUE(MID(OFFSET(A30,-1,0,1,1),FIND("@",SUBSTITUTE(OFFSET(A30,-1,0,1,1),".","@",3))+1,(FIND("@",SUBSTITUTE(OFFSET(A30,-1,0,1,1),".","@",4))-FIND("@",SUBSTITUTE(OFFSET(A30,-1,0,1,1),".","@",3))-1)))+1)))</f>
        <v>2.1.3.1</v>
      </c>
      <c r="B30" s="97" t="s">
        <v>63</v>
      </c>
      <c r="C30" s="110" t="s">
        <v>35</v>
      </c>
      <c r="D30" s="104" t="s">
        <v>35</v>
      </c>
      <c r="E30" s="48" t="s">
        <v>35</v>
      </c>
      <c r="F30" s="48"/>
      <c r="G30" s="49">
        <v>0</v>
      </c>
      <c r="H30" s="120" t="s">
        <v>35</v>
      </c>
      <c r="I30" s="120" t="str">
        <f>IF(ISBLANK(F30),H30,D30+F30-1)</f>
        <v>...</v>
      </c>
      <c r="J30" s="50" t="s">
        <v>35</v>
      </c>
      <c r="K30" s="50" t="s">
        <v>35</v>
      </c>
      <c r="L30" s="50" t="s">
        <v>35</v>
      </c>
      <c r="M30" s="50">
        <f t="shared" si="6"/>
        <v>0</v>
      </c>
      <c r="N30" s="50" t="s">
        <v>35</v>
      </c>
      <c r="O30" s="59">
        <f t="shared" si="7"/>
        <v>0</v>
      </c>
      <c r="P30" s="54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</row>
    <row r="31" spans="1:136" s="45" customFormat="1" ht="15" hidden="1" customHeight="1" x14ac:dyDescent="0.35">
      <c r="A31" s="46" t="s">
        <v>64</v>
      </c>
      <c r="B31" s="96" t="s">
        <v>65</v>
      </c>
      <c r="C31" s="110" t="s">
        <v>35</v>
      </c>
      <c r="D31" s="104" t="s">
        <v>35</v>
      </c>
      <c r="E31" s="56" t="s">
        <v>35</v>
      </c>
      <c r="F31" s="56"/>
      <c r="G31" s="49">
        <v>0</v>
      </c>
      <c r="H31" s="121" t="s">
        <v>35</v>
      </c>
      <c r="I31" s="120" t="str">
        <f>IF(ISBLANK(F31),H31,D31+F31-1)</f>
        <v>...</v>
      </c>
      <c r="J31" s="58" t="s">
        <v>35</v>
      </c>
      <c r="K31" s="50" t="s">
        <v>35</v>
      </c>
      <c r="L31" s="58" t="s">
        <v>35</v>
      </c>
      <c r="M31" s="58"/>
      <c r="N31" s="50" t="s">
        <v>35</v>
      </c>
      <c r="O31" s="59"/>
      <c r="P31" s="6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53"/>
      <c r="DW31" s="53"/>
      <c r="DX31" s="53"/>
      <c r="DY31" s="53"/>
      <c r="DZ31" s="53"/>
      <c r="EA31" s="53"/>
      <c r="EB31" s="53"/>
      <c r="EC31" s="53"/>
      <c r="ED31" s="53"/>
      <c r="EE31" s="53"/>
      <c r="EF31" s="53"/>
    </row>
    <row r="32" spans="1:136" s="45" customFormat="1" ht="15" hidden="1" customHeight="1" x14ac:dyDescent="0.35">
      <c r="A32" s="46" t="s">
        <v>66</v>
      </c>
      <c r="B32" s="96" t="s">
        <v>67</v>
      </c>
      <c r="C32" s="110" t="s">
        <v>35</v>
      </c>
      <c r="D32" s="104" t="s">
        <v>35</v>
      </c>
      <c r="E32" s="56" t="s">
        <v>35</v>
      </c>
      <c r="F32" s="56"/>
      <c r="G32" s="49">
        <v>0</v>
      </c>
      <c r="H32" s="121" t="s">
        <v>35</v>
      </c>
      <c r="I32" s="120" t="str">
        <f>IF(ISBLANK(F32),H32,D32+F32-1)</f>
        <v>...</v>
      </c>
      <c r="J32" s="58" t="s">
        <v>35</v>
      </c>
      <c r="K32" s="58" t="s">
        <v>35</v>
      </c>
      <c r="L32" s="58" t="s">
        <v>35</v>
      </c>
      <c r="M32" s="58"/>
      <c r="N32" s="58" t="s">
        <v>35</v>
      </c>
      <c r="O32" s="59"/>
      <c r="P32" s="6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3"/>
      <c r="EF32" s="53"/>
    </row>
    <row r="33" spans="1:136" s="45" customFormat="1" ht="15" customHeight="1" x14ac:dyDescent="0.35">
      <c r="A33" s="46" t="str">
        <f ca="1">IF(ISERROR(VALUE(SUBSTITUTE(OFFSET(A33,-1,0,1,1),".",""))),"0.0.1",IF(ISERROR(FIND("@",SUBSTITUTE(OFFSET(A33,-1,0,1,1),".","@",2))),OFFSET(A33,-1,0,1,1)&amp;".1",LEFT(OFFSET(A33,-1,0,1,1),FIND("@",SUBSTITUTE(OFFSET(A33,-1,0,1,1),".","@",2)))&amp;IF(ISERROR(FIND("@",SUBSTITUTE(OFFSET(A33,-1,0,1,1),".","@",3))),VALUE(RIGHT(OFFSET(A33,-1,0,1,1),LEN(OFFSET(A33,-1,0,1,1))-FIND("@",SUBSTITUTE(OFFSET(A33,-1,0,1,1),".","@",2))))+1,VALUE(MID(OFFSET(A33,-1,0,1,1),FIND("@",SUBSTITUTE(OFFSET(A33,-1,0,1,1),".","@",2))+1,(FIND("@",SUBSTITUTE(OFFSET(A33,-1,0,1,1),".","@",3))-FIND("@",SUBSTITUTE(OFFSET(A33,-1,0,1,1),".","@",2))-1)))+1)))</f>
        <v>2.1.4</v>
      </c>
      <c r="B33" s="99" t="s">
        <v>68</v>
      </c>
      <c r="C33" s="129" t="s">
        <v>69</v>
      </c>
      <c r="D33" s="92">
        <v>44839</v>
      </c>
      <c r="E33" s="56">
        <v>4</v>
      </c>
      <c r="F33" s="56"/>
      <c r="G33" s="57">
        <v>0</v>
      </c>
      <c r="H33" s="121">
        <f>D33+E33-1</f>
        <v>44842</v>
      </c>
      <c r="I33" s="121" t="s">
        <v>56</v>
      </c>
      <c r="J33" s="58">
        <f>NETWORKDAYS(D33,H33)</f>
        <v>3</v>
      </c>
      <c r="K33" s="58" t="e">
        <f t="shared" si="5"/>
        <v>#VALUE!</v>
      </c>
      <c r="L33" s="50">
        <v>0</v>
      </c>
      <c r="M33" s="58"/>
      <c r="N33" s="58">
        <f t="shared" si="11"/>
        <v>4</v>
      </c>
      <c r="O33" s="59"/>
      <c r="P33" s="6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</row>
    <row r="34" spans="1:136" s="45" customFormat="1" ht="15" hidden="1" customHeight="1" x14ac:dyDescent="0.35">
      <c r="A34" s="46" t="s">
        <v>70</v>
      </c>
      <c r="B34" s="89" t="s">
        <v>71</v>
      </c>
      <c r="C34" s="110" t="s">
        <v>35</v>
      </c>
      <c r="D34" s="92" t="s">
        <v>35</v>
      </c>
      <c r="E34" s="56" t="s">
        <v>35</v>
      </c>
      <c r="F34" s="56"/>
      <c r="G34" s="57">
        <v>0</v>
      </c>
      <c r="H34" s="121" t="s">
        <v>35</v>
      </c>
      <c r="I34" s="121" t="s">
        <v>35</v>
      </c>
      <c r="J34" s="58" t="s">
        <v>35</v>
      </c>
      <c r="K34" s="50" t="s">
        <v>35</v>
      </c>
      <c r="L34" s="58" t="s">
        <v>35</v>
      </c>
      <c r="M34" s="58"/>
      <c r="N34" s="50" t="s">
        <v>35</v>
      </c>
      <c r="O34" s="59"/>
      <c r="P34" s="6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</row>
    <row r="35" spans="1:136" s="45" customFormat="1" ht="15" hidden="1" customHeight="1" x14ac:dyDescent="0.35">
      <c r="A35" s="60" t="str">
        <f ca="1">IF(ISERROR(VALUE(SUBSTITUTE(OFFSET(A35,-1,0,1,1),".",""))),"0.0.0.1",IF(ISERROR(FIND("@",SUBSTITUTE(OFFSET(A35,-1,0,1,1),".","@",3))),OFFSET(A35,-1,0,1,1)&amp;".1",LEFT(OFFSET(A35,-1,0,1,1),FIND("@",SUBSTITUTE(OFFSET(A35,-1,0,1,1),".","@",3)))&amp;IF(ISERROR(FIND("@",SUBSTITUTE(OFFSET(A35,-1,0,1,1),".","@",4))),VALUE(RIGHT(OFFSET(A35,-1,0,1,1),LEN(OFFSET(A35,-1,0,1,1))-FIND("@",SUBSTITUTE(OFFSET(A35,-1,0,1,1),".","@",3))))+1,VALUE(MID(OFFSET(A35,-1,0,1,1),FIND("@",SUBSTITUTE(OFFSET(A35,-1,0,1,1),".","@",3))+1,(FIND("@",SUBSTITUTE(OFFSET(A35,-1,0,1,1),".","@",4))-FIND("@",SUBSTITUTE(OFFSET(A35,-1,0,1,1),".","@",3))-1)))+1)))</f>
        <v>2.1.4.2</v>
      </c>
      <c r="B35" s="94" t="s">
        <v>72</v>
      </c>
      <c r="C35" s="110" t="s">
        <v>35</v>
      </c>
      <c r="D35" s="92" t="s">
        <v>35</v>
      </c>
      <c r="E35" s="56" t="s">
        <v>35</v>
      </c>
      <c r="F35" s="56"/>
      <c r="G35" s="49">
        <v>0</v>
      </c>
      <c r="H35" s="121" t="s">
        <v>35</v>
      </c>
      <c r="I35" s="121" t="s">
        <v>35</v>
      </c>
      <c r="J35" s="58" t="s">
        <v>35</v>
      </c>
      <c r="K35" s="50" t="s">
        <v>35</v>
      </c>
      <c r="L35" s="58" t="s">
        <v>35</v>
      </c>
      <c r="M35" s="58"/>
      <c r="N35" s="50" t="s">
        <v>35</v>
      </c>
      <c r="O35" s="59"/>
      <c r="P35" s="6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DY35" s="53"/>
      <c r="DZ35" s="53"/>
      <c r="EA35" s="53"/>
      <c r="EB35" s="53"/>
      <c r="EC35" s="53"/>
      <c r="ED35" s="53"/>
      <c r="EE35" s="53"/>
      <c r="EF35" s="53"/>
    </row>
    <row r="36" spans="1:136" s="45" customFormat="1" ht="15" customHeight="1" x14ac:dyDescent="0.35">
      <c r="A36" s="46" t="s">
        <v>79</v>
      </c>
      <c r="B36" s="100" t="s">
        <v>74</v>
      </c>
      <c r="C36" s="130" t="s">
        <v>75</v>
      </c>
      <c r="D36" s="92">
        <v>44839</v>
      </c>
      <c r="E36" s="56">
        <v>4</v>
      </c>
      <c r="F36" s="56"/>
      <c r="G36" s="49">
        <v>0</v>
      </c>
      <c r="H36" s="121">
        <f>D36+E36-1</f>
        <v>44842</v>
      </c>
      <c r="I36" s="121" t="s">
        <v>56</v>
      </c>
      <c r="J36" s="58">
        <f>NETWORKDAYS(D36,H36)</f>
        <v>3</v>
      </c>
      <c r="K36" s="58" t="e">
        <f t="shared" si="5"/>
        <v>#VALUE!</v>
      </c>
      <c r="L36" s="50">
        <v>0</v>
      </c>
      <c r="M36" s="58"/>
      <c r="N36" s="58">
        <f t="shared" si="11"/>
        <v>4</v>
      </c>
      <c r="O36" s="59"/>
      <c r="P36" s="6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</row>
    <row r="37" spans="1:136" s="45" customFormat="1" ht="15" hidden="1" customHeight="1" x14ac:dyDescent="0.35">
      <c r="A37" s="46" t="s">
        <v>141</v>
      </c>
      <c r="B37" s="101" t="s">
        <v>76</v>
      </c>
      <c r="C37" s="110" t="s">
        <v>35</v>
      </c>
      <c r="D37" s="92" t="s">
        <v>35</v>
      </c>
      <c r="E37" s="56" t="s">
        <v>35</v>
      </c>
      <c r="F37" s="56"/>
      <c r="G37" s="49">
        <v>0</v>
      </c>
      <c r="H37" s="121" t="s">
        <v>35</v>
      </c>
      <c r="I37" s="121" t="s">
        <v>35</v>
      </c>
      <c r="J37" s="58" t="s">
        <v>35</v>
      </c>
      <c r="K37" s="58" t="s">
        <v>35</v>
      </c>
      <c r="L37" s="58" t="s">
        <v>35</v>
      </c>
      <c r="M37" s="58"/>
      <c r="N37" s="58" t="s">
        <v>35</v>
      </c>
      <c r="O37" s="59"/>
      <c r="P37" s="6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</row>
    <row r="38" spans="1:136" s="45" customFormat="1" ht="15" hidden="1" customHeight="1" x14ac:dyDescent="0.35">
      <c r="A38" s="46" t="s">
        <v>142</v>
      </c>
      <c r="B38" s="61" t="s">
        <v>78</v>
      </c>
      <c r="C38" s="110" t="s">
        <v>35</v>
      </c>
      <c r="D38" s="92" t="s">
        <v>35</v>
      </c>
      <c r="E38" s="56" t="s">
        <v>35</v>
      </c>
      <c r="F38" s="56"/>
      <c r="G38" s="57">
        <v>0</v>
      </c>
      <c r="H38" s="121" t="s">
        <v>35</v>
      </c>
      <c r="I38" s="121" t="s">
        <v>35</v>
      </c>
      <c r="J38" s="58" t="s">
        <v>35</v>
      </c>
      <c r="K38" s="50" t="s">
        <v>35</v>
      </c>
      <c r="L38" s="58" t="s">
        <v>35</v>
      </c>
      <c r="M38" s="58"/>
      <c r="N38" s="50" t="s">
        <v>35</v>
      </c>
      <c r="O38" s="59"/>
      <c r="P38" s="6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</row>
    <row r="39" spans="1:136" s="45" customFormat="1" ht="15" customHeight="1" x14ac:dyDescent="0.35">
      <c r="A39" s="46" t="s">
        <v>82</v>
      </c>
      <c r="B39" s="102" t="s">
        <v>80</v>
      </c>
      <c r="C39" s="128" t="s">
        <v>55</v>
      </c>
      <c r="D39" s="92">
        <v>44844</v>
      </c>
      <c r="E39" s="56">
        <v>2</v>
      </c>
      <c r="F39" s="56"/>
      <c r="G39" s="57">
        <v>0</v>
      </c>
      <c r="H39" s="121">
        <f>D39+E39-1</f>
        <v>44845</v>
      </c>
      <c r="I39" s="121" t="s">
        <v>56</v>
      </c>
      <c r="J39" s="58">
        <f>NETWORKDAYS(D39,H39)</f>
        <v>2</v>
      </c>
      <c r="K39" s="50" t="e">
        <f t="shared" si="5"/>
        <v>#VALUE!</v>
      </c>
      <c r="L39" s="50">
        <v>0</v>
      </c>
      <c r="M39" s="58"/>
      <c r="N39" s="50">
        <f t="shared" si="11"/>
        <v>2</v>
      </c>
      <c r="O39" s="59"/>
      <c r="P39" s="6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</row>
    <row r="40" spans="1:136" s="45" customFormat="1" ht="15" hidden="1" customHeight="1" x14ac:dyDescent="0.35">
      <c r="A40" s="60" t="str">
        <f ca="1">IF(ISERROR(VALUE(SUBSTITUTE(OFFSET(A40,-1,0,1,1),".",""))),"0.0.0.1",IF(ISERROR(FIND("@",SUBSTITUTE(OFFSET(A40,-1,0,1,1),".","@",3))),OFFSET(A40,-1,0,1,1)&amp;".1",LEFT(OFFSET(A40,-1,0,1,1),FIND("@",SUBSTITUTE(OFFSET(A40,-1,0,1,1),".","@",3)))&amp;IF(ISERROR(FIND("@",SUBSTITUTE(OFFSET(A40,-1,0,1,1),".","@",4))),VALUE(RIGHT(OFFSET(A40,-1,0,1,1),LEN(OFFSET(A40,-1,0,1,1))-FIND("@",SUBSTITUTE(OFFSET(A40,-1,0,1,1),".","@",3))))+1,VALUE(MID(OFFSET(A40,-1,0,1,1),FIND("@",SUBSTITUTE(OFFSET(A40,-1,0,1,1),".","@",3))+1,(FIND("@",SUBSTITUTE(OFFSET(A40,-1,0,1,1),".","@",4))-FIND("@",SUBSTITUTE(OFFSET(A40,-1,0,1,1),".","@",3))-1)))+1)))</f>
        <v>2.1.6.1</v>
      </c>
      <c r="B40" s="103" t="s">
        <v>143</v>
      </c>
      <c r="C40" s="110" t="s">
        <v>35</v>
      </c>
      <c r="D40" s="92" t="s">
        <v>35</v>
      </c>
      <c r="E40" s="56" t="s">
        <v>35</v>
      </c>
      <c r="F40" s="56"/>
      <c r="G40" s="49">
        <v>0</v>
      </c>
      <c r="H40" s="121" t="s">
        <v>35</v>
      </c>
      <c r="I40" s="121" t="s">
        <v>35</v>
      </c>
      <c r="J40" s="58" t="s">
        <v>35</v>
      </c>
      <c r="K40" s="58" t="s">
        <v>35</v>
      </c>
      <c r="L40" s="58" t="s">
        <v>35</v>
      </c>
      <c r="M40" s="58"/>
      <c r="N40" s="58" t="s">
        <v>35</v>
      </c>
      <c r="O40" s="59"/>
      <c r="P40" s="6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</row>
    <row r="41" spans="1:136" s="45" customFormat="1" ht="15" customHeight="1" x14ac:dyDescent="0.35">
      <c r="A41" s="46" t="s">
        <v>86</v>
      </c>
      <c r="B41" s="99" t="s">
        <v>83</v>
      </c>
      <c r="C41" s="129" t="s">
        <v>69</v>
      </c>
      <c r="D41" s="92">
        <v>44844</v>
      </c>
      <c r="E41" s="56">
        <v>2</v>
      </c>
      <c r="F41" s="56"/>
      <c r="G41" s="49">
        <v>0</v>
      </c>
      <c r="H41" s="121">
        <f>D41+E41-1</f>
        <v>44845</v>
      </c>
      <c r="I41" s="121" t="s">
        <v>56</v>
      </c>
      <c r="J41" s="58">
        <f>NETWORKDAYS(D41,H41)</f>
        <v>2</v>
      </c>
      <c r="K41" s="58" t="e">
        <f t="shared" si="5"/>
        <v>#VALUE!</v>
      </c>
      <c r="L41" s="58">
        <v>0</v>
      </c>
      <c r="M41" s="58"/>
      <c r="N41" s="58">
        <f t="shared" si="11"/>
        <v>2</v>
      </c>
      <c r="O41" s="59"/>
      <c r="P41" s="6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</row>
    <row r="42" spans="1:136" s="45" customFormat="1" ht="15" hidden="1" customHeight="1" x14ac:dyDescent="0.35">
      <c r="A42" s="46" t="s">
        <v>88</v>
      </c>
      <c r="B42" s="103" t="s">
        <v>85</v>
      </c>
      <c r="C42" s="110" t="s">
        <v>35</v>
      </c>
      <c r="D42" s="92" t="s">
        <v>35</v>
      </c>
      <c r="E42" s="56" t="s">
        <v>35</v>
      </c>
      <c r="F42" s="56"/>
      <c r="G42" s="49">
        <v>0</v>
      </c>
      <c r="H42" s="121" t="s">
        <v>35</v>
      </c>
      <c r="I42" s="121" t="s">
        <v>35</v>
      </c>
      <c r="J42" s="58" t="s">
        <v>35</v>
      </c>
      <c r="K42" s="50" t="s">
        <v>35</v>
      </c>
      <c r="L42" s="50" t="s">
        <v>35</v>
      </c>
      <c r="M42" s="58"/>
      <c r="N42" s="50" t="s">
        <v>35</v>
      </c>
      <c r="O42" s="59"/>
      <c r="P42" s="6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</row>
    <row r="43" spans="1:136" s="45" customFormat="1" ht="15" customHeight="1" x14ac:dyDescent="0.35">
      <c r="A43" s="46" t="s">
        <v>144</v>
      </c>
      <c r="B43" s="99" t="s">
        <v>87</v>
      </c>
      <c r="C43" s="130" t="s">
        <v>75</v>
      </c>
      <c r="D43" s="92">
        <v>44844</v>
      </c>
      <c r="E43" s="56">
        <v>2</v>
      </c>
      <c r="F43" s="56"/>
      <c r="G43" s="57">
        <v>0</v>
      </c>
      <c r="H43" s="121">
        <f>D43+E43-1</f>
        <v>44845</v>
      </c>
      <c r="I43" s="121" t="s">
        <v>56</v>
      </c>
      <c r="J43" s="58">
        <f>NETWORKDAYS(D43,H43)</f>
        <v>2</v>
      </c>
      <c r="K43" s="50" t="e">
        <f t="shared" si="5"/>
        <v>#VALUE!</v>
      </c>
      <c r="L43" s="58">
        <v>0</v>
      </c>
      <c r="M43" s="58"/>
      <c r="N43" s="50">
        <f t="shared" si="11"/>
        <v>2</v>
      </c>
      <c r="O43" s="59"/>
      <c r="P43" s="6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</row>
    <row r="44" spans="1:136" s="45" customFormat="1" ht="15" hidden="1" customHeight="1" x14ac:dyDescent="0.35">
      <c r="A44" s="46" t="s">
        <v>145</v>
      </c>
      <c r="B44" s="103" t="s">
        <v>89</v>
      </c>
      <c r="C44" s="110" t="s">
        <v>35</v>
      </c>
      <c r="D44" s="92" t="s">
        <v>35</v>
      </c>
      <c r="E44" s="56" t="s">
        <v>35</v>
      </c>
      <c r="F44" s="56"/>
      <c r="G44" s="57">
        <v>0</v>
      </c>
      <c r="H44" s="121" t="s">
        <v>35</v>
      </c>
      <c r="I44" s="121" t="s">
        <v>35</v>
      </c>
      <c r="J44" s="58" t="s">
        <v>35</v>
      </c>
      <c r="K44" s="58" t="s">
        <v>35</v>
      </c>
      <c r="L44" s="58" t="s">
        <v>35</v>
      </c>
      <c r="M44" s="58"/>
      <c r="N44" s="58" t="s">
        <v>35</v>
      </c>
      <c r="O44" s="59"/>
      <c r="P44" s="6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</row>
    <row r="45" spans="1:136" s="45" customFormat="1" ht="15" customHeight="1" x14ac:dyDescent="0.35">
      <c r="A45" s="40">
        <f ca="1">IF(ISERROR(VALUE(SUBSTITUTE(OFFSET(A45,-1,0,1,1),".",""))),1,IF(ISERROR(FIND("@",SUBSTITUTE(OFFSET(A45,-1,0,1,1),".","@",1))),VALUE(OFFSET(A45,-1,0,1,1))+1,VALUE(LEFT(OFFSET(A45,-1,0,1,1),FIND("@",SUBSTITUTE(OFFSET(A45,-1,0,1,1),".","@",1))-1))+1))</f>
        <v>3</v>
      </c>
      <c r="B45" s="41" t="s">
        <v>90</v>
      </c>
      <c r="C45" s="123" t="s">
        <v>91</v>
      </c>
      <c r="D45" s="112">
        <f>MIN(D46:D53)</f>
        <v>44831</v>
      </c>
      <c r="E45" s="42">
        <f>H45-D45+1</f>
        <v>4</v>
      </c>
      <c r="F45" s="42" t="e">
        <f>I45-D45+1</f>
        <v>#VALUE!</v>
      </c>
      <c r="G45" s="43">
        <f>SUMPRODUCT(E46:E53,G46:G53)/SUM(E46:E53)</f>
        <v>0</v>
      </c>
      <c r="H45" s="112">
        <f>MAX(H46:H53)</f>
        <v>44834</v>
      </c>
      <c r="I45" s="112" t="s">
        <v>56</v>
      </c>
      <c r="J45" s="42">
        <f t="shared" si="4"/>
        <v>4</v>
      </c>
      <c r="K45" s="42" t="e">
        <f t="shared" si="5"/>
        <v>#VALUE!</v>
      </c>
      <c r="L45" s="42">
        <f>ROUNDDOWN(G45*E45,0)</f>
        <v>0</v>
      </c>
      <c r="M45" s="42" t="e">
        <f t="shared" si="6"/>
        <v>#VALUE!</v>
      </c>
      <c r="N45" s="42">
        <f>E45-L45</f>
        <v>4</v>
      </c>
      <c r="O45" s="41" t="e">
        <f>F45-M45</f>
        <v>#VALUE!</v>
      </c>
      <c r="P45" s="41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</row>
    <row r="46" spans="1:136" s="45" customFormat="1" ht="15" customHeight="1" x14ac:dyDescent="0.35">
      <c r="A46" s="46" t="str">
        <f ca="1">IF(ISERROR(VALUE(SUBSTITUTE(OFFSET(A46,-1,0,1,1),".",""))),"0.1",IF(ISERROR(FIND("@",SUBSTITUTE(OFFSET(A46,-1,0,1,1),".","@",1))),OFFSET(A46,-1,0,1,1)&amp;".1",LEFT(OFFSET(A46,-1,0,1,1),FIND("@",SUBSTITUTE(OFFSET(A46,-1,0,1,1),".","@",1)))&amp;IF(ISERROR(FIND("@",SUBSTITUTE(OFFSET(A46,-1,0,1,1),".","@",2))),VALUE(RIGHT(OFFSET(A46,-1,0,1,1),LEN(OFFSET(A46,-1,0,1,1))-FIND("@",SUBSTITUTE(OFFSET(A46,-1,0,1,1),".","@",1))))+1,VALUE(MID(OFFSET(A46,-1,0,1,1),FIND("@",SUBSTITUTE(OFFSET(A46,-1,0,1,1),".","@",1))+1,(FIND("@",SUBSTITUTE(OFFSET(A46,-1,0,1,1),".","@",2))-FIND("@",SUBSTITUTE(OFFSET(A46,-1,0,1,1),".","@",1))-1)))+1)))</f>
        <v>3.1</v>
      </c>
      <c r="B46" s="47" t="s">
        <v>92</v>
      </c>
      <c r="C46" s="108" t="s">
        <v>35</v>
      </c>
      <c r="D46" s="104">
        <v>44831</v>
      </c>
      <c r="E46" s="48">
        <v>2</v>
      </c>
      <c r="F46" s="48"/>
      <c r="G46" s="49">
        <v>0</v>
      </c>
      <c r="H46" s="120">
        <f>D46+E46-1</f>
        <v>44832</v>
      </c>
      <c r="I46" s="120" t="s">
        <v>56</v>
      </c>
      <c r="J46" s="50">
        <f t="shared" si="4"/>
        <v>2</v>
      </c>
      <c r="K46" s="50" t="e">
        <f t="shared" si="5"/>
        <v>#VALUE!</v>
      </c>
      <c r="L46" s="50">
        <f>ROUNDDOWN(G46*E46,0)</f>
        <v>0</v>
      </c>
      <c r="M46" s="50">
        <f t="shared" si="6"/>
        <v>0</v>
      </c>
      <c r="N46" s="50">
        <f>E46-L46</f>
        <v>2</v>
      </c>
      <c r="O46" s="51">
        <f>F46-M46</f>
        <v>0</v>
      </c>
      <c r="P46" s="52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</row>
    <row r="47" spans="1:136" s="45" customFormat="1" ht="15" customHeight="1" x14ac:dyDescent="0.35">
      <c r="A47" s="46" t="str">
        <f ca="1">IF(ISERROR(VALUE(SUBSTITUTE(OFFSET(A47,-1,0,1,1),".",""))),"0.1",IF(ISERROR(FIND("@",SUBSTITUTE(OFFSET(A47,-1,0,1,1),".","@",1))),OFFSET(A47,-1,0,1,1)&amp;".1",LEFT(OFFSET(A47,-1,0,1,1),FIND("@",SUBSTITUTE(OFFSET(A47,-1,0,1,1),".","@",1)))&amp;IF(ISERROR(FIND("@",SUBSTITUTE(OFFSET(A47,-1,0,1,1),".","@",2))),VALUE(RIGHT(OFFSET(A47,-1,0,1,1),LEN(OFFSET(A47,-1,0,1,1))-FIND("@",SUBSTITUTE(OFFSET(A47,-1,0,1,1),".","@",1))))+1,VALUE(MID(OFFSET(A47,-1,0,1,1),FIND("@",SUBSTITUTE(OFFSET(A47,-1,0,1,1),".","@",1))+1,(FIND("@",SUBSTITUTE(OFFSET(A47,-1,0,1,1),".","@",2))-FIND("@",SUBSTITUTE(OFFSET(A47,-1,0,1,1),".","@",1))-1)))+1)))</f>
        <v>3.2</v>
      </c>
      <c r="B47" s="47" t="s">
        <v>146</v>
      </c>
      <c r="C47" s="108" t="s">
        <v>35</v>
      </c>
      <c r="D47" s="104">
        <v>44832</v>
      </c>
      <c r="E47" s="48">
        <v>2</v>
      </c>
      <c r="F47" s="48"/>
      <c r="G47" s="49">
        <v>0</v>
      </c>
      <c r="H47" s="120">
        <f>D47+E47-1</f>
        <v>44833</v>
      </c>
      <c r="I47" s="120" t="s">
        <v>56</v>
      </c>
      <c r="J47" s="50">
        <f t="shared" si="4"/>
        <v>2</v>
      </c>
      <c r="K47" s="50" t="e">
        <f t="shared" si="5"/>
        <v>#VALUE!</v>
      </c>
      <c r="L47" s="50">
        <f>ROUNDDOWN(G47*E47,0)</f>
        <v>0</v>
      </c>
      <c r="M47" s="50">
        <f t="shared" si="6"/>
        <v>0</v>
      </c>
      <c r="N47" s="50">
        <f t="shared" ref="N47:N53" si="12">E47-L47</f>
        <v>2</v>
      </c>
      <c r="O47" s="51">
        <f>F47-M47</f>
        <v>0</v>
      </c>
      <c r="P47" s="54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</row>
    <row r="48" spans="1:136" s="45" customFormat="1" ht="15" customHeight="1" x14ac:dyDescent="0.35">
      <c r="A48" s="46">
        <v>3.3</v>
      </c>
      <c r="B48" s="47" t="s">
        <v>147</v>
      </c>
      <c r="C48" s="108" t="s">
        <v>35</v>
      </c>
      <c r="D48" s="92">
        <v>44832</v>
      </c>
      <c r="E48" s="56">
        <v>2</v>
      </c>
      <c r="F48" s="56"/>
      <c r="G48" s="57">
        <v>0</v>
      </c>
      <c r="H48" s="121">
        <f>D48+E48-1</f>
        <v>44833</v>
      </c>
      <c r="I48" s="121" t="s">
        <v>56</v>
      </c>
      <c r="J48" s="58">
        <f t="shared" si="4"/>
        <v>2</v>
      </c>
      <c r="K48" s="58" t="e">
        <f t="shared" si="5"/>
        <v>#VALUE!</v>
      </c>
      <c r="L48" s="58">
        <f>ROUNDDOWN(G48*E48,0)</f>
        <v>0</v>
      </c>
      <c r="M48" s="58">
        <f t="shared" si="6"/>
        <v>0</v>
      </c>
      <c r="N48" s="58">
        <f t="shared" si="12"/>
        <v>2</v>
      </c>
      <c r="O48" s="59">
        <f>F48-M48</f>
        <v>0</v>
      </c>
      <c r="P48" s="54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</row>
    <row r="49" spans="1:136" s="45" customFormat="1" ht="15" customHeight="1" x14ac:dyDescent="0.35">
      <c r="A49" s="46">
        <v>3.4</v>
      </c>
      <c r="B49" s="106" t="s">
        <v>95</v>
      </c>
      <c r="C49" s="108" t="s">
        <v>35</v>
      </c>
      <c r="D49" s="92">
        <v>44834</v>
      </c>
      <c r="E49" s="56">
        <v>1</v>
      </c>
      <c r="F49" s="56"/>
      <c r="G49" s="57">
        <v>0</v>
      </c>
      <c r="H49" s="121">
        <f>D49+E49-1</f>
        <v>44834</v>
      </c>
      <c r="I49" s="121" t="s">
        <v>56</v>
      </c>
      <c r="J49" s="58">
        <f t="shared" si="4"/>
        <v>1</v>
      </c>
      <c r="K49" s="58" t="e">
        <f t="shared" si="5"/>
        <v>#VALUE!</v>
      </c>
      <c r="L49" s="58">
        <f>ROUNDDOWN(G49*E49,0)</f>
        <v>0</v>
      </c>
      <c r="M49" s="58">
        <f t="shared" si="6"/>
        <v>0</v>
      </c>
      <c r="N49" s="58">
        <f t="shared" si="12"/>
        <v>1</v>
      </c>
      <c r="O49" s="59">
        <f>F49-M49</f>
        <v>0</v>
      </c>
      <c r="P49" s="54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</row>
    <row r="50" spans="1:136" s="45" customFormat="1" ht="15" hidden="1" customHeight="1" x14ac:dyDescent="0.35">
      <c r="A50" s="62" t="s">
        <v>96</v>
      </c>
      <c r="B50" s="95" t="s">
        <v>148</v>
      </c>
      <c r="C50" s="108" t="s">
        <v>35</v>
      </c>
      <c r="D50" s="92" t="s">
        <v>35</v>
      </c>
      <c r="E50" s="56" t="s">
        <v>35</v>
      </c>
      <c r="F50" s="56"/>
      <c r="G50" s="57" t="s">
        <v>35</v>
      </c>
      <c r="H50" s="121" t="s">
        <v>35</v>
      </c>
      <c r="I50" s="120" t="str">
        <f>IF(ISBLANK(F50),H50,D50+F50-1)</f>
        <v>...</v>
      </c>
      <c r="J50" s="50" t="s">
        <v>35</v>
      </c>
      <c r="K50" s="50" t="s">
        <v>35</v>
      </c>
      <c r="L50" s="50" t="s">
        <v>35</v>
      </c>
      <c r="M50" s="58"/>
      <c r="N50" s="50" t="s">
        <v>35</v>
      </c>
      <c r="O50" s="59"/>
      <c r="P50" s="54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</row>
    <row r="51" spans="1:136" s="45" customFormat="1" ht="15" customHeight="1" x14ac:dyDescent="0.35">
      <c r="A51" s="62">
        <v>3.5</v>
      </c>
      <c r="B51" s="105" t="s">
        <v>149</v>
      </c>
      <c r="C51" s="108" t="s">
        <v>35</v>
      </c>
      <c r="D51" s="92">
        <v>44834</v>
      </c>
      <c r="E51" s="56">
        <v>1</v>
      </c>
      <c r="F51" s="56"/>
      <c r="G51" s="57">
        <v>0</v>
      </c>
      <c r="H51" s="121">
        <f>D51+E51-1</f>
        <v>44834</v>
      </c>
      <c r="I51" s="120" t="s">
        <v>56</v>
      </c>
      <c r="J51" s="50">
        <f t="shared" si="4"/>
        <v>1</v>
      </c>
      <c r="K51" s="50" t="e">
        <f t="shared" si="5"/>
        <v>#VALUE!</v>
      </c>
      <c r="L51" s="50">
        <f>ROUNDDOWN(G51*E51,0)</f>
        <v>0</v>
      </c>
      <c r="M51" s="58"/>
      <c r="N51" s="50">
        <f t="shared" si="12"/>
        <v>1</v>
      </c>
      <c r="O51" s="59"/>
      <c r="P51" s="54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</row>
    <row r="52" spans="1:136" s="45" customFormat="1" ht="15" hidden="1" customHeight="1" x14ac:dyDescent="0.35">
      <c r="A52" s="62" t="s">
        <v>99</v>
      </c>
      <c r="B52" s="95" t="s">
        <v>150</v>
      </c>
      <c r="C52" s="108" t="s">
        <v>35</v>
      </c>
      <c r="D52" s="92" t="s">
        <v>35</v>
      </c>
      <c r="E52" s="56" t="s">
        <v>35</v>
      </c>
      <c r="F52" s="56"/>
      <c r="G52" s="57" t="s">
        <v>35</v>
      </c>
      <c r="H52" s="121" t="s">
        <v>35</v>
      </c>
      <c r="I52" s="121" t="str">
        <f>IF(ISBLANK(F52),H52,D52+F52-1)</f>
        <v>...</v>
      </c>
      <c r="J52" s="58" t="s">
        <v>35</v>
      </c>
      <c r="K52" s="58" t="s">
        <v>35</v>
      </c>
      <c r="L52" s="58" t="s">
        <v>35</v>
      </c>
      <c r="M52" s="58"/>
      <c r="N52" s="58" t="s">
        <v>35</v>
      </c>
      <c r="O52" s="59"/>
      <c r="P52" s="54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</row>
    <row r="53" spans="1:136" s="45" customFormat="1" ht="15" customHeight="1" x14ac:dyDescent="0.35">
      <c r="A53" s="62">
        <v>3.6</v>
      </c>
      <c r="B53" s="105" t="s">
        <v>151</v>
      </c>
      <c r="C53" s="108" t="s">
        <v>35</v>
      </c>
      <c r="D53" s="92">
        <v>44834</v>
      </c>
      <c r="E53" s="56">
        <v>1</v>
      </c>
      <c r="F53" s="56"/>
      <c r="G53" s="57">
        <v>0</v>
      </c>
      <c r="H53" s="121">
        <f>D53+E53-1</f>
        <v>44834</v>
      </c>
      <c r="I53" s="121" t="s">
        <v>56</v>
      </c>
      <c r="J53" s="58">
        <f t="shared" si="4"/>
        <v>1</v>
      </c>
      <c r="K53" s="58" t="e">
        <f t="shared" si="5"/>
        <v>#VALUE!</v>
      </c>
      <c r="L53" s="58">
        <f t="shared" ref="L53:L60" si="13">ROUNDDOWN(G53*E53,0)</f>
        <v>0</v>
      </c>
      <c r="M53" s="58"/>
      <c r="N53" s="58">
        <f t="shared" si="12"/>
        <v>1</v>
      </c>
      <c r="O53" s="59"/>
      <c r="P53" s="54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</row>
    <row r="54" spans="1:136" s="45" customFormat="1" ht="15" customHeight="1" x14ac:dyDescent="0.35">
      <c r="A54" s="40">
        <v>4</v>
      </c>
      <c r="B54" s="41" t="s">
        <v>102</v>
      </c>
      <c r="C54" s="122" t="s">
        <v>110</v>
      </c>
      <c r="D54" s="112">
        <f>MIN(D55:D55)</f>
        <v>44839</v>
      </c>
      <c r="E54" s="42">
        <f>H54-D54+1</f>
        <v>7</v>
      </c>
      <c r="F54" s="42" t="e">
        <f>I54-D54+1</f>
        <v>#VALUE!</v>
      </c>
      <c r="G54" s="43">
        <f>SUMPRODUCT(E55:E55,G55:G55)/SUM(E55:E55)</f>
        <v>0</v>
      </c>
      <c r="H54" s="112">
        <f>MAX(H55:H55)</f>
        <v>44845</v>
      </c>
      <c r="I54" s="112" t="s">
        <v>56</v>
      </c>
      <c r="J54" s="42">
        <f t="shared" si="4"/>
        <v>5</v>
      </c>
      <c r="K54" s="42" t="e">
        <f t="shared" si="5"/>
        <v>#VALUE!</v>
      </c>
      <c r="L54" s="42">
        <f t="shared" si="13"/>
        <v>0</v>
      </c>
      <c r="M54" s="42" t="e">
        <f t="shared" si="6"/>
        <v>#VALUE!</v>
      </c>
      <c r="N54" s="42">
        <f t="shared" ref="N54:N82" si="14">E54-L54</f>
        <v>7</v>
      </c>
      <c r="O54" s="41" t="e">
        <f t="shared" ref="O54:O82" si="15">F54-M54</f>
        <v>#VALUE!</v>
      </c>
      <c r="P54" s="41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</row>
    <row r="55" spans="1:136" s="45" customFormat="1" ht="15" customHeight="1" x14ac:dyDescent="0.35">
      <c r="A55" s="46" t="str">
        <f ca="1">IF(ISERROR(VALUE(SUBSTITUTE(OFFSET(A55,-1,0,1,1),".",""))),"0.1",IF(ISERROR(FIND("@",SUBSTITUTE(OFFSET(A55,-1,0,1,1),".","@",1))),OFFSET(A55,-1,0,1,1)&amp;".1",LEFT(OFFSET(A55,-1,0,1,1),FIND("@",SUBSTITUTE(OFFSET(A55,-1,0,1,1),".","@",1)))&amp;IF(ISERROR(FIND("@",SUBSTITUTE(OFFSET(A55,-1,0,1,1),".","@",2))),VALUE(RIGHT(OFFSET(A55,-1,0,1,1),LEN(OFFSET(A55,-1,0,1,1))-FIND("@",SUBSTITUTE(OFFSET(A55,-1,0,1,1),".","@",1))))+1,VALUE(MID(OFFSET(A55,-1,0,1,1),FIND("@",SUBSTITUTE(OFFSET(A55,-1,0,1,1),".","@",1))+1,(FIND("@",SUBSTITUTE(OFFSET(A55,-1,0,1,1),".","@",2))-FIND("@",SUBSTITUTE(OFFSET(A55,-1,0,1,1),".","@",1))-1)))+1)))</f>
        <v>4.1</v>
      </c>
      <c r="B55" s="47" t="s">
        <v>103</v>
      </c>
      <c r="C55" s="108" t="s">
        <v>35</v>
      </c>
      <c r="D55" s="104">
        <v>44839</v>
      </c>
      <c r="E55" s="48">
        <v>7</v>
      </c>
      <c r="F55" s="48"/>
      <c r="G55" s="49">
        <v>0</v>
      </c>
      <c r="H55" s="120">
        <f>D55+E55-1</f>
        <v>44845</v>
      </c>
      <c r="I55" s="120" t="s">
        <v>56</v>
      </c>
      <c r="J55" s="50">
        <f t="shared" si="4"/>
        <v>5</v>
      </c>
      <c r="K55" s="50" t="e">
        <f t="shared" si="5"/>
        <v>#VALUE!</v>
      </c>
      <c r="L55" s="50">
        <f t="shared" si="13"/>
        <v>0</v>
      </c>
      <c r="M55" s="50">
        <f t="shared" si="6"/>
        <v>0</v>
      </c>
      <c r="N55" s="50">
        <f t="shared" si="14"/>
        <v>7</v>
      </c>
      <c r="O55" s="51">
        <f t="shared" si="15"/>
        <v>0</v>
      </c>
      <c r="P55" s="52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</row>
    <row r="56" spans="1:136" s="45" customFormat="1" ht="15" customHeight="1" x14ac:dyDescent="0.35">
      <c r="A56" s="40">
        <v>5</v>
      </c>
      <c r="B56" s="41" t="s">
        <v>104</v>
      </c>
      <c r="C56" s="123" t="s">
        <v>91</v>
      </c>
      <c r="D56" s="112">
        <v>44832</v>
      </c>
      <c r="E56" s="42">
        <f>H56-D56+1</f>
        <v>16</v>
      </c>
      <c r="F56" s="42" t="e">
        <f>I56-D56+1</f>
        <v>#VALUE!</v>
      </c>
      <c r="G56" s="43">
        <f>SUMPRODUCT(E57:E59,G57:G59)/SUM(E57:E59)</f>
        <v>0</v>
      </c>
      <c r="H56" s="112">
        <f>MAX(H57:H59)</f>
        <v>44847</v>
      </c>
      <c r="I56" s="112" t="s">
        <v>56</v>
      </c>
      <c r="J56" s="42">
        <f t="shared" si="4"/>
        <v>12</v>
      </c>
      <c r="K56" s="42" t="e">
        <f t="shared" si="5"/>
        <v>#VALUE!</v>
      </c>
      <c r="L56" s="42">
        <f t="shared" si="13"/>
        <v>0</v>
      </c>
      <c r="M56" s="42" t="e">
        <f t="shared" si="6"/>
        <v>#VALUE!</v>
      </c>
      <c r="N56" s="42">
        <f t="shared" si="14"/>
        <v>16</v>
      </c>
      <c r="O56" s="41" t="e">
        <f t="shared" si="15"/>
        <v>#VALUE!</v>
      </c>
      <c r="P56" s="41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</row>
    <row r="57" spans="1:136" s="45" customFormat="1" ht="15" customHeight="1" x14ac:dyDescent="0.35">
      <c r="A57" s="46" t="str">
        <f ca="1">IF(ISERROR(VALUE(SUBSTITUTE(OFFSET(A57,-1,0,1,1),".",""))),"0.1",IF(ISERROR(FIND("@",SUBSTITUTE(OFFSET(A57,-1,0,1,1),".","@",1))),OFFSET(A57,-1,0,1,1)&amp;".1",LEFT(OFFSET(A57,-1,0,1,1),FIND("@",SUBSTITUTE(OFFSET(A57,-1,0,1,1),".","@",1)))&amp;IF(ISERROR(FIND("@",SUBSTITUTE(OFFSET(A57,-1,0,1,1),".","@",2))),VALUE(RIGHT(OFFSET(A57,-1,0,1,1),LEN(OFFSET(A57,-1,0,1,1))-FIND("@",SUBSTITUTE(OFFSET(A57,-1,0,1,1),".","@",1))))+1,VALUE(MID(OFFSET(A57,-1,0,1,1),FIND("@",SUBSTITUTE(OFFSET(A57,-1,0,1,1),".","@",1))+1,(FIND("@",SUBSTITUTE(OFFSET(A57,-1,0,1,1),".","@",2))-FIND("@",SUBSTITUTE(OFFSET(A57,-1,0,1,1),".","@",1))-1)))+1)))</f>
        <v>5.1</v>
      </c>
      <c r="B57" s="47" t="s">
        <v>152</v>
      </c>
      <c r="C57" s="108" t="s">
        <v>35</v>
      </c>
      <c r="D57" s="104">
        <v>44832</v>
      </c>
      <c r="E57" s="48">
        <v>7</v>
      </c>
      <c r="F57" s="48"/>
      <c r="G57" s="49">
        <v>0</v>
      </c>
      <c r="H57" s="120">
        <f>D57+E57-1</f>
        <v>44838</v>
      </c>
      <c r="I57" s="120" t="s">
        <v>56</v>
      </c>
      <c r="J57" s="50">
        <f t="shared" si="4"/>
        <v>5</v>
      </c>
      <c r="K57" s="50" t="e">
        <f t="shared" si="5"/>
        <v>#VALUE!</v>
      </c>
      <c r="L57" s="50">
        <f t="shared" si="13"/>
        <v>0</v>
      </c>
      <c r="M57" s="50">
        <f t="shared" si="6"/>
        <v>0</v>
      </c>
      <c r="N57" s="50">
        <f t="shared" si="14"/>
        <v>7</v>
      </c>
      <c r="O57" s="51">
        <f t="shared" si="15"/>
        <v>0</v>
      </c>
      <c r="P57" s="52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</row>
    <row r="58" spans="1:136" s="45" customFormat="1" ht="15" customHeight="1" x14ac:dyDescent="0.35">
      <c r="A58" s="46" t="str">
        <f ca="1">IF(ISERROR(VALUE(SUBSTITUTE(OFFSET(A58,-1,0,1,1),".",""))),"0.1",IF(ISERROR(FIND("@",SUBSTITUTE(OFFSET(A58,-1,0,1,1),".","@",1))),OFFSET(A58,-1,0,1,1)&amp;".1",LEFT(OFFSET(A58,-1,0,1,1),FIND("@",SUBSTITUTE(OFFSET(A58,-1,0,1,1),".","@",1)))&amp;IF(ISERROR(FIND("@",SUBSTITUTE(OFFSET(A58,-1,0,1,1),".","@",2))),VALUE(RIGHT(OFFSET(A58,-1,0,1,1),LEN(OFFSET(A58,-1,0,1,1))-FIND("@",SUBSTITUTE(OFFSET(A58,-1,0,1,1),".","@",1))))+1,VALUE(MID(OFFSET(A58,-1,0,1,1),FIND("@",SUBSTITUTE(OFFSET(A58,-1,0,1,1),".","@",1))+1,(FIND("@",SUBSTITUTE(OFFSET(A58,-1,0,1,1),".","@",2))-FIND("@",SUBSTITUTE(OFFSET(A58,-1,0,1,1),".","@",1))-1)))+1)))</f>
        <v>5.2</v>
      </c>
      <c r="B58" s="47" t="s">
        <v>107</v>
      </c>
      <c r="C58" s="108" t="s">
        <v>35</v>
      </c>
      <c r="D58" s="104">
        <v>44832</v>
      </c>
      <c r="E58" s="48">
        <v>7</v>
      </c>
      <c r="F58" s="48"/>
      <c r="G58" s="49">
        <v>0</v>
      </c>
      <c r="H58" s="120">
        <f>D58+E58-1</f>
        <v>44838</v>
      </c>
      <c r="I58" s="120" t="s">
        <v>56</v>
      </c>
      <c r="J58" s="50">
        <f t="shared" si="4"/>
        <v>5</v>
      </c>
      <c r="K58" s="50" t="e">
        <f t="shared" si="5"/>
        <v>#VALUE!</v>
      </c>
      <c r="L58" s="50">
        <f t="shared" si="13"/>
        <v>0</v>
      </c>
      <c r="M58" s="50">
        <f t="shared" si="6"/>
        <v>0</v>
      </c>
      <c r="N58" s="50">
        <f t="shared" si="14"/>
        <v>7</v>
      </c>
      <c r="O58" s="51">
        <f t="shared" si="15"/>
        <v>0</v>
      </c>
      <c r="P58" s="54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</row>
    <row r="59" spans="1:136" s="45" customFormat="1" ht="15" customHeight="1" x14ac:dyDescent="0.35">
      <c r="A59" s="46">
        <v>5.3</v>
      </c>
      <c r="B59" s="47" t="s">
        <v>108</v>
      </c>
      <c r="C59" s="108" t="s">
        <v>35</v>
      </c>
      <c r="D59" s="92">
        <v>44846</v>
      </c>
      <c r="E59" s="56">
        <v>2</v>
      </c>
      <c r="F59" s="56"/>
      <c r="G59" s="57">
        <v>0</v>
      </c>
      <c r="H59" s="121">
        <f>D59+E59-1</f>
        <v>44847</v>
      </c>
      <c r="I59" s="121" t="s">
        <v>56</v>
      </c>
      <c r="J59" s="58">
        <f t="shared" si="4"/>
        <v>2</v>
      </c>
      <c r="K59" s="58" t="e">
        <f t="shared" si="5"/>
        <v>#VALUE!</v>
      </c>
      <c r="L59" s="58">
        <f t="shared" si="13"/>
        <v>0</v>
      </c>
      <c r="M59" s="58">
        <f t="shared" si="6"/>
        <v>0</v>
      </c>
      <c r="N59" s="58">
        <f t="shared" si="14"/>
        <v>2</v>
      </c>
      <c r="O59" s="59">
        <f t="shared" si="15"/>
        <v>0</v>
      </c>
      <c r="P59" s="54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</row>
    <row r="60" spans="1:136" s="45" customFormat="1" ht="15" customHeight="1" x14ac:dyDescent="0.35">
      <c r="A60" s="40">
        <f ca="1">IF(ISERROR(VALUE(SUBSTITUTE(OFFSET(A60,-1,0,1,1),".",""))),1,IF(ISERROR(FIND("@",SUBSTITUTE(OFFSET(A60,-1,0,1,1),".","@",1))),VALUE(OFFSET(A60,-1,0,1,1))+1,VALUE(LEFT(OFFSET(A60,-1,0,1,1),FIND("@",SUBSTITUTE(OFFSET(A60,-1,0,1,1),".","@",1))-1))+1))</f>
        <v>6</v>
      </c>
      <c r="B60" s="41" t="s">
        <v>109</v>
      </c>
      <c r="C60" s="122" t="s">
        <v>110</v>
      </c>
      <c r="D60" s="112">
        <f>MIN(D61:D82)</f>
        <v>44822</v>
      </c>
      <c r="E60" s="42">
        <f>H60-D60+1</f>
        <v>85</v>
      </c>
      <c r="F60" s="42">
        <f>I60-D60+1</f>
        <v>87</v>
      </c>
      <c r="G60" s="43">
        <f>SUMPRODUCT(E61:E82,G61:G82)/SUM(E61:E82)</f>
        <v>9.0909090909090912E-2</v>
      </c>
      <c r="H60" s="112">
        <f>MAX(H61:H82)</f>
        <v>44906</v>
      </c>
      <c r="I60" s="112">
        <v>44908</v>
      </c>
      <c r="J60" s="42">
        <f t="shared" si="4"/>
        <v>60</v>
      </c>
      <c r="K60" s="42">
        <f t="shared" si="5"/>
        <v>62</v>
      </c>
      <c r="L60" s="42">
        <f t="shared" si="13"/>
        <v>7</v>
      </c>
      <c r="M60" s="42">
        <f t="shared" si="6"/>
        <v>7</v>
      </c>
      <c r="N60" s="42">
        <f t="shared" si="14"/>
        <v>78</v>
      </c>
      <c r="O60" s="41">
        <f t="shared" si="15"/>
        <v>80</v>
      </c>
      <c r="P60" s="41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</row>
    <row r="61" spans="1:136" s="45" customFormat="1" ht="15" hidden="1" customHeight="1" x14ac:dyDescent="0.35">
      <c r="A61" s="46" t="str">
        <f ca="1">IF(ISERROR(VALUE(SUBSTITUTE(OFFSET(A61,-1,0,1,1),".",""))),"0.1",IF(ISERROR(FIND("@",SUBSTITUTE(OFFSET(A61,-1,0,1,1),".","@",1))),OFFSET(A61,-1,0,1,1)&amp;".1",LEFT(OFFSET(A61,-1,0,1,1),FIND("@",SUBSTITUTE(OFFSET(A61,-1,0,1,1),".","@",1)))&amp;IF(ISERROR(FIND("@",SUBSTITUTE(OFFSET(A61,-1,0,1,1),".","@",2))),VALUE(RIGHT(OFFSET(A61,-1,0,1,1),LEN(OFFSET(A61,-1,0,1,1))-FIND("@",SUBSTITUTE(OFFSET(A61,-1,0,1,1),".","@",1))))+1,VALUE(MID(OFFSET(A61,-1,0,1,1),FIND("@",SUBSTITUTE(OFFSET(A61,-1,0,1,1),".","@",1))+1,(FIND("@",SUBSTITUTE(OFFSET(A61,-1,0,1,1),".","@",2))-FIND("@",SUBSTITUTE(OFFSET(A61,-1,0,1,1),".","@",1))-1)))+1)))</f>
        <v>6.1</v>
      </c>
      <c r="B61" s="47" t="s">
        <v>111</v>
      </c>
      <c r="C61" s="108" t="s">
        <v>35</v>
      </c>
      <c r="D61" s="113">
        <v>44822</v>
      </c>
      <c r="E61" s="48">
        <v>6</v>
      </c>
      <c r="F61" s="104"/>
      <c r="G61" s="49">
        <v>1</v>
      </c>
      <c r="H61" s="120">
        <f>D61+E61-1</f>
        <v>44827</v>
      </c>
      <c r="I61" s="104">
        <v>44829</v>
      </c>
      <c r="J61" s="50">
        <f t="shared" ref="J61:J82" si="16">NETWORKDAYS(I61,H61)</f>
        <v>-1</v>
      </c>
      <c r="K61" s="50">
        <f>NETWORKDAYS(D61,I61)</f>
        <v>5</v>
      </c>
      <c r="L61" s="50">
        <f t="shared" ref="L61:L75" si="17">ROUNDDOWN(G61*E61,0)</f>
        <v>6</v>
      </c>
      <c r="M61" s="50">
        <f t="shared" si="6"/>
        <v>0</v>
      </c>
      <c r="N61" s="50">
        <f t="shared" si="14"/>
        <v>0</v>
      </c>
      <c r="O61" s="51">
        <f t="shared" si="15"/>
        <v>0</v>
      </c>
      <c r="P61" s="52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  <c r="DW61" s="53"/>
      <c r="DX61" s="53"/>
      <c r="DY61" s="53"/>
      <c r="DZ61" s="53"/>
      <c r="EA61" s="53"/>
      <c r="EB61" s="53"/>
      <c r="EC61" s="53"/>
      <c r="ED61" s="53"/>
      <c r="EE61" s="53"/>
      <c r="EF61" s="53"/>
    </row>
    <row r="62" spans="1:136" s="45" customFormat="1" ht="15" hidden="1" customHeight="1" x14ac:dyDescent="0.35">
      <c r="A62" s="46" t="str">
        <f t="shared" ref="A62:A82" ca="1" si="18">IF(ISERROR(VALUE(SUBSTITUTE(OFFSET(A62,-1,0,1,1),".",""))),"0.1",IF(ISERROR(FIND("@",SUBSTITUTE(OFFSET(A62,-1,0,1,1),".","@",1))),OFFSET(A62,-1,0,1,1)&amp;".1",LEFT(OFFSET(A62,-1,0,1,1),FIND("@",SUBSTITUTE(OFFSET(A62,-1,0,1,1),".","@",1)))&amp;IF(ISERROR(FIND("@",SUBSTITUTE(OFFSET(A62,-1,0,1,1),".","@",2))),VALUE(RIGHT(OFFSET(A62,-1,0,1,1),LEN(OFFSET(A62,-1,0,1,1))-FIND("@",SUBSTITUTE(OFFSET(A62,-1,0,1,1),".","@",1))))+1,VALUE(MID(OFFSET(A62,-1,0,1,1),FIND("@",SUBSTITUTE(OFFSET(A62,-1,0,1,1),".","@",1))+1,(FIND("@",SUBSTITUTE(OFFSET(A62,-1,0,1,1),".","@",2))-FIND("@",SUBSTITUTE(OFFSET(A62,-1,0,1,1),".","@",1))-1)))+1)))</f>
        <v>6.2</v>
      </c>
      <c r="B62" s="47" t="s">
        <v>112</v>
      </c>
      <c r="C62" s="108" t="s">
        <v>35</v>
      </c>
      <c r="D62" s="113">
        <v>44832</v>
      </c>
      <c r="E62" s="48">
        <v>5</v>
      </c>
      <c r="F62" s="48"/>
      <c r="G62" s="49">
        <v>0</v>
      </c>
      <c r="H62" s="120">
        <f t="shared" ref="H62:H82" si="19">D62+E62-1</f>
        <v>44836</v>
      </c>
      <c r="I62" s="104">
        <v>44836</v>
      </c>
      <c r="J62" s="50">
        <f t="shared" si="16"/>
        <v>0</v>
      </c>
      <c r="K62" s="50">
        <f>NETWORKDAYS(D62,I62)</f>
        <v>3</v>
      </c>
      <c r="L62" s="50">
        <f t="shared" si="17"/>
        <v>0</v>
      </c>
      <c r="M62" s="50">
        <f t="shared" si="6"/>
        <v>0</v>
      </c>
      <c r="N62" s="50">
        <f t="shared" si="14"/>
        <v>5</v>
      </c>
      <c r="O62" s="51">
        <f t="shared" si="15"/>
        <v>0</v>
      </c>
      <c r="P62" s="54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3"/>
      <c r="EF62" s="53"/>
    </row>
    <row r="63" spans="1:136" s="45" customFormat="1" ht="15" hidden="1" customHeight="1" x14ac:dyDescent="0.35">
      <c r="A63" s="46" t="str">
        <f t="shared" ca="1" si="18"/>
        <v>6.3</v>
      </c>
      <c r="B63" s="47" t="s">
        <v>113</v>
      </c>
      <c r="C63" s="108" t="s">
        <v>35</v>
      </c>
      <c r="D63" s="114">
        <v>44841</v>
      </c>
      <c r="E63" s="56">
        <v>2</v>
      </c>
      <c r="F63" s="56"/>
      <c r="G63" s="57">
        <v>0</v>
      </c>
      <c r="H63" s="120">
        <f t="shared" si="19"/>
        <v>44842</v>
      </c>
      <c r="I63" s="92">
        <v>44843</v>
      </c>
      <c r="J63" s="58">
        <f t="shared" si="16"/>
        <v>0</v>
      </c>
      <c r="K63" s="50">
        <f t="shared" ref="K63:K82" si="20">NETWORKDAYS(D63,I63)</f>
        <v>1</v>
      </c>
      <c r="L63" s="58">
        <f t="shared" si="17"/>
        <v>0</v>
      </c>
      <c r="M63" s="58">
        <f t="shared" si="6"/>
        <v>0</v>
      </c>
      <c r="N63" s="58">
        <f t="shared" si="14"/>
        <v>2</v>
      </c>
      <c r="O63" s="59">
        <f t="shared" si="15"/>
        <v>0</v>
      </c>
      <c r="P63" s="54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3"/>
      <c r="EF63" s="53"/>
    </row>
    <row r="64" spans="1:136" s="45" customFormat="1" ht="15" hidden="1" customHeight="1" x14ac:dyDescent="0.35">
      <c r="A64" s="46" t="str">
        <f t="shared" ca="1" si="18"/>
        <v>6.4</v>
      </c>
      <c r="B64" s="47" t="s">
        <v>114</v>
      </c>
      <c r="C64" s="108" t="s">
        <v>35</v>
      </c>
      <c r="D64" s="114">
        <v>44845</v>
      </c>
      <c r="E64" s="56">
        <v>1</v>
      </c>
      <c r="F64" s="56"/>
      <c r="G64" s="49">
        <v>0</v>
      </c>
      <c r="H64" s="120">
        <f t="shared" si="19"/>
        <v>44845</v>
      </c>
      <c r="I64" s="92">
        <v>44845</v>
      </c>
      <c r="J64" s="58">
        <f t="shared" si="16"/>
        <v>1</v>
      </c>
      <c r="K64" s="50">
        <f t="shared" si="20"/>
        <v>1</v>
      </c>
      <c r="L64" s="58">
        <f t="shared" si="17"/>
        <v>0</v>
      </c>
      <c r="M64" s="58">
        <f t="shared" si="6"/>
        <v>0</v>
      </c>
      <c r="N64" s="58">
        <f t="shared" si="14"/>
        <v>1</v>
      </c>
      <c r="O64" s="59">
        <f t="shared" si="15"/>
        <v>0</v>
      </c>
      <c r="P64" s="54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  <c r="DP64" s="53"/>
      <c r="DQ64" s="53"/>
      <c r="DR64" s="53"/>
      <c r="DS64" s="53"/>
      <c r="DT64" s="53"/>
      <c r="DU64" s="53"/>
      <c r="DV64" s="53"/>
      <c r="DW64" s="53"/>
      <c r="DX64" s="53"/>
      <c r="DY64" s="53"/>
      <c r="DZ64" s="53"/>
      <c r="EA64" s="53"/>
      <c r="EB64" s="53"/>
      <c r="EC64" s="53"/>
      <c r="ED64" s="53"/>
      <c r="EE64" s="53"/>
      <c r="EF64" s="53"/>
    </row>
    <row r="65" spans="1:136" s="45" customFormat="1" ht="15" hidden="1" customHeight="1" x14ac:dyDescent="0.35">
      <c r="A65" s="46" t="str">
        <f t="shared" ca="1" si="18"/>
        <v>6.5</v>
      </c>
      <c r="B65" s="93" t="s">
        <v>115</v>
      </c>
      <c r="C65" s="108" t="s">
        <v>35</v>
      </c>
      <c r="D65" s="116">
        <v>44842</v>
      </c>
      <c r="E65" s="48">
        <v>3</v>
      </c>
      <c r="F65" s="48"/>
      <c r="G65" s="57">
        <v>0</v>
      </c>
      <c r="H65" s="120">
        <f t="shared" si="19"/>
        <v>44844</v>
      </c>
      <c r="I65" s="104">
        <v>44845</v>
      </c>
      <c r="J65" s="50">
        <f t="shared" si="16"/>
        <v>-2</v>
      </c>
      <c r="K65" s="50">
        <f t="shared" si="20"/>
        <v>2</v>
      </c>
      <c r="L65" s="50">
        <f t="shared" si="17"/>
        <v>0</v>
      </c>
      <c r="M65" s="50">
        <f t="shared" si="6"/>
        <v>0</v>
      </c>
      <c r="N65" s="50">
        <f t="shared" si="14"/>
        <v>3</v>
      </c>
      <c r="O65" s="59">
        <f t="shared" si="15"/>
        <v>0</v>
      </c>
      <c r="P65" s="54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3"/>
      <c r="EF65" s="53"/>
    </row>
    <row r="66" spans="1:136" s="45" customFormat="1" ht="15" hidden="1" customHeight="1" x14ac:dyDescent="0.35">
      <c r="A66" s="46" t="str">
        <f t="shared" ca="1" si="18"/>
        <v>6.6</v>
      </c>
      <c r="B66" s="93" t="s">
        <v>116</v>
      </c>
      <c r="C66" s="108" t="s">
        <v>35</v>
      </c>
      <c r="D66" s="115">
        <v>44847</v>
      </c>
      <c r="E66" s="48">
        <v>1</v>
      </c>
      <c r="F66" s="48"/>
      <c r="G66" s="49">
        <v>0</v>
      </c>
      <c r="H66" s="120">
        <f t="shared" si="19"/>
        <v>44847</v>
      </c>
      <c r="I66" s="104">
        <v>44847</v>
      </c>
      <c r="J66" s="50">
        <f t="shared" si="16"/>
        <v>1</v>
      </c>
      <c r="K66" s="50">
        <f t="shared" si="20"/>
        <v>1</v>
      </c>
      <c r="L66" s="50">
        <f t="shared" si="17"/>
        <v>0</v>
      </c>
      <c r="M66" s="50">
        <f t="shared" si="6"/>
        <v>0</v>
      </c>
      <c r="N66" s="50">
        <f t="shared" si="14"/>
        <v>1</v>
      </c>
      <c r="O66" s="51">
        <f t="shared" si="15"/>
        <v>0</v>
      </c>
      <c r="P66" s="65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  <c r="DF66" s="53"/>
      <c r="DG66" s="53"/>
      <c r="DH66" s="53"/>
      <c r="DI66" s="53"/>
      <c r="DJ66" s="53"/>
      <c r="DK66" s="53"/>
      <c r="DL66" s="53"/>
      <c r="DM66" s="53"/>
      <c r="DN66" s="53"/>
      <c r="DO66" s="53"/>
      <c r="DP66" s="53"/>
      <c r="DQ66" s="53"/>
      <c r="DR66" s="53"/>
      <c r="DS66" s="53"/>
      <c r="DT66" s="53"/>
      <c r="DU66" s="53"/>
      <c r="DV66" s="53"/>
      <c r="DW66" s="53"/>
      <c r="DX66" s="53"/>
      <c r="DY66" s="53"/>
      <c r="DZ66" s="53"/>
      <c r="EA66" s="53"/>
      <c r="EB66" s="53"/>
      <c r="EC66" s="53"/>
      <c r="ED66" s="53"/>
      <c r="EE66" s="53"/>
      <c r="EF66" s="53"/>
    </row>
    <row r="67" spans="1:136" s="45" customFormat="1" ht="15" hidden="1" customHeight="1" x14ac:dyDescent="0.35">
      <c r="A67" s="46" t="str">
        <f t="shared" ca="1" si="18"/>
        <v>6.7</v>
      </c>
      <c r="B67" s="47" t="s">
        <v>117</v>
      </c>
      <c r="C67" s="108" t="s">
        <v>35</v>
      </c>
      <c r="D67" s="113">
        <v>44845</v>
      </c>
      <c r="E67" s="48">
        <v>5</v>
      </c>
      <c r="F67" s="48"/>
      <c r="G67" s="57">
        <v>0</v>
      </c>
      <c r="H67" s="120">
        <f t="shared" si="19"/>
        <v>44849</v>
      </c>
      <c r="I67" s="104">
        <v>44850</v>
      </c>
      <c r="J67" s="50">
        <f t="shared" si="16"/>
        <v>0</v>
      </c>
      <c r="K67" s="50">
        <f t="shared" si="20"/>
        <v>4</v>
      </c>
      <c r="L67" s="50">
        <f t="shared" si="17"/>
        <v>0</v>
      </c>
      <c r="M67" s="50">
        <f t="shared" si="6"/>
        <v>0</v>
      </c>
      <c r="N67" s="50">
        <f t="shared" si="14"/>
        <v>5</v>
      </c>
      <c r="O67" s="51">
        <f t="shared" si="15"/>
        <v>0</v>
      </c>
      <c r="P67" s="52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  <c r="DK67" s="53"/>
      <c r="DL67" s="53"/>
      <c r="DM67" s="53"/>
      <c r="DN67" s="53"/>
      <c r="DO67" s="53"/>
      <c r="DP67" s="53"/>
      <c r="DQ67" s="53"/>
      <c r="DR67" s="53"/>
      <c r="DS67" s="53"/>
      <c r="DT67" s="53"/>
      <c r="DU67" s="53"/>
      <c r="DV67" s="53"/>
      <c r="DW67" s="53"/>
      <c r="DX67" s="53"/>
      <c r="DY67" s="53"/>
      <c r="DZ67" s="53"/>
      <c r="EA67" s="53"/>
      <c r="EB67" s="53"/>
      <c r="EC67" s="53"/>
      <c r="ED67" s="53"/>
      <c r="EE67" s="53"/>
      <c r="EF67" s="53"/>
    </row>
    <row r="68" spans="1:136" s="45" customFormat="1" ht="15" hidden="1" customHeight="1" x14ac:dyDescent="0.35">
      <c r="A68" s="46" t="str">
        <f t="shared" ca="1" si="18"/>
        <v>6.8</v>
      </c>
      <c r="B68" s="47" t="s">
        <v>118</v>
      </c>
      <c r="C68" s="108" t="s">
        <v>35</v>
      </c>
      <c r="D68" s="113">
        <v>44852</v>
      </c>
      <c r="E68" s="48">
        <v>1</v>
      </c>
      <c r="F68" s="48"/>
      <c r="G68" s="49">
        <v>0</v>
      </c>
      <c r="H68" s="120">
        <f t="shared" si="19"/>
        <v>44852</v>
      </c>
      <c r="I68" s="104">
        <v>44852</v>
      </c>
      <c r="J68" s="50">
        <f t="shared" si="16"/>
        <v>1</v>
      </c>
      <c r="K68" s="50">
        <f t="shared" si="20"/>
        <v>1</v>
      </c>
      <c r="L68" s="50">
        <f t="shared" si="17"/>
        <v>0</v>
      </c>
      <c r="M68" s="50">
        <f t="shared" si="6"/>
        <v>0</v>
      </c>
      <c r="N68" s="50">
        <f t="shared" si="14"/>
        <v>1</v>
      </c>
      <c r="O68" s="51">
        <f t="shared" si="15"/>
        <v>0</v>
      </c>
      <c r="P68" s="54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E68" s="53"/>
      <c r="DF68" s="53"/>
      <c r="DG68" s="53"/>
      <c r="DH68" s="53"/>
      <c r="DI68" s="53"/>
      <c r="DJ68" s="53"/>
      <c r="DK68" s="53"/>
      <c r="DL68" s="53"/>
      <c r="DM68" s="53"/>
      <c r="DN68" s="53"/>
      <c r="DO68" s="53"/>
      <c r="DP68" s="53"/>
      <c r="DQ68" s="53"/>
      <c r="DR68" s="53"/>
      <c r="DS68" s="53"/>
      <c r="DT68" s="53"/>
      <c r="DU68" s="53"/>
      <c r="DV68" s="53"/>
      <c r="DW68" s="53"/>
      <c r="DX68" s="53"/>
      <c r="DY68" s="53"/>
      <c r="DZ68" s="53"/>
      <c r="EA68" s="53"/>
      <c r="EB68" s="53"/>
      <c r="EC68" s="53"/>
      <c r="ED68" s="53"/>
      <c r="EE68" s="53"/>
      <c r="EF68" s="53"/>
    </row>
    <row r="69" spans="1:136" s="45" customFormat="1" ht="15" hidden="1" customHeight="1" x14ac:dyDescent="0.35">
      <c r="A69" s="46" t="str">
        <f t="shared" ca="1" si="18"/>
        <v>6.9</v>
      </c>
      <c r="B69" s="47" t="s">
        <v>119</v>
      </c>
      <c r="C69" s="108" t="s">
        <v>35</v>
      </c>
      <c r="D69" s="113">
        <v>44854</v>
      </c>
      <c r="E69" s="48">
        <v>1</v>
      </c>
      <c r="F69" s="48"/>
      <c r="G69" s="57">
        <v>0</v>
      </c>
      <c r="H69" s="120">
        <f t="shared" si="19"/>
        <v>44854</v>
      </c>
      <c r="I69" s="104">
        <v>44854</v>
      </c>
      <c r="J69" s="50">
        <f t="shared" si="16"/>
        <v>1</v>
      </c>
      <c r="K69" s="50">
        <f t="shared" si="20"/>
        <v>1</v>
      </c>
      <c r="L69" s="50">
        <f t="shared" si="17"/>
        <v>0</v>
      </c>
      <c r="M69" s="50">
        <f t="shared" si="6"/>
        <v>0</v>
      </c>
      <c r="N69" s="50">
        <f t="shared" si="14"/>
        <v>1</v>
      </c>
      <c r="O69" s="51">
        <f t="shared" si="15"/>
        <v>0</v>
      </c>
      <c r="P69" s="52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O69" s="53"/>
      <c r="DP69" s="53"/>
      <c r="DQ69" s="53"/>
      <c r="DR69" s="53"/>
      <c r="DS69" s="53"/>
      <c r="DT69" s="53"/>
      <c r="DU69" s="53"/>
      <c r="DV69" s="53"/>
      <c r="DW69" s="53"/>
      <c r="DX69" s="53"/>
      <c r="DY69" s="53"/>
      <c r="DZ69" s="53"/>
      <c r="EA69" s="53"/>
      <c r="EB69" s="53"/>
      <c r="EC69" s="53"/>
      <c r="ED69" s="53"/>
      <c r="EE69" s="53"/>
      <c r="EF69" s="53"/>
    </row>
    <row r="70" spans="1:136" s="45" customFormat="1" ht="15" hidden="1" customHeight="1" x14ac:dyDescent="0.35">
      <c r="A70" s="46" t="str">
        <f t="shared" ca="1" si="18"/>
        <v>6.10</v>
      </c>
      <c r="B70" s="47" t="s">
        <v>120</v>
      </c>
      <c r="C70" s="108" t="s">
        <v>35</v>
      </c>
      <c r="D70" s="113">
        <v>44855</v>
      </c>
      <c r="E70" s="48">
        <v>8</v>
      </c>
      <c r="F70" s="48"/>
      <c r="G70" s="49">
        <v>0</v>
      </c>
      <c r="H70" s="120">
        <f t="shared" si="19"/>
        <v>44862</v>
      </c>
      <c r="I70" s="104">
        <v>44864</v>
      </c>
      <c r="J70" s="50">
        <f t="shared" si="16"/>
        <v>-1</v>
      </c>
      <c r="K70" s="50">
        <f t="shared" si="20"/>
        <v>6</v>
      </c>
      <c r="L70" s="50">
        <f t="shared" si="17"/>
        <v>0</v>
      </c>
      <c r="M70" s="50">
        <f t="shared" si="6"/>
        <v>0</v>
      </c>
      <c r="N70" s="50">
        <f t="shared" si="14"/>
        <v>8</v>
      </c>
      <c r="O70" s="51">
        <f t="shared" si="15"/>
        <v>0</v>
      </c>
      <c r="P70" s="54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53"/>
      <c r="DP70" s="53"/>
      <c r="DQ70" s="53"/>
      <c r="DR70" s="53"/>
      <c r="DS70" s="53"/>
      <c r="DT70" s="53"/>
      <c r="DU70" s="53"/>
      <c r="DV70" s="53"/>
      <c r="DW70" s="53"/>
      <c r="DX70" s="53"/>
      <c r="DY70" s="53"/>
      <c r="DZ70" s="53"/>
      <c r="EA70" s="53"/>
      <c r="EB70" s="53"/>
      <c r="EC70" s="53"/>
      <c r="ED70" s="53"/>
      <c r="EE70" s="53"/>
      <c r="EF70" s="53"/>
    </row>
    <row r="71" spans="1:136" s="45" customFormat="1" ht="15" hidden="1" customHeight="1" x14ac:dyDescent="0.35">
      <c r="A71" s="46" t="str">
        <f t="shared" ca="1" si="18"/>
        <v>6.11</v>
      </c>
      <c r="B71" s="47" t="s">
        <v>121</v>
      </c>
      <c r="C71" s="108" t="s">
        <v>35</v>
      </c>
      <c r="D71" s="114">
        <v>44868</v>
      </c>
      <c r="E71" s="56">
        <v>1</v>
      </c>
      <c r="F71" s="56"/>
      <c r="G71" s="49">
        <v>0</v>
      </c>
      <c r="H71" s="120">
        <f t="shared" si="19"/>
        <v>44868</v>
      </c>
      <c r="I71" s="92">
        <v>44868</v>
      </c>
      <c r="J71" s="58">
        <f t="shared" si="16"/>
        <v>1</v>
      </c>
      <c r="K71" s="50">
        <f t="shared" si="20"/>
        <v>1</v>
      </c>
      <c r="L71" s="58">
        <f t="shared" si="17"/>
        <v>0</v>
      </c>
      <c r="M71" s="58">
        <f t="shared" si="6"/>
        <v>0</v>
      </c>
      <c r="N71" s="58">
        <f t="shared" si="14"/>
        <v>1</v>
      </c>
      <c r="O71" s="59">
        <f t="shared" si="15"/>
        <v>0</v>
      </c>
      <c r="P71" s="54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53"/>
      <c r="DP71" s="53"/>
      <c r="DQ71" s="53"/>
      <c r="DR71" s="53"/>
      <c r="DS71" s="53"/>
      <c r="DT71" s="53"/>
      <c r="DU71" s="53"/>
      <c r="DV71" s="53"/>
      <c r="DW71" s="53"/>
      <c r="DX71" s="53"/>
      <c r="DY71" s="53"/>
      <c r="DZ71" s="53"/>
      <c r="EA71" s="53"/>
      <c r="EB71" s="53"/>
      <c r="EC71" s="53"/>
      <c r="ED71" s="53"/>
      <c r="EE71" s="53"/>
      <c r="EF71" s="53"/>
    </row>
    <row r="72" spans="1:136" s="45" customFormat="1" ht="15" hidden="1" customHeight="1" x14ac:dyDescent="0.35">
      <c r="A72" s="46" t="str">
        <f t="shared" ca="1" si="18"/>
        <v>6.12</v>
      </c>
      <c r="B72" s="47" t="s">
        <v>122</v>
      </c>
      <c r="C72" s="108" t="s">
        <v>35</v>
      </c>
      <c r="D72" s="113">
        <v>44866</v>
      </c>
      <c r="E72" s="48">
        <v>5</v>
      </c>
      <c r="F72" s="48"/>
      <c r="G72" s="57">
        <v>0</v>
      </c>
      <c r="H72" s="120">
        <f>D72+E72-1</f>
        <v>44870</v>
      </c>
      <c r="I72" s="104">
        <v>44871</v>
      </c>
      <c r="J72" s="50">
        <f t="shared" si="16"/>
        <v>0</v>
      </c>
      <c r="K72" s="50">
        <f t="shared" si="20"/>
        <v>4</v>
      </c>
      <c r="L72" s="50">
        <f t="shared" si="17"/>
        <v>0</v>
      </c>
      <c r="M72" s="50">
        <f t="shared" si="6"/>
        <v>0</v>
      </c>
      <c r="N72" s="50">
        <f t="shared" si="14"/>
        <v>5</v>
      </c>
      <c r="O72" s="51">
        <f t="shared" si="15"/>
        <v>0</v>
      </c>
      <c r="P72" s="52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W72" s="53"/>
      <c r="DX72" s="53"/>
      <c r="DY72" s="53"/>
      <c r="DZ72" s="53"/>
      <c r="EA72" s="53"/>
      <c r="EB72" s="53"/>
      <c r="EC72" s="53"/>
      <c r="ED72" s="53"/>
      <c r="EE72" s="53"/>
      <c r="EF72" s="53"/>
    </row>
    <row r="73" spans="1:136" s="45" customFormat="1" ht="15" hidden="1" customHeight="1" x14ac:dyDescent="0.35">
      <c r="A73" s="46" t="str">
        <f t="shared" ca="1" si="18"/>
        <v>6.13</v>
      </c>
      <c r="B73" s="47" t="s">
        <v>123</v>
      </c>
      <c r="C73" s="108" t="s">
        <v>35</v>
      </c>
      <c r="D73" s="113">
        <v>44872</v>
      </c>
      <c r="E73" s="48">
        <v>6</v>
      </c>
      <c r="F73" s="48"/>
      <c r="G73" s="49">
        <v>0</v>
      </c>
      <c r="H73" s="120">
        <f>D73+E73-1</f>
        <v>44877</v>
      </c>
      <c r="I73" s="104">
        <v>44878</v>
      </c>
      <c r="J73" s="50">
        <f t="shared" si="16"/>
        <v>0</v>
      </c>
      <c r="K73" s="50">
        <f t="shared" si="20"/>
        <v>5</v>
      </c>
      <c r="L73" s="50">
        <f t="shared" si="17"/>
        <v>0</v>
      </c>
      <c r="M73" s="50">
        <f t="shared" si="6"/>
        <v>0</v>
      </c>
      <c r="N73" s="50">
        <f t="shared" si="14"/>
        <v>6</v>
      </c>
      <c r="O73" s="51">
        <f t="shared" si="15"/>
        <v>0</v>
      </c>
      <c r="P73" s="54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</row>
    <row r="74" spans="1:136" s="45" customFormat="1" ht="15" hidden="1" customHeight="1" x14ac:dyDescent="0.35">
      <c r="A74" s="46" t="str">
        <f t="shared" ca="1" si="18"/>
        <v>6.14</v>
      </c>
      <c r="B74" s="47" t="s">
        <v>124</v>
      </c>
      <c r="C74" s="108" t="s">
        <v>35</v>
      </c>
      <c r="D74" s="114">
        <v>44879</v>
      </c>
      <c r="E74" s="56">
        <v>5</v>
      </c>
      <c r="F74" s="56"/>
      <c r="G74" s="57">
        <v>0</v>
      </c>
      <c r="H74" s="120">
        <f t="shared" si="19"/>
        <v>44883</v>
      </c>
      <c r="I74" s="92">
        <v>44883</v>
      </c>
      <c r="J74" s="58">
        <f t="shared" si="16"/>
        <v>1</v>
      </c>
      <c r="K74" s="50">
        <f t="shared" si="20"/>
        <v>5</v>
      </c>
      <c r="L74" s="58">
        <f t="shared" si="17"/>
        <v>0</v>
      </c>
      <c r="M74" s="58">
        <f t="shared" si="6"/>
        <v>0</v>
      </c>
      <c r="N74" s="58">
        <f t="shared" si="14"/>
        <v>5</v>
      </c>
      <c r="O74" s="59">
        <f t="shared" si="15"/>
        <v>0</v>
      </c>
      <c r="P74" s="54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  <c r="DK74" s="53"/>
      <c r="DL74" s="53"/>
      <c r="DM74" s="53"/>
      <c r="DN74" s="53"/>
      <c r="DO74" s="53"/>
      <c r="DP74" s="53"/>
      <c r="DQ74" s="53"/>
      <c r="DR74" s="53"/>
      <c r="DS74" s="53"/>
      <c r="DT74" s="53"/>
      <c r="DU74" s="53"/>
      <c r="DV74" s="53"/>
      <c r="DW74" s="53"/>
      <c r="DX74" s="53"/>
      <c r="DY74" s="53"/>
      <c r="DZ74" s="53"/>
      <c r="EA74" s="53"/>
      <c r="EB74" s="53"/>
      <c r="EC74" s="53"/>
      <c r="ED74" s="53"/>
      <c r="EE74" s="53"/>
      <c r="EF74" s="53"/>
    </row>
    <row r="75" spans="1:136" s="45" customFormat="1" ht="15" hidden="1" customHeight="1" x14ac:dyDescent="0.35">
      <c r="A75" s="46" t="str">
        <f t="shared" ca="1" si="18"/>
        <v>6.15</v>
      </c>
      <c r="B75" s="47" t="s">
        <v>125</v>
      </c>
      <c r="C75" s="108" t="s">
        <v>35</v>
      </c>
      <c r="D75" s="113">
        <v>44883</v>
      </c>
      <c r="E75" s="48">
        <v>2</v>
      </c>
      <c r="F75" s="48"/>
      <c r="G75" s="49">
        <v>0</v>
      </c>
      <c r="H75" s="120">
        <f t="shared" si="19"/>
        <v>44884</v>
      </c>
      <c r="I75" s="104">
        <v>44885</v>
      </c>
      <c r="J75" s="50">
        <f t="shared" si="16"/>
        <v>0</v>
      </c>
      <c r="K75" s="50">
        <f t="shared" si="20"/>
        <v>1</v>
      </c>
      <c r="L75" s="50">
        <f t="shared" si="17"/>
        <v>0</v>
      </c>
      <c r="M75" s="50">
        <f t="shared" si="6"/>
        <v>0</v>
      </c>
      <c r="N75" s="50">
        <f t="shared" si="14"/>
        <v>2</v>
      </c>
      <c r="O75" s="51">
        <f t="shared" si="15"/>
        <v>0</v>
      </c>
      <c r="P75" s="52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E75" s="53"/>
      <c r="DF75" s="53"/>
      <c r="DG75" s="53"/>
      <c r="DH75" s="53"/>
      <c r="DI75" s="53"/>
      <c r="DJ75" s="53"/>
      <c r="DK75" s="53"/>
      <c r="DL75" s="53"/>
      <c r="DM75" s="53"/>
      <c r="DN75" s="53"/>
      <c r="DO75" s="53"/>
      <c r="DP75" s="53"/>
      <c r="DQ75" s="53"/>
      <c r="DR75" s="53"/>
      <c r="DS75" s="53"/>
      <c r="DT75" s="53"/>
      <c r="DU75" s="53"/>
      <c r="DV75" s="53"/>
      <c r="DW75" s="53"/>
      <c r="DX75" s="53"/>
      <c r="DY75" s="53"/>
      <c r="DZ75" s="53"/>
      <c r="EA75" s="53"/>
      <c r="EB75" s="53"/>
      <c r="EC75" s="53"/>
      <c r="ED75" s="53"/>
      <c r="EE75" s="53"/>
      <c r="EF75" s="53"/>
    </row>
    <row r="76" spans="1:136" s="45" customFormat="1" ht="15" hidden="1" customHeight="1" x14ac:dyDescent="0.35">
      <c r="A76" s="46" t="str">
        <f t="shared" ca="1" si="18"/>
        <v>6.16</v>
      </c>
      <c r="B76" s="47" t="s">
        <v>126</v>
      </c>
      <c r="C76" s="108" t="s">
        <v>35</v>
      </c>
      <c r="D76" s="113">
        <v>44889</v>
      </c>
      <c r="E76" s="48">
        <v>1</v>
      </c>
      <c r="F76" s="48"/>
      <c r="G76" s="57">
        <v>0</v>
      </c>
      <c r="H76" s="120">
        <f t="shared" si="19"/>
        <v>44889</v>
      </c>
      <c r="I76" s="104">
        <v>44889</v>
      </c>
      <c r="J76" s="50">
        <f t="shared" si="16"/>
        <v>1</v>
      </c>
      <c r="K76" s="50">
        <f t="shared" si="20"/>
        <v>1</v>
      </c>
      <c r="L76" s="50">
        <f t="shared" ref="L76:L82" si="21">ROUNDDOWN(G76*E76,0)</f>
        <v>0</v>
      </c>
      <c r="M76" s="50">
        <f t="shared" ref="M76:M82" si="22">ROUNDDOWN(G76*F76,0)</f>
        <v>0</v>
      </c>
      <c r="N76" s="50">
        <f t="shared" si="14"/>
        <v>1</v>
      </c>
      <c r="O76" s="51">
        <f t="shared" si="15"/>
        <v>0</v>
      </c>
      <c r="P76" s="54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  <c r="DS76" s="53"/>
      <c r="DT76" s="53"/>
      <c r="DU76" s="53"/>
      <c r="DV76" s="53"/>
      <c r="DW76" s="53"/>
      <c r="DX76" s="53"/>
      <c r="DY76" s="53"/>
      <c r="DZ76" s="53"/>
      <c r="EA76" s="53"/>
      <c r="EB76" s="53"/>
      <c r="EC76" s="53"/>
      <c r="ED76" s="53"/>
      <c r="EE76" s="53"/>
      <c r="EF76" s="53"/>
    </row>
    <row r="77" spans="1:136" s="45" customFormat="1" ht="15" hidden="1" customHeight="1" x14ac:dyDescent="0.35">
      <c r="A77" s="46" t="str">
        <f ca="1">IF(ISERROR(VALUE(SUBSTITUTE(OFFSET(A77,-1,0,1,1),".",""))),"0.1",IF(ISERROR(FIND("@",SUBSTITUTE(OFFSET(A77,-1,0,1,1),".","@",1))),OFFSET(A77,-1,0,1,1)&amp;".1",LEFT(OFFSET(A77,-1,0,1,1),FIND("@",SUBSTITUTE(OFFSET(A77,-1,0,1,1),".","@",1)))&amp;IF(ISERROR(FIND("@",SUBSTITUTE(OFFSET(A77,-1,0,1,1),".","@",2))),VALUE(RIGHT(OFFSET(A77,-1,0,1,1),LEN(OFFSET(A77,-1,0,1,1))-FIND("@",SUBSTITUTE(OFFSET(A77,-1,0,1,1),".","@",1))))+1,VALUE(MID(OFFSET(A77,-1,0,1,1),FIND("@",SUBSTITUTE(OFFSET(A77,-1,0,1,1),".","@",1))+1,(FIND("@",SUBSTITUTE(OFFSET(A77,-1,0,1,1),".","@",2))-FIND("@",SUBSTITUTE(OFFSET(A77,-1,0,1,1),".","@",1))-1)))+1)))</f>
        <v>6.17</v>
      </c>
      <c r="B77" s="47" t="s">
        <v>127</v>
      </c>
      <c r="C77" s="108" t="s">
        <v>35</v>
      </c>
      <c r="D77" s="114">
        <v>44885</v>
      </c>
      <c r="E77" s="56">
        <v>7</v>
      </c>
      <c r="F77" s="56"/>
      <c r="G77" s="49">
        <v>0</v>
      </c>
      <c r="H77" s="120">
        <f t="shared" si="19"/>
        <v>44891</v>
      </c>
      <c r="I77" s="92">
        <v>44892</v>
      </c>
      <c r="J77" s="58">
        <f t="shared" si="16"/>
        <v>0</v>
      </c>
      <c r="K77" s="50">
        <f t="shared" si="20"/>
        <v>5</v>
      </c>
      <c r="L77" s="58">
        <f t="shared" si="21"/>
        <v>0</v>
      </c>
      <c r="M77" s="58">
        <f t="shared" si="22"/>
        <v>0</v>
      </c>
      <c r="N77" s="58">
        <f t="shared" si="14"/>
        <v>7</v>
      </c>
      <c r="O77" s="59">
        <f t="shared" si="15"/>
        <v>0</v>
      </c>
      <c r="P77" s="54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  <c r="DS77" s="53"/>
      <c r="DT77" s="53"/>
      <c r="DU77" s="53"/>
      <c r="DV77" s="53"/>
      <c r="DW77" s="53"/>
      <c r="DX77" s="53"/>
      <c r="DY77" s="53"/>
      <c r="DZ77" s="53"/>
      <c r="EA77" s="53"/>
      <c r="EB77" s="53"/>
      <c r="EC77" s="53"/>
      <c r="ED77" s="53"/>
      <c r="EE77" s="53"/>
      <c r="EF77" s="53"/>
    </row>
    <row r="78" spans="1:136" s="45" customFormat="1" ht="15" hidden="1" customHeight="1" x14ac:dyDescent="0.35">
      <c r="A78" s="46" t="str">
        <f t="shared" ca="1" si="18"/>
        <v>6.18</v>
      </c>
      <c r="B78" s="47" t="s">
        <v>128</v>
      </c>
      <c r="C78" s="108" t="s">
        <v>35</v>
      </c>
      <c r="D78" s="113">
        <v>44894</v>
      </c>
      <c r="E78" s="48">
        <v>1</v>
      </c>
      <c r="F78" s="48"/>
      <c r="G78" s="57">
        <v>0</v>
      </c>
      <c r="H78" s="120">
        <f t="shared" si="19"/>
        <v>44894</v>
      </c>
      <c r="I78" s="104">
        <v>44894</v>
      </c>
      <c r="J78" s="50">
        <f t="shared" si="16"/>
        <v>1</v>
      </c>
      <c r="K78" s="50">
        <f t="shared" si="20"/>
        <v>1</v>
      </c>
      <c r="L78" s="50">
        <f t="shared" si="21"/>
        <v>0</v>
      </c>
      <c r="M78" s="50">
        <f t="shared" si="22"/>
        <v>0</v>
      </c>
      <c r="N78" s="50">
        <f t="shared" si="14"/>
        <v>1</v>
      </c>
      <c r="O78" s="51">
        <f t="shared" si="15"/>
        <v>0</v>
      </c>
      <c r="P78" s="52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  <c r="DS78" s="53"/>
      <c r="DT78" s="53"/>
      <c r="DU78" s="53"/>
      <c r="DV78" s="53"/>
      <c r="DW78" s="53"/>
      <c r="DX78" s="53"/>
      <c r="DY78" s="53"/>
      <c r="DZ78" s="53"/>
      <c r="EA78" s="53"/>
      <c r="EB78" s="53"/>
      <c r="EC78" s="53"/>
      <c r="ED78" s="53"/>
      <c r="EE78" s="53"/>
      <c r="EF78" s="53"/>
    </row>
    <row r="79" spans="1:136" s="45" customFormat="1" ht="15" hidden="1" customHeight="1" x14ac:dyDescent="0.35">
      <c r="A79" s="46" t="str">
        <f t="shared" ca="1" si="18"/>
        <v>6.19</v>
      </c>
      <c r="B79" s="47" t="s">
        <v>129</v>
      </c>
      <c r="C79" s="108" t="s">
        <v>35</v>
      </c>
      <c r="D79" s="113">
        <v>44894</v>
      </c>
      <c r="E79" s="48">
        <v>1</v>
      </c>
      <c r="F79" s="48"/>
      <c r="G79" s="49">
        <v>0</v>
      </c>
      <c r="H79" s="120">
        <f t="shared" si="19"/>
        <v>44894</v>
      </c>
      <c r="I79" s="104">
        <v>44896</v>
      </c>
      <c r="J79" s="50">
        <f t="shared" si="16"/>
        <v>-3</v>
      </c>
      <c r="K79" s="50">
        <f t="shared" si="20"/>
        <v>3</v>
      </c>
      <c r="L79" s="50">
        <f t="shared" si="21"/>
        <v>0</v>
      </c>
      <c r="M79" s="50">
        <f t="shared" si="22"/>
        <v>0</v>
      </c>
      <c r="N79" s="50">
        <f t="shared" si="14"/>
        <v>1</v>
      </c>
      <c r="O79" s="51">
        <f t="shared" si="15"/>
        <v>0</v>
      </c>
      <c r="P79" s="54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  <c r="DS79" s="53"/>
      <c r="DT79" s="53"/>
      <c r="DU79" s="53"/>
      <c r="DV79" s="53"/>
      <c r="DW79" s="53"/>
      <c r="DX79" s="53"/>
      <c r="DY79" s="53"/>
      <c r="DZ79" s="53"/>
      <c r="EA79" s="53"/>
      <c r="EB79" s="53"/>
      <c r="EC79" s="53"/>
      <c r="ED79" s="53"/>
      <c r="EE79" s="53"/>
      <c r="EF79" s="53"/>
    </row>
    <row r="80" spans="1:136" s="45" customFormat="1" ht="15" hidden="1" customHeight="1" x14ac:dyDescent="0.35">
      <c r="A80" s="46" t="str">
        <f t="shared" ca="1" si="18"/>
        <v>6.20</v>
      </c>
      <c r="B80" s="47" t="s">
        <v>130</v>
      </c>
      <c r="C80" s="108" t="s">
        <v>35</v>
      </c>
      <c r="D80" s="114">
        <v>44903</v>
      </c>
      <c r="E80" s="56">
        <v>1</v>
      </c>
      <c r="F80" s="56"/>
      <c r="G80" s="57">
        <v>0</v>
      </c>
      <c r="H80" s="120">
        <f t="shared" si="19"/>
        <v>44903</v>
      </c>
      <c r="I80" s="92">
        <v>44904</v>
      </c>
      <c r="J80" s="58">
        <f t="shared" si="16"/>
        <v>-2</v>
      </c>
      <c r="K80" s="50">
        <f t="shared" si="20"/>
        <v>2</v>
      </c>
      <c r="L80" s="58">
        <f t="shared" si="21"/>
        <v>0</v>
      </c>
      <c r="M80" s="58">
        <f t="shared" si="22"/>
        <v>0</v>
      </c>
      <c r="N80" s="58">
        <f t="shared" si="14"/>
        <v>1</v>
      </c>
      <c r="O80" s="59">
        <f t="shared" si="15"/>
        <v>0</v>
      </c>
      <c r="P80" s="54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  <c r="DS80" s="53"/>
      <c r="DT80" s="53"/>
      <c r="DU80" s="53"/>
      <c r="DV80" s="53"/>
      <c r="DW80" s="53"/>
      <c r="DX80" s="53"/>
      <c r="DY80" s="53"/>
      <c r="DZ80" s="53"/>
      <c r="EA80" s="53"/>
      <c r="EB80" s="53"/>
      <c r="EC80" s="53"/>
      <c r="ED80" s="53"/>
      <c r="EE80" s="53"/>
      <c r="EF80" s="53"/>
    </row>
    <row r="81" spans="1:136" s="45" customFormat="1" ht="15" hidden="1" customHeight="1" x14ac:dyDescent="0.35">
      <c r="A81" s="46" t="str">
        <f t="shared" ca="1" si="18"/>
        <v>6.21</v>
      </c>
      <c r="B81" s="47" t="s">
        <v>131</v>
      </c>
      <c r="C81" s="108" t="s">
        <v>35</v>
      </c>
      <c r="D81" s="113">
        <v>44903</v>
      </c>
      <c r="E81" s="48">
        <v>1</v>
      </c>
      <c r="F81" s="48"/>
      <c r="G81" s="49">
        <v>0</v>
      </c>
      <c r="H81" s="120">
        <f t="shared" si="19"/>
        <v>44903</v>
      </c>
      <c r="I81" s="104">
        <v>44904</v>
      </c>
      <c r="J81" s="50">
        <f t="shared" si="16"/>
        <v>-2</v>
      </c>
      <c r="K81" s="50">
        <f t="shared" si="20"/>
        <v>2</v>
      </c>
      <c r="L81" s="50">
        <f t="shared" si="21"/>
        <v>0</v>
      </c>
      <c r="M81" s="50">
        <f t="shared" si="22"/>
        <v>0</v>
      </c>
      <c r="N81" s="50">
        <f t="shared" si="14"/>
        <v>1</v>
      </c>
      <c r="O81" s="51">
        <f t="shared" si="15"/>
        <v>0</v>
      </c>
      <c r="P81" s="52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  <c r="DS81" s="53"/>
      <c r="DT81" s="53"/>
      <c r="DU81" s="53"/>
      <c r="DV81" s="53"/>
      <c r="DW81" s="53"/>
      <c r="DX81" s="53"/>
      <c r="DY81" s="53"/>
      <c r="DZ81" s="53"/>
      <c r="EA81" s="53"/>
      <c r="EB81" s="53"/>
      <c r="EC81" s="53"/>
      <c r="ED81" s="53"/>
      <c r="EE81" s="53"/>
      <c r="EF81" s="53"/>
    </row>
    <row r="82" spans="1:136" s="45" customFormat="1" ht="15" hidden="1" customHeight="1" x14ac:dyDescent="0.35">
      <c r="A82" s="46" t="str">
        <f t="shared" ca="1" si="18"/>
        <v>6.22</v>
      </c>
      <c r="B82" s="47" t="s">
        <v>132</v>
      </c>
      <c r="C82" s="108" t="s">
        <v>35</v>
      </c>
      <c r="D82" s="113">
        <v>44905</v>
      </c>
      <c r="E82" s="48">
        <v>2</v>
      </c>
      <c r="F82" s="48"/>
      <c r="G82" s="49">
        <v>0</v>
      </c>
      <c r="H82" s="120">
        <f t="shared" si="19"/>
        <v>44906</v>
      </c>
      <c r="I82" s="104">
        <v>44908</v>
      </c>
      <c r="J82" s="50">
        <f t="shared" si="16"/>
        <v>-2</v>
      </c>
      <c r="K82" s="50">
        <f t="shared" si="20"/>
        <v>2</v>
      </c>
      <c r="L82" s="50">
        <f t="shared" si="21"/>
        <v>0</v>
      </c>
      <c r="M82" s="50">
        <f t="shared" si="22"/>
        <v>0</v>
      </c>
      <c r="N82" s="50">
        <f t="shared" si="14"/>
        <v>2</v>
      </c>
      <c r="O82" s="51">
        <f t="shared" si="15"/>
        <v>0</v>
      </c>
      <c r="P82" s="52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  <c r="DS82" s="53"/>
      <c r="DT82" s="53"/>
      <c r="DU82" s="53"/>
      <c r="DV82" s="53"/>
      <c r="DW82" s="53"/>
      <c r="DX82" s="53"/>
      <c r="DY82" s="53"/>
      <c r="DZ82" s="53"/>
      <c r="EA82" s="53"/>
      <c r="EB82" s="53"/>
      <c r="EC82" s="53"/>
      <c r="ED82" s="53"/>
      <c r="EE82" s="53"/>
      <c r="EF82" s="53"/>
    </row>
  </sheetData>
  <mergeCells count="5">
    <mergeCell ref="D12:E12"/>
    <mergeCell ref="C4:D4"/>
    <mergeCell ref="C5:D5"/>
    <mergeCell ref="C6:D6"/>
    <mergeCell ref="C7:D7"/>
  </mergeCells>
  <conditionalFormatting sqref="Q16:EF60">
    <cfRule type="expression" dxfId="29" priority="14">
      <formula>AND(Q$11&gt;$H16,Q$11&lt;=$I16)</formula>
    </cfRule>
  </conditionalFormatting>
  <conditionalFormatting sqref="Q28:EF29 Q16:EF24 Q48:EF53 Q59:EF59">
    <cfRule type="expression" dxfId="28" priority="15">
      <formula>IF($F16&gt;$E16,AND(Q$11&gt;=$D16,Q$11&lt;=$I16-$O16),AND(Q$11&gt;=$D16,Q$11&lt;=$H16-$N16))</formula>
    </cfRule>
    <cfRule type="expression" dxfId="27" priority="16">
      <formula>AND(Q$11&gt;=$D16,Q$11&lt;=$H16)</formula>
    </cfRule>
  </conditionalFormatting>
  <conditionalFormatting sqref="Q26:EF27 Q46:EF47 Q55:EF55 Q57:EF58">
    <cfRule type="expression" dxfId="26" priority="18">
      <formula>AND(Q$11&gt;=$D26,Q$11&lt;=$H26)</formula>
    </cfRule>
  </conditionalFormatting>
  <conditionalFormatting sqref="Q26:EF27 Q46:EF47 Q55:EF55 Q57:EF58">
    <cfRule type="expression" dxfId="25" priority="17">
      <formula>IF($F26&gt;$E26,AND(Q$11&gt;=$D26,Q$11&lt;=$I26-$O26),AND(Q$11&gt;=$D26,Q$11&lt;=$H26-$N26))</formula>
    </cfRule>
  </conditionalFormatting>
  <conditionalFormatting sqref="Q25:EF25 Q45:EF45 Q54:EF54 Q56:EF56 Q60:EF60">
    <cfRule type="expression" dxfId="24" priority="19">
      <formula>IF($F25&gt;$E25,AND(Q$11&gt;=$D25,Q$11&lt;=$I25-$O25),AND(Q$11&gt;=$D25,Q$11&lt;=$H25-$N25))</formula>
    </cfRule>
    <cfRule type="expression" dxfId="23" priority="20">
      <formula>AND(Q$11&gt;=$D25,Q$11&lt;=$H25)</formula>
    </cfRule>
  </conditionalFormatting>
  <conditionalFormatting sqref="Q30:EF44">
    <cfRule type="expression" dxfId="22" priority="12">
      <formula>IF($F30&gt;$E30,AND(Q$11&gt;=$D30,Q$11&lt;=$I30-$O30),AND(Q$11&gt;=$D30,Q$11&lt;=$H30-$N30))</formula>
    </cfRule>
    <cfRule type="expression" dxfId="21" priority="13">
      <formula>AND(Q$11&gt;=$D30,Q$11&lt;=$H30)</formula>
    </cfRule>
  </conditionalFormatting>
  <conditionalFormatting sqref="Q12:EF12">
    <cfRule type="expression" dxfId="20" priority="9">
      <formula>AND(Q$11&gt;$H12,Q$11&lt;=$I12)</formula>
    </cfRule>
  </conditionalFormatting>
  <conditionalFormatting sqref="Q12:EF12">
    <cfRule type="expression" dxfId="19" priority="10">
      <formula>IF($F12&gt;$E12,AND(Q$11&gt;=$D12,Q$11&lt;=$I12-$O12),AND(Q$11&gt;=$D12,Q$11&lt;=$H12-$N12))</formula>
    </cfRule>
    <cfRule type="expression" dxfId="18" priority="11">
      <formula>AND(Q$11&gt;=$D12,Q$11&lt;=$H12)</formula>
    </cfRule>
  </conditionalFormatting>
  <conditionalFormatting sqref="Q14:EF15">
    <cfRule type="expression" dxfId="17" priority="6">
      <formula>AND(Q$11&gt;$H14,Q$11&lt;=$I14)</formula>
    </cfRule>
  </conditionalFormatting>
  <conditionalFormatting sqref="Q14:EF15">
    <cfRule type="expression" dxfId="16" priority="8">
      <formula>AND(Q$11&gt;=$D14,Q$11&lt;=$H14)</formula>
    </cfRule>
  </conditionalFormatting>
  <conditionalFormatting sqref="Q14:EF15">
    <cfRule type="expression" dxfId="15" priority="7">
      <formula>IF($F14&gt;$E14,AND(Q$11&gt;=$D14,Q$11&lt;=$I14-$O14),AND(Q$11&gt;=$D14,Q$11&lt;=$H14-$N14))</formula>
    </cfRule>
  </conditionalFormatting>
  <conditionalFormatting sqref="Q13:EF13">
    <cfRule type="expression" dxfId="14" priority="3">
      <formula>AND(Q$11&gt;$H13,Q$11&lt;=$I13)</formula>
    </cfRule>
  </conditionalFormatting>
  <conditionalFormatting sqref="Q13:EF13">
    <cfRule type="expression" dxfId="13" priority="5">
      <formula>AND(Q$11&gt;=$D13,Q$11&lt;=$H13)</formula>
    </cfRule>
  </conditionalFormatting>
  <conditionalFormatting sqref="Q13:EF13">
    <cfRule type="expression" dxfId="12" priority="4">
      <formula>IF($F13&gt;$E13,AND(Q$11&gt;=$D13,Q$11&lt;=$I13-$O13),AND(Q$11&gt;=$D13,Q$11&lt;=$H13-$N13))</formula>
    </cfRule>
  </conditionalFormatting>
  <conditionalFormatting sqref="Q9:EF9">
    <cfRule type="expression" dxfId="11" priority="2">
      <formula>YEAR(Q9)=YEAR(Q11)</formula>
    </cfRule>
  </conditionalFormatting>
  <conditionalFormatting sqref="Q11:DW11 Q12:EF82">
    <cfRule type="expression" dxfId="10" priority="21">
      <formula>Q$11=$C$4</formula>
    </cfRule>
  </conditionalFormatting>
  <conditionalFormatting sqref="Q10:EF10">
    <cfRule type="expression" dxfId="9" priority="22">
      <formula>Q$11=$C$4</formula>
    </cfRule>
  </conditionalFormatting>
  <conditionalFormatting sqref="G12:G82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{89D3634D-D084-4482-906A-9C5881F9837F}</x14:id>
        </ext>
      </extLst>
    </cfRule>
  </conditionalFormatting>
  <conditionalFormatting sqref="Q61:EF62 Q67:EF70 Q72:EF73 Q75:EF76 Q78:EF79 Q81:EF82">
    <cfRule type="expression" dxfId="8" priority="24">
      <formula>AND(Q$11&gt;=$I61,Q$11&lt;=$H61)</formula>
    </cfRule>
  </conditionalFormatting>
  <conditionalFormatting sqref="Q66:EF66">
    <cfRule type="expression" dxfId="7" priority="27">
      <formula>AND(Q$11&gt;=$I66,Q$11&lt;=$H66)</formula>
    </cfRule>
  </conditionalFormatting>
  <conditionalFormatting sqref="Q63:EF64 Q71:EF71 Q74:EF74 Q77:EF77 Q80:EF80">
    <cfRule type="expression" dxfId="6" priority="29">
      <formula>AND(Q$11&gt;=$I63,Q$11&lt;=$H63)</formula>
    </cfRule>
  </conditionalFormatting>
  <conditionalFormatting sqref="Q65:EF65">
    <cfRule type="expression" dxfId="5" priority="31">
      <formula>AND(Q$11&gt;=$I65,Q$11&lt;=$H65)</formula>
    </cfRule>
  </conditionalFormatting>
  <dataValidations count="2">
    <dataValidation type="list" allowBlank="1" showInputMessage="1" prompt="Enter or select the name of the person responsible for completing the task." sqref="C55:C82 C26:C44 C46:C53 C13:C17 C19:C24" xr:uid="{00000000-0002-0000-0200-000000000000}">
      <formula1>_name</formula1>
    </dataValidation>
    <dataValidation type="list" allowBlank="1" showInputMessage="1" showErrorMessage="1" sqref="C6" xr:uid="{00000000-0002-0000-0200-000001000000}">
      <formula1>"Sunday, Monday, Tuesday, Wednesday, Thursday, Friday, Saturday"</formula1>
    </dataValidation>
  </dataValidations>
  <pageMargins left="0.7" right="0.7" top="0.75" bottom="0.75" header="0.3" footer="0.3"/>
  <pageSetup fitToHeight="0" orientation="landscape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3634D-D084-4482-906A-9C5881F983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G12:G82</xm:sqref>
        </x14:conditionalFormatting>
        <x14:conditionalFormatting xmlns:xm="http://schemas.microsoft.com/office/excel/2006/main">
          <x14:cfRule type="expression" priority="23" id="{62C42C01-6495-4D08-BDC5-58BF6C96EB09}">
            <xm:f>AND(Q$11&gt;$H61,Q$11&lt;='Project Gantt Chart'!#REF!)</xm:f>
            <x14:dxf>
              <fill>
                <patternFill patternType="lightDown">
                  <fgColor theme="1" tint="0.14996795556505021"/>
                </patternFill>
              </fill>
            </x14:dxf>
          </x14:cfRule>
          <xm:sqref>Q61:EF82</xm:sqref>
        </x14:conditionalFormatting>
        <x14:conditionalFormatting xmlns:xm="http://schemas.microsoft.com/office/excel/2006/main">
          <x14:cfRule type="expression" priority="25" id="{54BEFA30-CB30-4F94-96B4-033B5F50458B}">
            <xm:f>IF($F61&gt;$E61,AND(Q$11&gt;=$I61,Q$11&lt;='Project Gantt Chart'!#REF!-$O61),AND(Q$11&gt;=$I61,Q$11&lt;=$H61-$N61))</xm:f>
            <x14:dxf>
              <fill>
                <patternFill>
                  <bgColor theme="9" tint="-0.24994659260841701"/>
                </patternFill>
              </fill>
            </x14:dxf>
          </x14:cfRule>
          <xm:sqref>Q61:EF62 Q67:EF70 Q72:EF73 Q75:EF76 Q78:EF79 Q81:EF82</xm:sqref>
        </x14:conditionalFormatting>
        <x14:conditionalFormatting xmlns:xm="http://schemas.microsoft.com/office/excel/2006/main">
          <x14:cfRule type="expression" priority="26" id="{586AE6A1-C576-48C2-85D0-6638C171D9F0}">
            <xm:f>IF($F66&gt;$E66,AND(Q$11&gt;=$I66,Q$11&lt;='Project Gantt Chart'!#REF!-$O66),AND(Q$11&gt;=$I66,Q$11&lt;=$H66-$N66))</xm:f>
            <x14:dxf>
              <fill>
                <patternFill>
                  <bgColor rgb="FF7030A0"/>
                </patternFill>
              </fill>
            </x14:dxf>
          </x14:cfRule>
          <xm:sqref>Q66:EF66</xm:sqref>
        </x14:conditionalFormatting>
        <x14:conditionalFormatting xmlns:xm="http://schemas.microsoft.com/office/excel/2006/main">
          <x14:cfRule type="expression" priority="28" id="{1DC5FFFA-8595-43CD-B1D7-6EB77860BEBC}">
            <xm:f>IF($F63&gt;$E63,AND(Q$11&gt;=$I63,Q$11&lt;='Project Gantt Chart'!#REF!-$O63),AND(Q$11&gt;=$I63,Q$11&lt;=$H63-$N63))</xm:f>
            <x14:dxf>
              <fill>
                <patternFill>
                  <bgColor rgb="FFFFC000"/>
                </patternFill>
              </fill>
            </x14:dxf>
          </x14:cfRule>
          <xm:sqref>Q63:EF64 Q71:EF71 Q74:EF74 Q77:EF77 Q80:EF80</xm:sqref>
        </x14:conditionalFormatting>
        <x14:conditionalFormatting xmlns:xm="http://schemas.microsoft.com/office/excel/2006/main">
          <x14:cfRule type="expression" priority="30" id="{30F570C3-53B0-4558-9832-FE9415FD5B12}">
            <xm:f>IF($F65&gt;$E65,AND(Q$11&gt;=$I65,Q$11&lt;='Project Gantt Chart'!#REF!-$O65),AND(Q$11&gt;=$I65,Q$11&lt;=$H65-$N65))</xm:f>
            <x14:dxf>
              <fill>
                <patternFill>
                  <bgColor rgb="FFC00000"/>
                </patternFill>
              </fill>
            </x14:dxf>
          </x14:cfRule>
          <xm:sqref>Q65:EF65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8"/>
  <sheetViews>
    <sheetView showGridLines="0" topLeftCell="A20" workbookViewId="0">
      <selection activeCell="I30" sqref="I30"/>
    </sheetView>
  </sheetViews>
  <sheetFormatPr defaultColWidth="9.26953125" defaultRowHeight="14.5" x14ac:dyDescent="0.35"/>
  <cols>
    <col min="1" max="2" width="2.26953125" style="9" customWidth="1"/>
    <col min="3" max="3" width="17.7265625" style="81" customWidth="1"/>
    <col min="4" max="5" width="13.26953125" style="9" customWidth="1"/>
    <col min="6" max="6" width="15.453125" style="9" customWidth="1"/>
    <col min="7" max="7" width="13.26953125" style="9" customWidth="1"/>
    <col min="8" max="8" width="10.54296875" style="9" customWidth="1"/>
    <col min="9" max="9" width="13.26953125" style="9" customWidth="1"/>
    <col min="10" max="10" width="1.7265625" style="9" customWidth="1"/>
    <col min="11" max="16384" width="9.26953125" style="9"/>
  </cols>
  <sheetData>
    <row r="1" spans="1:10" customFormat="1" ht="31" x14ac:dyDescent="0.7">
      <c r="A1" s="9"/>
      <c r="B1" s="84" t="s">
        <v>153</v>
      </c>
      <c r="C1" s="73"/>
    </row>
    <row r="2" spans="1:10" customFormat="1" x14ac:dyDescent="0.35">
      <c r="C2" s="73"/>
    </row>
    <row r="3" spans="1:10" customFormat="1" x14ac:dyDescent="0.35">
      <c r="C3" s="73"/>
    </row>
    <row r="4" spans="1:10" customFormat="1" ht="21" x14ac:dyDescent="0.5">
      <c r="B4" s="72" t="s">
        <v>154</v>
      </c>
      <c r="C4" s="72"/>
      <c r="D4" s="71"/>
      <c r="E4" s="71"/>
      <c r="F4" s="71"/>
      <c r="G4" s="71"/>
      <c r="H4" s="71"/>
      <c r="I4" s="71"/>
      <c r="J4" s="71"/>
    </row>
    <row r="5" spans="1:10" customFormat="1" x14ac:dyDescent="0.35">
      <c r="C5" s="73"/>
    </row>
    <row r="6" spans="1:10" customFormat="1" x14ac:dyDescent="0.35">
      <c r="C6" s="74" t="s">
        <v>19</v>
      </c>
      <c r="D6" t="s">
        <v>155</v>
      </c>
    </row>
    <row r="7" spans="1:10" customFormat="1" x14ac:dyDescent="0.35">
      <c r="C7" s="74" t="s">
        <v>156</v>
      </c>
      <c r="D7" t="s">
        <v>157</v>
      </c>
    </row>
    <row r="8" spans="1:10" customFormat="1" x14ac:dyDescent="0.35">
      <c r="C8" s="73"/>
    </row>
    <row r="9" spans="1:10" customFormat="1" ht="21" x14ac:dyDescent="0.5">
      <c r="B9" s="72" t="s">
        <v>158</v>
      </c>
      <c r="C9" s="72"/>
      <c r="D9" s="71"/>
      <c r="E9" s="71"/>
      <c r="F9" s="71"/>
      <c r="G9" s="71"/>
      <c r="H9" s="71"/>
      <c r="I9" s="71"/>
      <c r="J9" s="71"/>
    </row>
    <row r="10" spans="1:10" customFormat="1" x14ac:dyDescent="0.35">
      <c r="C10" s="73"/>
    </row>
    <row r="11" spans="1:10" ht="18" customHeight="1" x14ac:dyDescent="0.35">
      <c r="C11" s="82" t="s">
        <v>159</v>
      </c>
      <c r="D11" s="80"/>
      <c r="E11" s="80"/>
      <c r="F11" s="80"/>
      <c r="G11" s="80"/>
      <c r="H11" s="80"/>
      <c r="I11" s="80"/>
    </row>
    <row r="12" spans="1:10" customFormat="1" x14ac:dyDescent="0.35">
      <c r="C12" s="87" t="s">
        <v>160</v>
      </c>
    </row>
    <row r="13" spans="1:10" customFormat="1" x14ac:dyDescent="0.35">
      <c r="C13" s="73" t="s">
        <v>161</v>
      </c>
    </row>
    <row r="14" spans="1:10" customFormat="1" x14ac:dyDescent="0.35">
      <c r="C14" s="87" t="s">
        <v>162</v>
      </c>
    </row>
    <row r="15" spans="1:10" customFormat="1" x14ac:dyDescent="0.35">
      <c r="C15" s="73" t="s">
        <v>163</v>
      </c>
    </row>
    <row r="16" spans="1:10" customFormat="1" x14ac:dyDescent="0.35">
      <c r="C16" s="73" t="s">
        <v>164</v>
      </c>
    </row>
    <row r="17" spans="3:9" customFormat="1" x14ac:dyDescent="0.35">
      <c r="C17" s="87" t="s">
        <v>165</v>
      </c>
    </row>
    <row r="18" spans="3:9" customFormat="1" x14ac:dyDescent="0.35">
      <c r="C18" s="87" t="s">
        <v>166</v>
      </c>
    </row>
    <row r="19" spans="3:9" customFormat="1" x14ac:dyDescent="0.35">
      <c r="C19" s="87" t="s">
        <v>167</v>
      </c>
    </row>
    <row r="20" spans="3:9" customFormat="1" x14ac:dyDescent="0.35">
      <c r="C20" s="87" t="s">
        <v>168</v>
      </c>
    </row>
    <row r="21" spans="3:9" customFormat="1" x14ac:dyDescent="0.35">
      <c r="C21" s="87"/>
    </row>
    <row r="22" spans="3:9" ht="18" customHeight="1" x14ac:dyDescent="0.35">
      <c r="C22" s="82" t="s">
        <v>169</v>
      </c>
      <c r="D22" s="80"/>
      <c r="E22" s="80"/>
      <c r="F22" s="80"/>
      <c r="G22" s="80"/>
      <c r="H22" s="80"/>
      <c r="I22" s="80"/>
    </row>
    <row r="23" spans="3:9" x14ac:dyDescent="0.35">
      <c r="C23" s="77" t="s">
        <v>170</v>
      </c>
    </row>
    <row r="24" spans="3:9" x14ac:dyDescent="0.35">
      <c r="C24" s="77" t="s">
        <v>171</v>
      </c>
    </row>
    <row r="25" spans="3:9" x14ac:dyDescent="0.35">
      <c r="C25" s="77" t="s">
        <v>172</v>
      </c>
    </row>
    <row r="26" spans="3:9" x14ac:dyDescent="0.35">
      <c r="C26" s="77" t="s">
        <v>173</v>
      </c>
    </row>
    <row r="27" spans="3:9" x14ac:dyDescent="0.35">
      <c r="C27" s="77" t="s">
        <v>174</v>
      </c>
    </row>
    <row r="28" spans="3:9" x14ac:dyDescent="0.35">
      <c r="C28" s="77" t="s">
        <v>175</v>
      </c>
    </row>
    <row r="29" spans="3:9" x14ac:dyDescent="0.35">
      <c r="C29" s="77"/>
    </row>
    <row r="30" spans="3:9" ht="18" customHeight="1" x14ac:dyDescent="0.35">
      <c r="C30" s="82" t="s">
        <v>176</v>
      </c>
      <c r="D30" s="80"/>
      <c r="E30" s="80"/>
      <c r="F30" s="80"/>
      <c r="G30" s="80"/>
      <c r="H30" s="80"/>
      <c r="I30" s="80"/>
    </row>
    <row r="31" spans="3:9" x14ac:dyDescent="0.35">
      <c r="C31" s="77" t="s">
        <v>177</v>
      </c>
    </row>
    <row r="32" spans="3:9" x14ac:dyDescent="0.35">
      <c r="C32" s="77" t="s">
        <v>178</v>
      </c>
    </row>
    <row r="33" spans="3:9" x14ac:dyDescent="0.35">
      <c r="C33" s="77" t="s">
        <v>179</v>
      </c>
    </row>
    <row r="34" spans="3:9" x14ac:dyDescent="0.35">
      <c r="C34" s="77" t="s">
        <v>180</v>
      </c>
    </row>
    <row r="35" spans="3:9" x14ac:dyDescent="0.35">
      <c r="C35" s="77"/>
    </row>
    <row r="36" spans="3:9" ht="18" customHeight="1" x14ac:dyDescent="0.35">
      <c r="C36" s="82" t="s">
        <v>181</v>
      </c>
      <c r="D36" s="80"/>
      <c r="E36" s="80"/>
      <c r="F36" s="80"/>
      <c r="G36" s="80"/>
      <c r="H36" s="80"/>
      <c r="I36" s="80"/>
    </row>
    <row r="37" spans="3:9" x14ac:dyDescent="0.35">
      <c r="C37" s="77" t="s">
        <v>182</v>
      </c>
    </row>
    <row r="38" spans="3:9" x14ac:dyDescent="0.35">
      <c r="C38" s="77" t="s">
        <v>183</v>
      </c>
    </row>
    <row r="39" spans="3:9" x14ac:dyDescent="0.35">
      <c r="C39" s="77" t="s">
        <v>184</v>
      </c>
    </row>
    <row r="40" spans="3:9" x14ac:dyDescent="0.35">
      <c r="C40" s="77" t="s">
        <v>185</v>
      </c>
    </row>
    <row r="41" spans="3:9" x14ac:dyDescent="0.35">
      <c r="C41" s="77"/>
    </row>
    <row r="42" spans="3:9" ht="18" customHeight="1" x14ac:dyDescent="0.35">
      <c r="C42" s="82" t="s">
        <v>186</v>
      </c>
      <c r="D42" s="80"/>
      <c r="E42" s="80"/>
      <c r="F42" s="80"/>
      <c r="G42" s="80"/>
      <c r="H42" s="80"/>
      <c r="I42" s="80"/>
    </row>
    <row r="43" spans="3:9" x14ac:dyDescent="0.35">
      <c r="C43" s="77" t="s">
        <v>187</v>
      </c>
    </row>
    <row r="44" spans="3:9" x14ac:dyDescent="0.35">
      <c r="C44" s="77" t="s">
        <v>188</v>
      </c>
    </row>
    <row r="45" spans="3:9" x14ac:dyDescent="0.35">
      <c r="C45" s="77" t="s">
        <v>189</v>
      </c>
    </row>
    <row r="46" spans="3:9" x14ac:dyDescent="0.35">
      <c r="C46" s="77" t="s">
        <v>190</v>
      </c>
    </row>
    <row r="47" spans="3:9" x14ac:dyDescent="0.35">
      <c r="C47" s="77" t="s">
        <v>191</v>
      </c>
    </row>
    <row r="48" spans="3:9" x14ac:dyDescent="0.35">
      <c r="C48" s="77" t="s">
        <v>192</v>
      </c>
    </row>
    <row r="49" spans="3:9" x14ac:dyDescent="0.35">
      <c r="C49" s="77" t="s">
        <v>193</v>
      </c>
    </row>
    <row r="50" spans="3:9" x14ac:dyDescent="0.35">
      <c r="C50" s="77" t="s">
        <v>194</v>
      </c>
    </row>
    <row r="51" spans="3:9" x14ac:dyDescent="0.35">
      <c r="C51" s="77" t="s">
        <v>195</v>
      </c>
    </row>
    <row r="52" spans="3:9" x14ac:dyDescent="0.35">
      <c r="C52" s="77" t="s">
        <v>196</v>
      </c>
    </row>
    <row r="53" spans="3:9" x14ac:dyDescent="0.35">
      <c r="C53" s="77"/>
    </row>
    <row r="54" spans="3:9" x14ac:dyDescent="0.35">
      <c r="C54" s="83" t="s">
        <v>197</v>
      </c>
    </row>
    <row r="56" spans="3:9" ht="18" customHeight="1" x14ac:dyDescent="0.35">
      <c r="C56" s="82" t="s">
        <v>198</v>
      </c>
      <c r="D56" s="80"/>
      <c r="E56" s="80"/>
      <c r="F56" s="80"/>
      <c r="G56" s="80"/>
      <c r="H56" s="80"/>
      <c r="I56" s="80"/>
    </row>
    <row r="57" spans="3:9" x14ac:dyDescent="0.35">
      <c r="C57" s="77" t="s">
        <v>199</v>
      </c>
      <c r="G57" s="86" t="s">
        <v>200</v>
      </c>
    </row>
    <row r="58" spans="3:9" x14ac:dyDescent="0.35">
      <c r="C58" s="8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33"/>
  <sheetViews>
    <sheetView showGridLines="0" workbookViewId="0">
      <selection activeCell="Q21" sqref="Q21"/>
    </sheetView>
  </sheetViews>
  <sheetFormatPr defaultColWidth="9.26953125" defaultRowHeight="14.5" x14ac:dyDescent="0.35"/>
  <cols>
    <col min="1" max="1" width="2.54296875" style="9" customWidth="1"/>
    <col min="2" max="4" width="9.26953125" style="9"/>
    <col min="5" max="7" width="12.7265625" style="9" customWidth="1"/>
    <col min="8" max="8" width="14.26953125" style="9" customWidth="1"/>
    <col min="9" max="16384" width="9.26953125" style="9"/>
  </cols>
  <sheetData>
    <row r="2" spans="2:8" ht="30" customHeight="1" x14ac:dyDescent="0.35">
      <c r="B2" s="76" t="s">
        <v>201</v>
      </c>
      <c r="C2" s="75"/>
      <c r="D2" s="75"/>
      <c r="E2" s="75"/>
      <c r="F2" s="75"/>
      <c r="G2" s="75"/>
      <c r="H2" s="75"/>
    </row>
    <row r="17" spans="2:2" ht="21" x14ac:dyDescent="0.35">
      <c r="B17" s="78" t="s">
        <v>202</v>
      </c>
    </row>
    <row r="18" spans="2:2" x14ac:dyDescent="0.35">
      <c r="B18" s="79" t="s">
        <v>203</v>
      </c>
    </row>
    <row r="19" spans="2:2" x14ac:dyDescent="0.35">
      <c r="B19" s="79" t="s">
        <v>204</v>
      </c>
    </row>
    <row r="20" spans="2:2" x14ac:dyDescent="0.35">
      <c r="B20" s="79" t="s">
        <v>205</v>
      </c>
    </row>
    <row r="21" spans="2:2" x14ac:dyDescent="0.35">
      <c r="B21" s="79" t="s">
        <v>206</v>
      </c>
    </row>
    <row r="22" spans="2:2" x14ac:dyDescent="0.35">
      <c r="B22" s="79" t="s">
        <v>207</v>
      </c>
    </row>
    <row r="23" spans="2:2" x14ac:dyDescent="0.35">
      <c r="B23" s="79" t="s">
        <v>208</v>
      </c>
    </row>
    <row r="24" spans="2:2" x14ac:dyDescent="0.35">
      <c r="B24" s="79" t="s">
        <v>209</v>
      </c>
    </row>
    <row r="25" spans="2:2" x14ac:dyDescent="0.35">
      <c r="B25" s="79" t="s">
        <v>210</v>
      </c>
    </row>
    <row r="26" spans="2:2" x14ac:dyDescent="0.35">
      <c r="B26" s="77"/>
    </row>
    <row r="27" spans="2:2" x14ac:dyDescent="0.35">
      <c r="B27" s="77"/>
    </row>
    <row r="28" spans="2:2" x14ac:dyDescent="0.35">
      <c r="B28" s="77"/>
    </row>
    <row r="29" spans="2:2" x14ac:dyDescent="0.35">
      <c r="B29" s="77"/>
    </row>
    <row r="30" spans="2:2" x14ac:dyDescent="0.35">
      <c r="B30" s="77"/>
    </row>
    <row r="31" spans="2:2" x14ac:dyDescent="0.35">
      <c r="B31" s="77"/>
    </row>
    <row r="32" spans="2:2" x14ac:dyDescent="0.35">
      <c r="B32" s="77"/>
    </row>
    <row r="33" spans="2:2" x14ac:dyDescent="0.35">
      <c r="B33" s="77"/>
    </row>
  </sheetData>
  <sheetProtection password="F349" sheet="1" objects="1" scenario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6"/>
  <sheetViews>
    <sheetView showGridLines="0" workbookViewId="0">
      <selection activeCell="L29" sqref="L29"/>
    </sheetView>
  </sheetViews>
  <sheetFormatPr defaultColWidth="9.26953125" defaultRowHeight="12.75" customHeight="1" x14ac:dyDescent="0.35"/>
  <cols>
    <col min="1" max="8" width="9.26953125" style="28"/>
    <col min="9" max="9" width="35.453125" style="28" customWidth="1"/>
    <col min="10" max="16384" width="9.26953125" style="28"/>
  </cols>
  <sheetData>
    <row r="1" spans="1:21" ht="30" customHeight="1" x14ac:dyDescent="0.7">
      <c r="A1" s="147" t="s">
        <v>211</v>
      </c>
      <c r="B1" s="147"/>
      <c r="C1" s="147"/>
      <c r="D1" s="147"/>
      <c r="E1" s="147"/>
      <c r="F1" s="147"/>
      <c r="G1" s="147"/>
      <c r="H1" s="147"/>
      <c r="I1" s="147"/>
      <c r="J1" s="26"/>
      <c r="K1" s="26"/>
      <c r="L1" s="26"/>
      <c r="M1" s="27"/>
      <c r="N1" s="27"/>
      <c r="O1" s="27"/>
      <c r="P1" s="27"/>
      <c r="Q1" s="27"/>
      <c r="T1" s="29"/>
      <c r="U1" s="29"/>
    </row>
    <row r="2" spans="1:21" ht="14.5" x14ac:dyDescent="0.35">
      <c r="I2" s="30"/>
    </row>
    <row r="3" spans="1:21" ht="14.5" x14ac:dyDescent="0.35">
      <c r="A3" s="31"/>
      <c r="B3" s="31"/>
      <c r="I3" s="32" t="str">
        <f ca="1">"© "&amp;YEAR(TODAY())&amp;" Spreadsheet123 LTD. All rights reserved"</f>
        <v>© 2022 Spreadsheet123 LTD. All rights reserved</v>
      </c>
    </row>
    <row r="4" spans="1:21" ht="5.15" customHeight="1" x14ac:dyDescent="0.35"/>
    <row r="5" spans="1:21" ht="14.5" x14ac:dyDescent="0.35">
      <c r="A5" s="148" t="s">
        <v>212</v>
      </c>
      <c r="B5" s="148"/>
      <c r="C5" s="148"/>
      <c r="D5" s="148"/>
      <c r="E5" s="148"/>
      <c r="F5" s="148"/>
      <c r="G5" s="148"/>
      <c r="H5" s="148"/>
      <c r="I5" s="148"/>
    </row>
    <row r="6" spans="1:21" ht="14.5" x14ac:dyDescent="0.35">
      <c r="A6" s="149" t="s">
        <v>213</v>
      </c>
      <c r="B6" s="149"/>
      <c r="C6" s="149"/>
      <c r="D6" s="149"/>
      <c r="E6" s="149"/>
      <c r="F6" s="149"/>
      <c r="G6" s="149"/>
      <c r="H6" s="149"/>
      <c r="I6" s="149"/>
    </row>
    <row r="7" spans="1:21" ht="14.5" x14ac:dyDescent="0.35">
      <c r="A7" s="146" t="s">
        <v>214</v>
      </c>
      <c r="B7" s="146"/>
      <c r="C7" s="146"/>
      <c r="D7" s="146"/>
      <c r="E7" s="146"/>
      <c r="F7" s="146"/>
      <c r="G7" s="146"/>
      <c r="H7" s="146"/>
      <c r="I7" s="146"/>
    </row>
    <row r="8" spans="1:21" ht="14.5" x14ac:dyDescent="0.35">
      <c r="A8" s="33" t="s">
        <v>215</v>
      </c>
      <c r="B8" s="33"/>
      <c r="C8" s="33"/>
      <c r="D8" s="33"/>
      <c r="E8" s="33"/>
      <c r="F8" s="33"/>
      <c r="G8" s="33"/>
      <c r="H8" s="33"/>
      <c r="I8" s="33"/>
    </row>
    <row r="9" spans="1:21" ht="14.5" x14ac:dyDescent="0.35">
      <c r="A9" s="146"/>
      <c r="B9" s="146"/>
      <c r="C9" s="146"/>
      <c r="D9" s="146"/>
      <c r="E9" s="146"/>
      <c r="F9" s="146"/>
      <c r="G9" s="146"/>
      <c r="H9" s="146"/>
      <c r="I9" s="146"/>
    </row>
    <row r="10" spans="1:21" ht="14.5" x14ac:dyDescent="0.35">
      <c r="A10" s="146" t="s">
        <v>216</v>
      </c>
      <c r="B10" s="146"/>
      <c r="C10" s="146"/>
      <c r="D10" s="146"/>
      <c r="E10" s="146"/>
      <c r="F10" s="146"/>
      <c r="G10" s="146"/>
      <c r="H10" s="146"/>
      <c r="I10" s="146"/>
    </row>
    <row r="11" spans="1:21" ht="14.5" x14ac:dyDescent="0.35">
      <c r="A11" s="146" t="s">
        <v>217</v>
      </c>
      <c r="B11" s="146"/>
      <c r="C11" s="146"/>
      <c r="D11" s="146"/>
      <c r="E11" s="146"/>
      <c r="F11" s="146"/>
      <c r="G11" s="146"/>
      <c r="H11" s="146"/>
      <c r="I11" s="146"/>
    </row>
    <row r="12" spans="1:21" ht="14.5" x14ac:dyDescent="0.35">
      <c r="A12" s="33"/>
      <c r="B12" s="33"/>
      <c r="C12" s="33"/>
      <c r="D12" s="33"/>
      <c r="E12" s="33"/>
      <c r="F12" s="33"/>
      <c r="G12" s="33"/>
      <c r="H12" s="33"/>
      <c r="I12" s="33"/>
    </row>
    <row r="13" spans="1:21" ht="14.5" x14ac:dyDescent="0.35">
      <c r="A13" s="148" t="s">
        <v>218</v>
      </c>
      <c r="B13" s="148"/>
      <c r="C13" s="148"/>
      <c r="D13" s="148"/>
      <c r="E13" s="148"/>
      <c r="F13" s="148"/>
      <c r="G13" s="148"/>
      <c r="H13" s="148"/>
      <c r="I13" s="148"/>
    </row>
    <row r="14" spans="1:21" ht="14.5" x14ac:dyDescent="0.35">
      <c r="A14" s="146" t="s">
        <v>219</v>
      </c>
      <c r="B14" s="146"/>
      <c r="C14" s="146"/>
      <c r="D14" s="146"/>
      <c r="E14" s="146"/>
      <c r="F14" s="146"/>
      <c r="G14" s="146"/>
      <c r="H14" s="146"/>
      <c r="I14" s="146"/>
    </row>
    <row r="15" spans="1:21" ht="14.5" x14ac:dyDescent="0.35">
      <c r="A15" s="146" t="s">
        <v>220</v>
      </c>
      <c r="B15" s="146"/>
      <c r="C15" s="146"/>
      <c r="D15" s="146"/>
      <c r="E15" s="146"/>
      <c r="F15" s="146"/>
      <c r="G15" s="146"/>
      <c r="H15" s="146"/>
      <c r="I15" s="146"/>
    </row>
    <row r="16" spans="1:21" ht="14.5" x14ac:dyDescent="0.35">
      <c r="A16" s="33"/>
      <c r="B16" s="33"/>
      <c r="C16" s="33"/>
      <c r="D16" s="33"/>
      <c r="E16" s="33"/>
      <c r="F16" s="33"/>
      <c r="G16" s="33"/>
      <c r="H16" s="33"/>
      <c r="I16" s="33"/>
    </row>
    <row r="17" spans="1:9" ht="14.5" x14ac:dyDescent="0.35">
      <c r="A17" s="148" t="s">
        <v>221</v>
      </c>
      <c r="B17" s="148"/>
      <c r="C17" s="148"/>
      <c r="D17" s="148"/>
      <c r="E17" s="148"/>
      <c r="F17" s="148"/>
      <c r="G17" s="148"/>
      <c r="H17" s="148"/>
      <c r="I17" s="148"/>
    </row>
    <row r="18" spans="1:9" ht="14.5" x14ac:dyDescent="0.35">
      <c r="A18" s="146" t="s">
        <v>222</v>
      </c>
      <c r="B18" s="146"/>
      <c r="C18" s="146"/>
      <c r="D18" s="146"/>
      <c r="E18" s="146"/>
      <c r="F18" s="146"/>
      <c r="G18" s="146"/>
      <c r="H18" s="146"/>
      <c r="I18" s="146"/>
    </row>
    <row r="19" spans="1:9" ht="14.5" x14ac:dyDescent="0.35">
      <c r="A19" s="34" t="s">
        <v>223</v>
      </c>
      <c r="B19" s="33"/>
      <c r="C19" s="33"/>
      <c r="D19" s="33"/>
      <c r="E19" s="33"/>
      <c r="F19" s="33"/>
      <c r="G19" s="33"/>
      <c r="H19" s="33"/>
      <c r="I19" s="33"/>
    </row>
    <row r="20" spans="1:9" ht="14.5" x14ac:dyDescent="0.35">
      <c r="A20" s="146" t="s">
        <v>224</v>
      </c>
      <c r="B20" s="146"/>
      <c r="C20" s="146"/>
      <c r="D20" s="146"/>
      <c r="E20" s="146"/>
      <c r="F20" s="146"/>
      <c r="G20" s="146"/>
      <c r="H20" s="146"/>
      <c r="I20" s="146"/>
    </row>
    <row r="21" spans="1:9" ht="14.5" x14ac:dyDescent="0.35">
      <c r="A21" s="146" t="s">
        <v>225</v>
      </c>
      <c r="B21" s="146"/>
      <c r="C21" s="146"/>
      <c r="D21" s="146"/>
      <c r="E21" s="146"/>
      <c r="F21" s="146"/>
      <c r="G21" s="146"/>
      <c r="H21" s="146"/>
      <c r="I21" s="146"/>
    </row>
    <row r="22" spans="1:9" ht="14.5" x14ac:dyDescent="0.35">
      <c r="A22" s="146" t="s">
        <v>226</v>
      </c>
      <c r="B22" s="146"/>
      <c r="C22" s="146"/>
      <c r="D22" s="146"/>
      <c r="E22" s="146"/>
      <c r="F22" s="146"/>
      <c r="G22" s="146"/>
      <c r="H22" s="146"/>
      <c r="I22" s="146"/>
    </row>
    <row r="23" spans="1:9" ht="14.5" x14ac:dyDescent="0.35">
      <c r="A23" s="150" t="s">
        <v>227</v>
      </c>
      <c r="B23" s="150"/>
      <c r="C23" s="150"/>
      <c r="D23" s="150"/>
      <c r="E23" s="150"/>
      <c r="F23" s="150"/>
      <c r="G23" s="150"/>
      <c r="H23" s="150"/>
      <c r="I23" s="150"/>
    </row>
    <row r="24" spans="1:9" ht="14.5" x14ac:dyDescent="0.35">
      <c r="A24" s="150" t="s">
        <v>228</v>
      </c>
      <c r="B24" s="150"/>
      <c r="C24" s="150"/>
      <c r="D24" s="150"/>
      <c r="E24" s="150"/>
      <c r="F24" s="150"/>
      <c r="G24" s="150"/>
      <c r="H24" s="150"/>
      <c r="I24" s="150"/>
    </row>
    <row r="25" spans="1:9" ht="14.5" x14ac:dyDescent="0.35">
      <c r="A25" s="35" t="s">
        <v>229</v>
      </c>
      <c r="B25" s="35"/>
      <c r="C25" s="35"/>
      <c r="D25" s="35"/>
      <c r="E25" s="35"/>
      <c r="F25" s="35"/>
      <c r="G25" s="35"/>
      <c r="H25" s="35"/>
      <c r="I25" s="35"/>
    </row>
    <row r="26" spans="1:9" ht="14.5" x14ac:dyDescent="0.35">
      <c r="A26" s="35" t="s">
        <v>230</v>
      </c>
      <c r="B26" s="35"/>
      <c r="C26" s="35"/>
      <c r="D26" s="35"/>
      <c r="E26" s="35"/>
      <c r="F26" s="35"/>
      <c r="G26" s="35"/>
      <c r="H26" s="35"/>
      <c r="I26" s="35"/>
    </row>
    <row r="27" spans="1:9" ht="14.5" x14ac:dyDescent="0.35">
      <c r="A27" s="35" t="s">
        <v>231</v>
      </c>
      <c r="B27" s="35"/>
      <c r="C27" s="35"/>
      <c r="D27" s="35"/>
      <c r="E27" s="35"/>
      <c r="F27" s="35"/>
      <c r="G27" s="35"/>
      <c r="H27" s="35"/>
      <c r="I27" s="35"/>
    </row>
    <row r="28" spans="1:9" ht="14.5" x14ac:dyDescent="0.35">
      <c r="A28" s="33"/>
      <c r="B28" s="33"/>
      <c r="C28" s="33"/>
      <c r="D28" s="33"/>
      <c r="E28" s="33"/>
      <c r="F28" s="33"/>
      <c r="G28" s="33"/>
      <c r="H28" s="33"/>
      <c r="I28" s="33"/>
    </row>
    <row r="29" spans="1:9" ht="14.5" x14ac:dyDescent="0.35">
      <c r="A29" s="148" t="s">
        <v>232</v>
      </c>
      <c r="B29" s="148"/>
      <c r="C29" s="148"/>
      <c r="D29" s="148"/>
      <c r="E29" s="148"/>
      <c r="F29" s="148"/>
      <c r="G29" s="148"/>
      <c r="H29" s="148"/>
      <c r="I29" s="148"/>
    </row>
    <row r="30" spans="1:9" ht="14.5" x14ac:dyDescent="0.35">
      <c r="A30" s="151" t="s">
        <v>233</v>
      </c>
      <c r="B30" s="151"/>
      <c r="C30" s="151"/>
      <c r="D30" s="151"/>
      <c r="E30" s="151"/>
      <c r="F30" s="151"/>
      <c r="G30" s="151"/>
      <c r="H30" s="151"/>
      <c r="I30" s="151"/>
    </row>
    <row r="31" spans="1:9" ht="14.5" x14ac:dyDescent="0.35">
      <c r="A31" s="151" t="s">
        <v>234</v>
      </c>
      <c r="B31" s="151"/>
      <c r="C31" s="151"/>
      <c r="D31" s="151"/>
      <c r="E31" s="151"/>
      <c r="F31" s="151"/>
      <c r="G31" s="151"/>
      <c r="H31" s="151"/>
      <c r="I31" s="151"/>
    </row>
    <row r="32" spans="1:9" ht="14.5" x14ac:dyDescent="0.35">
      <c r="A32" s="151" t="s">
        <v>235</v>
      </c>
      <c r="B32" s="146"/>
      <c r="C32" s="146"/>
      <c r="D32" s="146"/>
      <c r="E32" s="146"/>
      <c r="F32" s="146"/>
      <c r="G32" s="146"/>
      <c r="H32" s="146"/>
      <c r="I32" s="146"/>
    </row>
    <row r="33" spans="1:9" ht="14.5" x14ac:dyDescent="0.35">
      <c r="A33" s="151" t="s">
        <v>236</v>
      </c>
      <c r="B33" s="151"/>
      <c r="C33" s="151"/>
      <c r="D33" s="151"/>
      <c r="E33" s="151"/>
      <c r="F33" s="151"/>
      <c r="G33" s="151"/>
      <c r="H33" s="151"/>
      <c r="I33" s="151"/>
    </row>
    <row r="34" spans="1:9" ht="14.5" x14ac:dyDescent="0.35">
      <c r="A34" s="33"/>
      <c r="B34" s="33"/>
      <c r="C34" s="33"/>
      <c r="D34" s="33"/>
      <c r="E34" s="33"/>
      <c r="F34" s="33"/>
      <c r="G34" s="33"/>
      <c r="H34" s="33"/>
      <c r="I34" s="33"/>
    </row>
    <row r="35" spans="1:9" ht="14.5" x14ac:dyDescent="0.35">
      <c r="A35" s="148" t="s">
        <v>237</v>
      </c>
      <c r="B35" s="148"/>
      <c r="C35" s="148"/>
      <c r="D35" s="148"/>
      <c r="E35" s="148"/>
      <c r="F35" s="148"/>
      <c r="G35" s="148"/>
      <c r="H35" s="148"/>
      <c r="I35" s="148"/>
    </row>
    <row r="36" spans="1:9" ht="14.5" x14ac:dyDescent="0.35">
      <c r="A36" s="146" t="s">
        <v>238</v>
      </c>
      <c r="B36" s="146"/>
      <c r="C36" s="146"/>
      <c r="D36" s="146"/>
      <c r="E36" s="146"/>
      <c r="F36" s="146"/>
      <c r="G36" s="146"/>
      <c r="H36" s="146"/>
      <c r="I36" s="146"/>
    </row>
    <row r="37" spans="1:9" ht="14.5" x14ac:dyDescent="0.35">
      <c r="A37" s="146" t="s">
        <v>239</v>
      </c>
      <c r="B37" s="146"/>
      <c r="C37" s="146"/>
      <c r="D37" s="146"/>
      <c r="E37" s="146"/>
      <c r="F37" s="146"/>
      <c r="G37" s="146"/>
      <c r="H37" s="146"/>
      <c r="I37" s="146"/>
    </row>
    <row r="38" spans="1:9" ht="14.5" x14ac:dyDescent="0.35">
      <c r="A38" s="33"/>
      <c r="B38" s="33"/>
      <c r="C38" s="33"/>
      <c r="D38" s="33"/>
      <c r="E38" s="33"/>
      <c r="F38" s="33"/>
      <c r="G38" s="33"/>
      <c r="H38" s="33"/>
      <c r="I38" s="33"/>
    </row>
    <row r="39" spans="1:9" ht="14.5" x14ac:dyDescent="0.35">
      <c r="A39" s="148" t="s">
        <v>240</v>
      </c>
      <c r="B39" s="148"/>
      <c r="C39" s="148"/>
      <c r="D39" s="148"/>
      <c r="E39" s="148"/>
      <c r="F39" s="148"/>
      <c r="G39" s="148"/>
      <c r="H39" s="148"/>
      <c r="I39" s="148"/>
    </row>
    <row r="40" spans="1:9" ht="14.5" x14ac:dyDescent="0.35">
      <c r="A40" s="146" t="s">
        <v>241</v>
      </c>
      <c r="B40" s="146"/>
      <c r="C40" s="146"/>
      <c r="D40" s="146"/>
      <c r="E40" s="146"/>
      <c r="F40" s="146"/>
      <c r="G40" s="146"/>
      <c r="H40" s="146"/>
      <c r="I40" s="146"/>
    </row>
    <row r="41" spans="1:9" ht="14.5" x14ac:dyDescent="0.35">
      <c r="A41" s="146" t="s">
        <v>242</v>
      </c>
      <c r="B41" s="146"/>
      <c r="C41" s="146"/>
      <c r="D41" s="146"/>
      <c r="E41" s="146"/>
      <c r="F41" s="146"/>
      <c r="G41" s="146"/>
      <c r="H41" s="146"/>
      <c r="I41" s="146"/>
    </row>
    <row r="42" spans="1:9" ht="14.5" x14ac:dyDescent="0.35">
      <c r="A42" s="146" t="s">
        <v>243</v>
      </c>
      <c r="B42" s="146"/>
      <c r="C42" s="146"/>
      <c r="D42" s="146"/>
      <c r="E42" s="146"/>
      <c r="F42" s="146"/>
      <c r="G42" s="146"/>
      <c r="H42" s="146"/>
      <c r="I42" s="146"/>
    </row>
    <row r="43" spans="1:9" ht="14.5" x14ac:dyDescent="0.35">
      <c r="A43" s="146" t="s">
        <v>244</v>
      </c>
      <c r="B43" s="146"/>
      <c r="C43" s="146"/>
      <c r="D43" s="146"/>
      <c r="E43" s="146"/>
      <c r="F43" s="146"/>
      <c r="G43" s="146"/>
      <c r="H43" s="146"/>
      <c r="I43" s="146"/>
    </row>
    <row r="44" spans="1:9" ht="14.5" x14ac:dyDescent="0.35">
      <c r="A44" s="146" t="s">
        <v>245</v>
      </c>
      <c r="B44" s="146"/>
      <c r="C44" s="146"/>
      <c r="D44" s="146"/>
      <c r="E44" s="146"/>
      <c r="F44" s="146"/>
      <c r="G44" s="146"/>
      <c r="H44" s="146"/>
      <c r="I44" s="146"/>
    </row>
    <row r="45" spans="1:9" ht="14.5" x14ac:dyDescent="0.35">
      <c r="A45" s="146" t="s">
        <v>246</v>
      </c>
      <c r="B45" s="146"/>
      <c r="C45" s="146"/>
      <c r="D45" s="146"/>
      <c r="E45" s="146"/>
      <c r="F45" s="146"/>
      <c r="G45" s="146"/>
      <c r="H45" s="146"/>
      <c r="I45" s="146"/>
    </row>
    <row r="46" spans="1:9" ht="14.5" x14ac:dyDescent="0.35">
      <c r="A46" s="146" t="s">
        <v>247</v>
      </c>
      <c r="B46" s="146"/>
      <c r="C46" s="146"/>
      <c r="D46" s="146"/>
      <c r="E46" s="146"/>
      <c r="F46" s="146"/>
      <c r="G46" s="146"/>
      <c r="H46" s="146"/>
      <c r="I46" s="146"/>
    </row>
    <row r="47" spans="1:9" ht="14.5" x14ac:dyDescent="0.35">
      <c r="A47" s="146" t="s">
        <v>248</v>
      </c>
      <c r="B47" s="146"/>
      <c r="C47" s="146"/>
      <c r="D47" s="146"/>
      <c r="E47" s="146"/>
      <c r="F47" s="146"/>
      <c r="G47" s="146"/>
      <c r="H47" s="146"/>
      <c r="I47" s="146"/>
    </row>
    <row r="48" spans="1:9" ht="14.5" x14ac:dyDescent="0.35">
      <c r="A48" s="33"/>
      <c r="B48" s="33"/>
      <c r="C48" s="33"/>
      <c r="D48" s="33"/>
      <c r="E48" s="33"/>
      <c r="F48" s="33"/>
      <c r="G48" s="33"/>
      <c r="H48" s="33"/>
      <c r="I48" s="33"/>
    </row>
    <row r="49" spans="1:9" s="38" customFormat="1" ht="9.5" x14ac:dyDescent="0.25">
      <c r="A49" s="36" t="s">
        <v>249</v>
      </c>
      <c r="B49" s="37"/>
      <c r="C49" s="37"/>
      <c r="D49" s="37"/>
      <c r="E49" s="37"/>
      <c r="F49" s="37"/>
      <c r="G49" s="37"/>
      <c r="H49" s="37"/>
      <c r="I49" s="37"/>
    </row>
    <row r="50" spans="1:9" s="38" customFormat="1" ht="9.5" x14ac:dyDescent="0.25">
      <c r="A50" s="37" t="s">
        <v>250</v>
      </c>
      <c r="B50" s="37"/>
      <c r="C50" s="37"/>
      <c r="D50" s="37"/>
      <c r="E50" s="37"/>
      <c r="F50" s="37"/>
      <c r="G50" s="37"/>
      <c r="H50" s="37"/>
      <c r="I50" s="37"/>
    </row>
    <row r="51" spans="1:9" s="38" customFormat="1" ht="9.5" x14ac:dyDescent="0.25">
      <c r="A51" s="37" t="s">
        <v>251</v>
      </c>
      <c r="B51" s="37"/>
      <c r="C51" s="37"/>
      <c r="D51" s="37"/>
      <c r="E51" s="37"/>
      <c r="F51" s="37"/>
      <c r="G51" s="37"/>
      <c r="H51" s="37"/>
      <c r="I51" s="37"/>
    </row>
    <row r="52" spans="1:9" ht="14.5" x14ac:dyDescent="0.35">
      <c r="A52" s="33"/>
      <c r="B52" s="33"/>
      <c r="C52" s="33"/>
      <c r="D52" s="33"/>
      <c r="E52" s="33"/>
      <c r="F52" s="33"/>
      <c r="G52" s="33"/>
      <c r="H52" s="33"/>
      <c r="I52" s="33"/>
    </row>
    <row r="53" spans="1:9" ht="14.5" x14ac:dyDescent="0.35">
      <c r="A53" s="148" t="s">
        <v>252</v>
      </c>
      <c r="B53" s="148"/>
      <c r="C53" s="148"/>
      <c r="D53" s="148"/>
      <c r="E53" s="148"/>
      <c r="F53" s="148"/>
      <c r="G53" s="148"/>
      <c r="H53" s="148"/>
      <c r="I53" s="148"/>
    </row>
    <row r="54" spans="1:9" ht="14.5" x14ac:dyDescent="0.35">
      <c r="A54" s="146" t="s">
        <v>253</v>
      </c>
      <c r="B54" s="146"/>
      <c r="C54" s="146"/>
      <c r="D54" s="146"/>
      <c r="E54" s="146"/>
      <c r="F54" s="146"/>
      <c r="G54" s="146"/>
      <c r="H54" s="146"/>
      <c r="I54" s="146"/>
    </row>
    <row r="55" spans="1:9" ht="14.5" x14ac:dyDescent="0.35">
      <c r="A55" s="33" t="s">
        <v>254</v>
      </c>
      <c r="B55" s="33"/>
      <c r="C55" s="33"/>
      <c r="D55" s="33"/>
      <c r="E55" s="33"/>
      <c r="F55" s="33"/>
      <c r="G55" s="33"/>
      <c r="H55" s="33"/>
      <c r="I55" s="33"/>
    </row>
    <row r="56" spans="1:9" ht="14.5" x14ac:dyDescent="0.35">
      <c r="A56" s="33"/>
      <c r="B56" s="33"/>
      <c r="C56" s="33"/>
      <c r="D56" s="33"/>
      <c r="E56" s="33"/>
      <c r="F56" s="33"/>
      <c r="G56" s="33"/>
      <c r="H56" s="33"/>
      <c r="I56" s="33"/>
    </row>
  </sheetData>
  <sheetProtection password="F349" sheet="1" objects="1" scenarios="1"/>
  <mergeCells count="36">
    <mergeCell ref="A54:I54"/>
    <mergeCell ref="A37:I37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53:I53"/>
    <mergeCell ref="A36:I36"/>
    <mergeCell ref="A20:I20"/>
    <mergeCell ref="A21:I21"/>
    <mergeCell ref="A22:I22"/>
    <mergeCell ref="A23:I23"/>
    <mergeCell ref="A24:I24"/>
    <mergeCell ref="A29:I29"/>
    <mergeCell ref="A30:I30"/>
    <mergeCell ref="A31:I31"/>
    <mergeCell ref="A32:I32"/>
    <mergeCell ref="A33:I33"/>
    <mergeCell ref="A35:I35"/>
    <mergeCell ref="A18:I18"/>
    <mergeCell ref="A1:I1"/>
    <mergeCell ref="A5:I5"/>
    <mergeCell ref="A6:I6"/>
    <mergeCell ref="A7:I7"/>
    <mergeCell ref="A9:I9"/>
    <mergeCell ref="A10:I10"/>
    <mergeCell ref="A11:I11"/>
    <mergeCell ref="A13:I13"/>
    <mergeCell ref="A14:I14"/>
    <mergeCell ref="A15:I15"/>
    <mergeCell ref="A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Settings</vt:lpstr>
      <vt:lpstr>Project Gantt Chart</vt:lpstr>
      <vt:lpstr>Dependency Chart</vt:lpstr>
      <vt:lpstr>HELP</vt:lpstr>
      <vt:lpstr>Project Gantt Chart Pro</vt:lpstr>
      <vt:lpstr>©</vt:lpstr>
      <vt:lpstr>_name</vt:lpstr>
    </vt:vector>
  </TitlesOfParts>
  <Company>Spreadsheet123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Manager Gantt Chart</dc:title>
  <dc:creator>Spreadsheet123.com</dc:creator>
  <dc:description>© 2015 Spreadsheet123 LTD All rights reserved</dc:description>
  <cp:lastModifiedBy>Aaron Yang</cp:lastModifiedBy>
  <cp:revision/>
  <dcterms:created xsi:type="dcterms:W3CDTF">2014-12-28T23:05:36Z</dcterms:created>
  <dcterms:modified xsi:type="dcterms:W3CDTF">2022-11-07T03:56:28Z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2015 Spreadsheet123 LTD</vt:lpwstr>
  </property>
  <property fmtid="{D5CDD505-2E9C-101B-9397-08002B2CF9AE}" pid="3" name="Version">
    <vt:lpwstr>1.0.1</vt:lpwstr>
  </property>
</Properties>
</file>