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ome/Documents/OneDrive/ANL/"/>
    </mc:Choice>
  </mc:AlternateContent>
  <bookViews>
    <workbookView xWindow="14520" yWindow="460" windowWidth="1428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B13" i="1"/>
  <c r="F7" i="1"/>
  <c r="D7" i="1"/>
  <c r="C7" i="1"/>
  <c r="E7" i="1"/>
  <c r="B7" i="1"/>
  <c r="F15" i="1"/>
  <c r="E15" i="1"/>
  <c r="D15" i="1"/>
  <c r="C15" i="1"/>
  <c r="B15" i="1"/>
  <c r="F14" i="1"/>
  <c r="E14" i="1"/>
  <c r="D14" i="1"/>
  <c r="C14" i="1"/>
  <c r="B14" i="1"/>
  <c r="F4" i="1"/>
  <c r="E4" i="1"/>
  <c r="D4" i="1"/>
  <c r="C4" i="1"/>
  <c r="B4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<sst xmlns="http://schemas.openxmlformats.org/spreadsheetml/2006/main" count="65" uniqueCount="54">
  <si>
    <t>Operation</t>
  </si>
  <si>
    <t>Search Date</t>
  </si>
  <si>
    <t>Full_Operation</t>
  </si>
  <si>
    <t>Default Dist by ID</t>
  </si>
  <si>
    <t>Row Part by Date</t>
  </si>
  <si>
    <t>Row Part and Sub by Arrest</t>
  </si>
  <si>
    <t>Col Part by Date</t>
  </si>
  <si>
    <t>Col Part and Sub by Arrest</t>
  </si>
  <si>
    <t>Search ID</t>
  </si>
  <si>
    <t>Join 2</t>
  </si>
  <si>
    <t>Combined</t>
  </si>
  <si>
    <t>Update</t>
  </si>
  <si>
    <t>Performance Measurements</t>
  </si>
  <si>
    <t xml:space="preserve">Key: </t>
  </si>
  <si>
    <t>f_crimes</t>
  </si>
  <si>
    <t>Row Part by Data</t>
  </si>
  <si>
    <t>f_crimes_r1</t>
  </si>
  <si>
    <t>f_crimes_r_sub</t>
  </si>
  <si>
    <t>f_crimes_c1</t>
  </si>
  <si>
    <t>f_crimes_c_sub</t>
  </si>
  <si>
    <t>SELECT * FROM f_crimes WHERE ID=4640862;  ID = 820; ID = 2640110;</t>
  </si>
  <si>
    <t>select * from f_crimes where date='2006-06-06'; '2010-06-06';'2014-06-06';</t>
  </si>
  <si>
    <t>SELECT * FROM f_crimes WHERE date='2001-01-05' AND arrest='f';</t>
  </si>
  <si>
    <t>Count</t>
  </si>
  <si>
    <t>Max</t>
  </si>
  <si>
    <t>SELECT count(*) FROM f_crimes; SELECT count(Distinct Date) FROM f_crimes;</t>
  </si>
  <si>
    <t>SELECT  MAX(latitude)  FROM f_crimes;  SELECT MAX(date) FROM f_crimes WHERE arrest='f';</t>
  </si>
  <si>
    <t xml:space="preserve">Units are in miliseconds. Used timing utility available in GreenPlum. </t>
  </si>
  <si>
    <t>Size Before</t>
  </si>
  <si>
    <t>Size After</t>
  </si>
  <si>
    <t>Node</t>
  </si>
  <si>
    <t>gpMaster</t>
  </si>
  <si>
    <t>gpSeg1</t>
  </si>
  <si>
    <t>gpSeg2</t>
  </si>
  <si>
    <t>gpSeg3</t>
  </si>
  <si>
    <t>gpSeg4</t>
  </si>
  <si>
    <t>Original Dataset is only 1.5 Gb</t>
  </si>
  <si>
    <t>2.9G</t>
  </si>
  <si>
    <t>3.1G</t>
  </si>
  <si>
    <t>2.2G</t>
  </si>
  <si>
    <t>2.4G</t>
  </si>
  <si>
    <t xml:space="preserve">gpMaster contains a data directory. I specified this in the config so that I could have greater total amount of memory. </t>
  </si>
  <si>
    <t xml:space="preserve">Please view Join scripts. Crimes/Joins Performed 2 for each table. </t>
  </si>
  <si>
    <t>Drop</t>
  </si>
  <si>
    <t>DROP TABLE jf_crimes; jf_crimes_r1; jf_crimes_r_sub; jf_crimes_c1; jf_crimes_c_sub;</t>
  </si>
  <si>
    <t>Create</t>
  </si>
  <si>
    <t>Please view scripts. CREATE TABLE jf_crimes (LIKE f_crimes) DISTRIBUTED BY (ID);</t>
  </si>
  <si>
    <t>Size after since the 5 tables above.</t>
  </si>
  <si>
    <t>Insert Into</t>
  </si>
  <si>
    <t>Copying whole tables. INSERT INTO jf_crimes SELECT * FROM f_crimes;</t>
  </si>
  <si>
    <t>Insert Single</t>
  </si>
  <si>
    <t xml:space="preserve">Inserting single row: </t>
  </si>
  <si>
    <t>UPDATE jf_crimes SET district=8 WHERE district=7;</t>
  </si>
  <si>
    <t>Update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</si>
</sst>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F10" sqref="F10"/>
    </sheetView>
  </sheetViews>
  <sheetFormatPr baseColWidth="10" defaultRowHeight="16" x14ac:dyDescent="0.2"/>
  <cols>
    <col min="2" max="2" width="23.33203125" bestFit="1" customWidth="1"/>
    <col min="3" max="3" width="15.1640625" customWidth="1"/>
    <col min="4" max="4" width="23.33203125" customWidth="1"/>
    <col min="5" max="5" width="14.1640625" customWidth="1"/>
    <col min="6" max="6" width="22.5" customWidth="1"/>
    <col min="7" max="7" width="67" bestFit="1" customWidth="1"/>
  </cols>
  <sheetData>
    <row r="2" spans="1:7" x14ac:dyDescent="0.2">
      <c r="B2" s="2" t="s">
        <v>12</v>
      </c>
      <c r="C2" s="2"/>
      <c r="D2" s="2"/>
      <c r="E2" s="2"/>
      <c r="F2" s="2"/>
    </row>
    <row r="3" spans="1:7" x14ac:dyDescent="0.2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2</v>
      </c>
    </row>
    <row r="4" spans="1:7" x14ac:dyDescent="0.2">
      <c r="A4" t="s">
        <v>1</v>
      </c>
      <c r="B4" s="1">
        <f>(603.208+722.814+652.026)/3</f>
        <v>659.34933333333322</v>
      </c>
      <c r="C4" s="1">
        <f>(62.977+ 57.523 +  52.975)/3</f>
        <v>57.824999999999996</v>
      </c>
      <c r="D4" s="1">
        <f>(73.864+ 63.857 + 61.092)/3</f>
        <v>66.271000000000001</v>
      </c>
      <c r="E4" s="1">
        <f>(89.774 +  71.649 + 72.435)/3</f>
        <v>77.952666666666673</v>
      </c>
      <c r="F4" s="1">
        <f>(128.437 + 82.288 + 70.937 )/3</f>
        <v>93.887333333333345</v>
      </c>
      <c r="G4" t="s">
        <v>21</v>
      </c>
    </row>
    <row r="5" spans="1:7" x14ac:dyDescent="0.2">
      <c r="A5" t="s">
        <v>8</v>
      </c>
      <c r="B5" s="1">
        <f>(492.017+393.745+227.052)/3</f>
        <v>370.93799999999993</v>
      </c>
      <c r="C5" s="1">
        <f>(700.981+607.495+504.149)/3</f>
        <v>604.20833333333337</v>
      </c>
      <c r="D5" s="1">
        <f>(671.101 + 602.866 + 595.244)/3</f>
        <v>623.07033333333345</v>
      </c>
      <c r="E5" s="1">
        <f>(508.677+ 645.48 + 1057.023)/3</f>
        <v>737.06000000000006</v>
      </c>
      <c r="F5" s="1">
        <f>(1169.955+611.127 +485.671)/3</f>
        <v>755.58433333333323</v>
      </c>
      <c r="G5" t="s">
        <v>20</v>
      </c>
    </row>
    <row r="6" spans="1:7" x14ac:dyDescent="0.2">
      <c r="A6" t="s">
        <v>10</v>
      </c>
      <c r="B6" s="1">
        <v>704.60799999999995</v>
      </c>
      <c r="C6" s="1">
        <v>44.054000000000002</v>
      </c>
      <c r="D6" s="1">
        <v>31.562000000000001</v>
      </c>
      <c r="E6" s="1">
        <v>61.786999999999999</v>
      </c>
      <c r="F6" s="1">
        <v>55.203000000000003</v>
      </c>
      <c r="G6" t="s">
        <v>22</v>
      </c>
    </row>
    <row r="7" spans="1:7" x14ac:dyDescent="0.2">
      <c r="A7" t="s">
        <v>9</v>
      </c>
      <c r="B7" s="1">
        <f>(1547.062+1293.739 )/2</f>
        <v>1420.4005</v>
      </c>
      <c r="C7" s="1">
        <f>(2069.031+1245.379)/2</f>
        <v>1657.2049999999999</v>
      </c>
      <c r="D7" s="1">
        <f>(1952.358 + 1401.381 )/2</f>
        <v>1676.8695</v>
      </c>
      <c r="E7" s="1">
        <f>(1525.543 +1123.339)/2</f>
        <v>1324.4409999999998</v>
      </c>
      <c r="F7" s="1">
        <f>(1510.52+1248.485 )/2</f>
        <v>1379.5025000000001</v>
      </c>
      <c r="G7" t="s">
        <v>42</v>
      </c>
    </row>
    <row r="8" spans="1:7" x14ac:dyDescent="0.2">
      <c r="A8" t="s">
        <v>45</v>
      </c>
      <c r="B8" s="1">
        <v>767.06</v>
      </c>
      <c r="C8" s="1">
        <v>8195.7749999999996</v>
      </c>
      <c r="D8" s="1">
        <v>23782.246999999999</v>
      </c>
      <c r="E8" s="1">
        <v>19619.748</v>
      </c>
      <c r="F8" s="1">
        <v>56199.81</v>
      </c>
      <c r="G8" t="s">
        <v>46</v>
      </c>
    </row>
    <row r="9" spans="1:7" x14ac:dyDescent="0.2">
      <c r="A9" t="s">
        <v>11</v>
      </c>
      <c r="B9" s="1">
        <v>1016.1950000000001</v>
      </c>
      <c r="C9" s="1">
        <v>201.47399999999999</v>
      </c>
      <c r="D9" s="1">
        <v>170.13300000000001</v>
      </c>
      <c r="E9" s="1">
        <v>210.197</v>
      </c>
      <c r="F9" s="1">
        <v>170.935</v>
      </c>
      <c r="G9" t="s">
        <v>52</v>
      </c>
    </row>
    <row r="10" spans="1:7" x14ac:dyDescent="0.2">
      <c r="A10" t="s">
        <v>53</v>
      </c>
      <c r="B10" s="1">
        <v>999.56700000000001</v>
      </c>
      <c r="C10" s="1">
        <v>166.88499999999999</v>
      </c>
      <c r="D10" s="1">
        <v>143.26499999999999</v>
      </c>
      <c r="E10" s="1">
        <v>160.13499999999999</v>
      </c>
      <c r="F10" s="1">
        <v>179.68899999999999</v>
      </c>
      <c r="G10" t="s">
        <v>52</v>
      </c>
    </row>
    <row r="11" spans="1:7" x14ac:dyDescent="0.2">
      <c r="A11" t="s">
        <v>43</v>
      </c>
      <c r="B11" s="1">
        <v>559.54999999999995</v>
      </c>
      <c r="C11" s="1">
        <v>1071.4760000000001</v>
      </c>
      <c r="D11" s="1">
        <v>803.71</v>
      </c>
      <c r="E11" s="1">
        <v>717.60599999999999</v>
      </c>
      <c r="F11" s="1">
        <v>892.62300000000005</v>
      </c>
      <c r="G11" t="s">
        <v>44</v>
      </c>
    </row>
    <row r="12" spans="1:7" x14ac:dyDescent="0.2">
      <c r="A12" t="s">
        <v>48</v>
      </c>
      <c r="B12" s="1">
        <v>84661.23</v>
      </c>
      <c r="C12" s="1">
        <v>88903.694000000003</v>
      </c>
      <c r="D12" s="1">
        <v>101255.076</v>
      </c>
      <c r="E12" s="1">
        <v>74989.217000000004</v>
      </c>
      <c r="F12" s="1">
        <v>101571.845</v>
      </c>
      <c r="G12" t="s">
        <v>49</v>
      </c>
    </row>
    <row r="13" spans="1:7" x14ac:dyDescent="0.2">
      <c r="A13" t="s">
        <v>50</v>
      </c>
      <c r="B13" s="1">
        <f>(107.518+137.408+129.363)/3</f>
        <v>124.76299999999999</v>
      </c>
      <c r="C13" s="1">
        <f>(113.336+130.011 +105.715)/3</f>
        <v>116.354</v>
      </c>
      <c r="D13" s="1">
        <f>(119.834+134.021+99.252)/3</f>
        <v>117.70233333333333</v>
      </c>
      <c r="E13" s="1">
        <f>(1555.575+823.92+704.265)/3</f>
        <v>1027.9199999999998</v>
      </c>
      <c r="F13" s="1">
        <f>(1479.898+978.898+754.177)/3</f>
        <v>1070.991</v>
      </c>
      <c r="G13" t="s">
        <v>51</v>
      </c>
    </row>
    <row r="14" spans="1:7" x14ac:dyDescent="0.2">
      <c r="A14" t="s">
        <v>23</v>
      </c>
      <c r="B14" s="1">
        <f>(842.763+2872.051)/2</f>
        <v>1857.4069999999999</v>
      </c>
      <c r="C14" s="1">
        <f>(1005.586+2729.98)/2</f>
        <v>1867.7829999999999</v>
      </c>
      <c r="D14" s="1">
        <f>(1015.768+2831.321)/2</f>
        <v>1923.5445</v>
      </c>
      <c r="E14" s="1">
        <f>(907.146+2494.442)/2</f>
        <v>1700.7939999999999</v>
      </c>
      <c r="F14" s="1">
        <f>(945.983 + 2689.983 )/2</f>
        <v>1817.9830000000002</v>
      </c>
      <c r="G14" t="s">
        <v>25</v>
      </c>
    </row>
    <row r="15" spans="1:7" x14ac:dyDescent="0.2">
      <c r="A15" t="s">
        <v>24</v>
      </c>
      <c r="B15" s="1">
        <f>(1028.969+997.422 )/2</f>
        <v>1013.1955</v>
      </c>
      <c r="C15" s="1">
        <f>(1028.969+1068.747 )/2</f>
        <v>1048.8580000000002</v>
      </c>
      <c r="D15" s="1">
        <f>(1028.969+1195.217)/2</f>
        <v>1112.0930000000001</v>
      </c>
      <c r="E15" s="1">
        <f>(1028.969+953.509)/2</f>
        <v>991.23900000000003</v>
      </c>
      <c r="F15" s="1">
        <f>(1028.969+1118.369)/2</f>
        <v>1073.6689999999999</v>
      </c>
      <c r="G15" t="s">
        <v>26</v>
      </c>
    </row>
    <row r="16" spans="1:7" x14ac:dyDescent="0.2">
      <c r="B16" s="1"/>
      <c r="C16" s="1"/>
      <c r="D16" s="1"/>
      <c r="E16" s="1"/>
      <c r="F16" s="1"/>
    </row>
    <row r="17" spans="1:6" x14ac:dyDescent="0.2">
      <c r="B17" s="4" t="s">
        <v>27</v>
      </c>
      <c r="C17" s="4"/>
      <c r="D17" s="4"/>
      <c r="E17" s="4"/>
      <c r="F17" s="4"/>
    </row>
    <row r="19" spans="1:6" x14ac:dyDescent="0.2">
      <c r="B19" t="s">
        <v>13</v>
      </c>
    </row>
    <row r="20" spans="1:6" x14ac:dyDescent="0.2">
      <c r="B20" t="s">
        <v>3</v>
      </c>
      <c r="C20" t="s">
        <v>14</v>
      </c>
    </row>
    <row r="21" spans="1:6" x14ac:dyDescent="0.2">
      <c r="B21" t="s">
        <v>15</v>
      </c>
      <c r="C21" t="s">
        <v>16</v>
      </c>
    </row>
    <row r="22" spans="1:6" x14ac:dyDescent="0.2">
      <c r="B22" t="s">
        <v>5</v>
      </c>
      <c r="C22" t="s">
        <v>17</v>
      </c>
    </row>
    <row r="23" spans="1:6" x14ac:dyDescent="0.2">
      <c r="B23" t="s">
        <v>6</v>
      </c>
      <c r="C23" t="s">
        <v>18</v>
      </c>
    </row>
    <row r="24" spans="1:6" x14ac:dyDescent="0.2">
      <c r="B24" t="s">
        <v>7</v>
      </c>
      <c r="C24" t="s">
        <v>19</v>
      </c>
    </row>
    <row r="26" spans="1:6" x14ac:dyDescent="0.2">
      <c r="A26" t="s">
        <v>30</v>
      </c>
      <c r="B26" t="s">
        <v>28</v>
      </c>
      <c r="C26" t="s">
        <v>29</v>
      </c>
    </row>
    <row r="27" spans="1:6" x14ac:dyDescent="0.2">
      <c r="A27" t="s">
        <v>31</v>
      </c>
      <c r="B27" t="s">
        <v>40</v>
      </c>
      <c r="C27" t="s">
        <v>38</v>
      </c>
    </row>
    <row r="28" spans="1:6" x14ac:dyDescent="0.2">
      <c r="A28" t="s">
        <v>32</v>
      </c>
      <c r="B28" t="s">
        <v>39</v>
      </c>
      <c r="C28" t="s">
        <v>37</v>
      </c>
    </row>
    <row r="29" spans="1:6" x14ac:dyDescent="0.2">
      <c r="A29" t="s">
        <v>33</v>
      </c>
      <c r="B29" t="s">
        <v>39</v>
      </c>
      <c r="C29" t="s">
        <v>37</v>
      </c>
    </row>
    <row r="30" spans="1:6" x14ac:dyDescent="0.2">
      <c r="A30" t="s">
        <v>34</v>
      </c>
      <c r="B30" t="s">
        <v>39</v>
      </c>
      <c r="C30" t="s">
        <v>37</v>
      </c>
    </row>
    <row r="31" spans="1:6" x14ac:dyDescent="0.2">
      <c r="A31" t="s">
        <v>35</v>
      </c>
      <c r="B31" t="s">
        <v>39</v>
      </c>
      <c r="C31" t="s">
        <v>37</v>
      </c>
    </row>
    <row r="33" spans="1:6" x14ac:dyDescent="0.2">
      <c r="A33" s="3" t="s">
        <v>41</v>
      </c>
      <c r="B33" s="3"/>
      <c r="C33" s="3"/>
      <c r="D33" s="3"/>
      <c r="E33" s="3"/>
      <c r="F33" s="3"/>
    </row>
    <row r="34" spans="1:6" x14ac:dyDescent="0.2">
      <c r="B34" t="s">
        <v>36</v>
      </c>
      <c r="C34" t="s">
        <v>47</v>
      </c>
    </row>
  </sheetData>
  <mergeCells count="3">
    <mergeCell ref="B2:F2"/>
    <mergeCell ref="B17:F17"/>
    <mergeCell ref="A33:F3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2016-06-29T20:03:49Z</dcterms:created>
  <dcterms:modified xsi:type="dcterms:W3CDTF">2016-06-30T20:33:01Z</dcterms:modified>
</cp:coreProperties>
</file>