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VAIO\Documents\Koumoto_Kazutaka\卒論関係\実験データ\"/>
    </mc:Choice>
  </mc:AlternateContent>
  <bookViews>
    <workbookView xWindow="930" yWindow="315" windowWidth="26460" windowHeight="15000" activeTab="3"/>
  </bookViews>
  <sheets>
    <sheet name="学習結果" sheetId="19" r:id="rId1"/>
    <sheet name="文字認識" sheetId="14" r:id="rId2"/>
    <sheet name="認識率" sheetId="17" r:id="rId3"/>
    <sheet name="色んな集計" sheetId="15" r:id="rId4"/>
    <sheet name="一対比較" sheetId="5" r:id="rId5"/>
    <sheet name="回答時間・消去数" sheetId="13" r:id="rId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0" i="17" l="1"/>
  <c r="E45" i="17" l="1"/>
  <c r="G45" i="17"/>
  <c r="E46" i="17"/>
  <c r="G46" i="17"/>
  <c r="E47" i="17"/>
  <c r="G47" i="17"/>
  <c r="C48" i="17"/>
  <c r="E48" i="17" s="1"/>
  <c r="D48" i="17"/>
  <c r="F48" i="17"/>
  <c r="H40" i="17"/>
  <c r="G48" i="17" l="1"/>
  <c r="AC8" i="17"/>
  <c r="AC7" i="17"/>
  <c r="AC6" i="17"/>
  <c r="U8" i="17"/>
  <c r="U7" i="17"/>
  <c r="U6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H3" i="17"/>
  <c r="F3" i="17"/>
  <c r="Z3" i="14"/>
  <c r="W4" i="14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3" i="14"/>
  <c r="W34" i="14"/>
  <c r="W35" i="14"/>
  <c r="W36" i="14"/>
  <c r="W37" i="14"/>
  <c r="W38" i="14"/>
  <c r="AK6" i="15"/>
  <c r="F39" i="17" l="1"/>
  <c r="H39" i="17"/>
  <c r="Z30" i="14" l="1"/>
  <c r="AI6" i="15" l="1"/>
  <c r="Z38" i="14" l="1"/>
  <c r="Z4" i="14" l="1"/>
  <c r="Z5" i="14"/>
  <c r="Z6" i="14"/>
  <c r="Z7" i="14"/>
  <c r="Z8" i="14"/>
  <c r="Z9" i="14"/>
  <c r="Z10" i="14"/>
  <c r="Z11" i="14"/>
  <c r="Z12" i="14"/>
  <c r="Z13" i="14"/>
  <c r="Z14" i="14"/>
  <c r="Z15" i="14"/>
  <c r="Z16" i="14"/>
  <c r="Z17" i="14"/>
  <c r="Z18" i="14"/>
  <c r="Z19" i="14"/>
  <c r="Z20" i="14"/>
  <c r="Z21" i="14"/>
  <c r="Z22" i="14"/>
  <c r="Z23" i="14"/>
  <c r="Z24" i="14"/>
  <c r="Z25" i="14"/>
  <c r="Z26" i="14"/>
  <c r="Z27" i="14"/>
  <c r="Z28" i="14"/>
  <c r="Z29" i="14"/>
  <c r="Z31" i="14"/>
  <c r="Z32" i="14"/>
  <c r="Z33" i="14"/>
  <c r="Z34" i="14"/>
  <c r="Z35" i="14"/>
  <c r="Z36" i="14"/>
  <c r="Z37" i="14"/>
  <c r="Z39" i="14" l="1"/>
  <c r="W3" i="14" l="1"/>
  <c r="Y7" i="13"/>
  <c r="Y6" i="13"/>
  <c r="Y8" i="13"/>
  <c r="W39" i="14" l="1"/>
  <c r="N42" i="13" l="1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G3" i="5" l="1"/>
  <c r="D8" i="5" s="1"/>
  <c r="E8" i="5" l="1"/>
  <c r="E13" i="5" s="1"/>
  <c r="D10" i="5"/>
  <c r="D15" i="5" s="1"/>
  <c r="E9" i="5"/>
  <c r="E14" i="5" s="1"/>
  <c r="C10" i="5"/>
  <c r="C15" i="5" s="1"/>
  <c r="C9" i="5"/>
  <c r="C14" i="5" s="1"/>
  <c r="D13" i="5"/>
  <c r="H14" i="5" l="1"/>
  <c r="H15" i="5"/>
  <c r="H13" i="5"/>
</calcChain>
</file>

<file path=xl/sharedStrings.xml><?xml version="1.0" encoding="utf-8"?>
<sst xmlns="http://schemas.openxmlformats.org/spreadsheetml/2006/main" count="1141" uniqueCount="314">
  <si>
    <t>2枠型</t>
    <rPh sb="1" eb="3">
      <t>ワクガタ</t>
    </rPh>
    <phoneticPr fontId="1"/>
  </si>
  <si>
    <t>11枠型</t>
    <rPh sb="2" eb="4">
      <t>ワクガタ</t>
    </rPh>
    <phoneticPr fontId="1"/>
  </si>
  <si>
    <t>枠無し型</t>
    <rPh sb="0" eb="1">
      <t>ワク</t>
    </rPh>
    <rPh sb="1" eb="2">
      <t>ナ</t>
    </rPh>
    <rPh sb="3" eb="4">
      <t>ガタ</t>
    </rPh>
    <phoneticPr fontId="1"/>
  </si>
  <si>
    <t>-</t>
    <phoneticPr fontId="1"/>
  </si>
  <si>
    <t>-</t>
    <phoneticPr fontId="1"/>
  </si>
  <si>
    <t>選択率</t>
    <rPh sb="0" eb="2">
      <t>センタク</t>
    </rPh>
    <rPh sb="2" eb="3">
      <t>リツ</t>
    </rPh>
    <phoneticPr fontId="1"/>
  </si>
  <si>
    <t>結果</t>
    <rPh sb="0" eb="2">
      <t>ケッカ</t>
    </rPh>
    <phoneticPr fontId="1"/>
  </si>
  <si>
    <t>行平均</t>
    <rPh sb="0" eb="1">
      <t>ギョウ</t>
    </rPh>
    <rPh sb="1" eb="3">
      <t>ヘイキン</t>
    </rPh>
    <phoneticPr fontId="1"/>
  </si>
  <si>
    <t>観測数</t>
    <rPh sb="0" eb="2">
      <t>カンソク</t>
    </rPh>
    <rPh sb="2" eb="3">
      <t>スウ</t>
    </rPh>
    <phoneticPr fontId="1"/>
  </si>
  <si>
    <t>-</t>
    <phoneticPr fontId="1"/>
  </si>
  <si>
    <t>-</t>
    <phoneticPr fontId="1"/>
  </si>
  <si>
    <t>尺度値</t>
    <rPh sb="0" eb="2">
      <t>シャクド</t>
    </rPh>
    <rPh sb="2" eb="3">
      <t>チ</t>
    </rPh>
    <phoneticPr fontId="1"/>
  </si>
  <si>
    <t>z値</t>
    <rPh sb="1" eb="2">
      <t>チ</t>
    </rPh>
    <phoneticPr fontId="1"/>
  </si>
  <si>
    <t>cize</t>
  </si>
  <si>
    <t>access_date_time</t>
  </si>
  <si>
    <t>user_name</t>
  </si>
  <si>
    <t>frames</t>
  </si>
  <si>
    <t>a-1</t>
  </si>
  <si>
    <t>two</t>
  </si>
  <si>
    <t>eleven</t>
  </si>
  <si>
    <t>none</t>
  </si>
  <si>
    <t>a-2</t>
  </si>
  <si>
    <t>b-1</t>
  </si>
  <si>
    <t>b-2</t>
  </si>
  <si>
    <t>c-1</t>
  </si>
  <si>
    <t>c-2</t>
  </si>
  <si>
    <t>d-1</t>
  </si>
  <si>
    <t>d-2</t>
  </si>
  <si>
    <t>e-1</t>
  </si>
  <si>
    <t>e-2</t>
  </si>
  <si>
    <t>f-1</t>
  </si>
  <si>
    <t>f-2</t>
  </si>
  <si>
    <t>enjoy</t>
  </si>
  <si>
    <t>five</t>
  </si>
  <si>
    <t>gujck</t>
  </si>
  <si>
    <t>light</t>
  </si>
  <si>
    <t>maybe</t>
  </si>
  <si>
    <t>next</t>
  </si>
  <si>
    <t>poner</t>
  </si>
  <si>
    <t>size</t>
  </si>
  <si>
    <t>study</t>
  </si>
  <si>
    <t>guick</t>
  </si>
  <si>
    <t>liqbt</t>
  </si>
  <si>
    <t>naybe</t>
  </si>
  <si>
    <t>neyt</t>
  </si>
  <si>
    <t>power</t>
  </si>
  <si>
    <t>guiek</t>
  </si>
  <si>
    <t>ligbt</t>
  </si>
  <si>
    <t>mpybe</t>
  </si>
  <si>
    <t>pcwer</t>
  </si>
  <si>
    <t>tjv</t>
  </si>
  <si>
    <t>quick</t>
  </si>
  <si>
    <t>mayb</t>
  </si>
  <si>
    <t>pewlr</t>
  </si>
  <si>
    <t>sjye</t>
  </si>
  <si>
    <t>enjby</t>
  </si>
  <si>
    <t>fuiok</t>
  </si>
  <si>
    <t>ljjhr</t>
  </si>
  <si>
    <t>sjzp</t>
  </si>
  <si>
    <t>fjve</t>
  </si>
  <si>
    <t>qajek</t>
  </si>
  <si>
    <t>lijht</t>
  </si>
  <si>
    <t>mgybe</t>
  </si>
  <si>
    <t>frva</t>
  </si>
  <si>
    <t>roybe</t>
  </si>
  <si>
    <t>pujck</t>
  </si>
  <si>
    <t>righf</t>
  </si>
  <si>
    <t>raqba</t>
  </si>
  <si>
    <t>ktxt</t>
  </si>
  <si>
    <t>poaef</t>
  </si>
  <si>
    <t>ciye</t>
  </si>
  <si>
    <t>cfudy</t>
  </si>
  <si>
    <t>aajey</t>
  </si>
  <si>
    <t>quicf</t>
  </si>
  <si>
    <t>mayhe</t>
  </si>
  <si>
    <t>rext</t>
  </si>
  <si>
    <t>powa</t>
  </si>
  <si>
    <t>fyuay</t>
  </si>
  <si>
    <t>pnjoy</t>
  </si>
  <si>
    <t>quirk</t>
  </si>
  <si>
    <t>pouer</t>
  </si>
  <si>
    <t>enjcy</t>
  </si>
  <si>
    <t>fivp</t>
  </si>
  <si>
    <t>marbe</t>
  </si>
  <si>
    <t>liqht</t>
  </si>
  <si>
    <t>pcwzr</t>
  </si>
  <si>
    <t>stujy</t>
  </si>
  <si>
    <t>ljgbt</t>
  </si>
  <si>
    <t>raybe</t>
  </si>
  <si>
    <t>powpr</t>
  </si>
  <si>
    <t>sizp</t>
  </si>
  <si>
    <t>maybp</t>
  </si>
  <si>
    <t>fjre</t>
  </si>
  <si>
    <t>mqybe</t>
  </si>
  <si>
    <t>moybe</t>
  </si>
  <si>
    <t>sjze</t>
  </si>
  <si>
    <t>erjoy</t>
  </si>
  <si>
    <t>nayb</t>
  </si>
  <si>
    <t>biz</t>
  </si>
  <si>
    <t>syujy</t>
  </si>
  <si>
    <t>pnioy</t>
  </si>
  <si>
    <t>yive</t>
  </si>
  <si>
    <t>jisbt</t>
  </si>
  <si>
    <t>yayle</t>
  </si>
  <si>
    <t>nexy</t>
  </si>
  <si>
    <t>iower</t>
  </si>
  <si>
    <t>siye</t>
  </si>
  <si>
    <t>frujy</t>
  </si>
  <si>
    <t>tive</t>
  </si>
  <si>
    <t>xuick</t>
  </si>
  <si>
    <t>ljqht</t>
  </si>
  <si>
    <t>nexd</t>
  </si>
  <si>
    <t>srujy</t>
  </si>
  <si>
    <t>enjey</t>
  </si>
  <si>
    <t>npxt</t>
  </si>
  <si>
    <t>pouar</t>
  </si>
  <si>
    <t>eajoy</t>
  </si>
  <si>
    <t>fire</t>
  </si>
  <si>
    <t>aext</t>
  </si>
  <si>
    <t>pawer</t>
  </si>
  <si>
    <t>enjsy</t>
  </si>
  <si>
    <t>sfudr</t>
  </si>
  <si>
    <t>fiue</t>
  </si>
  <si>
    <t>firp</t>
  </si>
  <si>
    <t>qvick</t>
  </si>
  <si>
    <t>jtudy</t>
  </si>
  <si>
    <t>vaybe</t>
  </si>
  <si>
    <t>itudy</t>
  </si>
  <si>
    <t>jndurr</t>
  </si>
  <si>
    <t>fake</t>
  </si>
  <si>
    <t>studj</t>
  </si>
  <si>
    <t>jutory</t>
  </si>
  <si>
    <t>ljght</t>
  </si>
  <si>
    <t>nexn</t>
  </si>
  <si>
    <t>inrroy</t>
  </si>
  <si>
    <t>lighr</t>
  </si>
  <si>
    <t>smudy</t>
  </si>
  <si>
    <t>qujck</t>
  </si>
  <si>
    <t>slze</t>
  </si>
  <si>
    <t>enjgl</t>
  </si>
  <si>
    <t>huich</t>
  </si>
  <si>
    <t>mgzbe</t>
  </si>
  <si>
    <t>jjze</t>
  </si>
  <si>
    <t>sfutj</t>
  </si>
  <si>
    <t>ligbn</t>
  </si>
  <si>
    <t>nazbp</t>
  </si>
  <si>
    <t>lert</t>
  </si>
  <si>
    <t>rtudy</t>
  </si>
  <si>
    <t>enjpz</t>
  </si>
  <si>
    <t>puicb</t>
  </si>
  <si>
    <t>nuzie</t>
  </si>
  <si>
    <t>nex</t>
  </si>
  <si>
    <t>fize</t>
  </si>
  <si>
    <t>q3_3_character</t>
  </si>
  <si>
    <t>q2_1_character</t>
  </si>
  <si>
    <t>q1_2_character</t>
  </si>
  <si>
    <t>q2_2_character</t>
  </si>
  <si>
    <t>q1_3_character</t>
  </si>
  <si>
    <t>q3_1_character</t>
  </si>
  <si>
    <t>q2_3_character</t>
  </si>
  <si>
    <t>q1_1_character</t>
  </si>
  <si>
    <t>q3_2_character</t>
  </si>
  <si>
    <t>q2_1_time</t>
  </si>
  <si>
    <t>q3_1_time</t>
  </si>
  <si>
    <t>q3_3_time</t>
  </si>
  <si>
    <t>q3_2_time</t>
  </si>
  <si>
    <t>q2_2_time</t>
  </si>
  <si>
    <t>q2_3_time</t>
  </si>
  <si>
    <t>q1_1_time</t>
  </si>
  <si>
    <t>q1_3_time</t>
  </si>
  <si>
    <t>q1_2_time</t>
  </si>
  <si>
    <t>q1_1_delete</t>
  </si>
  <si>
    <t>q1_2_delete</t>
  </si>
  <si>
    <t>q1_3_delete</t>
  </si>
  <si>
    <t>q2_1_delete</t>
  </si>
  <si>
    <t>q2_2_delete</t>
  </si>
  <si>
    <t>q2_3_delete</t>
  </si>
  <si>
    <t>q3_1_delete</t>
  </si>
  <si>
    <t>q3_2_delete</t>
  </si>
  <si>
    <t>q3_3_delete</t>
  </si>
  <si>
    <t>個人合計</t>
    <rPh sb="0" eb="2">
      <t>コジン</t>
    </rPh>
    <rPh sb="2" eb="4">
      <t>ゴウケイ</t>
    </rPh>
    <phoneticPr fontId="1"/>
  </si>
  <si>
    <t>個人平均</t>
    <rPh sb="0" eb="2">
      <t>コジン</t>
    </rPh>
    <rPh sb="2" eb="4">
      <t>ヘイキン</t>
    </rPh>
    <phoneticPr fontId="1"/>
  </si>
  <si>
    <t>誤認識</t>
    <rPh sb="0" eb="3">
      <t>ゴニンシキ</t>
    </rPh>
    <phoneticPr fontId="1"/>
  </si>
  <si>
    <t>2枠型</t>
  </si>
  <si>
    <t>2枠型</t>
    <rPh sb="1" eb="3">
      <t>ワクガタ</t>
    </rPh>
    <phoneticPr fontId="1"/>
  </si>
  <si>
    <t>11枠型</t>
  </si>
  <si>
    <t>11枠型</t>
    <rPh sb="2" eb="4">
      <t>ワクガタ</t>
    </rPh>
    <phoneticPr fontId="1"/>
  </si>
  <si>
    <t>枠無し型</t>
    <rPh sb="0" eb="2">
      <t>ワクナ</t>
    </rPh>
    <rPh sb="3" eb="4">
      <t>ガタ</t>
    </rPh>
    <phoneticPr fontId="1"/>
  </si>
  <si>
    <t>分散分析: 一元配置</t>
  </si>
  <si>
    <t>概要</t>
  </si>
  <si>
    <t>グループ</t>
  </si>
  <si>
    <t>データの個数</t>
  </si>
  <si>
    <t>合計</t>
  </si>
  <si>
    <t>平均</t>
  </si>
  <si>
    <t>分散</t>
  </si>
  <si>
    <t>分散分析表</t>
  </si>
  <si>
    <t>変動要因</t>
  </si>
  <si>
    <t>変動</t>
  </si>
  <si>
    <t>自由度</t>
  </si>
  <si>
    <t>観測された分散比</t>
  </si>
  <si>
    <t>P-値</t>
  </si>
  <si>
    <t>F 境界値</t>
  </si>
  <si>
    <t>グループ間</t>
  </si>
  <si>
    <t>グループ内</t>
  </si>
  <si>
    <t>標準偏差</t>
    <rPh sb="0" eb="2">
      <t>ヒョウジュン</t>
    </rPh>
    <rPh sb="2" eb="4">
      <t>ヘンサ</t>
    </rPh>
    <phoneticPr fontId="1"/>
  </si>
  <si>
    <t>消去数</t>
    <rPh sb="0" eb="2">
      <t>ショウキョ</t>
    </rPh>
    <rPh sb="2" eb="3">
      <t>スウ</t>
    </rPh>
    <phoneticPr fontId="1"/>
  </si>
  <si>
    <t>q1_1_character5</t>
  </si>
  <si>
    <t>q1_2_character6</t>
  </si>
  <si>
    <t>q1_3_character7</t>
  </si>
  <si>
    <t>q2_1_character8</t>
  </si>
  <si>
    <t>q2_2_character9</t>
  </si>
  <si>
    <t>q2_3_character10</t>
  </si>
  <si>
    <t>q3_1_character11</t>
  </si>
  <si>
    <t>q3_2_character12</t>
  </si>
  <si>
    <t>q3_3_character13</t>
  </si>
  <si>
    <t>個人認識率</t>
    <rPh sb="0" eb="2">
      <t>コジン</t>
    </rPh>
    <rPh sb="2" eb="4">
      <t>ニンシキ</t>
    </rPh>
    <rPh sb="4" eb="5">
      <t>リツ</t>
    </rPh>
    <phoneticPr fontId="1"/>
  </si>
  <si>
    <t>power</t>
    <phoneticPr fontId="1"/>
  </si>
  <si>
    <t>fiua</t>
    <phoneticPr fontId="1"/>
  </si>
  <si>
    <t>文字数</t>
    <rPh sb="0" eb="3">
      <t>モジスウ</t>
    </rPh>
    <phoneticPr fontId="1"/>
  </si>
  <si>
    <t>cize</t>
    <phoneticPr fontId="1"/>
  </si>
  <si>
    <t>はみ出し</t>
    <rPh sb="2" eb="3">
      <t>ダ</t>
    </rPh>
    <phoneticPr fontId="1"/>
  </si>
  <si>
    <t>手が付いた</t>
    <rPh sb="0" eb="1">
      <t>テ</t>
    </rPh>
    <rPh sb="2" eb="3">
      <t>ツ</t>
    </rPh>
    <phoneticPr fontId="1"/>
  </si>
  <si>
    <t>筆記体</t>
    <rPh sb="0" eb="3">
      <t>ヒッキタイ</t>
    </rPh>
    <phoneticPr fontId="1"/>
  </si>
  <si>
    <t>エラー</t>
    <phoneticPr fontId="1"/>
  </si>
  <si>
    <t>調整</t>
    <rPh sb="0" eb="2">
      <t>チョウセイ</t>
    </rPh>
    <phoneticPr fontId="1"/>
  </si>
  <si>
    <t>合計</t>
    <rPh sb="0" eb="2">
      <t>ゴウケイ</t>
    </rPh>
    <phoneticPr fontId="1"/>
  </si>
  <si>
    <t>tajog</t>
    <phoneticPr fontId="1"/>
  </si>
  <si>
    <t>除外文字</t>
    <rPh sb="0" eb="2">
      <t>ジョガイ</t>
    </rPh>
    <rPh sb="2" eb="4">
      <t>モジ</t>
    </rPh>
    <phoneticPr fontId="1"/>
  </si>
  <si>
    <t>600点以上</t>
  </si>
  <si>
    <t>全く書かない</t>
  </si>
  <si>
    <t>500点〜595点</t>
  </si>
  <si>
    <t>ほとんど書かない</t>
  </si>
  <si>
    <t>400点〜495点</t>
  </si>
  <si>
    <t>時々書いている</t>
  </si>
  <si>
    <t>300点〜395点</t>
  </si>
  <si>
    <t>有意差あり</t>
    <rPh sb="0" eb="3">
      <t>ユウイサ</t>
    </rPh>
    <phoneticPr fontId="1"/>
  </si>
  <si>
    <t>多重比較_Tukey法</t>
    <rPh sb="0" eb="2">
      <t>タジュウ</t>
    </rPh>
    <rPh sb="2" eb="4">
      <t>ヒカク</t>
    </rPh>
    <rPh sb="10" eb="11">
      <t>ホウ</t>
    </rPh>
    <phoneticPr fontId="1"/>
  </si>
  <si>
    <t>検定統計量</t>
  </si>
  <si>
    <t>検定結果</t>
  </si>
  <si>
    <t>同時信頼区間（上限）</t>
  </si>
  <si>
    <t>平均値の差</t>
  </si>
  <si>
    <t>同時信頼区間（下限）</t>
  </si>
  <si>
    <t>* P &lt; 0.05 .</t>
  </si>
  <si>
    <t>P &gt; 0.05</t>
  </si>
  <si>
    <t xml:space="preserve">自由度= 321，誤差分散= 14.2347 </t>
    <phoneticPr fontId="1"/>
  </si>
  <si>
    <t>(2枠型,11枠型)</t>
    <phoneticPr fontId="1"/>
  </si>
  <si>
    <t>枠無し型</t>
    <phoneticPr fontId="1"/>
  </si>
  <si>
    <t>(2枠型,枠無し型)</t>
    <phoneticPr fontId="1"/>
  </si>
  <si>
    <t>(11枠型,枠無し型)</t>
    <phoneticPr fontId="1"/>
  </si>
  <si>
    <t>有意差</t>
    <rPh sb="0" eb="3">
      <t>ユウイサ</t>
    </rPh>
    <phoneticPr fontId="1"/>
  </si>
  <si>
    <t>有</t>
    <rPh sb="0" eb="1">
      <t>アリ</t>
    </rPh>
    <phoneticPr fontId="1"/>
  </si>
  <si>
    <t>無</t>
    <rPh sb="0" eb="1">
      <t>ナ</t>
    </rPh>
    <phoneticPr fontId="1"/>
  </si>
  <si>
    <t>文字数</t>
    <rPh sb="0" eb="3">
      <t>モジスウ</t>
    </rPh>
    <phoneticPr fontId="1"/>
  </si>
  <si>
    <t>誤認識数</t>
    <rPh sb="0" eb="3">
      <t>ゴニンシキ</t>
    </rPh>
    <rPh sb="3" eb="4">
      <t>スウ</t>
    </rPh>
    <phoneticPr fontId="1"/>
  </si>
  <si>
    <t>認識率</t>
    <rPh sb="0" eb="2">
      <t>ニンシキ</t>
    </rPh>
    <rPh sb="2" eb="3">
      <t>リツ</t>
    </rPh>
    <phoneticPr fontId="1"/>
  </si>
  <si>
    <t>合計</t>
    <rPh sb="0" eb="2">
      <t>ゴウケイ</t>
    </rPh>
    <phoneticPr fontId="1"/>
  </si>
  <si>
    <t>インタフェース</t>
    <phoneticPr fontId="1"/>
  </si>
  <si>
    <t>消去回数</t>
    <rPh sb="0" eb="2">
      <t>ショウキョ</t>
    </rPh>
    <rPh sb="2" eb="4">
      <t>カイスウ</t>
    </rPh>
    <phoneticPr fontId="1"/>
  </si>
  <si>
    <t>モデルによる違い</t>
    <rPh sb="6" eb="7">
      <t>チガ</t>
    </rPh>
    <phoneticPr fontId="1"/>
  </si>
  <si>
    <t>枠無し型</t>
  </si>
  <si>
    <t>2枠型</t>
    <rPh sb="1" eb="3">
      <t>ワクガタ</t>
    </rPh>
    <phoneticPr fontId="1"/>
  </si>
  <si>
    <t>11枠型</t>
    <rPh sb="2" eb="4">
      <t>ワクガタ</t>
    </rPh>
    <phoneticPr fontId="1"/>
  </si>
  <si>
    <t>枠無し型</t>
    <rPh sb="0" eb="1">
      <t>ワク</t>
    </rPh>
    <rPh sb="1" eb="2">
      <t>ナ</t>
    </rPh>
    <rPh sb="3" eb="4">
      <t>ガタ</t>
    </rPh>
    <phoneticPr fontId="1"/>
  </si>
  <si>
    <t>合計</t>
    <rPh sb="0" eb="2">
      <t>ゴウケイ</t>
    </rPh>
    <phoneticPr fontId="1"/>
  </si>
  <si>
    <t>ユーザ</t>
  </si>
  <si>
    <t>インタフェース</t>
  </si>
  <si>
    <t>文字数</t>
    <rPh sb="0" eb="3">
      <t>モジスウ</t>
    </rPh>
    <phoneticPr fontId="1"/>
  </si>
  <si>
    <t>認識率</t>
    <rPh sb="0" eb="2">
      <t>ニンシキ</t>
    </rPh>
    <rPh sb="2" eb="3">
      <t>リツ</t>
    </rPh>
    <phoneticPr fontId="1"/>
  </si>
  <si>
    <t>181112</t>
  </si>
  <si>
    <t>190207</t>
  </si>
  <si>
    <t>認識率2</t>
    <rPh sb="0" eb="2">
      <t>ニンシキリツ22</t>
    </rPh>
    <phoneticPr fontId="1"/>
  </si>
  <si>
    <t>ユーザ</t>
    <phoneticPr fontId="1"/>
  </si>
  <si>
    <t>列</t>
  </si>
  <si>
    <t>分散分析: 繰り返しのある二元配置</t>
  </si>
  <si>
    <t>標本</t>
  </si>
  <si>
    <t>交互作用</t>
  </si>
  <si>
    <t>繰り返し誤差</t>
  </si>
  <si>
    <t>アルファベットごと</t>
    <phoneticPr fontId="1"/>
  </si>
  <si>
    <t>a</t>
    <phoneticPr fontId="1"/>
  </si>
  <si>
    <t>b</t>
    <phoneticPr fontId="1"/>
  </si>
  <si>
    <t>c</t>
    <phoneticPr fontId="1"/>
  </si>
  <si>
    <t>d</t>
    <phoneticPr fontId="1"/>
  </si>
  <si>
    <t>e</t>
    <phoneticPr fontId="1"/>
  </si>
  <si>
    <t>f</t>
    <phoneticPr fontId="1"/>
  </si>
  <si>
    <t>g</t>
    <phoneticPr fontId="1"/>
  </si>
  <si>
    <t>h</t>
    <phoneticPr fontId="1"/>
  </si>
  <si>
    <t>i</t>
    <phoneticPr fontId="1"/>
  </si>
  <si>
    <t>j</t>
    <phoneticPr fontId="1"/>
  </si>
  <si>
    <t>k</t>
    <phoneticPr fontId="1"/>
  </si>
  <si>
    <t>l</t>
    <phoneticPr fontId="1"/>
  </si>
  <si>
    <t>m</t>
    <phoneticPr fontId="1"/>
  </si>
  <si>
    <t>n</t>
    <phoneticPr fontId="1"/>
  </si>
  <si>
    <t>o</t>
    <phoneticPr fontId="1"/>
  </si>
  <si>
    <t>p</t>
    <phoneticPr fontId="1"/>
  </si>
  <si>
    <t>q</t>
    <phoneticPr fontId="1"/>
  </si>
  <si>
    <t>r</t>
    <phoneticPr fontId="1"/>
  </si>
  <si>
    <t>s</t>
    <phoneticPr fontId="1"/>
  </si>
  <si>
    <t>t</t>
    <phoneticPr fontId="1"/>
  </si>
  <si>
    <t>u</t>
    <phoneticPr fontId="1"/>
  </si>
  <si>
    <t>v</t>
    <phoneticPr fontId="1"/>
  </si>
  <si>
    <t>w</t>
    <phoneticPr fontId="1"/>
  </si>
  <si>
    <t>x</t>
    <phoneticPr fontId="1"/>
  </si>
  <si>
    <t>y</t>
    <phoneticPr fontId="1"/>
  </si>
  <si>
    <t>z</t>
    <phoneticPr fontId="1"/>
  </si>
  <si>
    <t>エポック数</t>
    <rPh sb="4" eb="5">
      <t>スウ</t>
    </rPh>
    <phoneticPr fontId="1"/>
  </si>
  <si>
    <t>訓練用</t>
    <rPh sb="0" eb="3">
      <t>クンレンヨウ</t>
    </rPh>
    <phoneticPr fontId="1"/>
  </si>
  <si>
    <t>テスト用</t>
    <rPh sb="3" eb="4">
      <t>ヨウ</t>
    </rPh>
    <phoneticPr fontId="1"/>
  </si>
  <si>
    <t>慣れと認識</t>
    <rPh sb="0" eb="1">
      <t>ナ</t>
    </rPh>
    <rPh sb="3" eb="5">
      <t>ニンシキ</t>
    </rPh>
    <phoneticPr fontId="1"/>
  </si>
  <si>
    <t>TOECと認識</t>
    <rPh sb="5" eb="7">
      <t>ニンシキ</t>
    </rPh>
    <phoneticPr fontId="1"/>
  </si>
  <si>
    <t>年齢と認識</t>
    <rPh sb="0" eb="2">
      <t>ネンレイ</t>
    </rPh>
    <rPh sb="3" eb="5">
      <t>ニンシキ</t>
    </rPh>
    <phoneticPr fontId="1"/>
  </si>
  <si>
    <t>ユーザと認識</t>
    <rPh sb="4" eb="6">
      <t>ニンシキ</t>
    </rPh>
    <phoneticPr fontId="1"/>
  </si>
  <si>
    <t>a</t>
    <phoneticPr fontId="1"/>
  </si>
  <si>
    <t>a</t>
    <phoneticPr fontId="1"/>
  </si>
  <si>
    <t>a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</si>
</sst>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.0%"/>
    <numFmt numFmtId="177" formatCode="0.000"/>
  </numFmts>
  <fonts count="14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Meiryo"/>
      <family val="3"/>
      <charset val="128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name val="游ゴシック"/>
      <family val="2"/>
      <charset val="128"/>
      <scheme val="minor"/>
    </font>
    <font>
      <sz val="11"/>
      <color rgb="FFFFC000"/>
      <name val="游ゴシック"/>
      <family val="2"/>
      <charset val="128"/>
      <scheme val="minor"/>
    </font>
    <font>
      <sz val="11"/>
      <color rgb="FFFFC000"/>
      <name val="游ゴシック"/>
      <family val="3"/>
      <charset val="128"/>
      <scheme val="minor"/>
    </font>
    <font>
      <sz val="11"/>
      <color rgb="FF00B050"/>
      <name val="游ゴシック"/>
      <family val="2"/>
      <charset val="128"/>
      <scheme val="minor"/>
    </font>
    <font>
      <sz val="11"/>
      <color rgb="FF00B050"/>
      <name val="游ゴシック"/>
      <family val="3"/>
      <charset val="128"/>
      <scheme val="minor"/>
    </font>
    <font>
      <b/>
      <sz val="11"/>
      <color theme="0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1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5" fillId="0" borderId="0" applyFont="0" applyFill="0" applyBorder="0" applyAlignment="0" applyProtection="0">
      <alignment vertical="center"/>
    </xf>
  </cellStyleXfs>
  <cellXfs count="239">
    <xf numFmtId="0" fontId="0" fillId="0" borderId="0" xfId="0">
      <alignment vertical="center"/>
    </xf>
    <xf numFmtId="0" fontId="0" fillId="0" borderId="0" xfId="0" applyBorder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0" xfId="0" applyFill="1" applyBorder="1">
      <alignment vertical="center"/>
    </xf>
    <xf numFmtId="0" fontId="0" fillId="0" borderId="0" xfId="0" applyFill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9" xfId="0" applyBorder="1">
      <alignment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21" xfId="0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2" borderId="5" xfId="0" applyFill="1" applyBorder="1">
      <alignment vertical="center"/>
    </xf>
    <xf numFmtId="0" fontId="0" fillId="2" borderId="6" xfId="0" applyFill="1" applyBorder="1">
      <alignment vertical="center"/>
    </xf>
    <xf numFmtId="0" fontId="0" fillId="2" borderId="7" xfId="0" applyFill="1" applyBorder="1">
      <alignment vertical="center"/>
    </xf>
    <xf numFmtId="0" fontId="0" fillId="2" borderId="9" xfId="0" applyFill="1" applyBorder="1">
      <alignment vertical="center"/>
    </xf>
    <xf numFmtId="0" fontId="0" fillId="2" borderId="10" xfId="0" applyFill="1" applyBorder="1">
      <alignment vertical="center"/>
    </xf>
    <xf numFmtId="0" fontId="0" fillId="2" borderId="8" xfId="0" applyFill="1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20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11" xfId="0" applyFill="1" applyBorder="1">
      <alignment vertical="center"/>
    </xf>
    <xf numFmtId="22" fontId="0" fillId="0" borderId="0" xfId="0" applyNumberFormat="1">
      <alignment vertical="center"/>
    </xf>
    <xf numFmtId="2" fontId="0" fillId="0" borderId="0" xfId="0" applyNumberFormat="1">
      <alignment vertical="center"/>
    </xf>
    <xf numFmtId="0" fontId="3" fillId="0" borderId="0" xfId="0" applyFont="1" applyFill="1" applyBorder="1">
      <alignment vertical="center"/>
    </xf>
    <xf numFmtId="22" fontId="4" fillId="0" borderId="0" xfId="0" applyNumberFormat="1" applyFont="1" applyFill="1">
      <alignment vertical="center"/>
    </xf>
    <xf numFmtId="0" fontId="6" fillId="0" borderId="0" xfId="0" applyFont="1">
      <alignment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0" fillId="0" borderId="0" xfId="0" applyFill="1" applyBorder="1" applyAlignment="1">
      <alignment vertical="center"/>
    </xf>
    <xf numFmtId="0" fontId="0" fillId="0" borderId="23" xfId="0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2" fontId="0" fillId="0" borderId="3" xfId="0" applyNumberFormat="1" applyBorder="1">
      <alignment vertical="center"/>
    </xf>
    <xf numFmtId="2" fontId="0" fillId="0" borderId="7" xfId="0" applyNumberFormat="1" applyBorder="1">
      <alignment vertical="center"/>
    </xf>
    <xf numFmtId="2" fontId="0" fillId="0" borderId="8" xfId="0" applyNumberFormat="1" applyBorder="1">
      <alignment vertical="center"/>
    </xf>
    <xf numFmtId="2" fontId="0" fillId="0" borderId="9" xfId="0" applyNumberFormat="1" applyBorder="1">
      <alignment vertical="center"/>
    </xf>
    <xf numFmtId="2" fontId="0" fillId="0" borderId="10" xfId="0" applyNumberFormat="1" applyBorder="1">
      <alignment vertical="center"/>
    </xf>
    <xf numFmtId="2" fontId="0" fillId="0" borderId="11" xfId="0" applyNumberFormat="1" applyBorder="1">
      <alignment vertical="center"/>
    </xf>
    <xf numFmtId="2" fontId="0" fillId="0" borderId="19" xfId="0" applyNumberFormat="1" applyBorder="1">
      <alignment vertical="center"/>
    </xf>
    <xf numFmtId="2" fontId="0" fillId="0" borderId="25" xfId="0" applyNumberFormat="1" applyBorder="1">
      <alignment vertical="center"/>
    </xf>
    <xf numFmtId="2" fontId="0" fillId="0" borderId="20" xfId="0" applyNumberFormat="1" applyBorder="1">
      <alignment vertical="center"/>
    </xf>
    <xf numFmtId="0" fontId="0" fillId="0" borderId="21" xfId="0" applyBorder="1">
      <alignment vertical="center"/>
    </xf>
    <xf numFmtId="0" fontId="0" fillId="0" borderId="26" xfId="0" applyBorder="1">
      <alignment vertical="center"/>
    </xf>
    <xf numFmtId="0" fontId="0" fillId="0" borderId="22" xfId="0" applyBorder="1">
      <alignment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176" fontId="0" fillId="0" borderId="0" xfId="1" applyNumberFormat="1" applyFont="1" applyAlignment="1">
      <alignment vertical="center"/>
    </xf>
    <xf numFmtId="0" fontId="13" fillId="0" borderId="0" xfId="0" applyFont="1" applyFill="1" applyBorder="1">
      <alignment vertical="center"/>
    </xf>
    <xf numFmtId="0" fontId="0" fillId="0" borderId="0" xfId="0" applyFont="1" applyFill="1" applyBorder="1">
      <alignment vertical="center"/>
    </xf>
    <xf numFmtId="0" fontId="8" fillId="0" borderId="0" xfId="0" applyFont="1" applyFill="1" applyBorder="1">
      <alignment vertical="center"/>
    </xf>
    <xf numFmtId="176" fontId="0" fillId="0" borderId="0" xfId="1" applyNumberFormat="1" applyFont="1" applyFill="1" applyBorder="1">
      <alignment vertical="center"/>
    </xf>
    <xf numFmtId="0" fontId="6" fillId="0" borderId="0" xfId="0" applyFont="1" applyFill="1" applyBorder="1">
      <alignment vertical="center"/>
    </xf>
    <xf numFmtId="0" fontId="11" fillId="0" borderId="0" xfId="0" applyFont="1" applyFill="1" applyBorder="1">
      <alignment vertical="center"/>
    </xf>
    <xf numFmtId="0" fontId="12" fillId="0" borderId="0" xfId="0" applyFont="1" applyFill="1" applyBorder="1">
      <alignment vertical="center"/>
    </xf>
    <xf numFmtId="0" fontId="7" fillId="0" borderId="0" xfId="0" applyFont="1" applyFill="1" applyBorder="1">
      <alignment vertical="center"/>
    </xf>
    <xf numFmtId="0" fontId="9" fillId="0" borderId="0" xfId="0" applyFont="1" applyFill="1" applyBorder="1">
      <alignment vertical="center"/>
    </xf>
    <xf numFmtId="0" fontId="10" fillId="0" borderId="0" xfId="0" applyFont="1" applyFill="1" applyBorder="1">
      <alignment vertical="center"/>
    </xf>
    <xf numFmtId="176" fontId="0" fillId="0" borderId="0" xfId="0" applyNumberFormat="1" applyFont="1" applyFill="1" applyAlignment="1">
      <alignment vertical="center"/>
    </xf>
    <xf numFmtId="0" fontId="0" fillId="0" borderId="0" xfId="0" applyFont="1" applyFill="1" applyAlignment="1">
      <alignment vertical="center"/>
    </xf>
    <xf numFmtId="177" fontId="0" fillId="0" borderId="0" xfId="0" applyNumberFormat="1" applyBorder="1">
      <alignment vertical="center"/>
    </xf>
    <xf numFmtId="176" fontId="0" fillId="0" borderId="0" xfId="1" applyNumberFormat="1" applyFont="1">
      <alignment vertical="center"/>
    </xf>
    <xf numFmtId="0" fontId="4" fillId="0" borderId="0" xfId="0" applyFont="1" applyFill="1" applyBorder="1">
      <alignment vertical="center"/>
    </xf>
    <xf numFmtId="0" fontId="0" fillId="0" borderId="3" xfId="0" applyFill="1" applyBorder="1">
      <alignment vertical="center"/>
    </xf>
    <xf numFmtId="176" fontId="0" fillId="0" borderId="0" xfId="0" applyNumberFormat="1">
      <alignment vertical="center"/>
    </xf>
    <xf numFmtId="0" fontId="0" fillId="0" borderId="10" xfId="0" applyFill="1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" xfId="1" applyNumberFormat="1" applyFont="1" applyFill="1" applyBorder="1">
      <alignment vertical="center"/>
    </xf>
    <xf numFmtId="0" fontId="0" fillId="0" borderId="8" xfId="1" applyNumberFormat="1" applyFont="1" applyFill="1" applyBorder="1">
      <alignment vertical="center"/>
    </xf>
    <xf numFmtId="0" fontId="0" fillId="0" borderId="10" xfId="1" applyNumberFormat="1" applyFont="1" applyFill="1" applyBorder="1">
      <alignment vertical="center"/>
    </xf>
    <xf numFmtId="0" fontId="0" fillId="0" borderId="11" xfId="1" applyNumberFormat="1" applyFont="1" applyFill="1" applyBorder="1">
      <alignment vertical="center"/>
    </xf>
    <xf numFmtId="177" fontId="0" fillId="0" borderId="29" xfId="1" applyNumberFormat="1" applyFont="1" applyFill="1" applyBorder="1">
      <alignment vertical="center"/>
    </xf>
    <xf numFmtId="177" fontId="0" fillId="0" borderId="3" xfId="1" applyNumberFormat="1" applyFont="1" applyFill="1" applyBorder="1">
      <alignment vertical="center"/>
    </xf>
    <xf numFmtId="177" fontId="0" fillId="0" borderId="10" xfId="1" applyNumberFormat="1" applyFont="1" applyFill="1" applyBorder="1">
      <alignment vertical="center"/>
    </xf>
    <xf numFmtId="177" fontId="0" fillId="0" borderId="8" xfId="1" applyNumberFormat="1" applyFont="1" applyFill="1" applyBorder="1">
      <alignment vertical="center"/>
    </xf>
    <xf numFmtId="0" fontId="0" fillId="0" borderId="3" xfId="0" applyFill="1" applyBorder="1" applyAlignment="1">
      <alignment vertical="center"/>
    </xf>
    <xf numFmtId="0" fontId="0" fillId="0" borderId="7" xfId="0" applyFill="1" applyBorder="1" applyAlignment="1">
      <alignment vertical="center"/>
    </xf>
    <xf numFmtId="0" fontId="0" fillId="0" borderId="32" xfId="0" applyFill="1" applyBorder="1" applyAlignment="1">
      <alignment vertical="center"/>
    </xf>
    <xf numFmtId="0" fontId="0" fillId="0" borderId="18" xfId="0" applyFill="1" applyBorder="1" applyAlignment="1">
      <alignment vertical="center"/>
    </xf>
    <xf numFmtId="0" fontId="0" fillId="0" borderId="31" xfId="0" applyFill="1" applyBorder="1" applyAlignment="1">
      <alignment vertical="center"/>
    </xf>
    <xf numFmtId="0" fontId="0" fillId="0" borderId="25" xfId="0" applyFill="1" applyBorder="1" applyAlignment="1">
      <alignment vertical="center"/>
    </xf>
    <xf numFmtId="0" fontId="0" fillId="0" borderId="2" xfId="0" applyFill="1" applyBorder="1" applyAlignment="1">
      <alignment vertical="center"/>
    </xf>
    <xf numFmtId="0" fontId="0" fillId="0" borderId="26" xfId="0" applyFill="1" applyBorder="1" applyAlignment="1">
      <alignment vertical="center"/>
    </xf>
    <xf numFmtId="0" fontId="0" fillId="0" borderId="33" xfId="0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6" xfId="0" applyBorder="1">
      <alignment vertical="center"/>
    </xf>
    <xf numFmtId="0" fontId="0" fillId="0" borderId="21" xfId="0" applyFill="1" applyBorder="1" applyAlignment="1">
      <alignment vertical="center"/>
    </xf>
    <xf numFmtId="0" fontId="0" fillId="0" borderId="19" xfId="0" applyFill="1" applyBorder="1" applyAlignment="1">
      <alignment vertical="center"/>
    </xf>
    <xf numFmtId="176" fontId="0" fillId="0" borderId="8" xfId="1" applyNumberFormat="1" applyFont="1" applyBorder="1" applyAlignment="1">
      <alignment horizontal="right" vertical="center"/>
    </xf>
    <xf numFmtId="1" fontId="0" fillId="0" borderId="0" xfId="0" applyNumberFormat="1" applyBorder="1">
      <alignment vertical="center"/>
    </xf>
    <xf numFmtId="2" fontId="0" fillId="0" borderId="0" xfId="0" applyNumberFormat="1" applyBorder="1">
      <alignment vertical="center"/>
    </xf>
    <xf numFmtId="0" fontId="0" fillId="0" borderId="0" xfId="0" applyAlignment="1">
      <alignment horizontal="left" vertical="center"/>
    </xf>
    <xf numFmtId="177" fontId="0" fillId="0" borderId="32" xfId="0" applyNumberFormat="1" applyBorder="1" applyAlignment="1">
      <alignment horizontal="center" vertical="center"/>
    </xf>
    <xf numFmtId="0" fontId="0" fillId="0" borderId="0" xfId="0" applyBorder="1" applyAlignment="1">
      <alignment horizontal="right" vertical="center"/>
    </xf>
    <xf numFmtId="0" fontId="0" fillId="0" borderId="7" xfId="1" applyNumberFormat="1" applyFont="1" applyBorder="1" applyAlignment="1">
      <alignment horizontal="right" vertical="center"/>
    </xf>
    <xf numFmtId="0" fontId="0" fillId="0" borderId="7" xfId="0" applyBorder="1" applyAlignment="1">
      <alignment horizontal="right" vertical="center"/>
    </xf>
    <xf numFmtId="0" fontId="0" fillId="0" borderId="19" xfId="0" applyBorder="1" applyAlignment="1">
      <alignment horizontal="right" vertical="center"/>
    </xf>
    <xf numFmtId="176" fontId="0" fillId="0" borderId="20" xfId="1" applyNumberFormat="1" applyFont="1" applyBorder="1" applyAlignment="1">
      <alignment horizontal="right" vertical="center"/>
    </xf>
    <xf numFmtId="0" fontId="0" fillId="0" borderId="19" xfId="1" applyNumberFormat="1" applyFont="1" applyBorder="1" applyAlignment="1">
      <alignment horizontal="right" vertical="center"/>
    </xf>
    <xf numFmtId="0" fontId="0" fillId="0" borderId="39" xfId="1" applyNumberFormat="1" applyFont="1" applyBorder="1" applyAlignment="1">
      <alignment horizontal="right" vertical="center"/>
    </xf>
    <xf numFmtId="0" fontId="0" fillId="0" borderId="41" xfId="1" applyNumberFormat="1" applyFont="1" applyBorder="1" applyAlignment="1">
      <alignment horizontal="right" vertical="center"/>
    </xf>
    <xf numFmtId="177" fontId="0" fillId="0" borderId="31" xfId="0" applyNumberFormat="1" applyBorder="1" applyAlignment="1">
      <alignment horizontal="center" vertical="center"/>
    </xf>
    <xf numFmtId="177" fontId="0" fillId="0" borderId="42" xfId="0" applyNumberFormat="1" applyBorder="1" applyAlignment="1">
      <alignment horizontal="center" vertical="center"/>
    </xf>
    <xf numFmtId="0" fontId="0" fillId="0" borderId="43" xfId="1" applyNumberFormat="1" applyFont="1" applyBorder="1" applyAlignment="1">
      <alignment horizontal="right" vertical="center"/>
    </xf>
    <xf numFmtId="0" fontId="0" fillId="0" borderId="27" xfId="0" applyBorder="1" applyAlignment="1">
      <alignment horizontal="right" vertical="center"/>
    </xf>
    <xf numFmtId="176" fontId="0" fillId="0" borderId="28" xfId="1" applyNumberFormat="1" applyFont="1" applyBorder="1" applyAlignment="1">
      <alignment horizontal="right" vertical="center"/>
    </xf>
    <xf numFmtId="0" fontId="0" fillId="0" borderId="27" xfId="1" applyNumberFormat="1" applyFont="1" applyBorder="1" applyAlignment="1">
      <alignment horizontal="right" vertical="center"/>
    </xf>
    <xf numFmtId="177" fontId="0" fillId="0" borderId="2" xfId="0" applyNumberFormat="1" applyBorder="1" applyAlignment="1">
      <alignment horizontal="center" vertical="center"/>
    </xf>
    <xf numFmtId="0" fontId="0" fillId="0" borderId="44" xfId="1" applyNumberFormat="1" applyFont="1" applyBorder="1" applyAlignment="1">
      <alignment horizontal="right" vertical="center"/>
    </xf>
    <xf numFmtId="0" fontId="0" fillId="0" borderId="21" xfId="0" applyBorder="1" applyAlignment="1">
      <alignment horizontal="right" vertical="center"/>
    </xf>
    <xf numFmtId="176" fontId="0" fillId="0" borderId="22" xfId="1" applyNumberFormat="1" applyFont="1" applyBorder="1" applyAlignment="1">
      <alignment horizontal="right" vertical="center"/>
    </xf>
    <xf numFmtId="0" fontId="0" fillId="0" borderId="21" xfId="1" applyNumberFormat="1" applyFont="1" applyBorder="1" applyAlignment="1">
      <alignment horizontal="right" vertical="center"/>
    </xf>
    <xf numFmtId="0" fontId="0" fillId="0" borderId="18" xfId="0" applyBorder="1" applyAlignment="1">
      <alignment horizontal="center" vertical="center"/>
    </xf>
    <xf numFmtId="0" fontId="0" fillId="0" borderId="0" xfId="1" applyNumberFormat="1" applyFont="1" applyFill="1" applyBorder="1" applyAlignment="1">
      <alignment vertical="center"/>
    </xf>
    <xf numFmtId="0" fontId="0" fillId="0" borderId="0" xfId="1" applyNumberFormat="1" applyFont="1" applyBorder="1">
      <alignment vertical="center"/>
    </xf>
    <xf numFmtId="0" fontId="0" fillId="0" borderId="4" xfId="0" applyFill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0" xfId="1" applyNumberFormat="1" applyFont="1" applyBorder="1" applyAlignment="1">
      <alignment horizontal="center" vertical="center"/>
    </xf>
    <xf numFmtId="176" fontId="0" fillId="0" borderId="0" xfId="1" applyNumberFormat="1" applyFont="1" applyBorder="1">
      <alignment vertical="center"/>
    </xf>
    <xf numFmtId="176" fontId="0" fillId="0" borderId="0" xfId="1" applyNumberFormat="1" applyFont="1" applyBorder="1" applyAlignment="1">
      <alignment vertical="center"/>
    </xf>
    <xf numFmtId="177" fontId="0" fillId="0" borderId="0" xfId="1" applyNumberFormat="1" applyFont="1" applyFill="1" applyBorder="1">
      <alignment vertical="center"/>
    </xf>
    <xf numFmtId="0" fontId="0" fillId="0" borderId="0" xfId="1" applyNumberFormat="1" applyFont="1" applyFill="1" applyBorder="1">
      <alignment vertical="center"/>
    </xf>
    <xf numFmtId="0" fontId="0" fillId="0" borderId="45" xfId="0" applyFont="1" applyFill="1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176" fontId="4" fillId="0" borderId="0" xfId="1" applyNumberFormat="1" applyFont="1">
      <alignment vertical="center"/>
    </xf>
    <xf numFmtId="177" fontId="0" fillId="0" borderId="3" xfId="1" applyNumberFormat="1" applyFont="1" applyBorder="1">
      <alignment vertical="center"/>
    </xf>
    <xf numFmtId="177" fontId="0" fillId="0" borderId="8" xfId="1" applyNumberFormat="1" applyFont="1" applyBorder="1">
      <alignment vertical="center"/>
    </xf>
    <xf numFmtId="177" fontId="0" fillId="0" borderId="10" xfId="1" applyNumberFormat="1" applyFont="1" applyBorder="1">
      <alignment vertical="center"/>
    </xf>
    <xf numFmtId="177" fontId="0" fillId="0" borderId="11" xfId="1" applyNumberFormat="1" applyFont="1" applyBorder="1" applyAlignment="1">
      <alignment horizontal="right" vertical="center"/>
    </xf>
    <xf numFmtId="177" fontId="0" fillId="0" borderId="25" xfId="1" applyNumberFormat="1" applyFont="1" applyBorder="1">
      <alignment vertical="center"/>
    </xf>
    <xf numFmtId="177" fontId="0" fillId="0" borderId="20" xfId="1" applyNumberFormat="1" applyFont="1" applyBorder="1">
      <alignment vertical="center"/>
    </xf>
    <xf numFmtId="0" fontId="0" fillId="0" borderId="26" xfId="0" applyBorder="1" applyAlignment="1">
      <alignment horizontal="center" vertical="center"/>
    </xf>
    <xf numFmtId="0" fontId="0" fillId="0" borderId="22" xfId="1" applyNumberFormat="1" applyFont="1" applyBorder="1" applyAlignment="1">
      <alignment horizontal="center" vertical="center"/>
    </xf>
    <xf numFmtId="177" fontId="0" fillId="0" borderId="46" xfId="1" applyNumberFormat="1" applyFont="1" applyBorder="1">
      <alignment vertical="center"/>
    </xf>
    <xf numFmtId="177" fontId="0" fillId="0" borderId="28" xfId="1" applyNumberFormat="1" applyFont="1" applyBorder="1">
      <alignment vertical="center"/>
    </xf>
    <xf numFmtId="177" fontId="0" fillId="0" borderId="5" xfId="1" applyNumberFormat="1" applyFont="1" applyBorder="1">
      <alignment vertical="center"/>
    </xf>
    <xf numFmtId="177" fontId="0" fillId="0" borderId="6" xfId="1" applyNumberFormat="1" applyFont="1" applyBorder="1">
      <alignment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>
      <alignment vertical="center"/>
    </xf>
    <xf numFmtId="0" fontId="0" fillId="0" borderId="29" xfId="0" applyBorder="1">
      <alignment vertical="center"/>
    </xf>
    <xf numFmtId="0" fontId="0" fillId="0" borderId="49" xfId="0" applyBorder="1">
      <alignment vertical="center"/>
    </xf>
    <xf numFmtId="0" fontId="0" fillId="0" borderId="37" xfId="0" applyBorder="1">
      <alignment vertical="center"/>
    </xf>
    <xf numFmtId="0" fontId="0" fillId="0" borderId="30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42" xfId="0" applyBorder="1">
      <alignment vertical="center"/>
    </xf>
    <xf numFmtId="0" fontId="0" fillId="0" borderId="38" xfId="0" applyBorder="1">
      <alignment vertical="center"/>
    </xf>
    <xf numFmtId="177" fontId="0" fillId="0" borderId="0" xfId="0" applyNumberFormat="1" applyFill="1" applyBorder="1" applyAlignment="1">
      <alignment horizontal="left" vertical="center"/>
    </xf>
    <xf numFmtId="176" fontId="0" fillId="0" borderId="8" xfId="1" applyNumberFormat="1" applyFont="1" applyBorder="1">
      <alignment vertical="center"/>
    </xf>
    <xf numFmtId="176" fontId="0" fillId="0" borderId="11" xfId="1" applyNumberFormat="1" applyFont="1" applyBorder="1">
      <alignment vertical="center"/>
    </xf>
    <xf numFmtId="176" fontId="0" fillId="0" borderId="20" xfId="1" applyNumberFormat="1" applyFont="1" applyBorder="1">
      <alignment vertical="center"/>
    </xf>
    <xf numFmtId="176" fontId="0" fillId="0" borderId="48" xfId="1" applyNumberFormat="1" applyFont="1" applyBorder="1">
      <alignment vertical="center"/>
    </xf>
    <xf numFmtId="176" fontId="0" fillId="0" borderId="29" xfId="1" applyNumberFormat="1" applyFont="1" applyBorder="1">
      <alignment vertical="center"/>
    </xf>
    <xf numFmtId="176" fontId="0" fillId="0" borderId="30" xfId="1" applyNumberFormat="1" applyFont="1" applyBorder="1">
      <alignment vertical="center"/>
    </xf>
    <xf numFmtId="177" fontId="0" fillId="0" borderId="2" xfId="0" applyNumberFormat="1" applyFill="1" applyBorder="1" applyAlignment="1">
      <alignment horizontal="left" vertical="center"/>
    </xf>
    <xf numFmtId="0" fontId="0" fillId="0" borderId="2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50" xfId="0" applyBorder="1">
      <alignment vertical="center"/>
    </xf>
    <xf numFmtId="0" fontId="0" fillId="0" borderId="13" xfId="0" applyBorder="1">
      <alignment vertical="center"/>
    </xf>
    <xf numFmtId="0" fontId="0" fillId="0" borderId="11" xfId="0" applyBorder="1">
      <alignment vertical="center"/>
    </xf>
    <xf numFmtId="0" fontId="0" fillId="0" borderId="17" xfId="0" applyBorder="1">
      <alignment vertical="center"/>
    </xf>
    <xf numFmtId="0" fontId="0" fillId="0" borderId="19" xfId="0" applyBorder="1">
      <alignment vertical="center"/>
    </xf>
    <xf numFmtId="0" fontId="0" fillId="0" borderId="20" xfId="0" applyBorder="1">
      <alignment vertical="center"/>
    </xf>
    <xf numFmtId="0" fontId="0" fillId="0" borderId="12" xfId="0" applyBorder="1">
      <alignment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177" fontId="0" fillId="0" borderId="0" xfId="0" applyNumberFormat="1" applyFill="1" applyBorder="1">
      <alignment vertical="center"/>
    </xf>
    <xf numFmtId="177" fontId="0" fillId="0" borderId="3" xfId="0" applyNumberFormat="1" applyBorder="1">
      <alignment vertical="center"/>
    </xf>
    <xf numFmtId="177" fontId="0" fillId="0" borderId="8" xfId="0" applyNumberFormat="1" applyBorder="1">
      <alignment vertical="center"/>
    </xf>
    <xf numFmtId="177" fontId="0" fillId="0" borderId="5" xfId="0" applyNumberFormat="1" applyBorder="1">
      <alignment vertical="center"/>
    </xf>
    <xf numFmtId="177" fontId="0" fillId="0" borderId="10" xfId="0" applyNumberFormat="1" applyBorder="1">
      <alignment vertical="center"/>
    </xf>
    <xf numFmtId="177" fontId="0" fillId="0" borderId="11" xfId="0" applyNumberFormat="1" applyBorder="1">
      <alignment vertical="center"/>
    </xf>
    <xf numFmtId="177" fontId="0" fillId="0" borderId="6" xfId="0" applyNumberFormat="1" applyBorder="1">
      <alignment vertical="center"/>
    </xf>
    <xf numFmtId="177" fontId="0" fillId="0" borderId="10" xfId="0" applyNumberFormat="1" applyFill="1" applyBorder="1">
      <alignment vertical="center"/>
    </xf>
    <xf numFmtId="177" fontId="0" fillId="0" borderId="25" xfId="1" applyNumberFormat="1" applyFont="1" applyFill="1" applyBorder="1">
      <alignment vertical="center"/>
    </xf>
    <xf numFmtId="177" fontId="0" fillId="0" borderId="20" xfId="1" applyNumberFormat="1" applyFont="1" applyFill="1" applyBorder="1">
      <alignment vertical="center"/>
    </xf>
    <xf numFmtId="0" fontId="0" fillId="0" borderId="26" xfId="0" applyFill="1" applyBorder="1">
      <alignment vertical="center"/>
    </xf>
    <xf numFmtId="0" fontId="0" fillId="0" borderId="22" xfId="0" applyFill="1" applyBorder="1">
      <alignment vertical="center"/>
    </xf>
    <xf numFmtId="0" fontId="0" fillId="0" borderId="47" xfId="0" applyFill="1" applyBorder="1">
      <alignment vertical="center"/>
    </xf>
    <xf numFmtId="177" fontId="0" fillId="0" borderId="48" xfId="1" applyNumberFormat="1" applyFont="1" applyFill="1" applyBorder="1">
      <alignment vertical="center"/>
    </xf>
    <xf numFmtId="0" fontId="0" fillId="0" borderId="29" xfId="0" applyFill="1" applyBorder="1">
      <alignment vertical="center"/>
    </xf>
    <xf numFmtId="177" fontId="0" fillId="0" borderId="30" xfId="0" applyNumberFormat="1" applyFill="1" applyBorder="1">
      <alignment vertical="center"/>
    </xf>
    <xf numFmtId="177" fontId="0" fillId="0" borderId="37" xfId="0" applyNumberFormat="1" applyBorder="1">
      <alignment vertical="center"/>
    </xf>
    <xf numFmtId="0" fontId="0" fillId="0" borderId="2" xfId="0" applyBorder="1">
      <alignment vertical="center"/>
    </xf>
    <xf numFmtId="0" fontId="0" fillId="0" borderId="29" xfId="1" applyNumberFormat="1" applyFont="1" applyFill="1" applyBorder="1">
      <alignment vertical="center"/>
    </xf>
    <xf numFmtId="177" fontId="0" fillId="0" borderId="29" xfId="0" applyNumberFormat="1" applyBorder="1">
      <alignment vertical="center"/>
    </xf>
    <xf numFmtId="0" fontId="0" fillId="0" borderId="30" xfId="1" applyNumberFormat="1" applyFont="1" applyFill="1" applyBorder="1">
      <alignment vertical="center"/>
    </xf>
    <xf numFmtId="0" fontId="0" fillId="0" borderId="49" xfId="1" applyNumberFormat="1" applyFont="1" applyFill="1" applyBorder="1">
      <alignment vertical="center"/>
    </xf>
    <xf numFmtId="0" fontId="0" fillId="0" borderId="46" xfId="1" applyNumberFormat="1" applyFont="1" applyFill="1" applyBorder="1">
      <alignment vertical="center"/>
    </xf>
    <xf numFmtId="177" fontId="0" fillId="0" borderId="28" xfId="1" applyNumberFormat="1" applyFont="1" applyFill="1" applyBorder="1">
      <alignment vertical="center"/>
    </xf>
    <xf numFmtId="177" fontId="0" fillId="0" borderId="30" xfId="0" applyNumberFormat="1" applyBorder="1">
      <alignment vertical="center"/>
    </xf>
    <xf numFmtId="0" fontId="0" fillId="0" borderId="26" xfId="0" applyFont="1" applyFill="1" applyBorder="1">
      <alignment vertical="center"/>
    </xf>
    <xf numFmtId="0" fontId="0" fillId="0" borderId="22" xfId="0" applyFont="1" applyFill="1" applyBorder="1">
      <alignment vertical="center"/>
    </xf>
    <xf numFmtId="0" fontId="0" fillId="0" borderId="47" xfId="0" applyFont="1" applyFill="1" applyBorder="1">
      <alignment vertical="center"/>
    </xf>
    <xf numFmtId="177" fontId="0" fillId="0" borderId="49" xfId="1" applyNumberFormat="1" applyFont="1" applyFill="1" applyBorder="1">
      <alignment vertical="center"/>
    </xf>
    <xf numFmtId="0" fontId="0" fillId="0" borderId="28" xfId="1" applyNumberFormat="1" applyFont="1" applyFill="1" applyBorder="1">
      <alignment vertical="center"/>
    </xf>
    <xf numFmtId="0" fontId="0" fillId="0" borderId="1" xfId="0" applyBorder="1">
      <alignment vertical="center"/>
    </xf>
    <xf numFmtId="0" fontId="0" fillId="0" borderId="42" xfId="0" applyFill="1" applyBorder="1">
      <alignment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>
      <alignment vertical="center"/>
    </xf>
    <xf numFmtId="0" fontId="0" fillId="0" borderId="54" xfId="0" applyBorder="1">
      <alignment vertical="center"/>
    </xf>
    <xf numFmtId="0" fontId="0" fillId="0" borderId="55" xfId="0" applyBorder="1">
      <alignment vertical="center"/>
    </xf>
    <xf numFmtId="0" fontId="0" fillId="0" borderId="51" xfId="0" applyBorder="1">
      <alignment vertical="center"/>
    </xf>
    <xf numFmtId="0" fontId="0" fillId="0" borderId="56" xfId="0" applyBorder="1">
      <alignment vertical="center"/>
    </xf>
  </cellXfs>
  <cellStyles count="2">
    <cellStyle name="パーセント" xfId="1" builtinId="5"/>
    <cellStyle name="標準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27" formatCode="yyyy/m/d\ h:mm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7" formatCode="yyyy/m/d\ h:mm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7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游ゴシック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fill>
        <patternFill patternType="none">
          <fgColor indexed="64"/>
          <bgColor indexed="65"/>
        </patternFill>
      </fill>
    </dxf>
    <dxf>
      <numFmt numFmtId="27" formatCode="yyyy/m/d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181112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学習結果!$C$3</c:f>
              <c:strCache>
                <c:ptCount val="1"/>
                <c:pt idx="0">
                  <c:v>訓練用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学習結果!$B$4:$B$53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学習結果!$C$4:$C$53</c:f>
              <c:numCache>
                <c:formatCode>General</c:formatCode>
                <c:ptCount val="50"/>
                <c:pt idx="0">
                  <c:v>0.102115385073165</c:v>
                </c:pt>
                <c:pt idx="1">
                  <c:v>0.407692308609302</c:v>
                </c:pt>
                <c:pt idx="2">
                  <c:v>0.57951923230519597</c:v>
                </c:pt>
                <c:pt idx="3">
                  <c:v>0.65451923012733404</c:v>
                </c:pt>
                <c:pt idx="4">
                  <c:v>0.69201922989808595</c:v>
                </c:pt>
                <c:pt idx="5">
                  <c:v>0.72451923214472203</c:v>
                </c:pt>
                <c:pt idx="6">
                  <c:v>0.74663461859409597</c:v>
                </c:pt>
                <c:pt idx="7">
                  <c:v>0.76932692298522298</c:v>
                </c:pt>
                <c:pt idx="8">
                  <c:v>0.79048076845132298</c:v>
                </c:pt>
                <c:pt idx="9">
                  <c:v>0.79894230686701195</c:v>
                </c:pt>
                <c:pt idx="10">
                  <c:v>0.80932692266427497</c:v>
                </c:pt>
                <c:pt idx="11">
                  <c:v>0.81874999977075102</c:v>
                </c:pt>
                <c:pt idx="12">
                  <c:v>0.832980772623649</c:v>
                </c:pt>
                <c:pt idx="13">
                  <c:v>0.83634615632203901</c:v>
                </c:pt>
                <c:pt idx="14">
                  <c:v>0.845576923627119</c:v>
                </c:pt>
                <c:pt idx="15">
                  <c:v>0.855192311681233</c:v>
                </c:pt>
                <c:pt idx="16">
                  <c:v>0.85798077285289698</c:v>
                </c:pt>
                <c:pt idx="17">
                  <c:v>0.86673077023946299</c:v>
                </c:pt>
                <c:pt idx="18">
                  <c:v>0.87057692500261097</c:v>
                </c:pt>
                <c:pt idx="19">
                  <c:v>0.87413461506366696</c:v>
                </c:pt>
                <c:pt idx="20">
                  <c:v>0.87971153511450795</c:v>
                </c:pt>
                <c:pt idx="21">
                  <c:v>0.88269230608756699</c:v>
                </c:pt>
                <c:pt idx="22">
                  <c:v>0.89086538667862203</c:v>
                </c:pt>
                <c:pt idx="23">
                  <c:v>0.892019229439588</c:v>
                </c:pt>
                <c:pt idx="24">
                  <c:v>0.89336538085570705</c:v>
                </c:pt>
                <c:pt idx="25">
                  <c:v>0.89711537957191401</c:v>
                </c:pt>
                <c:pt idx="26">
                  <c:v>0.90278846025466897</c:v>
                </c:pt>
                <c:pt idx="27">
                  <c:v>0.90230768918991</c:v>
                </c:pt>
                <c:pt idx="28">
                  <c:v>0.90615384853803105</c:v>
                </c:pt>
                <c:pt idx="29">
                  <c:v>0.91307692229747695</c:v>
                </c:pt>
                <c:pt idx="30">
                  <c:v>0.91048076748847895</c:v>
                </c:pt>
                <c:pt idx="31">
                  <c:v>0.91480769102389903</c:v>
                </c:pt>
                <c:pt idx="32">
                  <c:v>0.91567307825271904</c:v>
                </c:pt>
                <c:pt idx="33">
                  <c:v>0.91288461249608199</c:v>
                </c:pt>
                <c:pt idx="34">
                  <c:v>0.919230772898747</c:v>
                </c:pt>
                <c:pt idx="35">
                  <c:v>0.91701922966883698</c:v>
                </c:pt>
                <c:pt idx="36">
                  <c:v>0.922788461813559</c:v>
                </c:pt>
                <c:pt idx="37">
                  <c:v>0.92692308127880096</c:v>
                </c:pt>
                <c:pt idx="38">
                  <c:v>0.92740384661234299</c:v>
                </c:pt>
                <c:pt idx="39">
                  <c:v>0.92567307559343404</c:v>
                </c:pt>
                <c:pt idx="40">
                  <c:v>0.93211538287309503</c:v>
                </c:pt>
                <c:pt idx="41">
                  <c:v>0.92817307779422098</c:v>
                </c:pt>
                <c:pt idx="42">
                  <c:v>0.932115386311824</c:v>
                </c:pt>
                <c:pt idx="43">
                  <c:v>0.93615384514515199</c:v>
                </c:pt>
                <c:pt idx="44">
                  <c:v>0.93288461520121602</c:v>
                </c:pt>
                <c:pt idx="45">
                  <c:v>0.93451923131942705</c:v>
                </c:pt>
                <c:pt idx="46">
                  <c:v>0.94230768886896199</c:v>
                </c:pt>
                <c:pt idx="47">
                  <c:v>0.94240384262341703</c:v>
                </c:pt>
                <c:pt idx="48">
                  <c:v>0.939230765287692</c:v>
                </c:pt>
                <c:pt idx="49">
                  <c:v>0.94269230274053695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31-4BB1-886C-D052C6FB6749}"/>
            </c:ext>
          </c:extLst>
        </c:ser>
        <c:ser>
          <c:idx val="1"/>
          <c:order val="1"/>
          <c:tx>
            <c:strRef>
              <c:f>学習結果!$D$3</c:f>
              <c:strCache>
                <c:ptCount val="1"/>
                <c:pt idx="0">
                  <c:v>テスト用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学習結果!$B$4:$B$53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学習結果!$D$4:$D$53</c:f>
              <c:numCache>
                <c:formatCode>General</c:formatCode>
                <c:ptCount val="50"/>
                <c:pt idx="0">
                  <c:v>0.347307695792271</c:v>
                </c:pt>
                <c:pt idx="1">
                  <c:v>0.583076930963076</c:v>
                </c:pt>
                <c:pt idx="2">
                  <c:v>0.67076922838504405</c:v>
                </c:pt>
                <c:pt idx="3">
                  <c:v>0.73807692527770996</c:v>
                </c:pt>
                <c:pt idx="4">
                  <c:v>0.77692307417209305</c:v>
                </c:pt>
                <c:pt idx="5">
                  <c:v>0.80038461318382803</c:v>
                </c:pt>
                <c:pt idx="6">
                  <c:v>0.80769230769230704</c:v>
                </c:pt>
                <c:pt idx="7">
                  <c:v>0.83307692179312998</c:v>
                </c:pt>
                <c:pt idx="8">
                  <c:v>0.85153847015821005</c:v>
                </c:pt>
                <c:pt idx="9">
                  <c:v>0.84615384615384603</c:v>
                </c:pt>
                <c:pt idx="10">
                  <c:v>0.860384620152987</c:v>
                </c:pt>
                <c:pt idx="11">
                  <c:v>0.86461538076400701</c:v>
                </c:pt>
                <c:pt idx="12">
                  <c:v>0.88076923902218096</c:v>
                </c:pt>
                <c:pt idx="13">
                  <c:v>0.88615385385659995</c:v>
                </c:pt>
                <c:pt idx="14">
                  <c:v>0.88692308389223495</c:v>
                </c:pt>
                <c:pt idx="15">
                  <c:v>0.89269230915949804</c:v>
                </c:pt>
                <c:pt idx="16">
                  <c:v>0.89499999926640394</c:v>
                </c:pt>
                <c:pt idx="17">
                  <c:v>0.901538459154275</c:v>
                </c:pt>
                <c:pt idx="18">
                  <c:v>0.90730768900651104</c:v>
                </c:pt>
                <c:pt idx="19">
                  <c:v>0.909230764095599</c:v>
                </c:pt>
                <c:pt idx="20">
                  <c:v>0.91538460896565299</c:v>
                </c:pt>
                <c:pt idx="21">
                  <c:v>0.91576922856844301</c:v>
                </c:pt>
                <c:pt idx="22">
                  <c:v>0.91653845860407901</c:v>
                </c:pt>
                <c:pt idx="23">
                  <c:v>0.92307691849194995</c:v>
                </c:pt>
                <c:pt idx="24">
                  <c:v>0.92615383863449097</c:v>
                </c:pt>
                <c:pt idx="25">
                  <c:v>0.93192307765667204</c:v>
                </c:pt>
                <c:pt idx="26">
                  <c:v>0.92423076813037497</c:v>
                </c:pt>
                <c:pt idx="27">
                  <c:v>0.927692307875706</c:v>
                </c:pt>
                <c:pt idx="28">
                  <c:v>0.92269230805910496</c:v>
                </c:pt>
                <c:pt idx="29">
                  <c:v>0.92923076794697601</c:v>
                </c:pt>
                <c:pt idx="30">
                  <c:v>0.93499999779921295</c:v>
                </c:pt>
                <c:pt idx="31">
                  <c:v>0.93615384285266501</c:v>
                </c:pt>
                <c:pt idx="32">
                  <c:v>0.933461542312915</c:v>
                </c:pt>
                <c:pt idx="33">
                  <c:v>0.93384615274575999</c:v>
                </c:pt>
                <c:pt idx="34">
                  <c:v>0.94038461263363105</c:v>
                </c:pt>
                <c:pt idx="35">
                  <c:v>0.94384614779398901</c:v>
                </c:pt>
                <c:pt idx="36">
                  <c:v>0.93961538259799604</c:v>
                </c:pt>
                <c:pt idx="37">
                  <c:v>0.94384615237896197</c:v>
                </c:pt>
                <c:pt idx="38">
                  <c:v>0.93653846245545602</c:v>
                </c:pt>
                <c:pt idx="39">
                  <c:v>0.94346153277617195</c:v>
                </c:pt>
                <c:pt idx="40">
                  <c:v>0.93999999761581399</c:v>
                </c:pt>
                <c:pt idx="41">
                  <c:v>0.94038461263363105</c:v>
                </c:pt>
                <c:pt idx="42">
                  <c:v>0.94423076739678002</c:v>
                </c:pt>
                <c:pt idx="43">
                  <c:v>0.94346153277617195</c:v>
                </c:pt>
                <c:pt idx="44">
                  <c:v>0.94653845750368504</c:v>
                </c:pt>
                <c:pt idx="45">
                  <c:v>0.94769229797216503</c:v>
                </c:pt>
                <c:pt idx="46">
                  <c:v>0.947307692124293</c:v>
                </c:pt>
                <c:pt idx="47">
                  <c:v>0.95230768277094902</c:v>
                </c:pt>
                <c:pt idx="48">
                  <c:v>0.95269230695871199</c:v>
                </c:pt>
                <c:pt idx="49">
                  <c:v>0.95153844815034105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31-4BB1-886C-D052C6FB67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400"/>
        <c:axId val="291586680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学習結果!$E$3</c15:sqref>
                        </c15:formulaRef>
                      </c:ext>
                    </c:extLst>
                    <c:strCache>
                      <c:ptCount val="1"/>
                      <c:pt idx="0">
                        <c:v>訓練用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学習結果!$B$4:$B$53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学習結果!$E$4:$E$53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0.27341346159720598</c:v>
                      </c:pt>
                      <c:pt idx="1">
                        <c:v>0.63980769136777205</c:v>
                      </c:pt>
                      <c:pt idx="2">
                        <c:v>0.73038461747077799</c:v>
                      </c:pt>
                      <c:pt idx="3">
                        <c:v>0.77480769100097502</c:v>
                      </c:pt>
                      <c:pt idx="4">
                        <c:v>0.80182692408561695</c:v>
                      </c:pt>
                      <c:pt idx="5">
                        <c:v>0.82447115675761096</c:v>
                      </c:pt>
                      <c:pt idx="6">
                        <c:v>0.83745192335202101</c:v>
                      </c:pt>
                      <c:pt idx="7">
                        <c:v>0.84538461611821103</c:v>
                      </c:pt>
                      <c:pt idx="8">
                        <c:v>0.85466346201988297</c:v>
                      </c:pt>
                      <c:pt idx="9">
                        <c:v>0.86673077367819196</c:v>
                      </c:pt>
                      <c:pt idx="10">
                        <c:v>0.87153846025466897</c:v>
                      </c:pt>
                      <c:pt idx="11">
                        <c:v>0.87725961322967805</c:v>
                      </c:pt>
                      <c:pt idx="12">
                        <c:v>0.88033653738406903</c:v>
                      </c:pt>
                      <c:pt idx="13">
                        <c:v>0.88625000130671705</c:v>
                      </c:pt>
                      <c:pt idx="14">
                        <c:v>0.89100961043284399</c:v>
                      </c:pt>
                      <c:pt idx="15">
                        <c:v>0.89326922652813101</c:v>
                      </c:pt>
                      <c:pt idx="16">
                        <c:v>0.90004807710647505</c:v>
                      </c:pt>
                      <c:pt idx="17">
                        <c:v>0.90240384351748604</c:v>
                      </c:pt>
                      <c:pt idx="18">
                        <c:v>0.90490384629139498</c:v>
                      </c:pt>
                      <c:pt idx="19">
                        <c:v>0.90480769482942702</c:v>
                      </c:pt>
                      <c:pt idx="20">
                        <c:v>0.90812499935810298</c:v>
                      </c:pt>
                      <c:pt idx="21">
                        <c:v>0.91086538422566199</c:v>
                      </c:pt>
                      <c:pt idx="22">
                        <c:v>0.91298077140863099</c:v>
                      </c:pt>
                      <c:pt idx="23">
                        <c:v>0.91846153999750402</c:v>
                      </c:pt>
                      <c:pt idx="24">
                        <c:v>0.91793269778673403</c:v>
                      </c:pt>
                      <c:pt idx="25">
                        <c:v>0.92288461786050002</c:v>
                      </c:pt>
                      <c:pt idx="26">
                        <c:v>0.92009615439634995</c:v>
                      </c:pt>
                      <c:pt idx="27">
                        <c:v>0.92057692488798704</c:v>
                      </c:pt>
                      <c:pt idx="28">
                        <c:v>0.92730769113852396</c:v>
                      </c:pt>
                      <c:pt idx="29">
                        <c:v>0.92822115180584097</c:v>
                      </c:pt>
                      <c:pt idx="30">
                        <c:v>0.92697115758290605</c:v>
                      </c:pt>
                      <c:pt idx="31">
                        <c:v>0.93028846383094699</c:v>
                      </c:pt>
                      <c:pt idx="32">
                        <c:v>0.93264423310756595</c:v>
                      </c:pt>
                      <c:pt idx="33">
                        <c:v>0.93466346252423005</c:v>
                      </c:pt>
                      <c:pt idx="34">
                        <c:v>0.93288461462809402</c:v>
                      </c:pt>
                      <c:pt idx="35">
                        <c:v>0.93399038624304898</c:v>
                      </c:pt>
                      <c:pt idx="36">
                        <c:v>0.93802884393013397</c:v>
                      </c:pt>
                      <c:pt idx="37">
                        <c:v>0.93730769306421202</c:v>
                      </c:pt>
                      <c:pt idx="38">
                        <c:v>0.93605769425630503</c:v>
                      </c:pt>
                      <c:pt idx="39">
                        <c:v>0.94072114962797904</c:v>
                      </c:pt>
                      <c:pt idx="40">
                        <c:v>0.93985576870349696</c:v>
                      </c:pt>
                      <c:pt idx="41">
                        <c:v>0.93802884622261995</c:v>
                      </c:pt>
                      <c:pt idx="42">
                        <c:v>0.94293268598043001</c:v>
                      </c:pt>
                      <c:pt idx="43">
                        <c:v>0.94076922822457099</c:v>
                      </c:pt>
                      <c:pt idx="44">
                        <c:v>0.94278845993372096</c:v>
                      </c:pt>
                      <c:pt idx="45">
                        <c:v>0.94572114944457997</c:v>
                      </c:pt>
                      <c:pt idx="46">
                        <c:v>0.94932691924847001</c:v>
                      </c:pt>
                      <c:pt idx="47">
                        <c:v>0.94490384310483899</c:v>
                      </c:pt>
                      <c:pt idx="48">
                        <c:v>0.95072114926118101</c:v>
                      </c:pt>
                      <c:pt idx="49">
                        <c:v>0.95115384287559002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531-4BB1-886C-D052C6FB6749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学習結果!$F$3</c15:sqref>
                        </c15:formulaRef>
                      </c:ext>
                    </c:extLst>
                    <c:strCache>
                      <c:ptCount val="1"/>
                      <c:pt idx="0">
                        <c:v>テスト用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学習結果!$B$4:$B$53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学習結果!$F$4:$F$53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0.60942307802346996</c:v>
                      </c:pt>
                      <c:pt idx="1">
                        <c:v>0.76442307921556296</c:v>
                      </c:pt>
                      <c:pt idx="2">
                        <c:v>0.80461538754976702</c:v>
                      </c:pt>
                      <c:pt idx="3">
                        <c:v>0.83903846373924795</c:v>
                      </c:pt>
                      <c:pt idx="4">
                        <c:v>0.85096153846153799</c:v>
                      </c:pt>
                      <c:pt idx="5">
                        <c:v>0.86942307994915802</c:v>
                      </c:pt>
                      <c:pt idx="6">
                        <c:v>0.87846153974533003</c:v>
                      </c:pt>
                      <c:pt idx="7">
                        <c:v>0.88403845979617102</c:v>
                      </c:pt>
                      <c:pt idx="8">
                        <c:v>0.89076922490046495</c:v>
                      </c:pt>
                      <c:pt idx="9">
                        <c:v>0.89999999908300499</c:v>
                      </c:pt>
                      <c:pt idx="10">
                        <c:v>0.90615384624554496</c:v>
                      </c:pt>
                      <c:pt idx="11">
                        <c:v>0.90519231099348796</c:v>
                      </c:pt>
                      <c:pt idx="12">
                        <c:v>0.910961540845724</c:v>
                      </c:pt>
                      <c:pt idx="13">
                        <c:v>0.91384615806432801</c:v>
                      </c:pt>
                      <c:pt idx="14">
                        <c:v>0.91807693013778102</c:v>
                      </c:pt>
                      <c:pt idx="15">
                        <c:v>0.91692307820686902</c:v>
                      </c:pt>
                      <c:pt idx="16">
                        <c:v>0.92269231035159105</c:v>
                      </c:pt>
                      <c:pt idx="17">
                        <c:v>0.923846155405044</c:v>
                      </c:pt>
                      <c:pt idx="18">
                        <c:v>0.92230769533377399</c:v>
                      </c:pt>
                      <c:pt idx="19">
                        <c:v>0.922884620152987</c:v>
                      </c:pt>
                      <c:pt idx="20">
                        <c:v>0.92788461767710095</c:v>
                      </c:pt>
                      <c:pt idx="21">
                        <c:v>0.92903846731552697</c:v>
                      </c:pt>
                      <c:pt idx="22">
                        <c:v>0.93000000715255704</c:v>
                      </c:pt>
                      <c:pt idx="23">
                        <c:v>0.93192307994915802</c:v>
                      </c:pt>
                      <c:pt idx="24">
                        <c:v>0.93423077005606403</c:v>
                      </c:pt>
                      <c:pt idx="25">
                        <c:v>0.93634615036157398</c:v>
                      </c:pt>
                      <c:pt idx="26">
                        <c:v>0.938461535252057</c:v>
                      </c:pt>
                      <c:pt idx="27">
                        <c:v>0.93615384743763796</c:v>
                      </c:pt>
                      <c:pt idx="28">
                        <c:v>0.94019230512472296</c:v>
                      </c:pt>
                      <c:pt idx="29">
                        <c:v>0.939615387182969</c:v>
                      </c:pt>
                      <c:pt idx="30">
                        <c:v>0.93769230750890797</c:v>
                      </c:pt>
                      <c:pt idx="31">
                        <c:v>0.93923076758017898</c:v>
                      </c:pt>
                      <c:pt idx="32">
                        <c:v>0.94249999523162797</c:v>
                      </c:pt>
                      <c:pt idx="33">
                        <c:v>0.93980769010690501</c:v>
                      </c:pt>
                      <c:pt idx="34">
                        <c:v>0.942307687722719</c:v>
                      </c:pt>
                      <c:pt idx="35">
                        <c:v>0.94269230274053695</c:v>
                      </c:pt>
                      <c:pt idx="36">
                        <c:v>0.94384615237896197</c:v>
                      </c:pt>
                      <c:pt idx="37">
                        <c:v>0.94942306784483099</c:v>
                      </c:pt>
                      <c:pt idx="38">
                        <c:v>0.94596153268447203</c:v>
                      </c:pt>
                      <c:pt idx="39">
                        <c:v>0.94519230264883702</c:v>
                      </c:pt>
                      <c:pt idx="40">
                        <c:v>0.94769230026465201</c:v>
                      </c:pt>
                      <c:pt idx="41">
                        <c:v>0.94692307022901601</c:v>
                      </c:pt>
                      <c:pt idx="42">
                        <c:v>0.94692307252150298</c:v>
                      </c:pt>
                      <c:pt idx="43">
                        <c:v>0.94788460777355998</c:v>
                      </c:pt>
                      <c:pt idx="44">
                        <c:v>0.94846153030028701</c:v>
                      </c:pt>
                      <c:pt idx="45">
                        <c:v>0.94980768515513403</c:v>
                      </c:pt>
                      <c:pt idx="46">
                        <c:v>0.95384614742719198</c:v>
                      </c:pt>
                      <c:pt idx="47">
                        <c:v>0.94980768286264805</c:v>
                      </c:pt>
                      <c:pt idx="48">
                        <c:v>0.94980768515513403</c:v>
                      </c:pt>
                      <c:pt idx="49">
                        <c:v>0.94903845511949902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531-4BB1-886C-D052C6FB6749}"/>
                  </c:ext>
                </c:extLst>
              </c15:ser>
            </c15:filteredScatterSeries>
          </c:ext>
        </c:extLst>
      </c:scatterChart>
      <c:valAx>
        <c:axId val="2915834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エポック数</a:t>
                </a:r>
                <a:r>
                  <a:rPr lang="en-US" altLang="ja-JP" sz="1600"/>
                  <a:t>[</a:t>
                </a:r>
                <a:r>
                  <a:rPr lang="ja-JP" altLang="en-US" sz="1600"/>
                  <a:t>回</a:t>
                </a:r>
                <a:r>
                  <a:rPr lang="en-US" altLang="ja-JP" sz="1600"/>
                  <a:t>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86680"/>
        <c:crosses val="autoZero"/>
        <c:crossBetween val="midCat"/>
      </c:valAx>
      <c:valAx>
        <c:axId val="2915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認識率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8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190207</a:t>
            </a:r>
            <a:endParaRPr lang="ja-JP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strRef>
              <c:f>学習結果!$E$3</c:f>
              <c:strCache>
                <c:ptCount val="1"/>
                <c:pt idx="0">
                  <c:v>訓練用</c:v>
                </c:pt>
              </c:strCache>
            </c:strRef>
          </c:tx>
          <c:spPr>
            <a:ln w="19050" cap="rnd">
              <a:solidFill>
                <a:srgbClr val="5B9BD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5B9BD5"/>
              </a:solidFill>
              <a:ln w="9525">
                <a:solidFill>
                  <a:srgbClr val="5B9BD5"/>
                </a:solidFill>
              </a:ln>
              <a:effectLst/>
            </c:spPr>
          </c:marker>
          <c:xVal>
            <c:numRef>
              <c:f>学習結果!$B$4:$B$53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学習結果!$E$4:$E$53</c:f>
              <c:numCache>
                <c:formatCode>General</c:formatCode>
                <c:ptCount val="50"/>
                <c:pt idx="0">
                  <c:v>0.27341346159720598</c:v>
                </c:pt>
                <c:pt idx="1">
                  <c:v>0.63980769136777205</c:v>
                </c:pt>
                <c:pt idx="2">
                  <c:v>0.73038461747077799</c:v>
                </c:pt>
                <c:pt idx="3">
                  <c:v>0.77480769100097502</c:v>
                </c:pt>
                <c:pt idx="4">
                  <c:v>0.80182692408561695</c:v>
                </c:pt>
                <c:pt idx="5">
                  <c:v>0.82447115675761096</c:v>
                </c:pt>
                <c:pt idx="6">
                  <c:v>0.83745192335202101</c:v>
                </c:pt>
                <c:pt idx="7">
                  <c:v>0.84538461611821103</c:v>
                </c:pt>
                <c:pt idx="8">
                  <c:v>0.85466346201988297</c:v>
                </c:pt>
                <c:pt idx="9">
                  <c:v>0.86673077367819196</c:v>
                </c:pt>
                <c:pt idx="10">
                  <c:v>0.87153846025466897</c:v>
                </c:pt>
                <c:pt idx="11">
                  <c:v>0.87725961322967805</c:v>
                </c:pt>
                <c:pt idx="12">
                  <c:v>0.88033653738406903</c:v>
                </c:pt>
                <c:pt idx="13">
                  <c:v>0.88625000130671705</c:v>
                </c:pt>
                <c:pt idx="14">
                  <c:v>0.89100961043284399</c:v>
                </c:pt>
                <c:pt idx="15">
                  <c:v>0.89326922652813101</c:v>
                </c:pt>
                <c:pt idx="16">
                  <c:v>0.90004807710647505</c:v>
                </c:pt>
                <c:pt idx="17">
                  <c:v>0.90240384351748604</c:v>
                </c:pt>
                <c:pt idx="18">
                  <c:v>0.90490384629139498</c:v>
                </c:pt>
                <c:pt idx="19">
                  <c:v>0.90480769482942702</c:v>
                </c:pt>
                <c:pt idx="20">
                  <c:v>0.90812499935810298</c:v>
                </c:pt>
                <c:pt idx="21">
                  <c:v>0.91086538422566199</c:v>
                </c:pt>
                <c:pt idx="22">
                  <c:v>0.91298077140863099</c:v>
                </c:pt>
                <c:pt idx="23">
                  <c:v>0.91846153999750402</c:v>
                </c:pt>
                <c:pt idx="24">
                  <c:v>0.91793269778673403</c:v>
                </c:pt>
                <c:pt idx="25">
                  <c:v>0.92288461786050002</c:v>
                </c:pt>
                <c:pt idx="26">
                  <c:v>0.92009615439634995</c:v>
                </c:pt>
                <c:pt idx="27">
                  <c:v>0.92057692488798704</c:v>
                </c:pt>
                <c:pt idx="28">
                  <c:v>0.92730769113852396</c:v>
                </c:pt>
                <c:pt idx="29">
                  <c:v>0.92822115180584097</c:v>
                </c:pt>
                <c:pt idx="30">
                  <c:v>0.92697115758290605</c:v>
                </c:pt>
                <c:pt idx="31">
                  <c:v>0.93028846383094699</c:v>
                </c:pt>
                <c:pt idx="32">
                  <c:v>0.93264423310756595</c:v>
                </c:pt>
                <c:pt idx="33">
                  <c:v>0.93466346252423005</c:v>
                </c:pt>
                <c:pt idx="34">
                  <c:v>0.93288461462809402</c:v>
                </c:pt>
                <c:pt idx="35">
                  <c:v>0.93399038624304898</c:v>
                </c:pt>
                <c:pt idx="36">
                  <c:v>0.93802884393013397</c:v>
                </c:pt>
                <c:pt idx="37">
                  <c:v>0.93730769306421202</c:v>
                </c:pt>
                <c:pt idx="38">
                  <c:v>0.93605769425630503</c:v>
                </c:pt>
                <c:pt idx="39">
                  <c:v>0.94072114962797904</c:v>
                </c:pt>
                <c:pt idx="40">
                  <c:v>0.93985576870349696</c:v>
                </c:pt>
                <c:pt idx="41">
                  <c:v>0.93802884622261995</c:v>
                </c:pt>
                <c:pt idx="42">
                  <c:v>0.94293268598043001</c:v>
                </c:pt>
                <c:pt idx="43">
                  <c:v>0.94076922822457099</c:v>
                </c:pt>
                <c:pt idx="44">
                  <c:v>0.94278845993372096</c:v>
                </c:pt>
                <c:pt idx="45">
                  <c:v>0.94572114944457997</c:v>
                </c:pt>
                <c:pt idx="46">
                  <c:v>0.94932691924847001</c:v>
                </c:pt>
                <c:pt idx="47">
                  <c:v>0.94490384310483899</c:v>
                </c:pt>
                <c:pt idx="48">
                  <c:v>0.95072114926118101</c:v>
                </c:pt>
                <c:pt idx="49">
                  <c:v>0.95115384287559002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FB-4AF1-87DE-1797EB7E29FB}"/>
            </c:ext>
          </c:extLst>
        </c:ser>
        <c:ser>
          <c:idx val="3"/>
          <c:order val="3"/>
          <c:tx>
            <c:strRef>
              <c:f>学習結果!$F$3</c:f>
              <c:strCache>
                <c:ptCount val="1"/>
                <c:pt idx="0">
                  <c:v>テスト用</c:v>
                </c:pt>
              </c:strCache>
            </c:strRef>
          </c:tx>
          <c:spPr>
            <a:ln w="19050" cap="rnd">
              <a:solidFill>
                <a:srgbClr val="ED7D3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ED7D31"/>
              </a:solidFill>
              <a:ln w="9525">
                <a:solidFill>
                  <a:srgbClr val="ED7D31"/>
                </a:solidFill>
              </a:ln>
              <a:effectLst/>
            </c:spPr>
          </c:marker>
          <c:xVal>
            <c:numRef>
              <c:f>学習結果!$B$4:$B$53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学習結果!$F$4:$F$53</c:f>
              <c:numCache>
                <c:formatCode>General</c:formatCode>
                <c:ptCount val="50"/>
                <c:pt idx="0">
                  <c:v>0.60942307802346996</c:v>
                </c:pt>
                <c:pt idx="1">
                  <c:v>0.76442307921556296</c:v>
                </c:pt>
                <c:pt idx="2">
                  <c:v>0.80461538754976702</c:v>
                </c:pt>
                <c:pt idx="3">
                  <c:v>0.83903846373924795</c:v>
                </c:pt>
                <c:pt idx="4">
                  <c:v>0.85096153846153799</c:v>
                </c:pt>
                <c:pt idx="5">
                  <c:v>0.86942307994915802</c:v>
                </c:pt>
                <c:pt idx="6">
                  <c:v>0.87846153974533003</c:v>
                </c:pt>
                <c:pt idx="7">
                  <c:v>0.88403845979617102</c:v>
                </c:pt>
                <c:pt idx="8">
                  <c:v>0.89076922490046495</c:v>
                </c:pt>
                <c:pt idx="9">
                  <c:v>0.89999999908300499</c:v>
                </c:pt>
                <c:pt idx="10">
                  <c:v>0.90615384624554496</c:v>
                </c:pt>
                <c:pt idx="11">
                  <c:v>0.90519231099348796</c:v>
                </c:pt>
                <c:pt idx="12">
                  <c:v>0.910961540845724</c:v>
                </c:pt>
                <c:pt idx="13">
                  <c:v>0.91384615806432801</c:v>
                </c:pt>
                <c:pt idx="14">
                  <c:v>0.91807693013778102</c:v>
                </c:pt>
                <c:pt idx="15">
                  <c:v>0.91692307820686902</c:v>
                </c:pt>
                <c:pt idx="16">
                  <c:v>0.92269231035159105</c:v>
                </c:pt>
                <c:pt idx="17">
                  <c:v>0.923846155405044</c:v>
                </c:pt>
                <c:pt idx="18">
                  <c:v>0.92230769533377399</c:v>
                </c:pt>
                <c:pt idx="19">
                  <c:v>0.922884620152987</c:v>
                </c:pt>
                <c:pt idx="20">
                  <c:v>0.92788461767710095</c:v>
                </c:pt>
                <c:pt idx="21">
                  <c:v>0.92903846731552697</c:v>
                </c:pt>
                <c:pt idx="22">
                  <c:v>0.93000000715255704</c:v>
                </c:pt>
                <c:pt idx="23">
                  <c:v>0.93192307994915802</c:v>
                </c:pt>
                <c:pt idx="24">
                  <c:v>0.93423077005606403</c:v>
                </c:pt>
                <c:pt idx="25">
                  <c:v>0.93634615036157398</c:v>
                </c:pt>
                <c:pt idx="26">
                  <c:v>0.938461535252057</c:v>
                </c:pt>
                <c:pt idx="27">
                  <c:v>0.93615384743763796</c:v>
                </c:pt>
                <c:pt idx="28">
                  <c:v>0.94019230512472296</c:v>
                </c:pt>
                <c:pt idx="29">
                  <c:v>0.939615387182969</c:v>
                </c:pt>
                <c:pt idx="30">
                  <c:v>0.93769230750890797</c:v>
                </c:pt>
                <c:pt idx="31">
                  <c:v>0.93923076758017898</c:v>
                </c:pt>
                <c:pt idx="32">
                  <c:v>0.94249999523162797</c:v>
                </c:pt>
                <c:pt idx="33">
                  <c:v>0.93980769010690501</c:v>
                </c:pt>
                <c:pt idx="34">
                  <c:v>0.942307687722719</c:v>
                </c:pt>
                <c:pt idx="35">
                  <c:v>0.94269230274053695</c:v>
                </c:pt>
                <c:pt idx="36">
                  <c:v>0.94384615237896197</c:v>
                </c:pt>
                <c:pt idx="37">
                  <c:v>0.94942306784483099</c:v>
                </c:pt>
                <c:pt idx="38">
                  <c:v>0.94596153268447203</c:v>
                </c:pt>
                <c:pt idx="39">
                  <c:v>0.94519230264883702</c:v>
                </c:pt>
                <c:pt idx="40">
                  <c:v>0.94769230026465201</c:v>
                </c:pt>
                <c:pt idx="41">
                  <c:v>0.94692307022901601</c:v>
                </c:pt>
                <c:pt idx="42">
                  <c:v>0.94692307252150298</c:v>
                </c:pt>
                <c:pt idx="43">
                  <c:v>0.94788460777355998</c:v>
                </c:pt>
                <c:pt idx="44">
                  <c:v>0.94846153030028701</c:v>
                </c:pt>
                <c:pt idx="45">
                  <c:v>0.94980768515513403</c:v>
                </c:pt>
                <c:pt idx="46">
                  <c:v>0.95384614742719198</c:v>
                </c:pt>
                <c:pt idx="47">
                  <c:v>0.94980768286264805</c:v>
                </c:pt>
                <c:pt idx="48">
                  <c:v>0.94980768515513403</c:v>
                </c:pt>
                <c:pt idx="49">
                  <c:v>0.94903845511949902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FB-4AF1-87DE-1797EB7E29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1583400"/>
        <c:axId val="291586680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学習結果!$C$3</c15:sqref>
                        </c15:formulaRef>
                      </c:ext>
                    </c:extLst>
                    <c:strCache>
                      <c:ptCount val="1"/>
                      <c:pt idx="0">
                        <c:v>訓練用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学習結果!$B$4:$B$53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学習結果!$C$4:$C$53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0.102115385073165</c:v>
                      </c:pt>
                      <c:pt idx="1">
                        <c:v>0.407692308609302</c:v>
                      </c:pt>
                      <c:pt idx="2">
                        <c:v>0.57951923230519597</c:v>
                      </c:pt>
                      <c:pt idx="3">
                        <c:v>0.65451923012733404</c:v>
                      </c:pt>
                      <c:pt idx="4">
                        <c:v>0.69201922989808595</c:v>
                      </c:pt>
                      <c:pt idx="5">
                        <c:v>0.72451923214472203</c:v>
                      </c:pt>
                      <c:pt idx="6">
                        <c:v>0.74663461859409597</c:v>
                      </c:pt>
                      <c:pt idx="7">
                        <c:v>0.76932692298522298</c:v>
                      </c:pt>
                      <c:pt idx="8">
                        <c:v>0.79048076845132298</c:v>
                      </c:pt>
                      <c:pt idx="9">
                        <c:v>0.79894230686701195</c:v>
                      </c:pt>
                      <c:pt idx="10">
                        <c:v>0.80932692266427497</c:v>
                      </c:pt>
                      <c:pt idx="11">
                        <c:v>0.81874999977075102</c:v>
                      </c:pt>
                      <c:pt idx="12">
                        <c:v>0.832980772623649</c:v>
                      </c:pt>
                      <c:pt idx="13">
                        <c:v>0.83634615632203901</c:v>
                      </c:pt>
                      <c:pt idx="14">
                        <c:v>0.845576923627119</c:v>
                      </c:pt>
                      <c:pt idx="15">
                        <c:v>0.855192311681233</c:v>
                      </c:pt>
                      <c:pt idx="16">
                        <c:v>0.85798077285289698</c:v>
                      </c:pt>
                      <c:pt idx="17">
                        <c:v>0.86673077023946299</c:v>
                      </c:pt>
                      <c:pt idx="18">
                        <c:v>0.87057692500261097</c:v>
                      </c:pt>
                      <c:pt idx="19">
                        <c:v>0.87413461506366696</c:v>
                      </c:pt>
                      <c:pt idx="20">
                        <c:v>0.87971153511450795</c:v>
                      </c:pt>
                      <c:pt idx="21">
                        <c:v>0.88269230608756699</c:v>
                      </c:pt>
                      <c:pt idx="22">
                        <c:v>0.89086538667862203</c:v>
                      </c:pt>
                      <c:pt idx="23">
                        <c:v>0.892019229439588</c:v>
                      </c:pt>
                      <c:pt idx="24">
                        <c:v>0.89336538085570705</c:v>
                      </c:pt>
                      <c:pt idx="25">
                        <c:v>0.89711537957191401</c:v>
                      </c:pt>
                      <c:pt idx="26">
                        <c:v>0.90278846025466897</c:v>
                      </c:pt>
                      <c:pt idx="27">
                        <c:v>0.90230768918991</c:v>
                      </c:pt>
                      <c:pt idx="28">
                        <c:v>0.90615384853803105</c:v>
                      </c:pt>
                      <c:pt idx="29">
                        <c:v>0.91307692229747695</c:v>
                      </c:pt>
                      <c:pt idx="30">
                        <c:v>0.91048076748847895</c:v>
                      </c:pt>
                      <c:pt idx="31">
                        <c:v>0.91480769102389903</c:v>
                      </c:pt>
                      <c:pt idx="32">
                        <c:v>0.91567307825271904</c:v>
                      </c:pt>
                      <c:pt idx="33">
                        <c:v>0.91288461249608199</c:v>
                      </c:pt>
                      <c:pt idx="34">
                        <c:v>0.919230772898747</c:v>
                      </c:pt>
                      <c:pt idx="35">
                        <c:v>0.91701922966883698</c:v>
                      </c:pt>
                      <c:pt idx="36">
                        <c:v>0.922788461813559</c:v>
                      </c:pt>
                      <c:pt idx="37">
                        <c:v>0.92692308127880096</c:v>
                      </c:pt>
                      <c:pt idx="38">
                        <c:v>0.92740384661234299</c:v>
                      </c:pt>
                      <c:pt idx="39">
                        <c:v>0.92567307559343404</c:v>
                      </c:pt>
                      <c:pt idx="40">
                        <c:v>0.93211538287309503</c:v>
                      </c:pt>
                      <c:pt idx="41">
                        <c:v>0.92817307779422098</c:v>
                      </c:pt>
                      <c:pt idx="42">
                        <c:v>0.932115386311824</c:v>
                      </c:pt>
                      <c:pt idx="43">
                        <c:v>0.93615384514515199</c:v>
                      </c:pt>
                      <c:pt idx="44">
                        <c:v>0.93288461520121602</c:v>
                      </c:pt>
                      <c:pt idx="45">
                        <c:v>0.93451923131942705</c:v>
                      </c:pt>
                      <c:pt idx="46">
                        <c:v>0.94230768886896199</c:v>
                      </c:pt>
                      <c:pt idx="47">
                        <c:v>0.94240384262341703</c:v>
                      </c:pt>
                      <c:pt idx="48">
                        <c:v>0.939230765287692</c:v>
                      </c:pt>
                      <c:pt idx="49">
                        <c:v>0.94269230274053695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DDFB-4AF1-87DE-1797EB7E29FB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学習結果!$D$3</c15:sqref>
                        </c15:formulaRef>
                      </c:ext>
                    </c:extLst>
                    <c:strCache>
                      <c:ptCount val="1"/>
                      <c:pt idx="0">
                        <c:v>テスト用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学習結果!$B$4:$B$53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学習結果!$D$4:$D$53</c15:sqref>
                        </c15:formulaRef>
                      </c:ext>
                    </c:extLst>
                    <c:numCache>
                      <c:formatCode>General</c:formatCode>
                      <c:ptCount val="50"/>
                      <c:pt idx="0">
                        <c:v>0.347307695792271</c:v>
                      </c:pt>
                      <c:pt idx="1">
                        <c:v>0.583076930963076</c:v>
                      </c:pt>
                      <c:pt idx="2">
                        <c:v>0.67076922838504405</c:v>
                      </c:pt>
                      <c:pt idx="3">
                        <c:v>0.73807692527770996</c:v>
                      </c:pt>
                      <c:pt idx="4">
                        <c:v>0.77692307417209305</c:v>
                      </c:pt>
                      <c:pt idx="5">
                        <c:v>0.80038461318382803</c:v>
                      </c:pt>
                      <c:pt idx="6">
                        <c:v>0.80769230769230704</c:v>
                      </c:pt>
                      <c:pt idx="7">
                        <c:v>0.83307692179312998</c:v>
                      </c:pt>
                      <c:pt idx="8">
                        <c:v>0.85153847015821005</c:v>
                      </c:pt>
                      <c:pt idx="9">
                        <c:v>0.84615384615384603</c:v>
                      </c:pt>
                      <c:pt idx="10">
                        <c:v>0.860384620152987</c:v>
                      </c:pt>
                      <c:pt idx="11">
                        <c:v>0.86461538076400701</c:v>
                      </c:pt>
                      <c:pt idx="12">
                        <c:v>0.88076923902218096</c:v>
                      </c:pt>
                      <c:pt idx="13">
                        <c:v>0.88615385385659995</c:v>
                      </c:pt>
                      <c:pt idx="14">
                        <c:v>0.88692308389223495</c:v>
                      </c:pt>
                      <c:pt idx="15">
                        <c:v>0.89269230915949804</c:v>
                      </c:pt>
                      <c:pt idx="16">
                        <c:v>0.89499999926640394</c:v>
                      </c:pt>
                      <c:pt idx="17">
                        <c:v>0.901538459154275</c:v>
                      </c:pt>
                      <c:pt idx="18">
                        <c:v>0.90730768900651104</c:v>
                      </c:pt>
                      <c:pt idx="19">
                        <c:v>0.909230764095599</c:v>
                      </c:pt>
                      <c:pt idx="20">
                        <c:v>0.91538460896565299</c:v>
                      </c:pt>
                      <c:pt idx="21">
                        <c:v>0.91576922856844301</c:v>
                      </c:pt>
                      <c:pt idx="22">
                        <c:v>0.91653845860407901</c:v>
                      </c:pt>
                      <c:pt idx="23">
                        <c:v>0.92307691849194995</c:v>
                      </c:pt>
                      <c:pt idx="24">
                        <c:v>0.92615383863449097</c:v>
                      </c:pt>
                      <c:pt idx="25">
                        <c:v>0.93192307765667204</c:v>
                      </c:pt>
                      <c:pt idx="26">
                        <c:v>0.92423076813037497</c:v>
                      </c:pt>
                      <c:pt idx="27">
                        <c:v>0.927692307875706</c:v>
                      </c:pt>
                      <c:pt idx="28">
                        <c:v>0.92269230805910496</c:v>
                      </c:pt>
                      <c:pt idx="29">
                        <c:v>0.92923076794697601</c:v>
                      </c:pt>
                      <c:pt idx="30">
                        <c:v>0.93499999779921295</c:v>
                      </c:pt>
                      <c:pt idx="31">
                        <c:v>0.93615384285266501</c:v>
                      </c:pt>
                      <c:pt idx="32">
                        <c:v>0.933461542312915</c:v>
                      </c:pt>
                      <c:pt idx="33">
                        <c:v>0.93384615274575999</c:v>
                      </c:pt>
                      <c:pt idx="34">
                        <c:v>0.94038461263363105</c:v>
                      </c:pt>
                      <c:pt idx="35">
                        <c:v>0.94384614779398901</c:v>
                      </c:pt>
                      <c:pt idx="36">
                        <c:v>0.93961538259799604</c:v>
                      </c:pt>
                      <c:pt idx="37">
                        <c:v>0.94384615237896197</c:v>
                      </c:pt>
                      <c:pt idx="38">
                        <c:v>0.93653846245545602</c:v>
                      </c:pt>
                      <c:pt idx="39">
                        <c:v>0.94346153277617195</c:v>
                      </c:pt>
                      <c:pt idx="40">
                        <c:v>0.93999999761581399</c:v>
                      </c:pt>
                      <c:pt idx="41">
                        <c:v>0.94038461263363105</c:v>
                      </c:pt>
                      <c:pt idx="42">
                        <c:v>0.94423076739678002</c:v>
                      </c:pt>
                      <c:pt idx="43">
                        <c:v>0.94346153277617195</c:v>
                      </c:pt>
                      <c:pt idx="44">
                        <c:v>0.94653845750368504</c:v>
                      </c:pt>
                      <c:pt idx="45">
                        <c:v>0.94769229797216503</c:v>
                      </c:pt>
                      <c:pt idx="46">
                        <c:v>0.947307692124293</c:v>
                      </c:pt>
                      <c:pt idx="47">
                        <c:v>0.95230768277094902</c:v>
                      </c:pt>
                      <c:pt idx="48">
                        <c:v>0.95269230695871199</c:v>
                      </c:pt>
                      <c:pt idx="49">
                        <c:v>0.95153844815034105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DFB-4AF1-87DE-1797EB7E29FB}"/>
                  </c:ext>
                </c:extLst>
              </c15:ser>
            </c15:filteredScatterSeries>
          </c:ext>
        </c:extLst>
      </c:scatterChart>
      <c:valAx>
        <c:axId val="291583400"/>
        <c:scaling>
          <c:orientation val="minMax"/>
          <c:max val="5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エポック数</a:t>
                </a:r>
                <a:r>
                  <a:rPr lang="en-US" altLang="ja-JP" sz="1600"/>
                  <a:t>[</a:t>
                </a:r>
                <a:r>
                  <a:rPr lang="ja-JP" altLang="en-US" sz="1600"/>
                  <a:t>回</a:t>
                </a:r>
                <a:r>
                  <a:rPr lang="en-US" altLang="ja-JP" sz="1600"/>
                  <a:t>]</a:t>
                </a:r>
                <a:endParaRPr lang="ja-JP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86680"/>
        <c:crosses val="autoZero"/>
        <c:crossBetween val="midCat"/>
      </c:valAx>
      <c:valAx>
        <c:axId val="2915866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600"/>
                  <a:t>認識率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1583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アルファベットごと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モデル変更前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認識率!$B$53:$B$78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認識率!$C$53:$C$78</c:f>
              <c:numCache>
                <c:formatCode>0.0%</c:formatCode>
                <c:ptCount val="26"/>
                <c:pt idx="0">
                  <c:v>0.77142857142857102</c:v>
                </c:pt>
                <c:pt idx="1">
                  <c:v>0.88888888888888795</c:v>
                </c:pt>
                <c:pt idx="2">
                  <c:v>0.86111111111111105</c:v>
                </c:pt>
                <c:pt idx="3">
                  <c:v>0.86111111111111105</c:v>
                </c:pt>
                <c:pt idx="4">
                  <c:v>0.88405797101449202</c:v>
                </c:pt>
                <c:pt idx="5">
                  <c:v>0.91428571428571404</c:v>
                </c:pt>
                <c:pt idx="6">
                  <c:v>0.80555555555555503</c:v>
                </c:pt>
                <c:pt idx="7">
                  <c:v>0.63888888888888795</c:v>
                </c:pt>
                <c:pt idx="8">
                  <c:v>0.81506849315068497</c:v>
                </c:pt>
                <c:pt idx="9">
                  <c:v>0.96969696969696895</c:v>
                </c:pt>
                <c:pt idx="10">
                  <c:v>0.891891891891891</c:v>
                </c:pt>
                <c:pt idx="11">
                  <c:v>0.97142857142857097</c:v>
                </c:pt>
                <c:pt idx="12">
                  <c:v>0.74285714285714199</c:v>
                </c:pt>
                <c:pt idx="13">
                  <c:v>0.84722222222222199</c:v>
                </c:pt>
                <c:pt idx="14">
                  <c:v>0.82857142857142796</c:v>
                </c:pt>
                <c:pt idx="15">
                  <c:v>1</c:v>
                </c:pt>
                <c:pt idx="16">
                  <c:v>0.61290322580645096</c:v>
                </c:pt>
                <c:pt idx="17">
                  <c:v>1</c:v>
                </c:pt>
                <c:pt idx="18">
                  <c:v>0.83098591549295697</c:v>
                </c:pt>
                <c:pt idx="19">
                  <c:v>0.84545454545454501</c:v>
                </c:pt>
                <c:pt idx="20">
                  <c:v>0.97222222222222199</c:v>
                </c:pt>
                <c:pt idx="21">
                  <c:v>0.74285714285714199</c:v>
                </c:pt>
                <c:pt idx="22">
                  <c:v>0.78378378378378299</c:v>
                </c:pt>
                <c:pt idx="23">
                  <c:v>0.91666666666666596</c:v>
                </c:pt>
                <c:pt idx="24">
                  <c:v>0.88785046728971895</c:v>
                </c:pt>
                <c:pt idx="25">
                  <c:v>0.91666666666666596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DD-49D3-A8BB-6E0926D8E70B}"/>
            </c:ext>
          </c:extLst>
        </c:ser>
        <c:ser>
          <c:idx val="1"/>
          <c:order val="1"/>
          <c:tx>
            <c:v>モデル変更後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認識率!$B$53:$B$78</c:f>
              <c:strCache>
                <c:ptCount val="26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w</c:v>
                </c:pt>
                <c:pt idx="23">
                  <c:v>x</c:v>
                </c:pt>
                <c:pt idx="24">
                  <c:v>y</c:v>
                </c:pt>
                <c:pt idx="25">
                  <c:v>z</c:v>
                </c:pt>
              </c:strCache>
            </c:strRef>
          </c:cat>
          <c:val>
            <c:numRef>
              <c:f>認識率!$D$53:$D$78</c:f>
              <c:numCache>
                <c:formatCode>0.0%</c:formatCode>
                <c:ptCount val="26"/>
                <c:pt idx="0">
                  <c:v>0.85714285714285698</c:v>
                </c:pt>
                <c:pt idx="1">
                  <c:v>0.80555555555555503</c:v>
                </c:pt>
                <c:pt idx="2">
                  <c:v>0.94444444444444398</c:v>
                </c:pt>
                <c:pt idx="3">
                  <c:v>0.91666666666666596</c:v>
                </c:pt>
                <c:pt idx="4">
                  <c:v>0.94202898550724601</c:v>
                </c:pt>
                <c:pt idx="5">
                  <c:v>0.94285714285714195</c:v>
                </c:pt>
                <c:pt idx="6">
                  <c:v>0.86111111111111105</c:v>
                </c:pt>
                <c:pt idx="7">
                  <c:v>0.91666666666666596</c:v>
                </c:pt>
                <c:pt idx="8">
                  <c:v>0.91780821917808197</c:v>
                </c:pt>
                <c:pt idx="9">
                  <c:v>0.96969696969696895</c:v>
                </c:pt>
                <c:pt idx="10">
                  <c:v>0.91891891891891897</c:v>
                </c:pt>
                <c:pt idx="11">
                  <c:v>0.97142857142857097</c:v>
                </c:pt>
                <c:pt idx="12">
                  <c:v>0.88571428571428501</c:v>
                </c:pt>
                <c:pt idx="13">
                  <c:v>0.86111111111111105</c:v>
                </c:pt>
                <c:pt idx="14">
                  <c:v>0.9</c:v>
                </c:pt>
                <c:pt idx="15">
                  <c:v>0.97142857142857097</c:v>
                </c:pt>
                <c:pt idx="16">
                  <c:v>0.83870967741935398</c:v>
                </c:pt>
                <c:pt idx="17">
                  <c:v>0.94594594594594505</c:v>
                </c:pt>
                <c:pt idx="18">
                  <c:v>0.90140845070422504</c:v>
                </c:pt>
                <c:pt idx="19">
                  <c:v>0.88181818181818095</c:v>
                </c:pt>
                <c:pt idx="20">
                  <c:v>0.94444444444444398</c:v>
                </c:pt>
                <c:pt idx="21">
                  <c:v>0.91428571428571404</c:v>
                </c:pt>
                <c:pt idx="22">
                  <c:v>0.78378378378378299</c:v>
                </c:pt>
                <c:pt idx="23">
                  <c:v>0.97222222222222199</c:v>
                </c:pt>
                <c:pt idx="24">
                  <c:v>0.90654205607476601</c:v>
                </c:pt>
                <c:pt idx="25">
                  <c:v>0.97222222222222199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DD-49D3-A8BB-6E0926D8E7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13831264"/>
        <c:axId val="413831592"/>
      </c:barChart>
      <c:catAx>
        <c:axId val="413831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アルファベット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831592"/>
        <c:crosses val="autoZero"/>
        <c:auto val="1"/>
        <c:lblAlgn val="ctr"/>
        <c:lblOffset val="100"/>
        <c:noMultiLvlLbl val="0"/>
      </c:catAx>
      <c:valAx>
        <c:axId val="413831592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/>
                  <a:t>認識率</a:t>
                </a:r>
                <a:r>
                  <a:rPr lang="en-US" altLang="ja-JP" sz="1400"/>
                  <a:t>[</a:t>
                </a:r>
                <a:r>
                  <a:rPr lang="ja-JP" altLang="en-US" sz="1400"/>
                  <a:t>％</a:t>
                </a:r>
                <a:r>
                  <a:rPr lang="en-US" altLang="ja-JP" sz="1400"/>
                  <a:t>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13831264"/>
        <c:crosses val="autoZero"/>
        <c:crossBetween val="between"/>
        <c:majorUnit val="0.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6270778652668418E-2"/>
          <c:y val="0.37646903408597104"/>
          <c:w val="0.75211395450568674"/>
          <c:h val="0.18444444444444444"/>
        </c:manualLayout>
      </c:layout>
      <c:scatterChart>
        <c:scatterStyle val="lineMarker"/>
        <c:varyColors val="0"/>
        <c:ser>
          <c:idx val="0"/>
          <c:order val="0"/>
          <c:tx>
            <c:strRef>
              <c:f>一対比較!$G$13</c:f>
              <c:strCache>
                <c:ptCount val="1"/>
                <c:pt idx="0">
                  <c:v>2枠型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一対比較!$H$13</c:f>
              <c:numCache>
                <c:formatCode>General</c:formatCode>
                <c:ptCount val="1"/>
                <c:pt idx="0">
                  <c:v>-1.1752078466011699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F2F2-4FEF-92D9-4E839D24092A}"/>
            </c:ext>
          </c:extLst>
        </c:ser>
        <c:ser>
          <c:idx val="1"/>
          <c:order val="1"/>
          <c:tx>
            <c:strRef>
              <c:f>一対比較!$G$14</c:f>
              <c:strCache>
                <c:ptCount val="1"/>
                <c:pt idx="0">
                  <c:v>11枠型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一対比較!$H$14</c:f>
              <c:numCache>
                <c:formatCode>General</c:formatCode>
                <c:ptCount val="1"/>
                <c:pt idx="0">
                  <c:v>0.69907443269857916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F2F2-4FEF-92D9-4E839D24092A}"/>
            </c:ext>
          </c:extLst>
        </c:ser>
        <c:ser>
          <c:idx val="2"/>
          <c:order val="2"/>
          <c:tx>
            <c:strRef>
              <c:f>一対比較!$G$15</c:f>
              <c:strCache>
                <c:ptCount val="1"/>
                <c:pt idx="0">
                  <c:v>枠無し型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一対比較!$H$15</c:f>
              <c:numCache>
                <c:formatCode>General</c:formatCode>
                <c:ptCount val="1"/>
                <c:pt idx="0">
                  <c:v>0.47613341390258979</c:v>
                </c:pt>
              </c:numCache>
            </c:numRef>
          </c:xVal>
          <c:yVal>
            <c:numLit>
              <c:formatCode>General</c:formatCode>
              <c:ptCount val="1"/>
              <c:pt idx="0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F2F2-4FEF-92D9-4E839D240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7378344"/>
        <c:axId val="527370472"/>
      </c:scatterChart>
      <c:valAx>
        <c:axId val="527378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尺度値</a:t>
                </a:r>
              </a:p>
            </c:rich>
          </c:tx>
          <c:layout>
            <c:manualLayout>
              <c:xMode val="edge"/>
              <c:yMode val="edge"/>
              <c:x val="0.35580569710770926"/>
              <c:y val="0.7237511317819591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27370472"/>
        <c:crossesAt val="0"/>
        <c:crossBetween val="midCat"/>
        <c:majorUnit val="0.2"/>
      </c:valAx>
      <c:valAx>
        <c:axId val="527370472"/>
        <c:scaling>
          <c:orientation val="minMax"/>
          <c:max val="1"/>
          <c:min val="-1"/>
        </c:scaling>
        <c:delete val="1"/>
        <c:axPos val="l"/>
        <c:numFmt formatCode="General" sourceLinked="1"/>
        <c:majorTickMark val="out"/>
        <c:minorTickMark val="none"/>
        <c:tickLblPos val="nextTo"/>
        <c:crossAx val="527378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226521656189155"/>
          <c:y val="0.26813546002371491"/>
          <c:w val="0.17494126822181963"/>
          <c:h val="0.5351352479110378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852463706018433"/>
          <c:y val="0.21978236978488017"/>
          <c:w val="0.80638881570470844"/>
          <c:h val="0.64217290715809594"/>
        </c:manualLayout>
      </c:layout>
      <c:barChart>
        <c:barDir val="col"/>
        <c:grouping val="clustered"/>
        <c:varyColors val="0"/>
        <c:ser>
          <c:idx val="0"/>
          <c:order val="0"/>
          <c:tx>
            <c:v>回答時間</c:v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回答時間・消去数!$Y$6:$Y$8</c:f>
                <c:numCache>
                  <c:formatCode>General</c:formatCode>
                  <c:ptCount val="3"/>
                  <c:pt idx="0">
                    <c:v>4.4268007009120982</c:v>
                  </c:pt>
                  <c:pt idx="1">
                    <c:v>3.9908353937719498</c:v>
                  </c:pt>
                  <c:pt idx="2">
                    <c:v>2.6809006017744985</c:v>
                  </c:pt>
                </c:numCache>
              </c:numRef>
            </c:plus>
            <c:minus>
              <c:numRef>
                <c:f>回答時間・消去数!$Y$6:$Y$8</c:f>
                <c:numCache>
                  <c:formatCode>General</c:formatCode>
                  <c:ptCount val="3"/>
                  <c:pt idx="0">
                    <c:v>4.4268007009120982</c:v>
                  </c:pt>
                  <c:pt idx="1">
                    <c:v>3.9908353937719498</c:v>
                  </c:pt>
                  <c:pt idx="2">
                    <c:v>2.6809006017744985</c:v>
                  </c:pt>
                </c:numCache>
              </c:numRef>
            </c:minus>
            <c:spPr>
              <a:noFill/>
              <a:ln w="9525" cap="flat" cmpd="sng" algn="ctr">
                <a:solidFill>
                  <a:sysClr val="windowText" lastClr="000000"/>
                </a:solidFill>
                <a:round/>
              </a:ln>
              <a:effectLst/>
            </c:spPr>
          </c:errBars>
          <c:cat>
            <c:strRef>
              <c:f>(回答時間・消去数!$T$6,回答時間・消去数!$T$7,回答時間・消去数!$T$8)</c:f>
              <c:strCache>
                <c:ptCount val="3"/>
                <c:pt idx="0">
                  <c:v>2枠型</c:v>
                </c:pt>
                <c:pt idx="1">
                  <c:v>11枠型</c:v>
                </c:pt>
                <c:pt idx="2">
                  <c:v>枠無し型</c:v>
                </c:pt>
              </c:strCache>
            </c:strRef>
          </c:cat>
          <c:val>
            <c:numRef>
              <c:f>(回答時間・消去数!$W$6,回答時間・消去数!$W$7,回答時間・消去数!$W$8)</c:f>
              <c:numCache>
                <c:formatCode>General</c:formatCode>
                <c:ptCount val="3"/>
                <c:pt idx="0">
                  <c:v>9.3599326675925916</c:v>
                </c:pt>
                <c:pt idx="1">
                  <c:v>7.5522799944444463</c:v>
                </c:pt>
                <c:pt idx="2">
                  <c:v>6.7961654120370367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4-415E-AB2F-612AE8B8D5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4455344"/>
        <c:axId val="614456328"/>
      </c:barChart>
      <c:catAx>
        <c:axId val="614455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2">
                <a:lumMod val="9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456328"/>
        <c:crosses val="autoZero"/>
        <c:auto val="1"/>
        <c:lblAlgn val="ctr"/>
        <c:lblOffset val="100"/>
        <c:noMultiLvlLbl val="0"/>
      </c:catAx>
      <c:valAx>
        <c:axId val="614456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9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時間</a:t>
                </a:r>
                <a:r>
                  <a:rPr lang="en-US" altLang="ja-JP" sz="1400">
                    <a:solidFill>
                      <a:schemeClr val="tx1">
                        <a:lumMod val="75000"/>
                        <a:lumOff val="25000"/>
                      </a:schemeClr>
                    </a:solidFill>
                  </a:rPr>
                  <a:t>[s]</a:t>
                </a:r>
                <a:endParaRPr lang="ja-JP" altLang="en-US" sz="1400">
                  <a:solidFill>
                    <a:schemeClr val="tx1">
                      <a:lumMod val="75000"/>
                      <a:lumOff val="25000"/>
                    </a:schemeClr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4455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147916</xdr:colOff>
      <xdr:row>2</xdr:row>
      <xdr:rowOff>106733</xdr:rowOff>
    </xdr:from>
    <xdr:to>
      <xdr:col>17</xdr:col>
      <xdr:colOff>5042</xdr:colOff>
      <xdr:row>20</xdr:row>
      <xdr:rowOff>204455</xdr:rowOff>
    </xdr:to>
    <xdr:graphicFrame macro="">
      <xdr:nvGraphicFramePr>
        <xdr:cNvPr id="2" name="グラフ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154079</xdr:colOff>
      <xdr:row>21</xdr:row>
      <xdr:rowOff>161922</xdr:rowOff>
    </xdr:from>
    <xdr:to>
      <xdr:col>17</xdr:col>
      <xdr:colOff>11205</xdr:colOff>
      <xdr:row>40</xdr:row>
      <xdr:rowOff>33617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632363</xdr:colOff>
      <xdr:row>52</xdr:row>
      <xdr:rowOff>11075</xdr:rowOff>
    </xdr:from>
    <xdr:to>
      <xdr:col>17</xdr:col>
      <xdr:colOff>963575</xdr:colOff>
      <xdr:row>74</xdr:row>
      <xdr:rowOff>22150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336840</xdr:colOff>
      <xdr:row>1</xdr:row>
      <xdr:rowOff>177998</xdr:rowOff>
    </xdr:from>
    <xdr:to>
      <xdr:col>15</xdr:col>
      <xdr:colOff>108240</xdr:colOff>
      <xdr:row>7</xdr:row>
      <xdr:rowOff>139898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371106</xdr:colOff>
      <xdr:row>18</xdr:row>
      <xdr:rowOff>76052</xdr:rowOff>
    </xdr:from>
    <xdr:to>
      <xdr:col>23</xdr:col>
      <xdr:colOff>95249</xdr:colOff>
      <xdr:row>30</xdr:row>
      <xdr:rowOff>76200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6DD8C8B-F510-42ED-B320-39C863533E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0.29323</cdr:x>
      <cdr:y>0.18403</cdr:y>
    </cdr:from>
    <cdr:to>
      <cdr:x>0.56001</cdr:x>
      <cdr:y>0.30521</cdr:y>
    </cdr:to>
    <cdr:grpSp>
      <cdr:nvGrpSpPr>
        <cdr:cNvPr id="64" name="グループ化 63"/>
        <cdr:cNvGrpSpPr/>
      </cdr:nvGrpSpPr>
      <cdr:grpSpPr>
        <a:xfrm xmlns:a="http://schemas.openxmlformats.org/drawingml/2006/main">
          <a:off x="1402512" y="537579"/>
          <a:ext cx="1276003" cy="353985"/>
          <a:chOff x="1162211" y="478292"/>
          <a:chExt cx="1064759" cy="302758"/>
        </a:xfrm>
      </cdr:grpSpPr>
      <cdr:sp macro="" textlink="">
        <cdr:nvSpPr>
          <cdr:cNvPr id="36" name="テキスト ボックス 35"/>
          <cdr:cNvSpPr txBox="1"/>
        </cdr:nvSpPr>
        <cdr:spPr>
          <a:xfrm xmlns:a="http://schemas.openxmlformats.org/drawingml/2006/main">
            <a:off x="1533007" y="478292"/>
            <a:ext cx="336776" cy="30275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/>
              <a:t>＊</a:t>
            </a:r>
          </a:p>
        </cdr:txBody>
      </cdr:sp>
      <cdr:cxnSp macro="">
        <cdr:nvCxnSpPr>
          <cdr:cNvPr id="52" name="直線コネクタ 51"/>
          <cdr:cNvCxnSpPr/>
        </cdr:nvCxnSpPr>
        <cdr:spPr>
          <a:xfrm xmlns:a="http://schemas.openxmlformats.org/drawingml/2006/main" flipV="1">
            <a:off x="1162211" y="685800"/>
            <a:ext cx="0" cy="6123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3" name="直線コネクタ 52"/>
          <cdr:cNvCxnSpPr/>
        </cdr:nvCxnSpPr>
        <cdr:spPr>
          <a:xfrm xmlns:a="http://schemas.openxmlformats.org/drawingml/2006/main" flipV="1">
            <a:off x="2226969" y="685799"/>
            <a:ext cx="0" cy="6123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9" name="直線コネクタ 58"/>
          <cdr:cNvCxnSpPr/>
        </cdr:nvCxnSpPr>
        <cdr:spPr>
          <a:xfrm xmlns:a="http://schemas.openxmlformats.org/drawingml/2006/main">
            <a:off x="1162213" y="689202"/>
            <a:ext cx="106475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  <cdr:relSizeAnchor xmlns:cdr="http://schemas.openxmlformats.org/drawingml/2006/chartDrawing">
    <cdr:from>
      <cdr:x>0.29375</cdr:x>
      <cdr:y>0.12188</cdr:y>
    </cdr:from>
    <cdr:to>
      <cdr:x>0.82732</cdr:x>
      <cdr:y>0.24306</cdr:y>
    </cdr:to>
    <cdr:grpSp>
      <cdr:nvGrpSpPr>
        <cdr:cNvPr id="63" name="グループ化 62"/>
        <cdr:cNvGrpSpPr/>
      </cdr:nvGrpSpPr>
      <cdr:grpSpPr>
        <a:xfrm xmlns:a="http://schemas.openxmlformats.org/drawingml/2006/main">
          <a:off x="1404999" y="356030"/>
          <a:ext cx="2552054" cy="353984"/>
          <a:chOff x="1165612" y="369435"/>
          <a:chExt cx="2129518" cy="302758"/>
        </a:xfrm>
      </cdr:grpSpPr>
      <cdr:sp macro="" textlink="">
        <cdr:nvSpPr>
          <cdr:cNvPr id="35" name="テキスト ボックス 34"/>
          <cdr:cNvSpPr txBox="1"/>
        </cdr:nvSpPr>
        <cdr:spPr>
          <a:xfrm xmlns:a="http://schemas.openxmlformats.org/drawingml/2006/main">
            <a:off x="2073890" y="369435"/>
            <a:ext cx="336776" cy="302758"/>
          </a:xfrm>
          <a:prstGeom xmlns:a="http://schemas.openxmlformats.org/drawingml/2006/main" prst="rect">
            <a:avLst/>
          </a:prstGeom>
        </cdr:spPr>
        <cdr:txBody>
          <a:bodyPr xmlns:a="http://schemas.openxmlformats.org/drawingml/2006/main" vertOverflow="clip" wrap="square" rtlCol="0"/>
          <a:lstStyle xmlns:a="http://schemas.openxmlformats.org/drawingml/2006/main"/>
          <a:p xmlns:a="http://schemas.openxmlformats.org/drawingml/2006/main">
            <a:r>
              <a:rPr lang="ja-JP" altLang="en-US" sz="1100">
                <a:solidFill>
                  <a:schemeClr val="tx1"/>
                </a:solidFill>
              </a:rPr>
              <a:t>＊</a:t>
            </a:r>
          </a:p>
        </cdr:txBody>
      </cdr:sp>
      <cdr:cxnSp macro="">
        <cdr:nvCxnSpPr>
          <cdr:cNvPr id="54" name="直線コネクタ 53"/>
          <cdr:cNvCxnSpPr/>
        </cdr:nvCxnSpPr>
        <cdr:spPr>
          <a:xfrm xmlns:a="http://schemas.openxmlformats.org/drawingml/2006/main" flipV="1">
            <a:off x="1165612" y="580345"/>
            <a:ext cx="0" cy="6123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55" name="直線コネクタ 54"/>
          <cdr:cNvCxnSpPr/>
        </cdr:nvCxnSpPr>
        <cdr:spPr>
          <a:xfrm xmlns:a="http://schemas.openxmlformats.org/drawingml/2006/main" flipV="1">
            <a:off x="3295130" y="583747"/>
            <a:ext cx="0" cy="61232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  <cdr:cxnSp macro="">
        <cdr:nvCxnSpPr>
          <cdr:cNvPr id="60" name="直線コネクタ 59"/>
          <cdr:cNvCxnSpPr/>
        </cdr:nvCxnSpPr>
        <cdr:spPr>
          <a:xfrm xmlns:a="http://schemas.openxmlformats.org/drawingml/2006/main">
            <a:off x="1165613" y="583747"/>
            <a:ext cx="2129517" cy="0"/>
          </a:xfrm>
          <a:prstGeom xmlns:a="http://schemas.openxmlformats.org/drawingml/2006/main" prst="line">
            <a:avLst/>
          </a:prstGeom>
        </cdr:spPr>
        <cdr:style>
          <a:lnRef xmlns:a="http://schemas.openxmlformats.org/drawingml/2006/main" idx="1">
            <a:schemeClr val="dk1"/>
          </a:lnRef>
          <a:fillRef xmlns:a="http://schemas.openxmlformats.org/drawingml/2006/main" idx="0">
            <a:schemeClr val="dk1"/>
          </a:fillRef>
          <a:effectRef xmlns:a="http://schemas.openxmlformats.org/drawingml/2006/main" idx="0">
            <a:schemeClr val="dk1"/>
          </a:effectRef>
          <a:fontRef xmlns:a="http://schemas.openxmlformats.org/drawingml/2006/main" idx="minor">
            <a:schemeClr val="tx1"/>
          </a:fontRef>
        </cdr:style>
      </cdr:cxnSp>
    </cdr:grpSp>
  </cdr:relSizeAnchor>
</c:userShapes>
</file>

<file path=xl/tables/table1.xml><?xml version="1.0" encoding="utf-8"?>
<table xmlns="http://schemas.openxmlformats.org/spreadsheetml/2006/main" id="12" name="テーブル2" displayName="テーブル2" ref="B2:Z38" totalsRowShown="0">
  <autoFilter ref="B2:Z38"/>
  <sortState ref="B3:AA38">
    <sortCondition ref="C2:C38"/>
  </sortState>
  <tableColumns count="25">
    <tableColumn id="2" name="access_date_time" dataDxfId="29"/>
    <tableColumn id="3" name="user_name"/>
    <tableColumn id="4" name="frames"/>
    <tableColumn id="14" name="q1_1_character"/>
    <tableColumn id="18" name="q1_2_character"/>
    <tableColumn id="22" name="q1_3_character"/>
    <tableColumn id="30" name="q2_1_character"/>
    <tableColumn id="34" name="q2_2_character"/>
    <tableColumn id="38" name="q2_3_character"/>
    <tableColumn id="46" name="q3_1_character"/>
    <tableColumn id="50" name="q3_2_character"/>
    <tableColumn id="54" name="q3_3_character"/>
    <tableColumn id="8" name="q1_1_character5" dataDxfId="28"/>
    <tableColumn id="9" name="q1_2_character6" dataDxfId="27"/>
    <tableColumn id="10" name="q1_3_character7" dataDxfId="26"/>
    <tableColumn id="11" name="q2_1_character8" dataDxfId="25"/>
    <tableColumn id="12" name="q2_2_character9" dataDxfId="24"/>
    <tableColumn id="13" name="q2_3_character10" dataDxfId="23"/>
    <tableColumn id="15" name="q3_1_character11"/>
    <tableColumn id="16" name="q3_2_character12" dataDxfId="22"/>
    <tableColumn id="17" name="q3_3_character13" dataDxfId="21"/>
    <tableColumn id="19" name="誤認識" dataDxfId="20">
      <calculatedColumnFormula>SUM(文字認識!$N3:$V3)</calculatedColumnFormula>
    </tableColumn>
    <tableColumn id="1" name="エラー" dataDxfId="19"/>
    <tableColumn id="20" name="調整" dataDxfId="18"/>
    <tableColumn id="21" name="文字数" dataDxfId="17">
      <calculatedColumnFormula>42-テーブル2[[#This Row],[調整]]-テーブル2[[#This Row],[エラー]]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テーブル3" displayName="テーブル3" ref="B2:H38" totalsRowShown="0">
  <autoFilter ref="B2:H38"/>
  <sortState ref="B3:H38">
    <sortCondition ref="C2:C38"/>
  </sortState>
  <tableColumns count="7">
    <tableColumn id="1" name="ユーザ"/>
    <tableColumn id="2" name="インタフェース"/>
    <tableColumn id="3" name="文字数"/>
    <tableColumn id="4" name="181112"/>
    <tableColumn id="5" name="認識率" dataDxfId="16" dataCellStyle="パーセント">
      <calculatedColumnFormula>(テーブル3[[#This Row],[文字数]]-テーブル3[[#This Row],[181112]])/テーブル3[[#This Row],[文字数]]</calculatedColumnFormula>
    </tableColumn>
    <tableColumn id="6" name="190207"/>
    <tableColumn id="7" name="認識率2" dataDxfId="15" dataCellStyle="パーセント">
      <calculatedColumnFormula>(テーブル3[[#This Row],[文字数]]-テーブル3[[#This Row],[190207]])/テーブル3[[#This Row],[文字数]]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3" name="テーブル214" displayName="テーブル214" ref="B2:N38" totalsRowShown="0">
  <autoFilter ref="B2:N38"/>
  <sortState ref="B3:AN37">
    <sortCondition ref="D2:D37"/>
  </sortState>
  <tableColumns count="13">
    <tableColumn id="2" name="access_date_time" dataDxfId="14"/>
    <tableColumn id="3" name="user_name"/>
    <tableColumn id="4" name="frames"/>
    <tableColumn id="16" name="q1_1_time" dataDxfId="13"/>
    <tableColumn id="20" name="q1_2_time" dataDxfId="12"/>
    <tableColumn id="24" name="q1_3_time" dataDxfId="11"/>
    <tableColumn id="32" name="q2_1_time" dataDxfId="10"/>
    <tableColumn id="36" name="q2_2_time" dataDxfId="9"/>
    <tableColumn id="40" name="q2_3_time" dataDxfId="8"/>
    <tableColumn id="48" name="q3_1_time" dataDxfId="7"/>
    <tableColumn id="52" name="q3_2_time" dataDxfId="6"/>
    <tableColumn id="56" name="q3_3_time" dataDxfId="5"/>
    <tableColumn id="57" name="個人平均" dataDxfId="4">
      <calculatedColumnFormula>AVERAGE(テーブル214[[#This Row],[q1_1_time]:[q3_3_time]])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4" name="テーブル21415" displayName="テーブル21415" ref="B41:N77" totalsRowShown="0">
  <autoFilter ref="B41:N77"/>
  <sortState ref="B40:AN75">
    <sortCondition ref="D2:D37"/>
  </sortState>
  <tableColumns count="13">
    <tableColumn id="2" name="access_date_time" dataDxfId="3"/>
    <tableColumn id="3" name="user_name"/>
    <tableColumn id="4" name="frames"/>
    <tableColumn id="15" name="q1_1_delete"/>
    <tableColumn id="19" name="q1_2_delete"/>
    <tableColumn id="23" name="q1_3_delete"/>
    <tableColumn id="31" name="q2_1_delete"/>
    <tableColumn id="35" name="q2_2_delete"/>
    <tableColumn id="39" name="q2_3_delete"/>
    <tableColumn id="47" name="q3_1_delete"/>
    <tableColumn id="51" name="q3_2_delete"/>
    <tableColumn id="55" name="q3_3_delete"/>
    <tableColumn id="57" name="個人合計" dataDxfId="2">
      <calculatedColumnFormula>SUM(テーブル21415[[#This Row],[q1_1_delete]:[q3_3_delete]])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53"/>
  <sheetViews>
    <sheetView zoomScale="90" zoomScaleNormal="90" workbookViewId="0"/>
  </sheetViews>
  <sheetFormatPr defaultRowHeight="18.75"/>
  <cols>
    <col min="2" max="2" width="11" bestFit="1" customWidth="1"/>
    <col min="3" max="6" width="12.75" bestFit="1" customWidth="1"/>
  </cols>
  <sheetData>
    <row r="1" spans="2:6" ht="19.5" thickBot="1"/>
    <row r="2" spans="2:6">
      <c r="B2" s="182"/>
      <c r="C2" s="225">
        <v>181112</v>
      </c>
      <c r="D2" s="226"/>
      <c r="E2" s="227">
        <v>190207</v>
      </c>
      <c r="F2" s="226"/>
    </row>
    <row r="3" spans="2:6" ht="19.5" thickBot="1">
      <c r="B3" s="183" t="s">
        <v>304</v>
      </c>
      <c r="C3" s="21" t="s">
        <v>305</v>
      </c>
      <c r="D3" s="184" t="s">
        <v>306</v>
      </c>
      <c r="E3" s="167" t="s">
        <v>305</v>
      </c>
      <c r="F3" s="184" t="s">
        <v>306</v>
      </c>
    </row>
    <row r="4" spans="2:6">
      <c r="B4" s="185">
        <v>0</v>
      </c>
      <c r="C4" s="186">
        <v>0.102115385073165</v>
      </c>
      <c r="D4" s="187">
        <v>0.347307695792271</v>
      </c>
      <c r="E4" s="163">
        <v>0.27341346159720598</v>
      </c>
      <c r="F4" s="187">
        <v>0.60942307802346996</v>
      </c>
    </row>
    <row r="5" spans="2:6">
      <c r="B5" s="188">
        <v>1</v>
      </c>
      <c r="C5" s="20">
        <v>0.407692308609302</v>
      </c>
      <c r="D5" s="10">
        <v>0.583076930963076</v>
      </c>
      <c r="E5" s="164">
        <v>0.63980769136777205</v>
      </c>
      <c r="F5" s="10">
        <v>0.76442307921556296</v>
      </c>
    </row>
    <row r="6" spans="2:6">
      <c r="B6" s="188">
        <v>2</v>
      </c>
      <c r="C6" s="20">
        <v>0.57951923230519597</v>
      </c>
      <c r="D6" s="10">
        <v>0.67076922838504405</v>
      </c>
      <c r="E6" s="164">
        <v>0.73038461747077799</v>
      </c>
      <c r="F6" s="10">
        <v>0.80461538754976702</v>
      </c>
    </row>
    <row r="7" spans="2:6">
      <c r="B7" s="188">
        <v>3</v>
      </c>
      <c r="C7" s="20">
        <v>0.65451923012733404</v>
      </c>
      <c r="D7" s="10">
        <v>0.73807692527770996</v>
      </c>
      <c r="E7" s="164">
        <v>0.77480769100097502</v>
      </c>
      <c r="F7" s="10">
        <v>0.83903846373924795</v>
      </c>
    </row>
    <row r="8" spans="2:6">
      <c r="B8" s="188">
        <v>4</v>
      </c>
      <c r="C8" s="20">
        <v>0.69201922989808595</v>
      </c>
      <c r="D8" s="10">
        <v>0.77692307417209305</v>
      </c>
      <c r="E8" s="164">
        <v>0.80182692408561695</v>
      </c>
      <c r="F8" s="10">
        <v>0.85096153846153799</v>
      </c>
    </row>
    <row r="9" spans="2:6">
      <c r="B9" s="188">
        <v>5</v>
      </c>
      <c r="C9" s="20">
        <v>0.72451923214472203</v>
      </c>
      <c r="D9" s="10">
        <v>0.80038461318382803</v>
      </c>
      <c r="E9" s="164">
        <v>0.82447115675761096</v>
      </c>
      <c r="F9" s="10">
        <v>0.86942307994915802</v>
      </c>
    </row>
    <row r="10" spans="2:6">
      <c r="B10" s="188">
        <v>6</v>
      </c>
      <c r="C10" s="20">
        <v>0.74663461859409597</v>
      </c>
      <c r="D10" s="10">
        <v>0.80769230769230704</v>
      </c>
      <c r="E10" s="164">
        <v>0.83745192335202101</v>
      </c>
      <c r="F10" s="10">
        <v>0.87846153974533003</v>
      </c>
    </row>
    <row r="11" spans="2:6">
      <c r="B11" s="188">
        <v>7</v>
      </c>
      <c r="C11" s="20">
        <v>0.76932692298522298</v>
      </c>
      <c r="D11" s="10">
        <v>0.83307692179312998</v>
      </c>
      <c r="E11" s="164">
        <v>0.84538461611821103</v>
      </c>
      <c r="F11" s="10">
        <v>0.88403845979617102</v>
      </c>
    </row>
    <row r="12" spans="2:6">
      <c r="B12" s="188">
        <v>8</v>
      </c>
      <c r="C12" s="20">
        <v>0.79048076845132298</v>
      </c>
      <c r="D12" s="10">
        <v>0.85153847015821005</v>
      </c>
      <c r="E12" s="164">
        <v>0.85466346201988297</v>
      </c>
      <c r="F12" s="10">
        <v>0.89076922490046495</v>
      </c>
    </row>
    <row r="13" spans="2:6">
      <c r="B13" s="188">
        <v>9</v>
      </c>
      <c r="C13" s="20">
        <v>0.79894230686701195</v>
      </c>
      <c r="D13" s="10">
        <v>0.84615384615384603</v>
      </c>
      <c r="E13" s="164">
        <v>0.86673077367819196</v>
      </c>
      <c r="F13" s="10">
        <v>0.89999999908300499</v>
      </c>
    </row>
    <row r="14" spans="2:6">
      <c r="B14" s="188">
        <v>10</v>
      </c>
      <c r="C14" s="20">
        <v>0.80932692266427497</v>
      </c>
      <c r="D14" s="10">
        <v>0.860384620152987</v>
      </c>
      <c r="E14" s="164">
        <v>0.87153846025466897</v>
      </c>
      <c r="F14" s="10">
        <v>0.90615384624554496</v>
      </c>
    </row>
    <row r="15" spans="2:6">
      <c r="B15" s="188">
        <v>11</v>
      </c>
      <c r="C15" s="20">
        <v>0.81874999977075102</v>
      </c>
      <c r="D15" s="10">
        <v>0.86461538076400701</v>
      </c>
      <c r="E15" s="164">
        <v>0.87725961322967805</v>
      </c>
      <c r="F15" s="10">
        <v>0.90519231099348796</v>
      </c>
    </row>
    <row r="16" spans="2:6">
      <c r="B16" s="188">
        <v>12</v>
      </c>
      <c r="C16" s="20">
        <v>0.832980772623649</v>
      </c>
      <c r="D16" s="10">
        <v>0.88076923902218096</v>
      </c>
      <c r="E16" s="164">
        <v>0.88033653738406903</v>
      </c>
      <c r="F16" s="10">
        <v>0.910961540845724</v>
      </c>
    </row>
    <row r="17" spans="2:6">
      <c r="B17" s="188">
        <v>13</v>
      </c>
      <c r="C17" s="20">
        <v>0.83634615632203901</v>
      </c>
      <c r="D17" s="10">
        <v>0.88615385385659995</v>
      </c>
      <c r="E17" s="164">
        <v>0.88625000130671705</v>
      </c>
      <c r="F17" s="10">
        <v>0.91384615806432801</v>
      </c>
    </row>
    <row r="18" spans="2:6">
      <c r="B18" s="188">
        <v>14</v>
      </c>
      <c r="C18" s="20">
        <v>0.845576923627119</v>
      </c>
      <c r="D18" s="10">
        <v>0.88692308389223495</v>
      </c>
      <c r="E18" s="164">
        <v>0.89100961043284399</v>
      </c>
      <c r="F18" s="10">
        <v>0.91807693013778102</v>
      </c>
    </row>
    <row r="19" spans="2:6">
      <c r="B19" s="188">
        <v>15</v>
      </c>
      <c r="C19" s="20">
        <v>0.855192311681233</v>
      </c>
      <c r="D19" s="10">
        <v>0.89269230915949804</v>
      </c>
      <c r="E19" s="164">
        <v>0.89326922652813101</v>
      </c>
      <c r="F19" s="10">
        <v>0.91692307820686902</v>
      </c>
    </row>
    <row r="20" spans="2:6">
      <c r="B20" s="188">
        <v>16</v>
      </c>
      <c r="C20" s="20">
        <v>0.85798077285289698</v>
      </c>
      <c r="D20" s="10">
        <v>0.89499999926640394</v>
      </c>
      <c r="E20" s="164">
        <v>0.90004807710647505</v>
      </c>
      <c r="F20" s="10">
        <v>0.92269231035159105</v>
      </c>
    </row>
    <row r="21" spans="2:6">
      <c r="B21" s="188">
        <v>17</v>
      </c>
      <c r="C21" s="20">
        <v>0.86673077023946299</v>
      </c>
      <c r="D21" s="10">
        <v>0.901538459154275</v>
      </c>
      <c r="E21" s="164">
        <v>0.90240384351748604</v>
      </c>
      <c r="F21" s="10">
        <v>0.923846155405044</v>
      </c>
    </row>
    <row r="22" spans="2:6">
      <c r="B22" s="188">
        <v>18</v>
      </c>
      <c r="C22" s="20">
        <v>0.87057692500261097</v>
      </c>
      <c r="D22" s="10">
        <v>0.90730768900651104</v>
      </c>
      <c r="E22" s="164">
        <v>0.90490384629139498</v>
      </c>
      <c r="F22" s="10">
        <v>0.92230769533377399</v>
      </c>
    </row>
    <row r="23" spans="2:6">
      <c r="B23" s="188">
        <v>19</v>
      </c>
      <c r="C23" s="20">
        <v>0.87413461506366696</v>
      </c>
      <c r="D23" s="10">
        <v>0.909230764095599</v>
      </c>
      <c r="E23" s="164">
        <v>0.90480769482942702</v>
      </c>
      <c r="F23" s="10">
        <v>0.922884620152987</v>
      </c>
    </row>
    <row r="24" spans="2:6">
      <c r="B24" s="188">
        <v>20</v>
      </c>
      <c r="C24" s="20">
        <v>0.87971153511450795</v>
      </c>
      <c r="D24" s="10">
        <v>0.91538460896565299</v>
      </c>
      <c r="E24" s="164">
        <v>0.90812499935810298</v>
      </c>
      <c r="F24" s="10">
        <v>0.92788461767710095</v>
      </c>
    </row>
    <row r="25" spans="2:6">
      <c r="B25" s="188">
        <v>21</v>
      </c>
      <c r="C25" s="20">
        <v>0.88269230608756699</v>
      </c>
      <c r="D25" s="10">
        <v>0.91576922856844301</v>
      </c>
      <c r="E25" s="164">
        <v>0.91086538422566199</v>
      </c>
      <c r="F25" s="10">
        <v>0.92903846731552697</v>
      </c>
    </row>
    <row r="26" spans="2:6">
      <c r="B26" s="188">
        <v>22</v>
      </c>
      <c r="C26" s="20">
        <v>0.89086538667862203</v>
      </c>
      <c r="D26" s="10">
        <v>0.91653845860407901</v>
      </c>
      <c r="E26" s="164">
        <v>0.91298077140863099</v>
      </c>
      <c r="F26" s="10">
        <v>0.93000000715255704</v>
      </c>
    </row>
    <row r="27" spans="2:6">
      <c r="B27" s="188">
        <v>23</v>
      </c>
      <c r="C27" s="20">
        <v>0.892019229439588</v>
      </c>
      <c r="D27" s="10">
        <v>0.92307691849194995</v>
      </c>
      <c r="E27" s="164">
        <v>0.91846153999750402</v>
      </c>
      <c r="F27" s="10">
        <v>0.93192307994915802</v>
      </c>
    </row>
    <row r="28" spans="2:6">
      <c r="B28" s="188">
        <v>24</v>
      </c>
      <c r="C28" s="20">
        <v>0.89336538085570705</v>
      </c>
      <c r="D28" s="10">
        <v>0.92615383863449097</v>
      </c>
      <c r="E28" s="164">
        <v>0.91793269778673403</v>
      </c>
      <c r="F28" s="10">
        <v>0.93423077005606403</v>
      </c>
    </row>
    <row r="29" spans="2:6">
      <c r="B29" s="188">
        <v>25</v>
      </c>
      <c r="C29" s="20">
        <v>0.89711537957191401</v>
      </c>
      <c r="D29" s="10">
        <v>0.93192307765667204</v>
      </c>
      <c r="E29" s="164">
        <v>0.92288461786050002</v>
      </c>
      <c r="F29" s="10">
        <v>0.93634615036157398</v>
      </c>
    </row>
    <row r="30" spans="2:6">
      <c r="B30" s="188">
        <v>26</v>
      </c>
      <c r="C30" s="20">
        <v>0.90278846025466897</v>
      </c>
      <c r="D30" s="10">
        <v>0.92423076813037497</v>
      </c>
      <c r="E30" s="164">
        <v>0.92009615439634995</v>
      </c>
      <c r="F30" s="10">
        <v>0.938461535252057</v>
      </c>
    </row>
    <row r="31" spans="2:6">
      <c r="B31" s="188">
        <v>27</v>
      </c>
      <c r="C31" s="20">
        <v>0.90230768918991</v>
      </c>
      <c r="D31" s="10">
        <v>0.927692307875706</v>
      </c>
      <c r="E31" s="164">
        <v>0.92057692488798704</v>
      </c>
      <c r="F31" s="10">
        <v>0.93615384743763796</v>
      </c>
    </row>
    <row r="32" spans="2:6">
      <c r="B32" s="188">
        <v>28</v>
      </c>
      <c r="C32" s="20">
        <v>0.90615384853803105</v>
      </c>
      <c r="D32" s="10">
        <v>0.92269230805910496</v>
      </c>
      <c r="E32" s="164">
        <v>0.92730769113852396</v>
      </c>
      <c r="F32" s="10">
        <v>0.94019230512472296</v>
      </c>
    </row>
    <row r="33" spans="2:6">
      <c r="B33" s="188">
        <v>29</v>
      </c>
      <c r="C33" s="20">
        <v>0.91307692229747695</v>
      </c>
      <c r="D33" s="10">
        <v>0.92923076794697601</v>
      </c>
      <c r="E33" s="164">
        <v>0.92822115180584097</v>
      </c>
      <c r="F33" s="10">
        <v>0.939615387182969</v>
      </c>
    </row>
    <row r="34" spans="2:6">
      <c r="B34" s="188">
        <v>30</v>
      </c>
      <c r="C34" s="20">
        <v>0.91048076748847895</v>
      </c>
      <c r="D34" s="10">
        <v>0.93499999779921295</v>
      </c>
      <c r="E34" s="164">
        <v>0.92697115758290605</v>
      </c>
      <c r="F34" s="10">
        <v>0.93769230750890797</v>
      </c>
    </row>
    <row r="35" spans="2:6">
      <c r="B35" s="188">
        <v>31</v>
      </c>
      <c r="C35" s="20">
        <v>0.91480769102389903</v>
      </c>
      <c r="D35" s="10">
        <v>0.93615384285266501</v>
      </c>
      <c r="E35" s="164">
        <v>0.93028846383094699</v>
      </c>
      <c r="F35" s="10">
        <v>0.93923076758017898</v>
      </c>
    </row>
    <row r="36" spans="2:6">
      <c r="B36" s="188">
        <v>32</v>
      </c>
      <c r="C36" s="20">
        <v>0.91567307825271904</v>
      </c>
      <c r="D36" s="10">
        <v>0.933461542312915</v>
      </c>
      <c r="E36" s="164">
        <v>0.93264423310756595</v>
      </c>
      <c r="F36" s="10">
        <v>0.94249999523162797</v>
      </c>
    </row>
    <row r="37" spans="2:6">
      <c r="B37" s="188">
        <v>33</v>
      </c>
      <c r="C37" s="20">
        <v>0.91288461249608199</v>
      </c>
      <c r="D37" s="10">
        <v>0.93384615274575999</v>
      </c>
      <c r="E37" s="164">
        <v>0.93466346252423005</v>
      </c>
      <c r="F37" s="10">
        <v>0.93980769010690501</v>
      </c>
    </row>
    <row r="38" spans="2:6">
      <c r="B38" s="188">
        <v>34</v>
      </c>
      <c r="C38" s="20">
        <v>0.919230772898747</v>
      </c>
      <c r="D38" s="10">
        <v>0.94038461263363105</v>
      </c>
      <c r="E38" s="164">
        <v>0.93288461462809402</v>
      </c>
      <c r="F38" s="10">
        <v>0.942307687722719</v>
      </c>
    </row>
    <row r="39" spans="2:6">
      <c r="B39" s="188">
        <v>35</v>
      </c>
      <c r="C39" s="20">
        <v>0.91701922966883698</v>
      </c>
      <c r="D39" s="10">
        <v>0.94384614779398901</v>
      </c>
      <c r="E39" s="164">
        <v>0.93399038624304898</v>
      </c>
      <c r="F39" s="10">
        <v>0.94269230274053695</v>
      </c>
    </row>
    <row r="40" spans="2:6">
      <c r="B40" s="188">
        <v>36</v>
      </c>
      <c r="C40" s="20">
        <v>0.922788461813559</v>
      </c>
      <c r="D40" s="10">
        <v>0.93961538259799604</v>
      </c>
      <c r="E40" s="164">
        <v>0.93802884393013397</v>
      </c>
      <c r="F40" s="10">
        <v>0.94384615237896197</v>
      </c>
    </row>
    <row r="41" spans="2:6">
      <c r="B41" s="188">
        <v>37</v>
      </c>
      <c r="C41" s="20">
        <v>0.92692308127880096</v>
      </c>
      <c r="D41" s="10">
        <v>0.94384615237896197</v>
      </c>
      <c r="E41" s="164">
        <v>0.93730769306421202</v>
      </c>
      <c r="F41" s="10">
        <v>0.94942306784483099</v>
      </c>
    </row>
    <row r="42" spans="2:6">
      <c r="B42" s="188">
        <v>38</v>
      </c>
      <c r="C42" s="20">
        <v>0.92740384661234299</v>
      </c>
      <c r="D42" s="10">
        <v>0.93653846245545602</v>
      </c>
      <c r="E42" s="164">
        <v>0.93605769425630503</v>
      </c>
      <c r="F42" s="10">
        <v>0.94596153268447203</v>
      </c>
    </row>
    <row r="43" spans="2:6">
      <c r="B43" s="188">
        <v>39</v>
      </c>
      <c r="C43" s="20">
        <v>0.92567307559343404</v>
      </c>
      <c r="D43" s="10">
        <v>0.94346153277617195</v>
      </c>
      <c r="E43" s="164">
        <v>0.94072114962797904</v>
      </c>
      <c r="F43" s="10">
        <v>0.94519230264883702</v>
      </c>
    </row>
    <row r="44" spans="2:6">
      <c r="B44" s="188">
        <v>40</v>
      </c>
      <c r="C44" s="20">
        <v>0.93211538287309503</v>
      </c>
      <c r="D44" s="10">
        <v>0.93999999761581399</v>
      </c>
      <c r="E44" s="164">
        <v>0.93985576870349696</v>
      </c>
      <c r="F44" s="10">
        <v>0.94769230026465201</v>
      </c>
    </row>
    <row r="45" spans="2:6">
      <c r="B45" s="188">
        <v>41</v>
      </c>
      <c r="C45" s="20">
        <v>0.92817307779422098</v>
      </c>
      <c r="D45" s="10">
        <v>0.94038461263363105</v>
      </c>
      <c r="E45" s="164">
        <v>0.93802884622261995</v>
      </c>
      <c r="F45" s="10">
        <v>0.94692307022901601</v>
      </c>
    </row>
    <row r="46" spans="2:6">
      <c r="B46" s="188">
        <v>42</v>
      </c>
      <c r="C46" s="20">
        <v>0.932115386311824</v>
      </c>
      <c r="D46" s="10">
        <v>0.94423076739678002</v>
      </c>
      <c r="E46" s="164">
        <v>0.94293268598043001</v>
      </c>
      <c r="F46" s="10">
        <v>0.94692307252150298</v>
      </c>
    </row>
    <row r="47" spans="2:6">
      <c r="B47" s="188">
        <v>43</v>
      </c>
      <c r="C47" s="20">
        <v>0.93615384514515199</v>
      </c>
      <c r="D47" s="10">
        <v>0.94346153277617195</v>
      </c>
      <c r="E47" s="164">
        <v>0.94076922822457099</v>
      </c>
      <c r="F47" s="10">
        <v>0.94788460777355998</v>
      </c>
    </row>
    <row r="48" spans="2:6">
      <c r="B48" s="188">
        <v>44</v>
      </c>
      <c r="C48" s="20">
        <v>0.93288461520121602</v>
      </c>
      <c r="D48" s="10">
        <v>0.94653845750368504</v>
      </c>
      <c r="E48" s="164">
        <v>0.94278845993372096</v>
      </c>
      <c r="F48" s="10">
        <v>0.94846153030028701</v>
      </c>
    </row>
    <row r="49" spans="2:6">
      <c r="B49" s="188">
        <v>45</v>
      </c>
      <c r="C49" s="20">
        <v>0.93451923131942705</v>
      </c>
      <c r="D49" s="10">
        <v>0.94769229797216503</v>
      </c>
      <c r="E49" s="164">
        <v>0.94572114944457997</v>
      </c>
      <c r="F49" s="10">
        <v>0.94980768515513403</v>
      </c>
    </row>
    <row r="50" spans="2:6">
      <c r="B50" s="188">
        <v>46</v>
      </c>
      <c r="C50" s="20">
        <v>0.94230768886896199</v>
      </c>
      <c r="D50" s="10">
        <v>0.947307692124293</v>
      </c>
      <c r="E50" s="164">
        <v>0.94932691924847001</v>
      </c>
      <c r="F50" s="10">
        <v>0.95384614742719198</v>
      </c>
    </row>
    <row r="51" spans="2:6">
      <c r="B51" s="188">
        <v>47</v>
      </c>
      <c r="C51" s="20">
        <v>0.94240384262341703</v>
      </c>
      <c r="D51" s="10">
        <v>0.95230768277094902</v>
      </c>
      <c r="E51" s="164">
        <v>0.94490384310483899</v>
      </c>
      <c r="F51" s="10">
        <v>0.94980768286264805</v>
      </c>
    </row>
    <row r="52" spans="2:6">
      <c r="B52" s="188">
        <v>48</v>
      </c>
      <c r="C52" s="20">
        <v>0.939230765287692</v>
      </c>
      <c r="D52" s="10">
        <v>0.95269230695871199</v>
      </c>
      <c r="E52" s="164">
        <v>0.95072114926118101</v>
      </c>
      <c r="F52" s="10">
        <v>0.94980768515513403</v>
      </c>
    </row>
    <row r="53" spans="2:6" ht="19.5" thickBot="1">
      <c r="B53" s="183">
        <v>49</v>
      </c>
      <c r="C53" s="21">
        <v>0.94269230274053695</v>
      </c>
      <c r="D53" s="184">
        <v>0.95153844815034105</v>
      </c>
      <c r="E53" s="167">
        <v>0.95115384287559002</v>
      </c>
      <c r="F53" s="184">
        <v>0.94903845511949902</v>
      </c>
    </row>
  </sheetData>
  <mergeCells count="2">
    <mergeCell ref="C2:D2"/>
    <mergeCell ref="E2:F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80"/>
  <sheetViews>
    <sheetView topLeftCell="A4" zoomScale="90" zoomScaleNormal="90" workbookViewId="0">
      <selection activeCell="O10" sqref="O10"/>
    </sheetView>
  </sheetViews>
  <sheetFormatPr defaultRowHeight="18.75"/>
  <cols>
    <col min="2" max="2" width="17.25" customWidth="1"/>
    <col min="3" max="3" width="14" bestFit="1" customWidth="1"/>
    <col min="4" max="4" width="13.25" customWidth="1"/>
    <col min="5" max="13" width="6.375" customWidth="1"/>
    <col min="14" max="22" width="3.875" customWidth="1"/>
    <col min="29" max="29" width="8.375" bestFit="1" customWidth="1"/>
    <col min="30" max="30" width="9.875" bestFit="1" customWidth="1"/>
    <col min="31" max="31" width="9.25" bestFit="1" customWidth="1"/>
    <col min="33" max="33" width="18.375" bestFit="1" customWidth="1"/>
    <col min="34" max="36" width="14.25" bestFit="1" customWidth="1"/>
    <col min="37" max="37" width="17.25" bestFit="1" customWidth="1"/>
    <col min="38" max="39" width="14.25" bestFit="1" customWidth="1"/>
  </cols>
  <sheetData>
    <row r="1" spans="2:41">
      <c r="S1" s="51"/>
      <c r="U1" s="49"/>
      <c r="AC1" s="69"/>
    </row>
    <row r="2" spans="2:41">
      <c r="B2" t="s">
        <v>14</v>
      </c>
      <c r="C2" t="s">
        <v>15</v>
      </c>
      <c r="D2" t="s">
        <v>16</v>
      </c>
      <c r="E2" t="s">
        <v>160</v>
      </c>
      <c r="F2" t="s">
        <v>155</v>
      </c>
      <c r="G2" t="s">
        <v>157</v>
      </c>
      <c r="H2" t="s">
        <v>154</v>
      </c>
      <c r="I2" t="s">
        <v>156</v>
      </c>
      <c r="J2" t="s">
        <v>159</v>
      </c>
      <c r="K2" t="s">
        <v>158</v>
      </c>
      <c r="L2" t="s">
        <v>161</v>
      </c>
      <c r="M2" t="s">
        <v>153</v>
      </c>
      <c r="N2" s="70" t="s">
        <v>206</v>
      </c>
      <c r="O2" s="70" t="s">
        <v>207</v>
      </c>
      <c r="P2" s="70" t="s">
        <v>208</v>
      </c>
      <c r="Q2" s="70" t="s">
        <v>209</v>
      </c>
      <c r="R2" s="70" t="s">
        <v>210</v>
      </c>
      <c r="S2" s="70" t="s">
        <v>211</v>
      </c>
      <c r="T2" s="70" t="s">
        <v>212</v>
      </c>
      <c r="U2" s="70" t="s">
        <v>213</v>
      </c>
      <c r="V2" s="70" t="s">
        <v>214</v>
      </c>
      <c r="W2" s="70" t="s">
        <v>182</v>
      </c>
      <c r="X2" s="70" t="s">
        <v>223</v>
      </c>
      <c r="Y2" s="70" t="s">
        <v>224</v>
      </c>
      <c r="Z2" s="70" t="s">
        <v>218</v>
      </c>
      <c r="AA2" s="70" t="s">
        <v>215</v>
      </c>
      <c r="AC2" s="137"/>
      <c r="AD2" s="137"/>
      <c r="AE2" s="137"/>
      <c r="AF2" s="1"/>
      <c r="AG2" s="1"/>
      <c r="AH2" s="1"/>
      <c r="AI2" s="1"/>
      <c r="AJ2" s="1"/>
      <c r="AK2" s="1"/>
      <c r="AL2" s="1"/>
      <c r="AM2" s="1"/>
      <c r="AN2" s="1"/>
      <c r="AO2" s="1"/>
    </row>
    <row r="3" spans="2:41">
      <c r="B3" s="45">
        <v>43495.632337962961</v>
      </c>
      <c r="C3" t="s">
        <v>17</v>
      </c>
      <c r="D3" t="s">
        <v>19</v>
      </c>
      <c r="E3" t="s">
        <v>219</v>
      </c>
      <c r="F3" t="s">
        <v>41</v>
      </c>
      <c r="G3" t="s">
        <v>43</v>
      </c>
      <c r="H3" t="s">
        <v>33</v>
      </c>
      <c r="I3" t="s">
        <v>42</v>
      </c>
      <c r="J3" t="s">
        <v>45</v>
      </c>
      <c r="K3" t="s">
        <v>44</v>
      </c>
      <c r="L3" t="s">
        <v>40</v>
      </c>
      <c r="M3" t="s">
        <v>32</v>
      </c>
      <c r="N3" s="72">
        <v>1</v>
      </c>
      <c r="O3" s="71">
        <v>1</v>
      </c>
      <c r="P3" s="71">
        <v>1</v>
      </c>
      <c r="Q3" s="71"/>
      <c r="R3" s="71">
        <v>2</v>
      </c>
      <c r="S3" s="71"/>
      <c r="T3" s="71">
        <v>1</v>
      </c>
      <c r="U3" s="71"/>
      <c r="V3" s="71"/>
      <c r="W3" s="71">
        <f>SUM(文字認識!$N3:$V3)</f>
        <v>6</v>
      </c>
      <c r="X3" s="71"/>
      <c r="Y3" s="72"/>
      <c r="Z3" s="71">
        <f>42-テーブル2[[#This Row],[調整]]-テーブル2[[#This Row],[エラー]]</f>
        <v>42</v>
      </c>
      <c r="AA3" s="73"/>
      <c r="AB3" s="86"/>
      <c r="AC3" s="143"/>
      <c r="AD3" s="143"/>
      <c r="AE3" s="143"/>
      <c r="AF3" s="1"/>
      <c r="AG3" s="1"/>
      <c r="AH3" s="1"/>
      <c r="AI3" s="1"/>
      <c r="AJ3" s="1"/>
      <c r="AK3" s="1"/>
      <c r="AL3" s="1"/>
      <c r="AM3" s="1"/>
      <c r="AN3" s="1"/>
      <c r="AO3" s="1"/>
    </row>
    <row r="4" spans="2:41">
      <c r="B4" s="45">
        <v>43495.635150462964</v>
      </c>
      <c r="C4" t="s">
        <v>17</v>
      </c>
      <c r="D4" t="s">
        <v>20</v>
      </c>
      <c r="E4" t="s">
        <v>39</v>
      </c>
      <c r="F4" t="s">
        <v>46</v>
      </c>
      <c r="G4" t="s">
        <v>48</v>
      </c>
      <c r="H4" t="s">
        <v>33</v>
      </c>
      <c r="I4" t="s">
        <v>47</v>
      </c>
      <c r="J4" t="s">
        <v>49</v>
      </c>
      <c r="K4" t="s">
        <v>37</v>
      </c>
      <c r="L4" t="s">
        <v>40</v>
      </c>
      <c r="M4" t="s">
        <v>32</v>
      </c>
      <c r="N4" s="71"/>
      <c r="O4" s="71">
        <v>2</v>
      </c>
      <c r="P4" s="74">
        <v>0</v>
      </c>
      <c r="Q4" s="71"/>
      <c r="R4" s="71">
        <v>1</v>
      </c>
      <c r="S4" s="71">
        <v>1</v>
      </c>
      <c r="T4" s="71"/>
      <c r="U4" s="71"/>
      <c r="V4" s="71"/>
      <c r="W4" s="71">
        <f>SUM(文字認識!$N4:$V4)</f>
        <v>4</v>
      </c>
      <c r="X4" s="71">
        <v>1</v>
      </c>
      <c r="Y4" s="72"/>
      <c r="Z4" s="71">
        <f>42-テーブル2[[#This Row],[調整]]-テーブル2[[#This Row],[エラー]]</f>
        <v>41</v>
      </c>
      <c r="AA4" s="73"/>
      <c r="AB4" s="81"/>
      <c r="AC4" s="143"/>
      <c r="AD4" s="143"/>
      <c r="AE4" s="143"/>
      <c r="AF4" s="1"/>
      <c r="AG4" s="1"/>
      <c r="AH4" s="1"/>
      <c r="AI4" s="1"/>
      <c r="AJ4" s="1"/>
      <c r="AK4" s="1"/>
      <c r="AL4" s="1"/>
      <c r="AM4" s="1"/>
      <c r="AN4" s="1"/>
      <c r="AO4" s="1"/>
    </row>
    <row r="5" spans="2:41">
      <c r="B5" s="45">
        <v>43495.627152777779</v>
      </c>
      <c r="C5" t="s">
        <v>17</v>
      </c>
      <c r="D5" t="s">
        <v>18</v>
      </c>
      <c r="E5" t="s">
        <v>39</v>
      </c>
      <c r="F5" t="s">
        <v>34</v>
      </c>
      <c r="G5" t="s">
        <v>36</v>
      </c>
      <c r="H5" t="s">
        <v>33</v>
      </c>
      <c r="I5" t="s">
        <v>35</v>
      </c>
      <c r="J5" t="s">
        <v>38</v>
      </c>
      <c r="K5" t="s">
        <v>37</v>
      </c>
      <c r="L5" t="s">
        <v>40</v>
      </c>
      <c r="M5" t="s">
        <v>32</v>
      </c>
      <c r="N5" s="71"/>
      <c r="O5" s="71">
        <v>2</v>
      </c>
      <c r="P5" s="71"/>
      <c r="Q5" s="71"/>
      <c r="R5" s="71"/>
      <c r="S5" s="71">
        <v>1</v>
      </c>
      <c r="T5" s="71"/>
      <c r="U5" s="71"/>
      <c r="V5" s="71"/>
      <c r="W5" s="71">
        <f>SUM(文字認識!$N5:$V5)</f>
        <v>3</v>
      </c>
      <c r="X5" s="71"/>
      <c r="Y5" s="72"/>
      <c r="Z5" s="71">
        <f>42-テーブル2[[#This Row],[調整]]-テーブル2[[#This Row],[エラー]]</f>
        <v>42</v>
      </c>
      <c r="AA5" s="73"/>
      <c r="AB5" s="81"/>
      <c r="AC5" s="143"/>
      <c r="AD5" s="143"/>
      <c r="AE5" s="143"/>
      <c r="AF5" s="1"/>
      <c r="AG5" s="67"/>
      <c r="AH5" s="67"/>
      <c r="AI5" s="67"/>
      <c r="AJ5" s="67"/>
      <c r="AK5" s="67"/>
      <c r="AL5" s="1"/>
      <c r="AM5" s="1"/>
      <c r="AN5" s="1"/>
      <c r="AO5" s="1"/>
    </row>
    <row r="6" spans="2:41">
      <c r="B6" s="45">
        <v>43495.714236111111</v>
      </c>
      <c r="C6" t="s">
        <v>21</v>
      </c>
      <c r="D6" t="s">
        <v>19</v>
      </c>
      <c r="E6" t="s">
        <v>58</v>
      </c>
      <c r="F6" t="s">
        <v>56</v>
      </c>
      <c r="G6" t="s">
        <v>36</v>
      </c>
      <c r="H6" t="s">
        <v>33</v>
      </c>
      <c r="I6" t="s">
        <v>57</v>
      </c>
      <c r="J6" t="s">
        <v>45</v>
      </c>
      <c r="K6" t="s">
        <v>37</v>
      </c>
      <c r="L6" t="s">
        <v>40</v>
      </c>
      <c r="M6" t="s">
        <v>55</v>
      </c>
      <c r="N6" s="71">
        <v>2</v>
      </c>
      <c r="O6" s="72">
        <v>2</v>
      </c>
      <c r="P6" s="72"/>
      <c r="Q6" s="72"/>
      <c r="R6" s="72">
        <v>3</v>
      </c>
      <c r="S6" s="71"/>
      <c r="T6" s="71"/>
      <c r="U6" s="71"/>
      <c r="V6" s="71">
        <v>1</v>
      </c>
      <c r="W6" s="71">
        <f>SUM(文字認識!$N6:$V6)</f>
        <v>8</v>
      </c>
      <c r="X6" s="71"/>
      <c r="Y6" s="72"/>
      <c r="Z6" s="71">
        <f>42-テーブル2[[#This Row],[調整]]-テーブル2[[#This Row],[エラー]]</f>
        <v>42</v>
      </c>
      <c r="AA6" s="73"/>
      <c r="AB6" s="81"/>
      <c r="AC6" s="143"/>
      <c r="AD6" s="143"/>
      <c r="AE6" s="143"/>
      <c r="AF6" s="1"/>
      <c r="AG6" s="52"/>
      <c r="AH6" s="52"/>
      <c r="AI6" s="52"/>
      <c r="AJ6" s="52"/>
      <c r="AK6" s="52"/>
      <c r="AL6" s="1"/>
      <c r="AM6" s="1"/>
      <c r="AN6" s="1"/>
      <c r="AO6" s="1"/>
    </row>
    <row r="7" spans="2:41">
      <c r="B7" s="45">
        <v>43495.716874999998</v>
      </c>
      <c r="C7" t="s">
        <v>21</v>
      </c>
      <c r="D7" t="s">
        <v>20</v>
      </c>
      <c r="E7" t="s">
        <v>58</v>
      </c>
      <c r="F7" t="s">
        <v>60</v>
      </c>
      <c r="G7" t="s">
        <v>62</v>
      </c>
      <c r="H7" t="s">
        <v>59</v>
      </c>
      <c r="I7" t="s">
        <v>61</v>
      </c>
      <c r="J7" t="s">
        <v>45</v>
      </c>
      <c r="K7" t="s">
        <v>37</v>
      </c>
      <c r="L7" t="s">
        <v>40</v>
      </c>
      <c r="M7" t="s">
        <v>32</v>
      </c>
      <c r="N7" s="71">
        <v>2</v>
      </c>
      <c r="O7" s="72">
        <v>3</v>
      </c>
      <c r="P7" s="71">
        <v>1</v>
      </c>
      <c r="Q7" s="71">
        <v>1</v>
      </c>
      <c r="R7" s="71">
        <v>1</v>
      </c>
      <c r="S7" s="71"/>
      <c r="T7" s="71"/>
      <c r="U7" s="71"/>
      <c r="V7" s="71"/>
      <c r="W7" s="71">
        <f>SUM(文字認識!$N7:$V7)</f>
        <v>8</v>
      </c>
      <c r="X7" s="71"/>
      <c r="Y7" s="72"/>
      <c r="Z7" s="71">
        <f>42-テーブル2[[#This Row],[調整]]-テーブル2[[#This Row],[エラー]]</f>
        <v>42</v>
      </c>
      <c r="AA7" s="73"/>
      <c r="AB7" s="81"/>
      <c r="AC7" s="143"/>
      <c r="AD7" s="143"/>
      <c r="AE7" s="143"/>
      <c r="AF7" s="1"/>
      <c r="AG7" s="52"/>
      <c r="AH7" s="52"/>
      <c r="AI7" s="52"/>
      <c r="AJ7" s="52"/>
      <c r="AK7" s="52"/>
      <c r="AL7" s="1"/>
      <c r="AM7" s="1"/>
      <c r="AN7" s="1"/>
      <c r="AO7" s="1"/>
    </row>
    <row r="8" spans="2:41">
      <c r="B8" s="45">
        <v>43495.711319444446</v>
      </c>
      <c r="C8" t="s">
        <v>21</v>
      </c>
      <c r="D8" t="s">
        <v>18</v>
      </c>
      <c r="E8" t="s">
        <v>54</v>
      </c>
      <c r="F8" t="s">
        <v>51</v>
      </c>
      <c r="G8" t="s">
        <v>52</v>
      </c>
      <c r="H8" t="s">
        <v>50</v>
      </c>
      <c r="I8" t="s">
        <v>47</v>
      </c>
      <c r="J8" t="s">
        <v>53</v>
      </c>
      <c r="K8" t="s">
        <v>37</v>
      </c>
      <c r="L8" t="s">
        <v>40</v>
      </c>
      <c r="M8" t="s">
        <v>32</v>
      </c>
      <c r="N8" s="72">
        <v>2</v>
      </c>
      <c r="O8" s="71"/>
      <c r="P8" s="75">
        <v>0</v>
      </c>
      <c r="Q8" s="76">
        <v>2</v>
      </c>
      <c r="R8" s="71">
        <v>1</v>
      </c>
      <c r="S8" s="71">
        <v>2</v>
      </c>
      <c r="T8" s="71"/>
      <c r="U8" s="71"/>
      <c r="V8" s="71"/>
      <c r="W8" s="71">
        <f>SUM(文字認識!$N8:$V8)</f>
        <v>7</v>
      </c>
      <c r="X8" s="71"/>
      <c r="Y8" s="72">
        <v>2</v>
      </c>
      <c r="Z8" s="71">
        <f>42-テーブル2[[#This Row],[調整]]-テーブル2[[#This Row],[エラー]]</f>
        <v>40</v>
      </c>
      <c r="AA8" s="73"/>
      <c r="AB8" s="81"/>
      <c r="AC8" s="143"/>
      <c r="AD8" s="144"/>
      <c r="AE8" s="143"/>
      <c r="AF8" s="1"/>
      <c r="AG8" s="52"/>
      <c r="AH8" s="52"/>
      <c r="AI8" s="52"/>
      <c r="AJ8" s="52"/>
      <c r="AK8" s="52"/>
      <c r="AL8" s="1"/>
      <c r="AM8" s="1"/>
      <c r="AN8" s="1"/>
      <c r="AO8" s="1"/>
    </row>
    <row r="9" spans="2:41">
      <c r="B9" s="45">
        <v>43495.683067129627</v>
      </c>
      <c r="C9" t="s">
        <v>22</v>
      </c>
      <c r="D9" t="s">
        <v>19</v>
      </c>
      <c r="E9" t="s">
        <v>13</v>
      </c>
      <c r="F9" t="s">
        <v>51</v>
      </c>
      <c r="G9" t="s">
        <v>64</v>
      </c>
      <c r="H9" t="s">
        <v>63</v>
      </c>
      <c r="I9" t="s">
        <v>35</v>
      </c>
      <c r="J9" t="s">
        <v>45</v>
      </c>
      <c r="K9" t="s">
        <v>37</v>
      </c>
      <c r="L9" t="s">
        <v>40</v>
      </c>
      <c r="M9" t="s">
        <v>32</v>
      </c>
      <c r="N9" s="71">
        <v>1</v>
      </c>
      <c r="O9" s="71"/>
      <c r="P9" s="71">
        <v>2</v>
      </c>
      <c r="Q9" s="71">
        <v>2</v>
      </c>
      <c r="R9" s="71"/>
      <c r="S9" s="71"/>
      <c r="T9" s="71"/>
      <c r="U9" s="71"/>
      <c r="V9" s="71"/>
      <c r="W9" s="71">
        <f>SUM(文字認識!$N9:$V9)</f>
        <v>5</v>
      </c>
      <c r="X9" s="71"/>
      <c r="Y9" s="72"/>
      <c r="Z9" s="71">
        <f>42-テーブル2[[#This Row],[調整]]-テーブル2[[#This Row],[エラー]]</f>
        <v>42</v>
      </c>
      <c r="AA9" s="73"/>
      <c r="AB9" s="81"/>
      <c r="AC9" s="143"/>
      <c r="AD9" s="144"/>
      <c r="AE9" s="143"/>
      <c r="AF9" s="1"/>
      <c r="AG9" s="1"/>
      <c r="AH9" s="1"/>
      <c r="AI9" s="1"/>
      <c r="AJ9" s="1"/>
      <c r="AK9" s="1"/>
      <c r="AL9" s="1"/>
      <c r="AM9" s="1"/>
      <c r="AN9" s="1"/>
      <c r="AO9" s="1"/>
    </row>
    <row r="10" spans="2:41">
      <c r="B10" s="45">
        <v>43495.685763888891</v>
      </c>
      <c r="C10" t="s">
        <v>22</v>
      </c>
      <c r="D10" t="s">
        <v>20</v>
      </c>
      <c r="E10" t="s">
        <v>70</v>
      </c>
      <c r="F10" t="s">
        <v>65</v>
      </c>
      <c r="G10" t="s">
        <v>67</v>
      </c>
      <c r="H10" t="s">
        <v>217</v>
      </c>
      <c r="I10" t="s">
        <v>66</v>
      </c>
      <c r="J10" t="s">
        <v>69</v>
      </c>
      <c r="K10" t="s">
        <v>68</v>
      </c>
      <c r="L10" t="s">
        <v>71</v>
      </c>
      <c r="M10" t="s">
        <v>226</v>
      </c>
      <c r="N10" s="71">
        <v>2</v>
      </c>
      <c r="O10" s="71">
        <v>2</v>
      </c>
      <c r="P10" s="71">
        <v>3</v>
      </c>
      <c r="Q10" s="71">
        <v>2</v>
      </c>
      <c r="R10" s="71">
        <v>2</v>
      </c>
      <c r="S10" s="74">
        <v>1</v>
      </c>
      <c r="T10" s="77">
        <v>1</v>
      </c>
      <c r="U10" s="71">
        <v>2</v>
      </c>
      <c r="V10" s="71">
        <v>3</v>
      </c>
      <c r="W10" s="71">
        <f>SUM(文字認識!$N10:$V10)</f>
        <v>18</v>
      </c>
      <c r="X10" s="71">
        <v>2</v>
      </c>
      <c r="Y10" s="72"/>
      <c r="Z10" s="71">
        <f>42-テーブル2[[#This Row],[調整]]-テーブル2[[#This Row],[エラー]]</f>
        <v>40</v>
      </c>
      <c r="AA10" s="73"/>
      <c r="AB10" s="81"/>
      <c r="AC10" s="143"/>
      <c r="AD10" s="144"/>
      <c r="AE10" s="143"/>
      <c r="AF10" s="1"/>
      <c r="AG10" s="1"/>
      <c r="AH10" s="1"/>
      <c r="AI10" s="1"/>
      <c r="AJ10" s="1"/>
      <c r="AK10" s="1"/>
      <c r="AL10" s="1"/>
      <c r="AM10" s="1"/>
      <c r="AN10" s="1"/>
      <c r="AO10" s="1"/>
    </row>
    <row r="11" spans="2:41">
      <c r="B11" s="45">
        <v>43495.68818287037</v>
      </c>
      <c r="C11" t="s">
        <v>22</v>
      </c>
      <c r="D11" t="s">
        <v>18</v>
      </c>
      <c r="E11" t="s">
        <v>13</v>
      </c>
      <c r="F11" t="s">
        <v>73</v>
      </c>
      <c r="G11" t="s">
        <v>74</v>
      </c>
      <c r="H11" t="s">
        <v>33</v>
      </c>
      <c r="I11" t="s">
        <v>35</v>
      </c>
      <c r="J11" t="s">
        <v>76</v>
      </c>
      <c r="K11" t="s">
        <v>75</v>
      </c>
      <c r="L11" t="s">
        <v>77</v>
      </c>
      <c r="M11" t="s">
        <v>72</v>
      </c>
      <c r="N11" s="71">
        <v>1</v>
      </c>
      <c r="O11" s="71">
        <v>1</v>
      </c>
      <c r="P11" s="71">
        <v>1</v>
      </c>
      <c r="Q11" s="71"/>
      <c r="R11" s="71"/>
      <c r="S11" s="75">
        <v>1</v>
      </c>
      <c r="T11" s="71">
        <v>1</v>
      </c>
      <c r="U11" s="71">
        <v>3</v>
      </c>
      <c r="V11" s="71">
        <v>3</v>
      </c>
      <c r="W11" s="71">
        <f>SUM(文字認識!$N11:$V11)</f>
        <v>11</v>
      </c>
      <c r="X11" s="71"/>
      <c r="Y11" s="72">
        <v>1</v>
      </c>
      <c r="Z11" s="71">
        <f>42-テーブル2[[#This Row],[調整]]-テーブル2[[#This Row],[エラー]]</f>
        <v>41</v>
      </c>
      <c r="AA11" s="73"/>
      <c r="AB11" s="81"/>
      <c r="AC11" s="143"/>
      <c r="AD11" s="144"/>
      <c r="AE11" s="143"/>
      <c r="AF11" s="1"/>
      <c r="AG11" s="1"/>
      <c r="AH11" s="1"/>
      <c r="AI11" s="1"/>
      <c r="AJ11" s="1"/>
      <c r="AK11" s="1"/>
      <c r="AL11" s="1"/>
      <c r="AM11" s="1"/>
      <c r="AN11" s="1"/>
      <c r="AO11" s="1"/>
    </row>
    <row r="12" spans="2:41">
      <c r="B12" s="45">
        <v>43495.723298611112</v>
      </c>
      <c r="C12" t="s">
        <v>23</v>
      </c>
      <c r="D12" t="s">
        <v>19</v>
      </c>
      <c r="E12" t="s">
        <v>39</v>
      </c>
      <c r="F12" t="s">
        <v>79</v>
      </c>
      <c r="G12" t="s">
        <v>74</v>
      </c>
      <c r="H12" t="s">
        <v>33</v>
      </c>
      <c r="I12" t="s">
        <v>35</v>
      </c>
      <c r="J12" t="s">
        <v>80</v>
      </c>
      <c r="K12" t="s">
        <v>37</v>
      </c>
      <c r="L12" t="s">
        <v>40</v>
      </c>
      <c r="M12" t="s">
        <v>78</v>
      </c>
      <c r="N12" s="71"/>
      <c r="O12" s="71">
        <v>1</v>
      </c>
      <c r="P12" s="71">
        <v>1</v>
      </c>
      <c r="Q12" s="71"/>
      <c r="R12" s="71"/>
      <c r="S12" s="71">
        <v>1</v>
      </c>
      <c r="T12" s="71"/>
      <c r="U12" s="71"/>
      <c r="V12" s="71">
        <v>1</v>
      </c>
      <c r="W12" s="71">
        <f>SUM(文字認識!$N12:$V12)</f>
        <v>4</v>
      </c>
      <c r="X12" s="71"/>
      <c r="Y12" s="72"/>
      <c r="Z12" s="71">
        <f>42-テーブル2[[#This Row],[調整]]-テーブル2[[#This Row],[エラー]]</f>
        <v>42</v>
      </c>
      <c r="AA12" s="73"/>
      <c r="AB12" s="81"/>
      <c r="AC12" s="143"/>
      <c r="AD12" s="144"/>
      <c r="AE12" s="143"/>
      <c r="AF12" s="1"/>
      <c r="AG12" s="67"/>
      <c r="AH12" s="67"/>
      <c r="AI12" s="67"/>
      <c r="AJ12" s="67"/>
      <c r="AK12" s="67"/>
      <c r="AL12" s="67"/>
      <c r="AM12" s="67"/>
      <c r="AN12" s="1"/>
      <c r="AO12" s="1"/>
    </row>
    <row r="13" spans="2:41">
      <c r="B13" s="45">
        <v>43495.726527777777</v>
      </c>
      <c r="C13" t="s">
        <v>23</v>
      </c>
      <c r="D13" t="s">
        <v>20</v>
      </c>
      <c r="E13" t="s">
        <v>39</v>
      </c>
      <c r="F13" t="s">
        <v>51</v>
      </c>
      <c r="G13" t="s">
        <v>83</v>
      </c>
      <c r="H13" t="s">
        <v>82</v>
      </c>
      <c r="I13" t="s">
        <v>35</v>
      </c>
      <c r="J13" t="s">
        <v>80</v>
      </c>
      <c r="K13" t="s">
        <v>37</v>
      </c>
      <c r="L13" t="s">
        <v>40</v>
      </c>
      <c r="M13" t="s">
        <v>81</v>
      </c>
      <c r="N13" s="71"/>
      <c r="O13" s="71"/>
      <c r="P13" s="71">
        <v>1</v>
      </c>
      <c r="Q13" s="71">
        <v>1</v>
      </c>
      <c r="R13" s="71"/>
      <c r="S13" s="71">
        <v>1</v>
      </c>
      <c r="T13" s="71"/>
      <c r="U13" s="71"/>
      <c r="V13" s="71">
        <v>1</v>
      </c>
      <c r="W13" s="71">
        <f>SUM(文字認識!$N13:$V13)</f>
        <v>4</v>
      </c>
      <c r="X13" s="71"/>
      <c r="Y13" s="72"/>
      <c r="Z13" s="71">
        <f>42-テーブル2[[#This Row],[調整]]-テーブル2[[#This Row],[エラー]]</f>
        <v>42</v>
      </c>
      <c r="AA13" s="73"/>
      <c r="AB13" s="81"/>
      <c r="AC13" s="143"/>
      <c r="AD13" s="144"/>
      <c r="AE13" s="143"/>
      <c r="AF13" s="1"/>
      <c r="AG13" s="52"/>
      <c r="AH13" s="52"/>
      <c r="AI13" s="52"/>
      <c r="AJ13" s="52"/>
      <c r="AK13" s="52"/>
      <c r="AL13" s="52"/>
      <c r="AM13" s="52"/>
      <c r="AN13" s="1"/>
      <c r="AO13" s="1"/>
    </row>
    <row r="14" spans="2:41">
      <c r="B14" s="45">
        <v>43495.729386574072</v>
      </c>
      <c r="C14" t="s">
        <v>23</v>
      </c>
      <c r="D14" t="s">
        <v>18</v>
      </c>
      <c r="E14" t="s">
        <v>39</v>
      </c>
      <c r="F14" t="s">
        <v>51</v>
      </c>
      <c r="G14" t="s">
        <v>36</v>
      </c>
      <c r="H14" t="s">
        <v>33</v>
      </c>
      <c r="I14" t="s">
        <v>84</v>
      </c>
      <c r="J14" t="s">
        <v>85</v>
      </c>
      <c r="K14" t="s">
        <v>37</v>
      </c>
      <c r="L14" t="s">
        <v>86</v>
      </c>
      <c r="M14" t="s">
        <v>32</v>
      </c>
      <c r="N14" s="71"/>
      <c r="O14" s="71"/>
      <c r="P14" s="71"/>
      <c r="Q14" s="71"/>
      <c r="R14" s="71">
        <v>1</v>
      </c>
      <c r="S14" s="71">
        <v>2</v>
      </c>
      <c r="T14" s="71"/>
      <c r="U14" s="71">
        <v>1</v>
      </c>
      <c r="V14" s="71"/>
      <c r="W14" s="71">
        <f>SUM(文字認識!$N14:$V14)</f>
        <v>4</v>
      </c>
      <c r="X14" s="71"/>
      <c r="Y14" s="72"/>
      <c r="Z14" s="71">
        <f>42-テーブル2[[#This Row],[調整]]-テーブル2[[#This Row],[エラー]]</f>
        <v>42</v>
      </c>
      <c r="AA14" s="73"/>
      <c r="AB14" s="81"/>
      <c r="AC14" s="143"/>
      <c r="AD14" s="144"/>
      <c r="AE14" s="143"/>
      <c r="AF14" s="138"/>
      <c r="AG14" s="52"/>
      <c r="AH14" s="52"/>
      <c r="AI14" s="52"/>
      <c r="AJ14" s="52"/>
      <c r="AK14" s="52"/>
      <c r="AL14" s="52"/>
      <c r="AM14" s="52"/>
      <c r="AN14" s="1"/>
      <c r="AO14" s="1"/>
    </row>
    <row r="15" spans="2:41">
      <c r="B15" s="45">
        <v>43495.704236111109</v>
      </c>
      <c r="C15" t="s">
        <v>24</v>
      </c>
      <c r="D15" t="s">
        <v>19</v>
      </c>
      <c r="E15" t="s">
        <v>39</v>
      </c>
      <c r="F15" t="s">
        <v>41</v>
      </c>
      <c r="G15" t="s">
        <v>93</v>
      </c>
      <c r="H15" t="s">
        <v>92</v>
      </c>
      <c r="I15" t="s">
        <v>35</v>
      </c>
      <c r="J15" t="s">
        <v>45</v>
      </c>
      <c r="K15" t="s">
        <v>37</v>
      </c>
      <c r="L15" t="s">
        <v>40</v>
      </c>
      <c r="M15" t="s">
        <v>78</v>
      </c>
      <c r="N15" s="71"/>
      <c r="O15" s="71">
        <v>1</v>
      </c>
      <c r="P15" s="71">
        <v>1</v>
      </c>
      <c r="Q15" s="71">
        <v>2</v>
      </c>
      <c r="R15" s="71"/>
      <c r="S15" s="71"/>
      <c r="T15" s="71"/>
      <c r="U15" s="71"/>
      <c r="V15" s="71">
        <v>1</v>
      </c>
      <c r="W15" s="71">
        <f>SUM(文字認識!$N15:$V15)</f>
        <v>5</v>
      </c>
      <c r="X15" s="71"/>
      <c r="Y15" s="72"/>
      <c r="Z15" s="71">
        <f>42-テーブル2[[#This Row],[調整]]-テーブル2[[#This Row],[エラー]]</f>
        <v>42</v>
      </c>
      <c r="AA15" s="73"/>
      <c r="AB15" s="80"/>
      <c r="AC15" s="82"/>
      <c r="AD15" s="1"/>
      <c r="AE15" s="1"/>
      <c r="AF15" s="138"/>
      <c r="AG15" s="52"/>
      <c r="AH15" s="52"/>
      <c r="AI15" s="52"/>
      <c r="AJ15" s="52"/>
      <c r="AK15" s="52"/>
      <c r="AL15" s="52"/>
      <c r="AM15" s="52"/>
      <c r="AN15" s="1"/>
      <c r="AO15" s="1"/>
    </row>
    <row r="16" spans="2:41">
      <c r="B16" s="45">
        <v>43495.698020833333</v>
      </c>
      <c r="C16" t="s">
        <v>24</v>
      </c>
      <c r="D16" t="s">
        <v>20</v>
      </c>
      <c r="E16" t="s">
        <v>90</v>
      </c>
      <c r="F16" t="s">
        <v>41</v>
      </c>
      <c r="G16" t="s">
        <v>88</v>
      </c>
      <c r="H16" t="s">
        <v>33</v>
      </c>
      <c r="I16" t="s">
        <v>87</v>
      </c>
      <c r="J16" t="s">
        <v>89</v>
      </c>
      <c r="K16" t="s">
        <v>37</v>
      </c>
      <c r="L16" t="s">
        <v>40</v>
      </c>
      <c r="M16" t="s">
        <v>32</v>
      </c>
      <c r="N16" s="71">
        <v>1</v>
      </c>
      <c r="O16" s="71">
        <v>1</v>
      </c>
      <c r="P16" s="71">
        <v>1</v>
      </c>
      <c r="Q16" s="71"/>
      <c r="R16" s="71">
        <v>2</v>
      </c>
      <c r="S16" s="71">
        <v>1</v>
      </c>
      <c r="T16" s="71"/>
      <c r="U16" s="71"/>
      <c r="V16" s="71"/>
      <c r="W16" s="71">
        <f>SUM(文字認識!$N16:$V16)</f>
        <v>6</v>
      </c>
      <c r="X16" s="71"/>
      <c r="Y16" s="72"/>
      <c r="Z16" s="71">
        <f>42-テーブル2[[#This Row],[調整]]-テーブル2[[#This Row],[エラー]]</f>
        <v>42</v>
      </c>
      <c r="AA16" s="73"/>
      <c r="AB16" s="81"/>
      <c r="AC16" s="82"/>
      <c r="AD16" s="82"/>
      <c r="AE16" s="1"/>
      <c r="AF16" s="138"/>
      <c r="AG16" s="52"/>
      <c r="AH16" s="52"/>
      <c r="AI16" s="52"/>
      <c r="AJ16" s="52"/>
      <c r="AK16" s="52"/>
      <c r="AL16" s="52"/>
      <c r="AM16" s="52"/>
      <c r="AN16" s="1"/>
      <c r="AO16" s="1"/>
    </row>
    <row r="17" spans="2:41">
      <c r="B17" s="45">
        <v>43495.701099537036</v>
      </c>
      <c r="C17" t="s">
        <v>24</v>
      </c>
      <c r="D17" t="s">
        <v>18</v>
      </c>
      <c r="E17" t="s">
        <v>39</v>
      </c>
      <c r="F17" t="s">
        <v>51</v>
      </c>
      <c r="G17" t="s">
        <v>91</v>
      </c>
      <c r="H17" t="s">
        <v>82</v>
      </c>
      <c r="I17" t="s">
        <v>35</v>
      </c>
      <c r="J17" t="s">
        <v>45</v>
      </c>
      <c r="K17" t="s">
        <v>37</v>
      </c>
      <c r="L17" t="s">
        <v>40</v>
      </c>
      <c r="M17" t="s">
        <v>32</v>
      </c>
      <c r="N17" s="71"/>
      <c r="O17" s="71"/>
      <c r="P17" s="71">
        <v>1</v>
      </c>
      <c r="Q17" s="71">
        <v>1</v>
      </c>
      <c r="R17" s="71"/>
      <c r="S17" s="71"/>
      <c r="T17" s="71"/>
      <c r="U17" s="71"/>
      <c r="V17" s="71"/>
      <c r="W17" s="71">
        <f>SUM(文字認識!$N17:$V17)</f>
        <v>2</v>
      </c>
      <c r="X17" s="71"/>
      <c r="Y17" s="72"/>
      <c r="Z17" s="71">
        <f>42-テーブル2[[#This Row],[調整]]-テーブル2[[#This Row],[エラー]]</f>
        <v>42</v>
      </c>
      <c r="AA17" s="73"/>
      <c r="AB17" s="81"/>
      <c r="AC17" s="82"/>
      <c r="AD17" s="1"/>
      <c r="AE17" s="1"/>
      <c r="AF17" s="138"/>
      <c r="AG17" s="1"/>
      <c r="AH17" s="1"/>
      <c r="AI17" s="1"/>
      <c r="AJ17" s="1"/>
      <c r="AK17" s="1"/>
      <c r="AL17" s="1"/>
      <c r="AM17" s="1"/>
      <c r="AN17" s="1"/>
      <c r="AO17" s="1"/>
    </row>
    <row r="18" spans="2:41">
      <c r="B18" s="45">
        <v>43495.747581018521</v>
      </c>
      <c r="C18" t="s">
        <v>25</v>
      </c>
      <c r="D18" t="s">
        <v>19</v>
      </c>
      <c r="E18" t="s">
        <v>39</v>
      </c>
      <c r="F18" t="s">
        <v>34</v>
      </c>
      <c r="G18" t="s">
        <v>36</v>
      </c>
      <c r="H18" t="s">
        <v>33</v>
      </c>
      <c r="I18" t="s">
        <v>47</v>
      </c>
      <c r="J18" t="s">
        <v>80</v>
      </c>
      <c r="K18" t="s">
        <v>75</v>
      </c>
      <c r="L18" t="s">
        <v>40</v>
      </c>
      <c r="M18" t="s">
        <v>32</v>
      </c>
      <c r="N18" s="71"/>
      <c r="O18" s="71">
        <v>2</v>
      </c>
      <c r="P18" s="71"/>
      <c r="Q18" s="71"/>
      <c r="R18" s="71">
        <v>1</v>
      </c>
      <c r="S18" s="71">
        <v>1</v>
      </c>
      <c r="T18" s="71">
        <v>1</v>
      </c>
      <c r="U18" s="71"/>
      <c r="V18" s="71"/>
      <c r="W18" s="71">
        <f>SUM(文字認識!$N18:$V18)</f>
        <v>5</v>
      </c>
      <c r="X18" s="71"/>
      <c r="Y18" s="72"/>
      <c r="Z18" s="71">
        <f>42-テーブル2[[#This Row],[調整]]-テーブル2[[#This Row],[エラー]]</f>
        <v>42</v>
      </c>
      <c r="AA18" s="73"/>
      <c r="AB18" s="81"/>
      <c r="AC18" s="82"/>
      <c r="AD18" s="1"/>
      <c r="AE18" s="1"/>
      <c r="AF18" s="138"/>
      <c r="AG18" s="1"/>
      <c r="AH18" s="1"/>
      <c r="AI18" s="1"/>
      <c r="AJ18" s="1"/>
      <c r="AK18" s="1"/>
      <c r="AL18" s="1"/>
      <c r="AM18" s="1"/>
      <c r="AN18" s="1"/>
      <c r="AO18" s="1"/>
    </row>
    <row r="19" spans="2:41">
      <c r="B19" s="45">
        <v>43495.736145833333</v>
      </c>
      <c r="C19" t="s">
        <v>25</v>
      </c>
      <c r="D19" t="s">
        <v>20</v>
      </c>
      <c r="E19" t="s">
        <v>39</v>
      </c>
      <c r="F19" t="s">
        <v>41</v>
      </c>
      <c r="G19" t="s">
        <v>94</v>
      </c>
      <c r="H19" t="s">
        <v>59</v>
      </c>
      <c r="I19" t="s">
        <v>47</v>
      </c>
      <c r="J19" t="s">
        <v>45</v>
      </c>
      <c r="K19" t="s">
        <v>75</v>
      </c>
      <c r="L19" t="s">
        <v>40</v>
      </c>
      <c r="M19" t="s">
        <v>81</v>
      </c>
      <c r="N19" s="71"/>
      <c r="O19" s="71">
        <v>1</v>
      </c>
      <c r="P19" s="71">
        <v>1</v>
      </c>
      <c r="Q19" s="71">
        <v>1</v>
      </c>
      <c r="R19" s="71">
        <v>1</v>
      </c>
      <c r="S19" s="71"/>
      <c r="T19" s="71">
        <v>1</v>
      </c>
      <c r="U19" s="71"/>
      <c r="V19" s="71">
        <v>1</v>
      </c>
      <c r="W19" s="71">
        <f>SUM(文字認識!$N19:$V19)</f>
        <v>6</v>
      </c>
      <c r="X19" s="71"/>
      <c r="Y19" s="72"/>
      <c r="Z19" s="71">
        <f>42-テーブル2[[#This Row],[調整]]-テーブル2[[#This Row],[エラー]]</f>
        <v>42</v>
      </c>
      <c r="AA19" s="73"/>
      <c r="AB19" s="81"/>
      <c r="AC19" s="82"/>
      <c r="AD19" s="1"/>
      <c r="AE19" s="82"/>
      <c r="AF19" s="138"/>
      <c r="AG19" s="1"/>
      <c r="AH19" s="1"/>
      <c r="AI19" s="1"/>
      <c r="AJ19" s="1"/>
      <c r="AK19" s="1"/>
      <c r="AL19" s="1"/>
      <c r="AM19" s="1"/>
      <c r="AN19" s="1"/>
      <c r="AO19" s="1"/>
    </row>
    <row r="20" spans="2:41">
      <c r="B20" s="45">
        <v>43495.743784722225</v>
      </c>
      <c r="C20" t="s">
        <v>25</v>
      </c>
      <c r="D20" t="s">
        <v>18</v>
      </c>
      <c r="E20" t="s">
        <v>95</v>
      </c>
      <c r="F20" t="s">
        <v>41</v>
      </c>
      <c r="G20" t="s">
        <v>36</v>
      </c>
      <c r="H20" t="s">
        <v>33</v>
      </c>
      <c r="I20" t="s">
        <v>35</v>
      </c>
      <c r="J20" t="s">
        <v>45</v>
      </c>
      <c r="K20" t="s">
        <v>37</v>
      </c>
      <c r="L20" t="s">
        <v>40</v>
      </c>
      <c r="M20" t="s">
        <v>81</v>
      </c>
      <c r="N20" s="71">
        <v>1</v>
      </c>
      <c r="O20" s="71">
        <v>1</v>
      </c>
      <c r="P20" s="71"/>
      <c r="Q20" s="71"/>
      <c r="R20" s="71"/>
      <c r="S20" s="71"/>
      <c r="T20" s="71"/>
      <c r="U20" s="71"/>
      <c r="V20" s="71">
        <v>1</v>
      </c>
      <c r="W20" s="71">
        <f>SUM(文字認識!$N20:$V20)</f>
        <v>3</v>
      </c>
      <c r="X20" s="71"/>
      <c r="Y20" s="72"/>
      <c r="Z20" s="71">
        <f>42-テーブル2[[#This Row],[調整]]-テーブル2[[#This Row],[エラー]]</f>
        <v>42</v>
      </c>
      <c r="AA20" s="73"/>
      <c r="AB20" s="81"/>
      <c r="AC20" s="1"/>
      <c r="AD20" s="1"/>
      <c r="AE20" s="1"/>
      <c r="AF20" s="138"/>
      <c r="AG20" s="1"/>
      <c r="AH20" s="1"/>
      <c r="AI20" s="1"/>
      <c r="AJ20" s="1"/>
      <c r="AK20" s="1"/>
      <c r="AL20" s="1"/>
      <c r="AM20" s="1"/>
      <c r="AN20" s="1"/>
    </row>
    <row r="21" spans="2:41">
      <c r="B21" s="45">
        <v>43496.451168981483</v>
      </c>
      <c r="C21" t="s">
        <v>26</v>
      </c>
      <c r="D21" t="s">
        <v>19</v>
      </c>
      <c r="E21" t="s">
        <v>39</v>
      </c>
      <c r="F21" t="s">
        <v>109</v>
      </c>
      <c r="G21" t="s">
        <v>36</v>
      </c>
      <c r="H21" t="s">
        <v>108</v>
      </c>
      <c r="I21" t="s">
        <v>110</v>
      </c>
      <c r="J21" t="s">
        <v>45</v>
      </c>
      <c r="K21" t="s">
        <v>111</v>
      </c>
      <c r="L21" t="s">
        <v>112</v>
      </c>
      <c r="M21" t="s">
        <v>32</v>
      </c>
      <c r="N21" s="71"/>
      <c r="O21" s="74">
        <v>0</v>
      </c>
      <c r="P21" s="47"/>
      <c r="Q21" s="84">
        <v>1</v>
      </c>
      <c r="R21" s="47">
        <v>2</v>
      </c>
      <c r="S21" s="47"/>
      <c r="T21" s="47">
        <v>1</v>
      </c>
      <c r="U21" s="47">
        <v>2</v>
      </c>
      <c r="V21" s="47"/>
      <c r="W21" s="71">
        <f>SUM(文字認識!$N21:$V21)</f>
        <v>6</v>
      </c>
      <c r="X21" s="71">
        <v>1</v>
      </c>
      <c r="Y21" s="72"/>
      <c r="Z21" s="71">
        <f>42-テーブル2[[#This Row],[調整]]-テーブル2[[#This Row],[エラー]]</f>
        <v>41</v>
      </c>
      <c r="AA21" s="73"/>
      <c r="AB21" s="81"/>
      <c r="AC21" s="82"/>
      <c r="AD21" s="1"/>
      <c r="AE21" s="1"/>
      <c r="AF21" s="138"/>
      <c r="AG21" s="1"/>
      <c r="AH21" s="1"/>
      <c r="AI21" s="1"/>
      <c r="AJ21" s="1"/>
      <c r="AK21" s="1"/>
      <c r="AL21" s="1"/>
      <c r="AM21" s="1"/>
      <c r="AN21" s="1"/>
    </row>
    <row r="22" spans="2:41">
      <c r="B22" s="45">
        <v>43496.449270833335</v>
      </c>
      <c r="C22" t="s">
        <v>26</v>
      </c>
      <c r="D22" t="s">
        <v>20</v>
      </c>
      <c r="E22" t="s">
        <v>106</v>
      </c>
      <c r="F22" t="s">
        <v>41</v>
      </c>
      <c r="G22" t="s">
        <v>103</v>
      </c>
      <c r="H22" t="s">
        <v>101</v>
      </c>
      <c r="I22" t="s">
        <v>102</v>
      </c>
      <c r="J22" t="s">
        <v>105</v>
      </c>
      <c r="K22" t="s">
        <v>104</v>
      </c>
      <c r="L22" t="s">
        <v>107</v>
      </c>
      <c r="M22" t="s">
        <v>100</v>
      </c>
      <c r="N22" s="71">
        <v>1</v>
      </c>
      <c r="O22" s="74">
        <v>0</v>
      </c>
      <c r="P22" s="74">
        <v>1</v>
      </c>
      <c r="Q22" s="71">
        <v>1</v>
      </c>
      <c r="R22" s="74">
        <v>2</v>
      </c>
      <c r="S22" s="77">
        <v>0</v>
      </c>
      <c r="T22" s="71">
        <v>1</v>
      </c>
      <c r="U22" s="74">
        <v>2</v>
      </c>
      <c r="V22" s="77">
        <v>1</v>
      </c>
      <c r="W22" s="71">
        <f>SUM(文字認識!$N22:$V22)</f>
        <v>9</v>
      </c>
      <c r="X22" s="71">
        <v>6</v>
      </c>
      <c r="Y22" s="72"/>
      <c r="Z22" s="71">
        <f>42-テーブル2[[#This Row],[調整]]-テーブル2[[#This Row],[エラー]]</f>
        <v>36</v>
      </c>
      <c r="AA22" s="73"/>
      <c r="AB22" s="81"/>
      <c r="AC22" s="82"/>
      <c r="AD22" s="1"/>
      <c r="AE22" s="1"/>
      <c r="AF22" s="138"/>
      <c r="AG22" s="1"/>
      <c r="AH22" s="1"/>
      <c r="AI22" s="1"/>
      <c r="AJ22" s="1"/>
      <c r="AK22" s="1"/>
      <c r="AL22" s="1"/>
      <c r="AM22" s="1"/>
      <c r="AN22" s="1"/>
    </row>
    <row r="23" spans="2:41">
      <c r="B23" s="45">
        <v>43496.445567129631</v>
      </c>
      <c r="C23" t="s">
        <v>26</v>
      </c>
      <c r="D23" t="s">
        <v>18</v>
      </c>
      <c r="E23" t="s">
        <v>98</v>
      </c>
      <c r="F23" t="s">
        <v>51</v>
      </c>
      <c r="G23" t="s">
        <v>97</v>
      </c>
      <c r="H23" t="s">
        <v>33</v>
      </c>
      <c r="I23" t="s">
        <v>42</v>
      </c>
      <c r="J23" t="s">
        <v>45</v>
      </c>
      <c r="K23" t="s">
        <v>37</v>
      </c>
      <c r="L23" t="s">
        <v>99</v>
      </c>
      <c r="M23" t="s">
        <v>96</v>
      </c>
      <c r="N23" s="75">
        <v>1</v>
      </c>
      <c r="O23" s="71"/>
      <c r="P23" s="75">
        <v>1</v>
      </c>
      <c r="Q23" s="71"/>
      <c r="R23" s="71">
        <v>2</v>
      </c>
      <c r="S23" s="71"/>
      <c r="T23" s="71"/>
      <c r="U23" s="71">
        <v>2</v>
      </c>
      <c r="V23" s="71">
        <v>1</v>
      </c>
      <c r="W23" s="71">
        <f>SUM(文字認識!$N23:$V23)</f>
        <v>7</v>
      </c>
      <c r="X23" s="71"/>
      <c r="Y23" s="72">
        <v>2</v>
      </c>
      <c r="Z23" s="71">
        <f>42-テーブル2[[#This Row],[調整]]-テーブル2[[#This Row],[エラー]]</f>
        <v>40</v>
      </c>
      <c r="AA23" s="73"/>
      <c r="AB23" s="81"/>
      <c r="AC23" s="82"/>
      <c r="AD23" s="1"/>
      <c r="AE23" s="1"/>
      <c r="AF23" s="138"/>
      <c r="AG23" s="1"/>
      <c r="AH23" s="1"/>
      <c r="AI23" s="1"/>
      <c r="AJ23" s="1"/>
      <c r="AK23" s="1"/>
      <c r="AL23" s="1"/>
      <c r="AM23" s="1"/>
      <c r="AN23" s="1"/>
    </row>
    <row r="24" spans="2:41">
      <c r="B24" s="45">
        <v>43497.634976851848</v>
      </c>
      <c r="C24" t="s">
        <v>27</v>
      </c>
      <c r="D24" t="s">
        <v>19</v>
      </c>
      <c r="E24" t="s">
        <v>39</v>
      </c>
      <c r="F24" t="s">
        <v>79</v>
      </c>
      <c r="G24" t="s">
        <v>36</v>
      </c>
      <c r="H24" t="s">
        <v>33</v>
      </c>
      <c r="I24" t="s">
        <v>35</v>
      </c>
      <c r="J24" t="s">
        <v>45</v>
      </c>
      <c r="K24" t="s">
        <v>37</v>
      </c>
      <c r="L24" t="s">
        <v>121</v>
      </c>
      <c r="M24" t="s">
        <v>120</v>
      </c>
      <c r="N24" s="71"/>
      <c r="O24" s="71">
        <v>1</v>
      </c>
      <c r="P24" s="71"/>
      <c r="Q24" s="71"/>
      <c r="R24" s="71"/>
      <c r="S24" s="71"/>
      <c r="T24" s="71"/>
      <c r="U24" s="71">
        <v>2</v>
      </c>
      <c r="V24" s="71">
        <v>1</v>
      </c>
      <c r="W24" s="71">
        <f>SUM(文字認識!$N24:$V24)</f>
        <v>4</v>
      </c>
      <c r="X24" s="71"/>
      <c r="Y24" s="72"/>
      <c r="Z24" s="71">
        <f>42-テーブル2[[#This Row],[調整]]-テーブル2[[#This Row],[エラー]]</f>
        <v>42</v>
      </c>
      <c r="AA24" s="73"/>
      <c r="AB24" s="81"/>
      <c r="AC24" s="82"/>
      <c r="AF24" s="138"/>
    </row>
    <row r="25" spans="2:41">
      <c r="B25" s="45">
        <v>43497.632361111115</v>
      </c>
      <c r="C25" t="s">
        <v>27</v>
      </c>
      <c r="D25" t="s">
        <v>20</v>
      </c>
      <c r="E25" t="s">
        <v>39</v>
      </c>
      <c r="F25" t="s">
        <v>51</v>
      </c>
      <c r="G25" t="s">
        <v>94</v>
      </c>
      <c r="H25" t="s">
        <v>117</v>
      </c>
      <c r="I25" t="s">
        <v>35</v>
      </c>
      <c r="J25" t="s">
        <v>119</v>
      </c>
      <c r="K25" t="s">
        <v>118</v>
      </c>
      <c r="L25" t="s">
        <v>40</v>
      </c>
      <c r="M25" t="s">
        <v>116</v>
      </c>
      <c r="N25" s="71"/>
      <c r="O25" s="71"/>
      <c r="P25" s="71">
        <v>1</v>
      </c>
      <c r="Q25" s="71">
        <v>1</v>
      </c>
      <c r="R25" s="71"/>
      <c r="S25" s="71">
        <v>1</v>
      </c>
      <c r="T25" s="71">
        <v>1</v>
      </c>
      <c r="U25" s="71"/>
      <c r="V25" s="71">
        <v>1</v>
      </c>
      <c r="W25" s="71">
        <f>SUM(文字認識!$N25:$V25)</f>
        <v>5</v>
      </c>
      <c r="X25" s="71"/>
      <c r="Y25" s="72"/>
      <c r="Z25" s="71">
        <f>42-テーブル2[[#This Row],[調整]]-テーブル2[[#This Row],[エラー]]</f>
        <v>42</v>
      </c>
      <c r="AA25" s="73"/>
      <c r="AB25" s="81"/>
      <c r="AC25" s="82"/>
      <c r="AF25" s="138"/>
    </row>
    <row r="26" spans="2:41">
      <c r="B26" s="45">
        <v>43497.628263888888</v>
      </c>
      <c r="C26" t="s">
        <v>27</v>
      </c>
      <c r="D26" t="s">
        <v>18</v>
      </c>
      <c r="E26" t="s">
        <v>95</v>
      </c>
      <c r="F26" t="s">
        <v>51</v>
      </c>
      <c r="G26" t="s">
        <v>43</v>
      </c>
      <c r="H26" t="s">
        <v>33</v>
      </c>
      <c r="I26" t="s">
        <v>35</v>
      </c>
      <c r="J26" t="s">
        <v>115</v>
      </c>
      <c r="K26" t="s">
        <v>114</v>
      </c>
      <c r="L26" t="s">
        <v>40</v>
      </c>
      <c r="M26" t="s">
        <v>113</v>
      </c>
      <c r="N26" s="71">
        <v>1</v>
      </c>
      <c r="O26" s="71"/>
      <c r="P26" s="71">
        <v>1</v>
      </c>
      <c r="Q26" s="71"/>
      <c r="R26" s="71"/>
      <c r="S26" s="71">
        <v>2</v>
      </c>
      <c r="T26" s="71">
        <v>1</v>
      </c>
      <c r="U26" s="71"/>
      <c r="V26" s="71">
        <v>1</v>
      </c>
      <c r="W26" s="71">
        <f>SUM(文字認識!$N26:$V26)</f>
        <v>6</v>
      </c>
      <c r="X26" s="71"/>
      <c r="Y26" s="72"/>
      <c r="Z26" s="71">
        <f>42-テーブル2[[#This Row],[調整]]-テーブル2[[#This Row],[エラー]]</f>
        <v>42</v>
      </c>
      <c r="AA26" s="73"/>
      <c r="AB26" s="81"/>
      <c r="AC26" s="82"/>
      <c r="AF26" s="138"/>
    </row>
    <row r="27" spans="2:41">
      <c r="B27" s="45">
        <v>43496.774282407408</v>
      </c>
      <c r="C27" t="s">
        <v>28</v>
      </c>
      <c r="D27" t="s">
        <v>19</v>
      </c>
      <c r="E27" t="s">
        <v>39</v>
      </c>
      <c r="F27" t="s">
        <v>51</v>
      </c>
      <c r="G27" t="s">
        <v>36</v>
      </c>
      <c r="H27" t="s">
        <v>122</v>
      </c>
      <c r="I27" t="s">
        <v>47</v>
      </c>
      <c r="J27" t="s">
        <v>45</v>
      </c>
      <c r="K27" t="s">
        <v>37</v>
      </c>
      <c r="L27" t="s">
        <v>40</v>
      </c>
      <c r="M27" t="s">
        <v>78</v>
      </c>
      <c r="N27" s="71"/>
      <c r="O27" s="74"/>
      <c r="P27" s="71"/>
      <c r="Q27" s="71">
        <v>1</v>
      </c>
      <c r="R27" s="71">
        <v>1</v>
      </c>
      <c r="S27" s="71"/>
      <c r="T27" s="71"/>
      <c r="U27" s="71"/>
      <c r="V27" s="71">
        <v>1</v>
      </c>
      <c r="W27" s="71">
        <f>SUM(文字認識!$N27:$V27)</f>
        <v>3</v>
      </c>
      <c r="X27" s="71"/>
      <c r="Y27" s="72"/>
      <c r="Z27" s="71">
        <f>42-テーブル2[[#This Row],[調整]]-テーブル2[[#This Row],[エラー]]</f>
        <v>42</v>
      </c>
      <c r="AA27" s="73"/>
      <c r="AB27" s="80"/>
      <c r="AC27" s="82"/>
      <c r="AF27" s="138"/>
    </row>
    <row r="28" spans="2:41">
      <c r="B28" s="45">
        <v>43496.781030092592</v>
      </c>
      <c r="C28" t="s">
        <v>28</v>
      </c>
      <c r="D28" t="s">
        <v>20</v>
      </c>
      <c r="E28" t="s">
        <v>39</v>
      </c>
      <c r="F28" t="s">
        <v>51</v>
      </c>
      <c r="G28" t="s">
        <v>126</v>
      </c>
      <c r="H28" t="s">
        <v>122</v>
      </c>
      <c r="I28" t="s">
        <v>47</v>
      </c>
      <c r="J28" t="s">
        <v>45</v>
      </c>
      <c r="K28" t="s">
        <v>114</v>
      </c>
      <c r="L28" t="s">
        <v>127</v>
      </c>
      <c r="M28" t="s">
        <v>32</v>
      </c>
      <c r="N28" s="71"/>
      <c r="O28" s="71"/>
      <c r="P28" s="71">
        <v>1</v>
      </c>
      <c r="Q28" s="71">
        <v>1</v>
      </c>
      <c r="R28" s="71">
        <v>1</v>
      </c>
      <c r="S28" s="71"/>
      <c r="T28" s="71">
        <v>1</v>
      </c>
      <c r="U28" s="71">
        <v>1</v>
      </c>
      <c r="V28" s="71"/>
      <c r="W28" s="71">
        <f>SUM(文字認識!$N28:$V28)</f>
        <v>5</v>
      </c>
      <c r="X28" s="71"/>
      <c r="Y28" s="72"/>
      <c r="Z28" s="71">
        <f>42-テーブル2[[#This Row],[調整]]-テーブル2[[#This Row],[エラー]]</f>
        <v>42</v>
      </c>
      <c r="AA28" s="73"/>
      <c r="AB28" s="81"/>
      <c r="AC28" s="82"/>
      <c r="AF28" s="138"/>
    </row>
    <row r="29" spans="2:41">
      <c r="B29" s="45">
        <v>43496.777511574073</v>
      </c>
      <c r="C29" t="s">
        <v>28</v>
      </c>
      <c r="D29" t="s">
        <v>18</v>
      </c>
      <c r="E29" t="s">
        <v>39</v>
      </c>
      <c r="F29" t="s">
        <v>124</v>
      </c>
      <c r="G29" t="s">
        <v>36</v>
      </c>
      <c r="H29" t="s">
        <v>123</v>
      </c>
      <c r="I29" t="s">
        <v>35</v>
      </c>
      <c r="J29" t="s">
        <v>216</v>
      </c>
      <c r="K29" t="s">
        <v>37</v>
      </c>
      <c r="L29" t="s">
        <v>125</v>
      </c>
      <c r="M29" t="s">
        <v>32</v>
      </c>
      <c r="N29" s="71"/>
      <c r="O29" s="71">
        <v>1</v>
      </c>
      <c r="P29" s="71"/>
      <c r="Q29" s="71">
        <v>2</v>
      </c>
      <c r="R29" s="71"/>
      <c r="S29" s="71"/>
      <c r="T29" s="71"/>
      <c r="U29" s="71">
        <v>1</v>
      </c>
      <c r="V29" s="71"/>
      <c r="W29" s="71">
        <f>SUM(文字認識!$N29:$V29)</f>
        <v>4</v>
      </c>
      <c r="X29" s="71"/>
      <c r="Y29" s="72"/>
      <c r="Z29" s="71">
        <f>42-テーブル2[[#This Row],[調整]]-テーブル2[[#This Row],[エラー]]</f>
        <v>42</v>
      </c>
      <c r="AA29" s="73"/>
      <c r="AB29" s="81"/>
      <c r="AC29" s="82"/>
      <c r="AF29" s="138"/>
    </row>
    <row r="30" spans="2:41">
      <c r="B30" s="45">
        <v>43497.646921296298</v>
      </c>
      <c r="C30" t="s">
        <v>29</v>
      </c>
      <c r="D30" t="s">
        <v>19</v>
      </c>
      <c r="E30" t="s">
        <v>39</v>
      </c>
      <c r="F30" t="s">
        <v>51</v>
      </c>
      <c r="G30" t="s">
        <v>36</v>
      </c>
      <c r="H30" t="s">
        <v>129</v>
      </c>
      <c r="I30" t="s">
        <v>35</v>
      </c>
      <c r="J30" t="s">
        <v>45</v>
      </c>
      <c r="K30" t="s">
        <v>37</v>
      </c>
      <c r="L30" t="s">
        <v>130</v>
      </c>
      <c r="M30" t="s">
        <v>128</v>
      </c>
      <c r="N30" s="71"/>
      <c r="O30" s="71"/>
      <c r="P30" s="71"/>
      <c r="Q30" s="78">
        <v>1</v>
      </c>
      <c r="R30" s="71"/>
      <c r="S30" s="71"/>
      <c r="T30" s="71"/>
      <c r="U30" s="71">
        <v>1</v>
      </c>
      <c r="V30" s="78">
        <v>3</v>
      </c>
      <c r="W30" s="71">
        <f>SUM(文字認識!$N30:$V30)</f>
        <v>5</v>
      </c>
      <c r="X30" s="71"/>
      <c r="Y30" s="72">
        <v>-1</v>
      </c>
      <c r="Z30" s="71">
        <f>42-テーブル2[[#This Row],[調整]]-テーブル2[[#This Row],[エラー]]</f>
        <v>43</v>
      </c>
      <c r="AA30" s="73"/>
      <c r="AB30" s="81"/>
      <c r="AC30" s="82"/>
      <c r="AF30" s="138"/>
    </row>
    <row r="31" spans="2:41">
      <c r="B31" s="45">
        <v>43497.653263888889</v>
      </c>
      <c r="C31" t="s">
        <v>29</v>
      </c>
      <c r="D31" t="s">
        <v>20</v>
      </c>
      <c r="E31" t="s">
        <v>39</v>
      </c>
      <c r="F31" t="s">
        <v>51</v>
      </c>
      <c r="G31" t="s">
        <v>83</v>
      </c>
      <c r="H31" t="s">
        <v>122</v>
      </c>
      <c r="I31" t="s">
        <v>135</v>
      </c>
      <c r="J31" t="s">
        <v>45</v>
      </c>
      <c r="K31" t="s">
        <v>37</v>
      </c>
      <c r="L31" t="s">
        <v>40</v>
      </c>
      <c r="M31" t="s">
        <v>134</v>
      </c>
      <c r="N31" s="71"/>
      <c r="O31" s="71"/>
      <c r="P31" s="71">
        <v>1</v>
      </c>
      <c r="Q31" s="71">
        <v>1</v>
      </c>
      <c r="R31" s="71">
        <v>1</v>
      </c>
      <c r="S31" s="71"/>
      <c r="T31" s="71"/>
      <c r="U31" s="71"/>
      <c r="V31" s="79">
        <v>1</v>
      </c>
      <c r="W31" s="71">
        <f>SUM(文字認識!$N31:$V31)</f>
        <v>4</v>
      </c>
      <c r="X31" s="71"/>
      <c r="Y31" s="72">
        <v>-1</v>
      </c>
      <c r="Z31" s="71">
        <f>42-テーブル2[[#This Row],[調整]]-テーブル2[[#This Row],[エラー]]</f>
        <v>43</v>
      </c>
      <c r="AA31" s="73"/>
      <c r="AB31" s="81"/>
      <c r="AC31" s="82"/>
      <c r="AF31" s="138"/>
    </row>
    <row r="32" spans="2:41">
      <c r="B32" s="45">
        <v>43497.650069444448</v>
      </c>
      <c r="C32" t="s">
        <v>29</v>
      </c>
      <c r="D32" t="s">
        <v>18</v>
      </c>
      <c r="E32" t="s">
        <v>39</v>
      </c>
      <c r="F32" t="s">
        <v>73</v>
      </c>
      <c r="G32" t="s">
        <v>36</v>
      </c>
      <c r="H32" t="s">
        <v>122</v>
      </c>
      <c r="I32" t="s">
        <v>132</v>
      </c>
      <c r="J32" t="s">
        <v>45</v>
      </c>
      <c r="K32" t="s">
        <v>133</v>
      </c>
      <c r="L32" t="s">
        <v>40</v>
      </c>
      <c r="M32" t="s">
        <v>131</v>
      </c>
      <c r="N32" s="71"/>
      <c r="O32" s="71">
        <v>1</v>
      </c>
      <c r="P32" s="71"/>
      <c r="Q32" s="71">
        <v>1</v>
      </c>
      <c r="R32" s="71">
        <v>1</v>
      </c>
      <c r="S32" s="71"/>
      <c r="T32" s="71">
        <v>1</v>
      </c>
      <c r="U32" s="71"/>
      <c r="V32" s="79">
        <v>2</v>
      </c>
      <c r="W32" s="71">
        <f>SUM(文字認識!$N32:$V32)</f>
        <v>6</v>
      </c>
      <c r="X32" s="71"/>
      <c r="Y32" s="72">
        <v>-1</v>
      </c>
      <c r="Z32" s="71">
        <f>42-テーブル2[[#This Row],[調整]]-テーブル2[[#This Row],[エラー]]</f>
        <v>43</v>
      </c>
      <c r="AA32" s="73"/>
      <c r="AB32" s="81"/>
      <c r="AC32" s="82"/>
      <c r="AF32" s="138"/>
    </row>
    <row r="33" spans="1:32">
      <c r="B33" s="45">
        <v>43497.612523148149</v>
      </c>
      <c r="C33" t="s">
        <v>30</v>
      </c>
      <c r="D33" t="s">
        <v>19</v>
      </c>
      <c r="E33" t="s">
        <v>138</v>
      </c>
      <c r="F33" t="s">
        <v>137</v>
      </c>
      <c r="G33" t="s">
        <v>94</v>
      </c>
      <c r="H33" t="s">
        <v>33</v>
      </c>
      <c r="I33" t="s">
        <v>35</v>
      </c>
      <c r="J33" t="s">
        <v>45</v>
      </c>
      <c r="K33" t="s">
        <v>37</v>
      </c>
      <c r="L33" t="s">
        <v>40</v>
      </c>
      <c r="M33" t="s">
        <v>32</v>
      </c>
      <c r="N33" s="71">
        <v>1</v>
      </c>
      <c r="O33" s="71">
        <v>1</v>
      </c>
      <c r="P33" s="71">
        <v>1</v>
      </c>
      <c r="Q33" s="71"/>
      <c r="R33" s="71"/>
      <c r="S33" s="71"/>
      <c r="T33" s="71"/>
      <c r="U33" s="71"/>
      <c r="V33" s="71"/>
      <c r="W33" s="71">
        <f>SUM(文字認識!$N33:$V33)</f>
        <v>3</v>
      </c>
      <c r="X33" s="71"/>
      <c r="Y33" s="72"/>
      <c r="Z33" s="71">
        <f>42-テーブル2[[#This Row],[調整]]-テーブル2[[#This Row],[エラー]]</f>
        <v>42</v>
      </c>
      <c r="AA33" s="73"/>
      <c r="AB33" s="81"/>
      <c r="AC33" s="82"/>
      <c r="AF33" s="138"/>
    </row>
    <row r="34" spans="1:32">
      <c r="B34" s="45">
        <v>43497.609259259261</v>
      </c>
      <c r="C34" t="s">
        <v>30</v>
      </c>
      <c r="D34" t="s">
        <v>20</v>
      </c>
      <c r="E34" t="s">
        <v>95</v>
      </c>
      <c r="F34" t="s">
        <v>34</v>
      </c>
      <c r="G34" t="s">
        <v>94</v>
      </c>
      <c r="H34" t="s">
        <v>33</v>
      </c>
      <c r="I34" t="s">
        <v>35</v>
      </c>
      <c r="J34" t="s">
        <v>45</v>
      </c>
      <c r="K34" t="s">
        <v>37</v>
      </c>
      <c r="L34" t="s">
        <v>136</v>
      </c>
      <c r="M34" t="s">
        <v>32</v>
      </c>
      <c r="N34" s="71">
        <v>1</v>
      </c>
      <c r="O34" s="71">
        <v>2</v>
      </c>
      <c r="P34" s="71">
        <v>1</v>
      </c>
      <c r="Q34" s="71"/>
      <c r="R34" s="71"/>
      <c r="S34" s="71"/>
      <c r="T34" s="71"/>
      <c r="U34" s="71">
        <v>1</v>
      </c>
      <c r="V34" s="71"/>
      <c r="W34" s="71">
        <f>SUM(文字認識!$N34:$V34)</f>
        <v>5</v>
      </c>
      <c r="X34" s="71"/>
      <c r="Y34" s="72"/>
      <c r="Z34" s="71">
        <f>42-テーブル2[[#This Row],[調整]]-テーブル2[[#This Row],[エラー]]</f>
        <v>42</v>
      </c>
      <c r="AA34" s="73"/>
      <c r="AB34" s="81"/>
      <c r="AC34" s="82"/>
      <c r="AF34" s="138"/>
    </row>
    <row r="35" spans="1:32">
      <c r="B35" s="45">
        <v>43497.615057870367</v>
      </c>
      <c r="C35" t="s">
        <v>30</v>
      </c>
      <c r="D35" t="s">
        <v>18</v>
      </c>
      <c r="E35" t="s">
        <v>39</v>
      </c>
      <c r="F35" t="s">
        <v>41</v>
      </c>
      <c r="G35" t="s">
        <v>36</v>
      </c>
      <c r="H35" t="s">
        <v>33</v>
      </c>
      <c r="I35" t="s">
        <v>35</v>
      </c>
      <c r="J35" t="s">
        <v>45</v>
      </c>
      <c r="K35" t="s">
        <v>37</v>
      </c>
      <c r="L35" t="s">
        <v>40</v>
      </c>
      <c r="M35" t="s">
        <v>32</v>
      </c>
      <c r="N35" s="71"/>
      <c r="O35" s="71">
        <v>1</v>
      </c>
      <c r="P35" s="71"/>
      <c r="Q35" s="71"/>
      <c r="R35" s="71"/>
      <c r="S35" s="71"/>
      <c r="T35" s="71"/>
      <c r="U35" s="71"/>
      <c r="V35" s="71"/>
      <c r="W35" s="71">
        <f>SUM(文字認識!$N35:$V35)</f>
        <v>1</v>
      </c>
      <c r="X35" s="71"/>
      <c r="Y35" s="72"/>
      <c r="Z35" s="71">
        <f>42-テーブル2[[#This Row],[調整]]-テーブル2[[#This Row],[エラー]]</f>
        <v>42</v>
      </c>
      <c r="AA35" s="73"/>
      <c r="AB35" s="81"/>
      <c r="AC35" s="82"/>
      <c r="AF35" s="138"/>
    </row>
    <row r="36" spans="1:32">
      <c r="B36" s="45">
        <v>43497.675937499997</v>
      </c>
      <c r="C36" t="s">
        <v>31</v>
      </c>
      <c r="D36" t="s">
        <v>19</v>
      </c>
      <c r="E36" t="s">
        <v>58</v>
      </c>
      <c r="F36" t="s">
        <v>51</v>
      </c>
      <c r="G36" t="s">
        <v>145</v>
      </c>
      <c r="H36" t="s">
        <v>122</v>
      </c>
      <c r="I36" t="s">
        <v>144</v>
      </c>
      <c r="J36" t="s">
        <v>45</v>
      </c>
      <c r="K36" t="s">
        <v>146</v>
      </c>
      <c r="L36" t="s">
        <v>147</v>
      </c>
      <c r="M36" t="s">
        <v>32</v>
      </c>
      <c r="N36" s="71">
        <v>2</v>
      </c>
      <c r="O36" s="74">
        <v>0</v>
      </c>
      <c r="P36" s="71">
        <v>3</v>
      </c>
      <c r="Q36" s="71">
        <v>1</v>
      </c>
      <c r="R36" s="71">
        <v>2</v>
      </c>
      <c r="S36" s="71"/>
      <c r="T36" s="71">
        <v>2</v>
      </c>
      <c r="U36" s="71">
        <v>1</v>
      </c>
      <c r="V36" s="71"/>
      <c r="W36" s="71">
        <f>SUM(文字認識!$N36:$V36)</f>
        <v>11</v>
      </c>
      <c r="X36" s="71">
        <v>1</v>
      </c>
      <c r="Y36" s="72"/>
      <c r="Z36" s="71">
        <f>42-テーブル2[[#This Row],[調整]]-テーブル2[[#This Row],[エラー]]</f>
        <v>41</v>
      </c>
      <c r="AA36" s="73"/>
      <c r="AB36" s="81"/>
      <c r="AC36" s="82"/>
      <c r="AF36" s="138"/>
    </row>
    <row r="37" spans="1:32">
      <c r="B37" s="45">
        <v>43497.672905092593</v>
      </c>
      <c r="C37" t="s">
        <v>31</v>
      </c>
      <c r="D37" t="s">
        <v>20</v>
      </c>
      <c r="E37" t="s">
        <v>142</v>
      </c>
      <c r="F37" t="s">
        <v>140</v>
      </c>
      <c r="G37" t="s">
        <v>141</v>
      </c>
      <c r="H37" t="s">
        <v>33</v>
      </c>
      <c r="I37" t="s">
        <v>87</v>
      </c>
      <c r="J37" t="s">
        <v>45</v>
      </c>
      <c r="K37" t="s">
        <v>44</v>
      </c>
      <c r="L37" t="s">
        <v>143</v>
      </c>
      <c r="M37" t="s">
        <v>139</v>
      </c>
      <c r="N37" s="71">
        <v>2</v>
      </c>
      <c r="O37" s="74">
        <v>1</v>
      </c>
      <c r="P37" s="74">
        <v>1</v>
      </c>
      <c r="Q37" s="71"/>
      <c r="R37" s="71">
        <v>2</v>
      </c>
      <c r="S37" s="71"/>
      <c r="T37" s="71">
        <v>1</v>
      </c>
      <c r="U37" s="74">
        <v>1</v>
      </c>
      <c r="V37" s="74">
        <v>1</v>
      </c>
      <c r="W37" s="71">
        <f>SUM(文字認識!$N37:$V37)</f>
        <v>9</v>
      </c>
      <c r="X37" s="71">
        <v>5</v>
      </c>
      <c r="Y37" s="72"/>
      <c r="Z37" s="71">
        <f>42-テーブル2[[#This Row],[調整]]-テーブル2[[#This Row],[エラー]]</f>
        <v>37</v>
      </c>
      <c r="AA37" s="73"/>
      <c r="AB37" s="81"/>
      <c r="AC37" s="82"/>
      <c r="AF37" s="138"/>
    </row>
    <row r="38" spans="1:32">
      <c r="B38" s="45">
        <v>43497.678368055553</v>
      </c>
      <c r="C38" t="s">
        <v>31</v>
      </c>
      <c r="D38" t="s">
        <v>18</v>
      </c>
      <c r="E38" t="s">
        <v>152</v>
      </c>
      <c r="F38" t="s">
        <v>149</v>
      </c>
      <c r="G38" t="s">
        <v>150</v>
      </c>
      <c r="H38" t="s">
        <v>33</v>
      </c>
      <c r="I38" t="s">
        <v>47</v>
      </c>
      <c r="J38" t="s">
        <v>80</v>
      </c>
      <c r="K38" t="s">
        <v>151</v>
      </c>
      <c r="L38" t="s">
        <v>40</v>
      </c>
      <c r="M38" t="s">
        <v>148</v>
      </c>
      <c r="N38" s="71">
        <v>1</v>
      </c>
      <c r="O38" s="74">
        <v>1</v>
      </c>
      <c r="P38" s="71">
        <v>4</v>
      </c>
      <c r="Q38" s="74"/>
      <c r="R38" s="71">
        <v>1</v>
      </c>
      <c r="S38" s="71">
        <v>1</v>
      </c>
      <c r="T38" s="75">
        <v>0</v>
      </c>
      <c r="U38" s="71"/>
      <c r="V38" s="71">
        <v>2</v>
      </c>
      <c r="W38" s="71">
        <f>SUM(文字認識!$N38:$V38)</f>
        <v>10</v>
      </c>
      <c r="X38" s="71">
        <v>1</v>
      </c>
      <c r="Y38" s="72">
        <v>1</v>
      </c>
      <c r="Z38" s="71">
        <f>42-テーブル2[[#This Row],[調整]]-テーブル2[[#This Row],[エラー]]</f>
        <v>40</v>
      </c>
      <c r="AA38" s="73"/>
      <c r="AB38" s="81"/>
      <c r="AC38" s="82"/>
      <c r="AF38" s="138"/>
    </row>
    <row r="39" spans="1:32">
      <c r="B39" s="45"/>
      <c r="N39" s="68"/>
      <c r="O39" s="68"/>
      <c r="P39" s="68"/>
      <c r="Q39" s="68"/>
      <c r="R39" s="68"/>
      <c r="S39" s="68"/>
      <c r="T39" s="68"/>
      <c r="U39" s="68"/>
      <c r="W39">
        <f>SUBTOTAL(109,テーブル2[誤認識])</f>
        <v>212</v>
      </c>
      <c r="Z39">
        <f>SUBTOTAL(109,テーブル2[文字数])</f>
        <v>1492</v>
      </c>
      <c r="AA39" s="83"/>
      <c r="AF39" s="138"/>
    </row>
    <row r="40" spans="1:32">
      <c r="B40" s="45"/>
      <c r="AF40" s="138"/>
    </row>
    <row r="41" spans="1:32">
      <c r="A41" s="47"/>
      <c r="AF41" s="138"/>
    </row>
    <row r="42" spans="1:32">
      <c r="E42" s="49"/>
      <c r="AF42" s="138"/>
    </row>
    <row r="43" spans="1:32">
      <c r="E43" s="51"/>
      <c r="AF43" s="138"/>
    </row>
    <row r="44" spans="1:32">
      <c r="E44" s="50"/>
      <c r="AF44" s="138"/>
    </row>
    <row r="45" spans="1:32">
      <c r="AF45" s="138"/>
    </row>
    <row r="46" spans="1:32">
      <c r="AF46" s="138"/>
    </row>
    <row r="47" spans="1:32">
      <c r="AF47" s="138"/>
    </row>
    <row r="48" spans="1:32">
      <c r="AF48" s="138"/>
    </row>
    <row r="49" spans="32:32">
      <c r="AF49" s="138"/>
    </row>
    <row r="50" spans="32:32">
      <c r="AF50" s="138"/>
    </row>
    <row r="51" spans="32:32">
      <c r="AF51" s="138"/>
    </row>
    <row r="52" spans="32:32">
      <c r="AF52" s="138"/>
    </row>
    <row r="53" spans="32:32">
      <c r="AF53" s="138"/>
    </row>
    <row r="54" spans="32:32">
      <c r="AF54" s="138"/>
    </row>
    <row r="55" spans="32:32">
      <c r="AF55" s="138"/>
    </row>
    <row r="56" spans="32:32">
      <c r="AF56" s="138"/>
    </row>
    <row r="57" spans="32:32">
      <c r="AF57" s="138"/>
    </row>
    <row r="80" spans="2:2">
      <c r="B80" s="48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1"/>
  <sheetViews>
    <sheetView topLeftCell="A3" zoomScale="90" zoomScaleNormal="90" workbookViewId="0">
      <selection activeCell="I23" sqref="I23"/>
    </sheetView>
  </sheetViews>
  <sheetFormatPr defaultRowHeight="18.75"/>
  <cols>
    <col min="2" max="2" width="12" customWidth="1"/>
    <col min="3" max="3" width="11.375" customWidth="1"/>
    <col min="4" max="4" width="12.75" bestFit="1" customWidth="1"/>
    <col min="5" max="5" width="10.5" bestFit="1" customWidth="1"/>
    <col min="6" max="6" width="9.375" bestFit="1" customWidth="1"/>
    <col min="7" max="8" width="10.5" bestFit="1" customWidth="1"/>
    <col min="9" max="9" width="12.5" customWidth="1"/>
    <col min="12" max="12" width="6.25" bestFit="1" customWidth="1"/>
    <col min="13" max="13" width="7.25" bestFit="1" customWidth="1"/>
    <col min="14" max="14" width="9" bestFit="1" customWidth="1"/>
    <col min="16" max="16" width="18.375" bestFit="1" customWidth="1"/>
    <col min="17" max="17" width="13" bestFit="1" customWidth="1"/>
    <col min="18" max="19" width="12.75" bestFit="1" customWidth="1"/>
    <col min="20" max="20" width="17.25" bestFit="1" customWidth="1"/>
    <col min="21" max="22" width="12.75" bestFit="1" customWidth="1"/>
    <col min="24" max="24" width="18.375" bestFit="1" customWidth="1"/>
    <col min="25" max="25" width="13" bestFit="1" customWidth="1"/>
    <col min="26" max="27" width="12.75" bestFit="1" customWidth="1"/>
    <col min="28" max="28" width="17.25" bestFit="1" customWidth="1"/>
    <col min="29" max="29" width="12.75" bestFit="1" customWidth="1"/>
  </cols>
  <sheetData>
    <row r="1" spans="1:30">
      <c r="A1" s="1"/>
      <c r="B1" s="1"/>
      <c r="C1" s="1"/>
      <c r="D1" s="1"/>
      <c r="E1" s="1"/>
      <c r="F1" s="1"/>
      <c r="G1" s="1"/>
      <c r="H1" s="1"/>
      <c r="I1" s="1"/>
    </row>
    <row r="2" spans="1:30" ht="19.5" thickBot="1">
      <c r="A2" s="1"/>
      <c r="B2" t="s">
        <v>264</v>
      </c>
      <c r="C2" t="s">
        <v>265</v>
      </c>
      <c r="D2" t="s">
        <v>266</v>
      </c>
      <c r="E2" t="s">
        <v>268</v>
      </c>
      <c r="F2" t="s">
        <v>267</v>
      </c>
      <c r="G2" t="s">
        <v>269</v>
      </c>
      <c r="H2" t="s">
        <v>270</v>
      </c>
      <c r="L2" s="37"/>
      <c r="M2" s="142"/>
      <c r="N2" s="37"/>
      <c r="O2" s="37"/>
      <c r="P2" t="s">
        <v>188</v>
      </c>
      <c r="Q2">
        <v>181112</v>
      </c>
      <c r="X2" t="s">
        <v>188</v>
      </c>
      <c r="Y2">
        <v>190207</v>
      </c>
    </row>
    <row r="3" spans="1:30" ht="19.5" thickBot="1">
      <c r="A3" s="1"/>
      <c r="B3" t="s">
        <v>17</v>
      </c>
      <c r="C3" t="s">
        <v>19</v>
      </c>
      <c r="D3">
        <v>42</v>
      </c>
      <c r="E3">
        <v>6</v>
      </c>
      <c r="F3" s="83">
        <f>(テーブル3[[#This Row],[文字数]]-テーブル3[[#This Row],[181112]])/テーブル3[[#This Row],[文字数]]</f>
        <v>0.8571428571428571</v>
      </c>
      <c r="G3">
        <v>4</v>
      </c>
      <c r="H3" s="83">
        <f>(テーブル3[[#This Row],[文字数]]-テーブル3[[#This Row],[190207]])/テーブル3[[#This Row],[文字数]]</f>
        <v>0.90476190476190477</v>
      </c>
      <c r="I3" s="83"/>
      <c r="J3" s="168" t="s">
        <v>271</v>
      </c>
      <c r="K3" s="162"/>
      <c r="L3" s="156" t="s">
        <v>0</v>
      </c>
      <c r="M3" s="156" t="s">
        <v>1</v>
      </c>
      <c r="N3" s="157" t="s">
        <v>2</v>
      </c>
      <c r="O3" s="1"/>
    </row>
    <row r="4" spans="1:30" ht="19.5" thickBot="1">
      <c r="A4" s="1"/>
      <c r="B4" t="s">
        <v>21</v>
      </c>
      <c r="C4" t="s">
        <v>19</v>
      </c>
      <c r="D4">
        <v>42</v>
      </c>
      <c r="E4">
        <v>8</v>
      </c>
      <c r="F4" s="83">
        <f>(テーブル3[[#This Row],[文字数]]-テーブル3[[#This Row],[181112]])/テーブル3[[#This Row],[文字数]]</f>
        <v>0.80952380952380953</v>
      </c>
      <c r="G4">
        <v>1</v>
      </c>
      <c r="H4" s="83">
        <f>(テーブル3[[#This Row],[文字数]]-テーブル3[[#This Row],[190207]])/テーブル3[[#This Row],[文字数]]</f>
        <v>0.97619047619047616</v>
      </c>
      <c r="I4" s="83"/>
      <c r="J4" s="88" t="s">
        <v>17</v>
      </c>
      <c r="K4" s="163">
        <v>181112</v>
      </c>
      <c r="L4" s="154">
        <v>0.9285714285714286</v>
      </c>
      <c r="M4" s="154">
        <v>0.8571428571428571</v>
      </c>
      <c r="N4" s="155">
        <v>0.90243902439024393</v>
      </c>
      <c r="O4" s="1"/>
      <c r="P4" t="s">
        <v>189</v>
      </c>
      <c r="X4" t="s">
        <v>189</v>
      </c>
    </row>
    <row r="5" spans="1:30">
      <c r="A5" s="1"/>
      <c r="B5" t="s">
        <v>22</v>
      </c>
      <c r="C5" t="s">
        <v>19</v>
      </c>
      <c r="D5">
        <v>42</v>
      </c>
      <c r="E5">
        <v>5</v>
      </c>
      <c r="F5" s="83">
        <f>(テーブル3[[#This Row],[文字数]]-テーブル3[[#This Row],[181112]])/テーブル3[[#This Row],[文字数]]</f>
        <v>0.88095238095238093</v>
      </c>
      <c r="G5">
        <v>2</v>
      </c>
      <c r="H5" s="83">
        <f>(テーブル3[[#This Row],[文字数]]-テーブル3[[#This Row],[190207]])/テーブル3[[#This Row],[文字数]]</f>
        <v>0.95238095238095233</v>
      </c>
      <c r="I5" s="83"/>
      <c r="J5" s="89" t="s">
        <v>21</v>
      </c>
      <c r="K5" s="164"/>
      <c r="L5" s="150">
        <v>0.82499999999999996</v>
      </c>
      <c r="M5" s="150">
        <v>0.80952380952380953</v>
      </c>
      <c r="N5" s="151">
        <v>0.80952380952380953</v>
      </c>
      <c r="O5" s="1"/>
      <c r="P5" s="54" t="s">
        <v>190</v>
      </c>
      <c r="Q5" s="54" t="s">
        <v>191</v>
      </c>
      <c r="R5" s="54" t="s">
        <v>192</v>
      </c>
      <c r="S5" s="54" t="s">
        <v>193</v>
      </c>
      <c r="T5" s="54" t="s">
        <v>194</v>
      </c>
      <c r="X5" s="54" t="s">
        <v>190</v>
      </c>
      <c r="Y5" s="54" t="s">
        <v>191</v>
      </c>
      <c r="Z5" s="54" t="s">
        <v>192</v>
      </c>
      <c r="AA5" s="54" t="s">
        <v>193</v>
      </c>
      <c r="AB5" s="54" t="s">
        <v>194</v>
      </c>
    </row>
    <row r="6" spans="1:30">
      <c r="A6" s="1"/>
      <c r="B6" t="s">
        <v>23</v>
      </c>
      <c r="C6" t="s">
        <v>19</v>
      </c>
      <c r="D6">
        <v>42</v>
      </c>
      <c r="E6">
        <v>4</v>
      </c>
      <c r="F6" s="83">
        <f>(テーブル3[[#This Row],[文字数]]-テーブル3[[#This Row],[181112]])/テーブル3[[#This Row],[文字数]]</f>
        <v>0.90476190476190477</v>
      </c>
      <c r="G6">
        <v>3</v>
      </c>
      <c r="H6" s="83">
        <f>(テーブル3[[#This Row],[文字数]]-テーブル3[[#This Row],[190207]])/テーブル3[[#This Row],[文字数]]</f>
        <v>0.9285714285714286</v>
      </c>
      <c r="I6" s="83"/>
      <c r="J6" s="89" t="s">
        <v>22</v>
      </c>
      <c r="K6" s="164"/>
      <c r="L6" s="150">
        <v>0.73170731707317072</v>
      </c>
      <c r="M6" s="150">
        <v>0.88095238095238093</v>
      </c>
      <c r="N6" s="151">
        <v>0.55000000000000004</v>
      </c>
      <c r="O6" s="1"/>
      <c r="P6" s="52" t="s">
        <v>183</v>
      </c>
      <c r="Q6" s="52">
        <v>12</v>
      </c>
      <c r="R6" s="52">
        <v>10.444553385733194</v>
      </c>
      <c r="S6" s="52">
        <v>0.87037944881109952</v>
      </c>
      <c r="T6" s="52">
        <v>5.9245819625653147E-3</v>
      </c>
      <c r="U6">
        <f>_xlfn.STDEV.P(L4:L15)</f>
        <v>7.3694414978464989E-2</v>
      </c>
      <c r="X6" s="52" t="s">
        <v>183</v>
      </c>
      <c r="Y6" s="52">
        <v>12</v>
      </c>
      <c r="Z6" s="52">
        <v>10.885083596683144</v>
      </c>
      <c r="AA6" s="52">
        <v>0.90709029972359534</v>
      </c>
      <c r="AB6" s="52">
        <v>4.1106060707595546E-3</v>
      </c>
      <c r="AC6">
        <f>_xlfn.STDEV.P(L16:L27)</f>
        <v>6.1384489611488381E-2</v>
      </c>
    </row>
    <row r="7" spans="1:30">
      <c r="A7" s="1"/>
      <c r="B7" t="s">
        <v>24</v>
      </c>
      <c r="C7" t="s">
        <v>19</v>
      </c>
      <c r="D7">
        <v>42</v>
      </c>
      <c r="E7">
        <v>5</v>
      </c>
      <c r="F7" s="83">
        <f>(テーブル3[[#This Row],[文字数]]-テーブル3[[#This Row],[181112]])/テーブル3[[#This Row],[文字数]]</f>
        <v>0.88095238095238093</v>
      </c>
      <c r="G7">
        <v>3</v>
      </c>
      <c r="H7" s="83">
        <f>(テーブル3[[#This Row],[文字数]]-テーブル3[[#This Row],[190207]])/テーブル3[[#This Row],[文字数]]</f>
        <v>0.9285714285714286</v>
      </c>
      <c r="I7" s="83"/>
      <c r="J7" s="89" t="s">
        <v>23</v>
      </c>
      <c r="K7" s="164"/>
      <c r="L7" s="150">
        <v>0.90476190476190477</v>
      </c>
      <c r="M7" s="150">
        <v>0.90476190476190477</v>
      </c>
      <c r="N7" s="151">
        <v>0.90476190476190477</v>
      </c>
      <c r="O7" s="1"/>
      <c r="P7" s="52" t="s">
        <v>185</v>
      </c>
      <c r="Q7" s="52">
        <v>12</v>
      </c>
      <c r="R7" s="52">
        <v>10.445277260081571</v>
      </c>
      <c r="S7" s="52">
        <v>0.87043977167346431</v>
      </c>
      <c r="T7" s="52">
        <v>3.0034906302062545E-3</v>
      </c>
      <c r="U7">
        <f>_xlfn.STDEV.P(M4:M15)</f>
        <v>5.2470941904598334E-2</v>
      </c>
      <c r="X7" s="52" t="s">
        <v>185</v>
      </c>
      <c r="Y7" s="52">
        <v>12</v>
      </c>
      <c r="Z7" s="52">
        <v>10.973678524160658</v>
      </c>
      <c r="AA7" s="52">
        <v>0.91447321034672147</v>
      </c>
      <c r="AB7" s="52">
        <v>1.7995758747531376E-3</v>
      </c>
      <c r="AC7">
        <f>_xlfn.STDEV.P(M16:M27)</f>
        <v>4.0615406172088316E-2</v>
      </c>
    </row>
    <row r="8" spans="1:30" ht="19.5" thickBot="1">
      <c r="A8" s="1"/>
      <c r="B8" t="s">
        <v>25</v>
      </c>
      <c r="C8" t="s">
        <v>19</v>
      </c>
      <c r="D8">
        <v>42</v>
      </c>
      <c r="E8">
        <v>5</v>
      </c>
      <c r="F8" s="83">
        <f>(テーブル3[[#This Row],[文字数]]-テーブル3[[#This Row],[181112]])/テーブル3[[#This Row],[文字数]]</f>
        <v>0.88095238095238093</v>
      </c>
      <c r="G8">
        <v>4</v>
      </c>
      <c r="H8" s="83">
        <f>(テーブル3[[#This Row],[文字数]]-テーブル3[[#This Row],[190207]])/テーブル3[[#This Row],[文字数]]</f>
        <v>0.90476190476190477</v>
      </c>
      <c r="I8" s="83"/>
      <c r="J8" s="89" t="s">
        <v>24</v>
      </c>
      <c r="K8" s="164"/>
      <c r="L8" s="150">
        <v>0.95238095238095233</v>
      </c>
      <c r="M8" s="150">
        <v>0.88095238095238093</v>
      </c>
      <c r="N8" s="151">
        <v>0.8571428571428571</v>
      </c>
      <c r="O8" s="1"/>
      <c r="P8" s="53" t="s">
        <v>259</v>
      </c>
      <c r="Q8" s="53">
        <v>12</v>
      </c>
      <c r="R8" s="53">
        <v>9.9376010967616182</v>
      </c>
      <c r="S8" s="53">
        <v>0.82813342473013485</v>
      </c>
      <c r="T8" s="53">
        <v>1.0596919671270784E-2</v>
      </c>
      <c r="U8">
        <f>_xlfn.STDEV.P(N4:N15)</f>
        <v>9.8558830309608575E-2</v>
      </c>
      <c r="X8" s="53" t="s">
        <v>259</v>
      </c>
      <c r="Y8" s="53">
        <v>12</v>
      </c>
      <c r="Z8" s="53">
        <v>10.906886630979088</v>
      </c>
      <c r="AA8" s="53">
        <v>0.90890721924825735</v>
      </c>
      <c r="AB8" s="53">
        <v>8.6932423879296939E-3</v>
      </c>
      <c r="AC8">
        <f>_xlfn.STDEV.P(N16:N27)</f>
        <v>8.926816634315328E-2</v>
      </c>
    </row>
    <row r="9" spans="1:30">
      <c r="A9" s="1"/>
      <c r="B9" t="s">
        <v>26</v>
      </c>
      <c r="C9" t="s">
        <v>19</v>
      </c>
      <c r="D9">
        <v>41</v>
      </c>
      <c r="E9">
        <v>6</v>
      </c>
      <c r="F9" s="83">
        <f>(テーブル3[[#This Row],[文字数]]-テーブル3[[#This Row],[181112]])/テーブル3[[#This Row],[文字数]]</f>
        <v>0.85365853658536583</v>
      </c>
      <c r="G9">
        <v>5</v>
      </c>
      <c r="H9" s="83">
        <f>(テーブル3[[#This Row],[文字数]]-テーブル3[[#This Row],[190207]])/テーブル3[[#This Row],[文字数]]</f>
        <v>0.87804878048780488</v>
      </c>
      <c r="I9" s="83"/>
      <c r="J9" s="89" t="s">
        <v>25</v>
      </c>
      <c r="K9" s="164"/>
      <c r="L9" s="150">
        <v>0.9285714285714286</v>
      </c>
      <c r="M9" s="150">
        <v>0.88095238095238093</v>
      </c>
      <c r="N9" s="151">
        <v>0.8571428571428571</v>
      </c>
      <c r="O9" s="1"/>
    </row>
    <row r="10" spans="1:30">
      <c r="A10" s="1"/>
      <c r="B10" t="s">
        <v>27</v>
      </c>
      <c r="C10" t="s">
        <v>19</v>
      </c>
      <c r="D10">
        <v>42</v>
      </c>
      <c r="E10">
        <v>4</v>
      </c>
      <c r="F10" s="83">
        <f>(テーブル3[[#This Row],[文字数]]-テーブル3[[#This Row],[181112]])/テーブル3[[#This Row],[文字数]]</f>
        <v>0.90476190476190477</v>
      </c>
      <c r="G10">
        <v>2</v>
      </c>
      <c r="H10" s="83">
        <f>(テーブル3[[#This Row],[文字数]]-テーブル3[[#This Row],[190207]])/テーブル3[[#This Row],[文字数]]</f>
        <v>0.95238095238095233</v>
      </c>
      <c r="I10" s="83"/>
      <c r="J10" s="89" t="s">
        <v>26</v>
      </c>
      <c r="K10" s="164"/>
      <c r="L10" s="150">
        <v>0.82499999999999996</v>
      </c>
      <c r="M10" s="150">
        <v>0.85365853658536583</v>
      </c>
      <c r="N10" s="151">
        <v>0.75</v>
      </c>
      <c r="O10" s="1"/>
    </row>
    <row r="11" spans="1:30" ht="19.5" thickBot="1">
      <c r="A11" s="1"/>
      <c r="B11" t="s">
        <v>28</v>
      </c>
      <c r="C11" t="s">
        <v>19</v>
      </c>
      <c r="D11">
        <v>42</v>
      </c>
      <c r="E11">
        <v>3</v>
      </c>
      <c r="F11" s="83">
        <f>(テーブル3[[#This Row],[文字数]]-テーブル3[[#This Row],[181112]])/テーブル3[[#This Row],[文字数]]</f>
        <v>0.9285714285714286</v>
      </c>
      <c r="G11">
        <v>4</v>
      </c>
      <c r="H11" s="83">
        <f>(テーブル3[[#This Row],[文字数]]-テーブル3[[#This Row],[190207]])/テーブル3[[#This Row],[文字数]]</f>
        <v>0.90476190476190477</v>
      </c>
      <c r="I11" s="83"/>
      <c r="J11" s="89" t="s">
        <v>27</v>
      </c>
      <c r="K11" s="164"/>
      <c r="L11" s="150">
        <v>0.8571428571428571</v>
      </c>
      <c r="M11" s="150">
        <v>0.90476190476190477</v>
      </c>
      <c r="N11" s="151">
        <v>0.88095238095238093</v>
      </c>
      <c r="O11" s="1"/>
      <c r="P11" t="s">
        <v>195</v>
      </c>
      <c r="X11" t="s">
        <v>195</v>
      </c>
    </row>
    <row r="12" spans="1:30">
      <c r="A12" s="1"/>
      <c r="B12" t="s">
        <v>29</v>
      </c>
      <c r="C12" t="s">
        <v>19</v>
      </c>
      <c r="D12">
        <v>43</v>
      </c>
      <c r="E12">
        <v>5</v>
      </c>
      <c r="F12" s="83">
        <f>(テーブル3[[#This Row],[文字数]]-テーブル3[[#This Row],[181112]])/テーブル3[[#This Row],[文字数]]</f>
        <v>0.88372093023255816</v>
      </c>
      <c r="G12">
        <v>7</v>
      </c>
      <c r="H12" s="83">
        <f>(テーブル3[[#This Row],[文字数]]-テーブル3[[#This Row],[190207]])/テーブル3[[#This Row],[文字数]]</f>
        <v>0.83720930232558144</v>
      </c>
      <c r="I12" s="83"/>
      <c r="J12" s="89" t="s">
        <v>28</v>
      </c>
      <c r="K12" s="164"/>
      <c r="L12" s="150">
        <v>0.90476190476190477</v>
      </c>
      <c r="M12" s="150">
        <v>0.9285714285714286</v>
      </c>
      <c r="N12" s="151">
        <v>0.88095238095238093</v>
      </c>
      <c r="O12" s="1"/>
      <c r="P12" s="54" t="s">
        <v>196</v>
      </c>
      <c r="Q12" s="54" t="s">
        <v>197</v>
      </c>
      <c r="R12" s="54" t="s">
        <v>198</v>
      </c>
      <c r="S12" s="54" t="s">
        <v>194</v>
      </c>
      <c r="T12" s="54" t="s">
        <v>199</v>
      </c>
      <c r="U12" s="54" t="s">
        <v>200</v>
      </c>
      <c r="V12" s="54" t="s">
        <v>201</v>
      </c>
      <c r="X12" s="54" t="s">
        <v>196</v>
      </c>
      <c r="Y12" s="54" t="s">
        <v>197</v>
      </c>
      <c r="Z12" s="54" t="s">
        <v>198</v>
      </c>
      <c r="AA12" s="54" t="s">
        <v>194</v>
      </c>
      <c r="AB12" s="54" t="s">
        <v>199</v>
      </c>
      <c r="AC12" s="54" t="s">
        <v>200</v>
      </c>
      <c r="AD12" s="54" t="s">
        <v>201</v>
      </c>
    </row>
    <row r="13" spans="1:30">
      <c r="A13" s="1"/>
      <c r="B13" t="s">
        <v>30</v>
      </c>
      <c r="C13" t="s">
        <v>19</v>
      </c>
      <c r="D13">
        <v>42</v>
      </c>
      <c r="E13">
        <v>3</v>
      </c>
      <c r="F13" s="83">
        <f>(テーブル3[[#This Row],[文字数]]-テーブル3[[#This Row],[181112]])/テーブル3[[#This Row],[文字数]]</f>
        <v>0.9285714285714286</v>
      </c>
      <c r="G13">
        <v>2</v>
      </c>
      <c r="H13" s="83">
        <f>(テーブル3[[#This Row],[文字数]]-テーブル3[[#This Row],[190207]])/テーブル3[[#This Row],[文字数]]</f>
        <v>0.95238095238095233</v>
      </c>
      <c r="I13" s="83"/>
      <c r="J13" s="89" t="s">
        <v>29</v>
      </c>
      <c r="K13" s="164"/>
      <c r="L13" s="150">
        <v>0.86046511627906974</v>
      </c>
      <c r="M13" s="150">
        <v>0.88372093023255816</v>
      </c>
      <c r="N13" s="151">
        <v>0.90697674418604646</v>
      </c>
      <c r="O13" s="1"/>
      <c r="P13" s="52" t="s">
        <v>202</v>
      </c>
      <c r="Q13" s="52">
        <v>1.4298228724746065E-2</v>
      </c>
      <c r="R13" s="52">
        <v>2</v>
      </c>
      <c r="S13" s="52">
        <v>7.1491143623730324E-3</v>
      </c>
      <c r="T13" s="52">
        <v>1.0984559070283064</v>
      </c>
      <c r="U13" s="52">
        <v>0.34526675835413023</v>
      </c>
      <c r="V13" s="52">
        <v>3.2849176510382869</v>
      </c>
      <c r="X13" s="52" t="s">
        <v>202</v>
      </c>
      <c r="Y13" s="52">
        <v>3.5515529094537479E-4</v>
      </c>
      <c r="Z13" s="52">
        <v>2</v>
      </c>
      <c r="AA13" s="52">
        <v>1.775776454726874E-4</v>
      </c>
      <c r="AB13" s="52">
        <v>3.6480001145901365E-2</v>
      </c>
      <c r="AC13" s="52">
        <v>0.96421620207846215</v>
      </c>
      <c r="AD13" s="52">
        <v>3.2849176510382869</v>
      </c>
    </row>
    <row r="14" spans="1:30">
      <c r="A14" s="1"/>
      <c r="B14" t="s">
        <v>31</v>
      </c>
      <c r="C14" t="s">
        <v>19</v>
      </c>
      <c r="D14">
        <v>41</v>
      </c>
      <c r="E14">
        <v>11</v>
      </c>
      <c r="F14" s="83">
        <f>(テーブル3[[#This Row],[文字数]]-テーブル3[[#This Row],[181112]])/テーブル3[[#This Row],[文字数]]</f>
        <v>0.73170731707317072</v>
      </c>
      <c r="G14">
        <v>6</v>
      </c>
      <c r="H14" s="83">
        <f>(テーブル3[[#This Row],[文字数]]-テーブル3[[#This Row],[190207]])/テーブル3[[#This Row],[文字数]]</f>
        <v>0.85365853658536583</v>
      </c>
      <c r="I14" s="83"/>
      <c r="J14" s="89" t="s">
        <v>30</v>
      </c>
      <c r="K14" s="164"/>
      <c r="L14" s="150">
        <v>0.97619047619047616</v>
      </c>
      <c r="M14" s="150">
        <v>0.9285714285714286</v>
      </c>
      <c r="N14" s="151">
        <v>0.88095238095238093</v>
      </c>
      <c r="O14" s="1"/>
      <c r="P14" s="52" t="s">
        <v>203</v>
      </c>
      <c r="Q14" s="52">
        <v>0.21477491490446377</v>
      </c>
      <c r="R14" s="52">
        <v>33</v>
      </c>
      <c r="S14" s="52">
        <v>6.5083307546807204E-3</v>
      </c>
      <c r="T14" s="52"/>
      <c r="U14" s="52"/>
      <c r="V14" s="52"/>
      <c r="X14" s="52" t="s">
        <v>203</v>
      </c>
      <c r="Y14" s="52">
        <v>0.16063766766786625</v>
      </c>
      <c r="Z14" s="52">
        <v>33</v>
      </c>
      <c r="AA14" s="52">
        <v>4.8678081111474623E-3</v>
      </c>
      <c r="AB14" s="52"/>
      <c r="AC14" s="52"/>
      <c r="AD14" s="52"/>
    </row>
    <row r="15" spans="1:30" ht="19.5" thickBot="1">
      <c r="A15" s="1"/>
      <c r="B15" t="s">
        <v>17</v>
      </c>
      <c r="C15" t="s">
        <v>20</v>
      </c>
      <c r="D15">
        <v>41</v>
      </c>
      <c r="E15">
        <v>4</v>
      </c>
      <c r="F15" s="83">
        <f>(テーブル3[[#This Row],[文字数]]-テーブル3[[#This Row],[181112]])/テーブル3[[#This Row],[文字数]]</f>
        <v>0.90243902439024393</v>
      </c>
      <c r="G15">
        <v>1</v>
      </c>
      <c r="H15" s="83">
        <f>(テーブル3[[#This Row],[文字数]]-テーブル3[[#This Row],[190207]])/テーブル3[[#This Row],[文字数]]</f>
        <v>0.97560975609756095</v>
      </c>
      <c r="I15" s="83"/>
      <c r="J15" s="169" t="s">
        <v>31</v>
      </c>
      <c r="K15" s="165"/>
      <c r="L15" s="158">
        <v>0.75</v>
      </c>
      <c r="M15" s="158">
        <v>0.73170731707317072</v>
      </c>
      <c r="N15" s="159">
        <v>0.7567567567567568</v>
      </c>
      <c r="O15" s="1"/>
      <c r="P15" s="52"/>
      <c r="Q15" s="52"/>
      <c r="R15" s="52"/>
      <c r="S15" s="52"/>
      <c r="T15" s="52"/>
      <c r="U15" s="52"/>
      <c r="V15" s="52"/>
      <c r="X15" s="52"/>
      <c r="Y15" s="52"/>
      <c r="Z15" s="52"/>
      <c r="AA15" s="52"/>
      <c r="AB15" s="52"/>
      <c r="AC15" s="52"/>
      <c r="AD15" s="52"/>
    </row>
    <row r="16" spans="1:30" ht="19.5" thickBot="1">
      <c r="A16" s="1"/>
      <c r="B16" t="s">
        <v>21</v>
      </c>
      <c r="C16" t="s">
        <v>20</v>
      </c>
      <c r="D16">
        <v>42</v>
      </c>
      <c r="E16">
        <v>8</v>
      </c>
      <c r="F16" s="83">
        <f>(テーブル3[[#This Row],[文字数]]-テーブル3[[#This Row],[181112]])/テーブル3[[#This Row],[文字数]]</f>
        <v>0.80952380952380953</v>
      </c>
      <c r="G16">
        <v>1</v>
      </c>
      <c r="H16" s="83">
        <f>(テーブル3[[#This Row],[文字数]]-テーブル3[[#This Row],[190207]])/テーブル3[[#This Row],[文字数]]</f>
        <v>0.97619047619047616</v>
      </c>
      <c r="I16" s="83"/>
      <c r="J16" s="170" t="s">
        <v>17</v>
      </c>
      <c r="K16" s="166">
        <v>190207</v>
      </c>
      <c r="L16" s="160">
        <v>0.97619047619047616</v>
      </c>
      <c r="M16" s="160">
        <v>0.90476190476190477</v>
      </c>
      <c r="N16" s="161">
        <v>0.97560975609756095</v>
      </c>
      <c r="O16" s="1"/>
      <c r="P16" s="53" t="s">
        <v>192</v>
      </c>
      <c r="Q16" s="53">
        <v>0.22907314362920983</v>
      </c>
      <c r="R16" s="53">
        <v>35</v>
      </c>
      <c r="S16" s="53"/>
      <c r="T16" s="53"/>
      <c r="U16" s="53"/>
      <c r="V16" s="53"/>
      <c r="X16" s="53" t="s">
        <v>192</v>
      </c>
      <c r="Y16" s="53">
        <v>0.16099282295881162</v>
      </c>
      <c r="Z16" s="53">
        <v>35</v>
      </c>
      <c r="AA16" s="53"/>
      <c r="AB16" s="53"/>
      <c r="AC16" s="53"/>
      <c r="AD16" s="53"/>
    </row>
    <row r="17" spans="1:30">
      <c r="A17" s="1"/>
      <c r="B17" t="s">
        <v>22</v>
      </c>
      <c r="C17" t="s">
        <v>20</v>
      </c>
      <c r="D17">
        <v>40</v>
      </c>
      <c r="E17">
        <v>18</v>
      </c>
      <c r="F17" s="83">
        <f>(テーブル3[[#This Row],[文字数]]-テーブル3[[#This Row],[181112]])/テーブル3[[#This Row],[文字数]]</f>
        <v>0.55000000000000004</v>
      </c>
      <c r="G17">
        <v>11</v>
      </c>
      <c r="H17" s="83">
        <f>(テーブル3[[#This Row],[文字数]]-テーブル3[[#This Row],[190207]])/テーブル3[[#This Row],[文字数]]</f>
        <v>0.72499999999999998</v>
      </c>
      <c r="I17" s="83"/>
      <c r="J17" s="89" t="s">
        <v>21</v>
      </c>
      <c r="K17" s="164"/>
      <c r="L17" s="150">
        <v>0.97499999999999998</v>
      </c>
      <c r="M17" s="150">
        <v>0.97619047619047616</v>
      </c>
      <c r="N17" s="151">
        <v>0.97619047619047616</v>
      </c>
      <c r="O17" s="1"/>
      <c r="P17" s="143"/>
      <c r="Q17" s="1"/>
      <c r="R17" s="143"/>
      <c r="X17" s="52"/>
      <c r="Y17" s="52"/>
      <c r="Z17" s="52"/>
      <c r="AA17" s="52"/>
      <c r="AB17" s="52"/>
      <c r="AC17" s="52"/>
      <c r="AD17" s="52"/>
    </row>
    <row r="18" spans="1:30">
      <c r="A18" s="1"/>
      <c r="B18" t="s">
        <v>23</v>
      </c>
      <c r="C18" t="s">
        <v>20</v>
      </c>
      <c r="D18">
        <v>42</v>
      </c>
      <c r="E18">
        <v>4</v>
      </c>
      <c r="F18" s="83">
        <f>(テーブル3[[#This Row],[文字数]]-テーブル3[[#This Row],[181112]])/テーブル3[[#This Row],[文字数]]</f>
        <v>0.90476190476190477</v>
      </c>
      <c r="G18">
        <v>1</v>
      </c>
      <c r="H18" s="83">
        <f>(テーブル3[[#This Row],[文字数]]-テーブル3[[#This Row],[190207]])/テーブル3[[#This Row],[文字数]]</f>
        <v>0.97619047619047616</v>
      </c>
      <c r="I18" s="83"/>
      <c r="J18" s="89" t="s">
        <v>22</v>
      </c>
      <c r="K18" s="164"/>
      <c r="L18" s="150">
        <v>0.78048780487804881</v>
      </c>
      <c r="M18" s="150">
        <v>0.95238095238095233</v>
      </c>
      <c r="N18" s="151">
        <v>0.72499999999999998</v>
      </c>
      <c r="O18" s="1"/>
      <c r="P18" s="143"/>
      <c r="Q18" s="1"/>
      <c r="R18" s="143"/>
      <c r="W18" s="1"/>
      <c r="X18" s="1"/>
      <c r="Y18" s="1"/>
      <c r="Z18" s="1"/>
      <c r="AA18" s="1"/>
      <c r="AB18" s="1"/>
      <c r="AC18" s="1"/>
      <c r="AD18" s="1"/>
    </row>
    <row r="19" spans="1:30">
      <c r="A19" s="1"/>
      <c r="B19" t="s">
        <v>24</v>
      </c>
      <c r="C19" t="s">
        <v>20</v>
      </c>
      <c r="D19">
        <v>42</v>
      </c>
      <c r="E19">
        <v>6</v>
      </c>
      <c r="F19" s="83">
        <f>(テーブル3[[#This Row],[文字数]]-テーブル3[[#This Row],[181112]])/テーブル3[[#This Row],[文字数]]</f>
        <v>0.8571428571428571</v>
      </c>
      <c r="G19">
        <v>4</v>
      </c>
      <c r="H19" s="83">
        <f>(テーブル3[[#This Row],[文字数]]-テーブル3[[#This Row],[190207]])/テーブル3[[#This Row],[文字数]]</f>
        <v>0.90476190476190477</v>
      </c>
      <c r="I19" s="83"/>
      <c r="J19" s="89" t="s">
        <v>23</v>
      </c>
      <c r="K19" s="164"/>
      <c r="L19" s="150">
        <v>0.95238095238095233</v>
      </c>
      <c r="M19" s="150">
        <v>0.9285714285714286</v>
      </c>
      <c r="N19" s="151">
        <v>0.97619047619047616</v>
      </c>
      <c r="O19" s="1"/>
      <c r="P19" s="1"/>
      <c r="Q19" s="145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</row>
    <row r="20" spans="1:30">
      <c r="A20" s="1"/>
      <c r="B20" t="s">
        <v>25</v>
      </c>
      <c r="C20" t="s">
        <v>20</v>
      </c>
      <c r="D20">
        <v>42</v>
      </c>
      <c r="E20">
        <v>6</v>
      </c>
      <c r="F20" s="83">
        <f>(テーブル3[[#This Row],[文字数]]-テーブル3[[#This Row],[181112]])/テーブル3[[#This Row],[文字数]]</f>
        <v>0.8571428571428571</v>
      </c>
      <c r="G20">
        <v>3</v>
      </c>
      <c r="H20" s="83">
        <f>(テーブル3[[#This Row],[文字数]]-テーブル3[[#This Row],[190207]])/テーブル3[[#This Row],[文字数]]</f>
        <v>0.9285714285714286</v>
      </c>
      <c r="I20" s="83"/>
      <c r="J20" s="89" t="s">
        <v>24</v>
      </c>
      <c r="K20" s="164"/>
      <c r="L20" s="150">
        <v>0.90476190476190477</v>
      </c>
      <c r="M20" s="150">
        <v>0.9285714285714286</v>
      </c>
      <c r="N20" s="151">
        <v>0.90476190476190477</v>
      </c>
      <c r="O20" s="1"/>
      <c r="P20" t="s">
        <v>273</v>
      </c>
      <c r="W20" s="1"/>
    </row>
    <row r="21" spans="1:30">
      <c r="A21" s="1"/>
      <c r="B21" t="s">
        <v>26</v>
      </c>
      <c r="C21" t="s">
        <v>20</v>
      </c>
      <c r="D21">
        <v>36</v>
      </c>
      <c r="E21">
        <v>9</v>
      </c>
      <c r="F21" s="83">
        <f>(テーブル3[[#This Row],[文字数]]-テーブル3[[#This Row],[181112]])/テーブル3[[#This Row],[文字数]]</f>
        <v>0.75</v>
      </c>
      <c r="G21">
        <v>7</v>
      </c>
      <c r="H21" s="83">
        <f>(テーブル3[[#This Row],[文字数]]-テーブル3[[#This Row],[190207]])/テーブル3[[#This Row],[文字数]]</f>
        <v>0.80555555555555558</v>
      </c>
      <c r="I21" s="83"/>
      <c r="J21" s="89" t="s">
        <v>25</v>
      </c>
      <c r="K21" s="164"/>
      <c r="L21" s="150">
        <v>0.90476190476190477</v>
      </c>
      <c r="M21" s="150">
        <v>0.90476190476190477</v>
      </c>
      <c r="N21" s="151">
        <v>0.9285714285714286</v>
      </c>
      <c r="O21" s="1"/>
      <c r="W21" s="1"/>
    </row>
    <row r="22" spans="1:30">
      <c r="A22" s="1"/>
      <c r="B22" t="s">
        <v>27</v>
      </c>
      <c r="C22" t="s">
        <v>20</v>
      </c>
      <c r="D22">
        <v>42</v>
      </c>
      <c r="E22">
        <v>5</v>
      </c>
      <c r="F22" s="83">
        <f>(テーブル3[[#This Row],[文字数]]-テーブル3[[#This Row],[181112]])/テーブル3[[#This Row],[文字数]]</f>
        <v>0.88095238095238093</v>
      </c>
      <c r="G22">
        <v>2</v>
      </c>
      <c r="H22" s="83">
        <f>(テーブル3[[#This Row],[文字数]]-テーブル3[[#This Row],[190207]])/テーブル3[[#This Row],[文字数]]</f>
        <v>0.95238095238095233</v>
      </c>
      <c r="I22" s="83"/>
      <c r="J22" s="89" t="s">
        <v>26</v>
      </c>
      <c r="K22" s="164"/>
      <c r="L22" s="150">
        <v>0.875</v>
      </c>
      <c r="M22" s="150">
        <v>0.87804878048780488</v>
      </c>
      <c r="N22" s="151">
        <v>0.80555555555555558</v>
      </c>
      <c r="O22" s="1"/>
      <c r="P22" t="s">
        <v>189</v>
      </c>
      <c r="Q22" t="s">
        <v>183</v>
      </c>
      <c r="R22" t="s">
        <v>185</v>
      </c>
      <c r="S22" t="s">
        <v>259</v>
      </c>
      <c r="T22" t="s">
        <v>192</v>
      </c>
      <c r="W22" s="1"/>
    </row>
    <row r="23" spans="1:30" ht="19.5" thickBot="1">
      <c r="A23" s="1"/>
      <c r="B23" t="s">
        <v>28</v>
      </c>
      <c r="C23" t="s">
        <v>20</v>
      </c>
      <c r="D23">
        <v>42</v>
      </c>
      <c r="E23">
        <v>5</v>
      </c>
      <c r="F23" s="83">
        <f>(テーブル3[[#This Row],[文字数]]-テーブル3[[#This Row],[181112]])/テーブル3[[#This Row],[文字数]]</f>
        <v>0.88095238095238093</v>
      </c>
      <c r="G23">
        <v>2</v>
      </c>
      <c r="H23" s="83">
        <f>(テーブル3[[#This Row],[文字数]]-テーブル3[[#This Row],[190207]])/テーブル3[[#This Row],[文字数]]</f>
        <v>0.95238095238095233</v>
      </c>
      <c r="I23" s="83"/>
      <c r="J23" s="89" t="s">
        <v>27</v>
      </c>
      <c r="K23" s="164"/>
      <c r="L23" s="150">
        <v>0.90476190476190477</v>
      </c>
      <c r="M23" s="150">
        <v>0.95238095238095233</v>
      </c>
      <c r="N23" s="151">
        <v>0.95238095238095233</v>
      </c>
      <c r="O23" s="1"/>
      <c r="P23" s="147">
        <v>181112</v>
      </c>
      <c r="Q23" s="147"/>
      <c r="R23" s="147"/>
      <c r="S23" s="147"/>
      <c r="T23" s="147"/>
      <c r="W23" s="1"/>
    </row>
    <row r="24" spans="1:30">
      <c r="A24" s="1"/>
      <c r="B24" t="s">
        <v>29</v>
      </c>
      <c r="C24" t="s">
        <v>20</v>
      </c>
      <c r="D24">
        <v>43</v>
      </c>
      <c r="E24">
        <v>4</v>
      </c>
      <c r="F24" s="83">
        <f>(テーブル3[[#This Row],[文字数]]-テーブル3[[#This Row],[181112]])/テーブル3[[#This Row],[文字数]]</f>
        <v>0.90697674418604646</v>
      </c>
      <c r="G24">
        <v>2</v>
      </c>
      <c r="H24" s="83">
        <f>(テーブル3[[#This Row],[文字数]]-テーブル3[[#This Row],[190207]])/テーブル3[[#This Row],[文字数]]</f>
        <v>0.95348837209302328</v>
      </c>
      <c r="I24" s="83"/>
      <c r="J24" s="89" t="s">
        <v>28</v>
      </c>
      <c r="K24" s="164"/>
      <c r="L24" s="150">
        <v>0.9285714285714286</v>
      </c>
      <c r="M24" s="150">
        <v>0.90476190476190477</v>
      </c>
      <c r="N24" s="151">
        <v>0.95238095238095233</v>
      </c>
      <c r="O24" s="1"/>
      <c r="P24" s="52" t="s">
        <v>191</v>
      </c>
      <c r="Q24" s="52">
        <v>12</v>
      </c>
      <c r="R24" s="52">
        <v>12</v>
      </c>
      <c r="S24" s="52">
        <v>12</v>
      </c>
      <c r="T24" s="52">
        <v>36</v>
      </c>
      <c r="W24" s="1"/>
    </row>
    <row r="25" spans="1:30">
      <c r="A25" s="1"/>
      <c r="B25" t="s">
        <v>30</v>
      </c>
      <c r="C25" t="s">
        <v>20</v>
      </c>
      <c r="D25">
        <v>42</v>
      </c>
      <c r="E25">
        <v>5</v>
      </c>
      <c r="F25" s="83">
        <f>(テーブル3[[#This Row],[文字数]]-テーブル3[[#This Row],[181112]])/テーブル3[[#This Row],[文字数]]</f>
        <v>0.88095238095238093</v>
      </c>
      <c r="G25">
        <v>0</v>
      </c>
      <c r="H25" s="83">
        <f>(テーブル3[[#This Row],[文字数]]-テーブル3[[#This Row],[190207]])/テーブル3[[#This Row],[文字数]]</f>
        <v>1</v>
      </c>
      <c r="I25" s="83"/>
      <c r="J25" s="89" t="s">
        <v>29</v>
      </c>
      <c r="K25" s="164"/>
      <c r="L25" s="150">
        <v>0.90697674418604646</v>
      </c>
      <c r="M25" s="150">
        <v>0.83720930232558144</v>
      </c>
      <c r="N25" s="151">
        <v>0.95348837209302328</v>
      </c>
      <c r="O25" s="1"/>
      <c r="P25" s="52" t="s">
        <v>192</v>
      </c>
      <c r="Q25" s="52">
        <v>10.444553385733194</v>
      </c>
      <c r="R25" s="52">
        <v>10.445277260081571</v>
      </c>
      <c r="S25" s="52">
        <v>9.9376010967616182</v>
      </c>
      <c r="T25" s="52">
        <v>30.82743174257638</v>
      </c>
      <c r="W25" s="1"/>
    </row>
    <row r="26" spans="1:30">
      <c r="A26" s="1"/>
      <c r="B26" t="s">
        <v>31</v>
      </c>
      <c r="C26" t="s">
        <v>20</v>
      </c>
      <c r="D26">
        <v>37</v>
      </c>
      <c r="E26">
        <v>9</v>
      </c>
      <c r="F26" s="83">
        <f>(テーブル3[[#This Row],[文字数]]-テーブル3[[#This Row],[181112]])/テーブル3[[#This Row],[文字数]]</f>
        <v>0.7567567567567568</v>
      </c>
      <c r="G26">
        <v>9</v>
      </c>
      <c r="H26" s="83">
        <f>(テーブル3[[#This Row],[文字数]]-テーブル3[[#This Row],[190207]])/テーブル3[[#This Row],[文字数]]</f>
        <v>0.7567567567567568</v>
      </c>
      <c r="I26" s="83"/>
      <c r="J26" s="89" t="s">
        <v>30</v>
      </c>
      <c r="K26" s="164"/>
      <c r="L26" s="150">
        <v>0.97619047619047616</v>
      </c>
      <c r="M26" s="150">
        <v>0.95238095238095233</v>
      </c>
      <c r="N26" s="151">
        <v>1</v>
      </c>
      <c r="O26" s="1"/>
      <c r="P26" s="52" t="s">
        <v>193</v>
      </c>
      <c r="Q26" s="52">
        <v>0.87037944881109952</v>
      </c>
      <c r="R26" s="52">
        <v>0.87043977167346431</v>
      </c>
      <c r="S26" s="52">
        <v>0.82813342473013485</v>
      </c>
      <c r="T26" s="52">
        <v>0.85631754840489949</v>
      </c>
      <c r="W26" s="1"/>
    </row>
    <row r="27" spans="1:30" ht="19.5" thickBot="1">
      <c r="A27" s="1"/>
      <c r="B27" t="s">
        <v>17</v>
      </c>
      <c r="C27" t="s">
        <v>18</v>
      </c>
      <c r="D27">
        <v>42</v>
      </c>
      <c r="E27">
        <v>3</v>
      </c>
      <c r="F27" s="83">
        <f>(テーブル3[[#This Row],[文字数]]-テーブル3[[#This Row],[181112]])/テーブル3[[#This Row],[文字数]]</f>
        <v>0.9285714285714286</v>
      </c>
      <c r="G27">
        <v>1</v>
      </c>
      <c r="H27" s="83">
        <f>(テーブル3[[#This Row],[文字数]]-テーブル3[[#This Row],[190207]])/テーブル3[[#This Row],[文字数]]</f>
        <v>0.97619047619047616</v>
      </c>
      <c r="I27" s="83"/>
      <c r="J27" s="24" t="s">
        <v>31</v>
      </c>
      <c r="K27" s="167"/>
      <c r="L27" s="152">
        <v>0.8</v>
      </c>
      <c r="M27" s="152">
        <v>0.85365853658536583</v>
      </c>
      <c r="N27" s="153">
        <v>0.75675675675675702</v>
      </c>
      <c r="O27" s="1"/>
      <c r="P27" s="52" t="s">
        <v>194</v>
      </c>
      <c r="Q27" s="52">
        <v>5.9245819625653147E-3</v>
      </c>
      <c r="R27" s="52">
        <v>3.0034906302062545E-3</v>
      </c>
      <c r="S27" s="52">
        <v>1.0596919671270784E-2</v>
      </c>
      <c r="T27" s="52">
        <v>6.5449469608345667E-3</v>
      </c>
      <c r="W27" s="1"/>
    </row>
    <row r="28" spans="1:30">
      <c r="A28" s="1"/>
      <c r="B28" t="s">
        <v>21</v>
      </c>
      <c r="C28" t="s">
        <v>18</v>
      </c>
      <c r="D28">
        <v>40</v>
      </c>
      <c r="E28">
        <v>7</v>
      </c>
      <c r="F28" s="149">
        <f>(テーブル3[[#This Row],[文字数]]-テーブル3[[#This Row],[181112]])/テーブル3[[#This Row],[文字数]]</f>
        <v>0.82499999999999996</v>
      </c>
      <c r="G28">
        <v>1</v>
      </c>
      <c r="H28" s="83">
        <f>(テーブル3[[#This Row],[文字数]]-テーブル3[[#This Row],[190207]])/テーブル3[[#This Row],[文字数]]</f>
        <v>0.97499999999999998</v>
      </c>
      <c r="I28" s="83"/>
      <c r="O28" s="1"/>
      <c r="P28" s="52"/>
      <c r="Q28" s="52"/>
      <c r="R28" s="52"/>
      <c r="S28" s="52"/>
      <c r="T28" s="52"/>
      <c r="W28" s="1"/>
    </row>
    <row r="29" spans="1:30" ht="19.5" thickBot="1">
      <c r="A29" s="1"/>
      <c r="B29" t="s">
        <v>22</v>
      </c>
      <c r="C29" t="s">
        <v>18</v>
      </c>
      <c r="D29">
        <v>41</v>
      </c>
      <c r="E29">
        <v>11</v>
      </c>
      <c r="F29" s="149">
        <f>(テーブル3[[#This Row],[文字数]]-テーブル3[[#This Row],[181112]])/テーブル3[[#This Row],[文字数]]</f>
        <v>0.73170731707317072</v>
      </c>
      <c r="G29">
        <v>9</v>
      </c>
      <c r="H29" s="83">
        <f>(テーブル3[[#This Row],[文字数]]-テーブル3[[#This Row],[190207]])/テーブル3[[#This Row],[文字数]]</f>
        <v>0.78048780487804881</v>
      </c>
      <c r="I29" s="83"/>
      <c r="O29" s="1"/>
      <c r="P29" s="147">
        <v>190207</v>
      </c>
      <c r="Q29" s="147"/>
      <c r="R29" s="147"/>
      <c r="S29" s="147"/>
      <c r="T29" s="147"/>
      <c r="W29" s="1"/>
    </row>
    <row r="30" spans="1:30">
      <c r="A30" s="1"/>
      <c r="B30" t="s">
        <v>23</v>
      </c>
      <c r="C30" t="s">
        <v>18</v>
      </c>
      <c r="D30">
        <v>42</v>
      </c>
      <c r="E30">
        <v>4</v>
      </c>
      <c r="F30" s="149">
        <f>(テーブル3[[#This Row],[文字数]]-テーブル3[[#This Row],[181112]])/テーブル3[[#This Row],[文字数]]</f>
        <v>0.90476190476190477</v>
      </c>
      <c r="G30">
        <v>2</v>
      </c>
      <c r="H30" s="83">
        <f>(テーブル3[[#This Row],[文字数]]-テーブル3[[#This Row],[190207]])/テーブル3[[#This Row],[文字数]]</f>
        <v>0.95238095238095233</v>
      </c>
      <c r="I30" s="83"/>
      <c r="O30" s="142"/>
      <c r="P30" s="52" t="s">
        <v>191</v>
      </c>
      <c r="Q30" s="52">
        <v>12</v>
      </c>
      <c r="R30" s="52">
        <v>12</v>
      </c>
      <c r="S30" s="52">
        <v>12</v>
      </c>
      <c r="T30" s="52">
        <v>36</v>
      </c>
      <c r="W30" s="1"/>
    </row>
    <row r="31" spans="1:30">
      <c r="A31" s="1"/>
      <c r="B31" t="s">
        <v>24</v>
      </c>
      <c r="C31" t="s">
        <v>18</v>
      </c>
      <c r="D31">
        <v>42</v>
      </c>
      <c r="E31">
        <v>2</v>
      </c>
      <c r="F31" s="149">
        <f>(テーブル3[[#This Row],[文字数]]-テーブル3[[#This Row],[181112]])/テーブル3[[#This Row],[文字数]]</f>
        <v>0.95238095238095233</v>
      </c>
      <c r="G31">
        <v>4</v>
      </c>
      <c r="H31" s="83">
        <f>(テーブル3[[#This Row],[文字数]]-テーブル3[[#This Row],[190207]])/テーブル3[[#This Row],[文字数]]</f>
        <v>0.90476190476190477</v>
      </c>
      <c r="I31" s="83"/>
      <c r="O31" s="1"/>
      <c r="P31" s="52" t="s">
        <v>192</v>
      </c>
      <c r="Q31" s="52">
        <v>10.885083596683144</v>
      </c>
      <c r="R31" s="52">
        <v>10.973678524160658</v>
      </c>
      <c r="S31" s="52">
        <v>10.906886630979088</v>
      </c>
      <c r="T31" s="52">
        <v>32.765648751822894</v>
      </c>
      <c r="W31" s="1"/>
    </row>
    <row r="32" spans="1:30">
      <c r="A32" s="1"/>
      <c r="B32" t="s">
        <v>25</v>
      </c>
      <c r="C32" t="s">
        <v>18</v>
      </c>
      <c r="D32">
        <v>42</v>
      </c>
      <c r="E32">
        <v>3</v>
      </c>
      <c r="F32" s="149">
        <f>(テーブル3[[#This Row],[文字数]]-テーブル3[[#This Row],[181112]])/テーブル3[[#This Row],[文字数]]</f>
        <v>0.9285714285714286</v>
      </c>
      <c r="G32">
        <v>4</v>
      </c>
      <c r="H32" s="83">
        <f>(テーブル3[[#This Row],[文字数]]-テーブル3[[#This Row],[190207]])/テーブル3[[#This Row],[文字数]]</f>
        <v>0.90476190476190477</v>
      </c>
      <c r="I32" s="83"/>
      <c r="L32" s="1"/>
      <c r="M32" s="1"/>
      <c r="N32" s="1"/>
      <c r="O32" s="1"/>
      <c r="P32" s="52" t="s">
        <v>193</v>
      </c>
      <c r="Q32" s="52">
        <v>0.90709029972359534</v>
      </c>
      <c r="R32" s="52">
        <v>0.91447321034672147</v>
      </c>
      <c r="S32" s="52">
        <v>0.90890721924825735</v>
      </c>
      <c r="T32" s="52">
        <v>0.91015690977285812</v>
      </c>
      <c r="W32" s="1"/>
    </row>
    <row r="33" spans="1:23">
      <c r="A33" s="1"/>
      <c r="B33" t="s">
        <v>26</v>
      </c>
      <c r="C33" t="s">
        <v>18</v>
      </c>
      <c r="D33">
        <v>40</v>
      </c>
      <c r="E33">
        <v>7</v>
      </c>
      <c r="F33" s="149">
        <f>(テーブル3[[#This Row],[文字数]]-テーブル3[[#This Row],[181112]])/テーブル3[[#This Row],[文字数]]</f>
        <v>0.82499999999999996</v>
      </c>
      <c r="G33">
        <v>5</v>
      </c>
      <c r="H33" s="83">
        <f>(テーブル3[[#This Row],[文字数]]-テーブル3[[#This Row],[190207]])/テーブル3[[#This Row],[文字数]]</f>
        <v>0.875</v>
      </c>
      <c r="I33" s="83"/>
      <c r="L33" s="1"/>
      <c r="M33" s="82"/>
      <c r="N33" s="1"/>
      <c r="O33" s="1"/>
      <c r="P33" s="52" t="s">
        <v>194</v>
      </c>
      <c r="Q33" s="52">
        <v>4.1106060707595546E-3</v>
      </c>
      <c r="R33" s="52">
        <v>1.7995758747531376E-3</v>
      </c>
      <c r="S33" s="52">
        <v>8.6932423879296939E-3</v>
      </c>
      <c r="T33" s="52">
        <v>4.5997949416803317E-3</v>
      </c>
      <c r="W33" s="1"/>
    </row>
    <row r="34" spans="1:23">
      <c r="A34" s="1"/>
      <c r="B34" t="s">
        <v>27</v>
      </c>
      <c r="C34" t="s">
        <v>18</v>
      </c>
      <c r="D34">
        <v>42</v>
      </c>
      <c r="E34">
        <v>6</v>
      </c>
      <c r="F34" s="149">
        <f>(テーブル3[[#This Row],[文字数]]-テーブル3[[#This Row],[181112]])/テーブル3[[#This Row],[文字数]]</f>
        <v>0.8571428571428571</v>
      </c>
      <c r="G34">
        <v>4</v>
      </c>
      <c r="H34" s="83">
        <f>(テーブル3[[#This Row],[文字数]]-テーブル3[[#This Row],[190207]])/テーブル3[[#This Row],[文字数]]</f>
        <v>0.90476190476190477</v>
      </c>
      <c r="I34" s="83"/>
      <c r="L34" s="1"/>
      <c r="M34" s="82"/>
      <c r="N34" s="1"/>
      <c r="O34" s="1"/>
      <c r="P34" s="52"/>
      <c r="Q34" s="52"/>
      <c r="R34" s="52"/>
      <c r="S34" s="52"/>
      <c r="T34" s="52"/>
      <c r="W34" s="1"/>
    </row>
    <row r="35" spans="1:23" ht="19.5" thickBot="1">
      <c r="A35" s="1"/>
      <c r="B35" t="s">
        <v>28</v>
      </c>
      <c r="C35" t="s">
        <v>18</v>
      </c>
      <c r="D35">
        <v>42</v>
      </c>
      <c r="E35">
        <v>4</v>
      </c>
      <c r="F35" s="83">
        <f>(テーブル3[[#This Row],[文字数]]-テーブル3[[#This Row],[181112]])/テーブル3[[#This Row],[文字数]]</f>
        <v>0.90476190476190477</v>
      </c>
      <c r="G35">
        <v>3</v>
      </c>
      <c r="H35" s="83">
        <f>(テーブル3[[#This Row],[文字数]]-テーブル3[[#This Row],[190207]])/テーブル3[[#This Row],[文字数]]</f>
        <v>0.9285714285714286</v>
      </c>
      <c r="I35" s="83"/>
      <c r="L35" s="1"/>
      <c r="M35" s="1"/>
      <c r="N35" s="1"/>
      <c r="O35" s="1"/>
      <c r="P35" s="147" t="s">
        <v>192</v>
      </c>
      <c r="Q35" s="147"/>
      <c r="R35" s="147"/>
      <c r="S35" s="147"/>
      <c r="W35" s="1"/>
    </row>
    <row r="36" spans="1:23">
      <c r="A36" s="1"/>
      <c r="B36" t="s">
        <v>29</v>
      </c>
      <c r="C36" t="s">
        <v>18</v>
      </c>
      <c r="D36">
        <v>43</v>
      </c>
      <c r="E36">
        <v>6</v>
      </c>
      <c r="F36" s="83">
        <f>(テーブル3[[#This Row],[文字数]]-テーブル3[[#This Row],[181112]])/テーブル3[[#This Row],[文字数]]</f>
        <v>0.86046511627906974</v>
      </c>
      <c r="G36">
        <v>4</v>
      </c>
      <c r="H36" s="83">
        <f>(テーブル3[[#This Row],[文字数]]-テーブル3[[#This Row],[190207]])/テーブル3[[#This Row],[文字数]]</f>
        <v>0.90697674418604646</v>
      </c>
      <c r="I36" s="83"/>
      <c r="L36" s="1"/>
      <c r="M36" s="1"/>
      <c r="N36" s="1"/>
      <c r="O36" s="1"/>
      <c r="P36" s="52" t="s">
        <v>191</v>
      </c>
      <c r="Q36" s="52">
        <v>24</v>
      </c>
      <c r="R36" s="52">
        <v>24</v>
      </c>
      <c r="S36" s="52">
        <v>24</v>
      </c>
      <c r="W36" s="1"/>
    </row>
    <row r="37" spans="1:23">
      <c r="A37" s="1"/>
      <c r="B37" t="s">
        <v>30</v>
      </c>
      <c r="C37" t="s">
        <v>18</v>
      </c>
      <c r="D37">
        <v>42</v>
      </c>
      <c r="E37">
        <v>1</v>
      </c>
      <c r="F37" s="83">
        <f>(テーブル3[[#This Row],[文字数]]-テーブル3[[#This Row],[181112]])/テーブル3[[#This Row],[文字数]]</f>
        <v>0.97619047619047616</v>
      </c>
      <c r="G37">
        <v>1</v>
      </c>
      <c r="H37" s="83">
        <f>(テーブル3[[#This Row],[文字数]]-テーブル3[[#This Row],[190207]])/テーブル3[[#This Row],[文字数]]</f>
        <v>0.97619047619047616</v>
      </c>
      <c r="I37" s="83"/>
      <c r="L37" s="1"/>
      <c r="M37" s="1"/>
      <c r="N37" s="1"/>
      <c r="O37" s="1"/>
      <c r="P37" s="52" t="s">
        <v>192</v>
      </c>
      <c r="Q37" s="52">
        <v>21.329636982416339</v>
      </c>
      <c r="R37" s="52">
        <v>21.418955784242229</v>
      </c>
      <c r="S37" s="52">
        <v>20.844487727740706</v>
      </c>
      <c r="W37" s="1"/>
    </row>
    <row r="38" spans="1:23">
      <c r="A38" s="1"/>
      <c r="B38" t="s">
        <v>31</v>
      </c>
      <c r="C38" t="s">
        <v>18</v>
      </c>
      <c r="D38">
        <v>40</v>
      </c>
      <c r="E38">
        <v>10</v>
      </c>
      <c r="F38" s="83">
        <f>(テーブル3[[#This Row],[文字数]]-テーブル3[[#This Row],[181112]])/テーブル3[[#This Row],[文字数]]</f>
        <v>0.75</v>
      </c>
      <c r="G38">
        <v>8</v>
      </c>
      <c r="H38" s="83">
        <f>(テーブル3[[#This Row],[文字数]]-テーブル3[[#This Row],[190207]])/テーブル3[[#This Row],[文字数]]</f>
        <v>0.8</v>
      </c>
      <c r="I38" s="83"/>
      <c r="L38" s="1"/>
      <c r="M38" s="1"/>
      <c r="N38" s="1"/>
      <c r="O38" s="1"/>
      <c r="P38" s="52" t="s">
        <v>193</v>
      </c>
      <c r="Q38" s="52">
        <v>0.88873487426734732</v>
      </c>
      <c r="R38" s="52">
        <v>0.89245649101009306</v>
      </c>
      <c r="S38" s="52">
        <v>0.86852032198919626</v>
      </c>
      <c r="W38" s="1"/>
    </row>
    <row r="39" spans="1:23">
      <c r="F39" s="83">
        <f>SUBTOTAL(101,テーブル3[認識率])</f>
        <v>0.85631754840489938</v>
      </c>
      <c r="H39" s="83">
        <f>SUBTOTAL(101,テーブル3[認識率2])</f>
        <v>0.91015690977285801</v>
      </c>
      <c r="I39" s="83"/>
      <c r="N39" s="1"/>
      <c r="O39" s="1"/>
      <c r="P39" s="52" t="s">
        <v>194</v>
      </c>
      <c r="Q39" s="52">
        <v>5.1510081658648057E-3</v>
      </c>
      <c r="R39" s="52">
        <v>2.8029301688218392E-3</v>
      </c>
      <c r="S39" s="52">
        <v>1.0927748605927504E-2</v>
      </c>
      <c r="W39" s="1"/>
    </row>
    <row r="40" spans="1:23">
      <c r="D40">
        <v>1492</v>
      </c>
      <c r="E40">
        <v>212</v>
      </c>
      <c r="F40" s="83">
        <f>(D40-E40)/D40</f>
        <v>0.85790884718498661</v>
      </c>
      <c r="G40">
        <v>132</v>
      </c>
      <c r="H40" s="83">
        <f>(D40-G40)/D40</f>
        <v>0.91152815013404831</v>
      </c>
      <c r="N40" s="1"/>
      <c r="O40" s="1"/>
      <c r="P40" s="52"/>
      <c r="Q40" s="52"/>
      <c r="R40" s="52"/>
      <c r="S40" s="52"/>
      <c r="W40" s="1"/>
    </row>
    <row r="41" spans="1:23">
      <c r="N41" s="1"/>
      <c r="O41" s="1"/>
      <c r="W41" s="1"/>
    </row>
    <row r="42" spans="1:23" ht="19.5" thickBot="1">
      <c r="B42" s="115" t="s">
        <v>258</v>
      </c>
      <c r="C42" s="5"/>
      <c r="D42" s="5"/>
      <c r="E42" s="5"/>
      <c r="F42" s="5"/>
      <c r="G42" s="5"/>
      <c r="N42" s="1"/>
      <c r="O42" s="1"/>
      <c r="P42" t="s">
        <v>195</v>
      </c>
      <c r="W42" s="1"/>
    </row>
    <row r="43" spans="1:23">
      <c r="B43" s="228" t="s">
        <v>256</v>
      </c>
      <c r="C43" s="227" t="s">
        <v>252</v>
      </c>
      <c r="D43" s="231">
        <v>181112</v>
      </c>
      <c r="E43" s="232"/>
      <c r="F43" s="231">
        <v>190207</v>
      </c>
      <c r="G43" s="232"/>
      <c r="N43" s="1"/>
      <c r="O43" s="1"/>
      <c r="P43" s="54" t="s">
        <v>196</v>
      </c>
      <c r="Q43" s="54" t="s">
        <v>197</v>
      </c>
      <c r="R43" s="54" t="s">
        <v>198</v>
      </c>
      <c r="S43" s="54" t="s">
        <v>194</v>
      </c>
      <c r="T43" s="54" t="s">
        <v>199</v>
      </c>
      <c r="U43" s="54" t="s">
        <v>200</v>
      </c>
      <c r="V43" s="54" t="s">
        <v>201</v>
      </c>
      <c r="W43" s="1"/>
    </row>
    <row r="44" spans="1:23" ht="19.5" thickBot="1">
      <c r="B44" s="229"/>
      <c r="C44" s="230"/>
      <c r="D44" s="39" t="s">
        <v>253</v>
      </c>
      <c r="E44" s="12" t="s">
        <v>254</v>
      </c>
      <c r="F44" s="39" t="s">
        <v>253</v>
      </c>
      <c r="G44" s="12" t="s">
        <v>254</v>
      </c>
      <c r="N44" s="1"/>
      <c r="O44" s="1"/>
      <c r="P44" s="52" t="s">
        <v>274</v>
      </c>
      <c r="Q44" s="52">
        <v>5.2176182985173292E-2</v>
      </c>
      <c r="R44" s="52">
        <v>1</v>
      </c>
      <c r="S44" s="52">
        <v>5.2176182985173292E-2</v>
      </c>
      <c r="T44" s="52">
        <v>9.1729159780039069</v>
      </c>
      <c r="U44" s="52">
        <v>3.5032403855434877E-3</v>
      </c>
      <c r="V44" s="52">
        <v>7.0351913585642567</v>
      </c>
      <c r="W44" s="1" t="s">
        <v>249</v>
      </c>
    </row>
    <row r="45" spans="1:23">
      <c r="B45" s="125" t="s">
        <v>18</v>
      </c>
      <c r="C45" s="123">
        <v>498</v>
      </c>
      <c r="D45" s="120">
        <v>64</v>
      </c>
      <c r="E45" s="121">
        <f>(C45-D45)/C45</f>
        <v>0.87148594377510036</v>
      </c>
      <c r="F45" s="122">
        <v>46</v>
      </c>
      <c r="G45" s="121">
        <f>(C45-F45)/C45</f>
        <v>0.90763052208835338</v>
      </c>
      <c r="N45" s="1"/>
      <c r="O45" s="1"/>
      <c r="P45" s="52" t="s">
        <v>272</v>
      </c>
      <c r="Q45" s="52">
        <v>7.9633499390636686E-3</v>
      </c>
      <c r="R45" s="52">
        <v>2</v>
      </c>
      <c r="S45" s="52">
        <v>3.9816749695318343E-3</v>
      </c>
      <c r="T45" s="52">
        <v>0.70000463540262325</v>
      </c>
      <c r="U45" s="52">
        <v>0.50023182223063123</v>
      </c>
      <c r="V45" s="52">
        <v>4.9419808481252803</v>
      </c>
      <c r="W45" s="1"/>
    </row>
    <row r="46" spans="1:23">
      <c r="B46" s="116" t="s">
        <v>19</v>
      </c>
      <c r="C46" s="124">
        <v>503</v>
      </c>
      <c r="D46" s="119">
        <v>65</v>
      </c>
      <c r="E46" s="112">
        <f>(C46-D46)/C46</f>
        <v>0.87077534791252487</v>
      </c>
      <c r="F46" s="118">
        <v>43</v>
      </c>
      <c r="G46" s="112">
        <f>(C46-F46)/C46</f>
        <v>0.91451292246520877</v>
      </c>
      <c r="N46" s="1"/>
      <c r="O46" s="1"/>
      <c r="P46" s="52" t="s">
        <v>275</v>
      </c>
      <c r="Q46" s="52">
        <v>6.6900340766277711E-3</v>
      </c>
      <c r="R46" s="52">
        <v>2</v>
      </c>
      <c r="S46" s="52">
        <v>3.3450170383138855E-3</v>
      </c>
      <c r="T46" s="52">
        <v>0.5880759856688631</v>
      </c>
      <c r="U46" s="52">
        <v>0.55827839928622214</v>
      </c>
      <c r="V46" s="52">
        <v>4.9419808481252803</v>
      </c>
      <c r="W46" s="1"/>
    </row>
    <row r="47" spans="1:23" ht="19.5" thickBot="1">
      <c r="B47" s="126" t="s">
        <v>20</v>
      </c>
      <c r="C47" s="127">
        <v>491</v>
      </c>
      <c r="D47" s="128">
        <v>83</v>
      </c>
      <c r="E47" s="129">
        <f>(C47-D47)/C47</f>
        <v>0.83095723014256617</v>
      </c>
      <c r="F47" s="130">
        <v>43</v>
      </c>
      <c r="G47" s="129">
        <f>(C47-F47)/C47</f>
        <v>0.91242362525458254</v>
      </c>
      <c r="N47" s="1"/>
      <c r="O47" s="1"/>
      <c r="P47" s="52" t="s">
        <v>276</v>
      </c>
      <c r="Q47" s="52">
        <v>0.37541258257233001</v>
      </c>
      <c r="R47" s="52">
        <v>66</v>
      </c>
      <c r="S47" s="52">
        <v>5.6880694329140913E-3</v>
      </c>
      <c r="T47" s="52"/>
      <c r="U47" s="52"/>
      <c r="V47" s="52"/>
      <c r="W47" s="1"/>
    </row>
    <row r="48" spans="1:23" ht="19.5" thickBot="1">
      <c r="B48" s="131" t="s">
        <v>255</v>
      </c>
      <c r="C48" s="132">
        <f>SUM(C45:C47)</f>
        <v>1492</v>
      </c>
      <c r="D48" s="133">
        <f>SUM(D45:D47)</f>
        <v>212</v>
      </c>
      <c r="E48" s="134">
        <f>(C48-D48)/C48</f>
        <v>0.85790884718498661</v>
      </c>
      <c r="F48" s="135">
        <f>SUM(F45:F47)</f>
        <v>132</v>
      </c>
      <c r="G48" s="134">
        <f>(C48-F48)/C48</f>
        <v>0.91152815013404831</v>
      </c>
      <c r="N48" s="1"/>
      <c r="O48" s="1"/>
      <c r="P48" s="52"/>
      <c r="Q48" s="52"/>
      <c r="R48" s="52"/>
      <c r="S48" s="52"/>
      <c r="T48" s="52"/>
      <c r="U48" s="52"/>
      <c r="V48" s="52"/>
      <c r="W48" s="1"/>
    </row>
    <row r="49" spans="2:23" ht="19.5" thickBot="1">
      <c r="N49" s="1"/>
      <c r="O49" s="1"/>
      <c r="P49" s="53" t="s">
        <v>192</v>
      </c>
      <c r="Q49" s="53">
        <v>0.44224214957319474</v>
      </c>
      <c r="R49" s="53">
        <v>71</v>
      </c>
      <c r="S49" s="53"/>
      <c r="T49" s="53"/>
      <c r="U49" s="53"/>
      <c r="V49" s="53"/>
      <c r="W49" s="1"/>
    </row>
    <row r="50" spans="2:23">
      <c r="N50" s="1"/>
      <c r="O50" s="1"/>
      <c r="P50" s="52"/>
      <c r="Q50" s="52"/>
      <c r="R50" s="52"/>
      <c r="S50" s="52"/>
      <c r="T50" s="52"/>
      <c r="U50" s="1"/>
      <c r="V50" s="1"/>
      <c r="W50" s="1"/>
    </row>
    <row r="51" spans="2:23" ht="19.5" thickBot="1">
      <c r="B51" s="171" t="s">
        <v>277</v>
      </c>
      <c r="E51" s="1"/>
      <c r="F51" s="1"/>
      <c r="G51" s="1"/>
      <c r="N51" s="1"/>
      <c r="O51" s="1"/>
      <c r="P51" s="52"/>
      <c r="Q51" s="52"/>
      <c r="R51" s="52"/>
      <c r="S51" s="52"/>
      <c r="T51" s="52"/>
      <c r="U51" s="1"/>
      <c r="V51" s="1"/>
      <c r="W51" s="1"/>
    </row>
    <row r="52" spans="2:23" ht="19.5" thickBot="1">
      <c r="B52" s="178"/>
      <c r="C52" s="162">
        <v>181112</v>
      </c>
      <c r="D52" s="179">
        <v>190207</v>
      </c>
      <c r="E52" s="37"/>
      <c r="F52" s="37"/>
      <c r="G52" s="37"/>
      <c r="N52" s="1"/>
      <c r="O52" s="1"/>
      <c r="P52" s="52"/>
      <c r="Q52" s="52"/>
      <c r="R52" s="52"/>
      <c r="S52" s="52"/>
      <c r="T52" s="52"/>
      <c r="U52" s="1"/>
      <c r="V52" s="1"/>
      <c r="W52" s="1"/>
    </row>
    <row r="53" spans="2:23">
      <c r="B53" s="180" t="s">
        <v>278</v>
      </c>
      <c r="C53" s="175">
        <v>0.77142857142857102</v>
      </c>
      <c r="D53" s="174">
        <v>0.85714285714285698</v>
      </c>
      <c r="E53" s="1"/>
      <c r="F53" s="1"/>
      <c r="G53" s="1"/>
      <c r="N53" s="1"/>
      <c r="O53" s="1"/>
      <c r="P53" s="148"/>
      <c r="Q53" s="148"/>
      <c r="R53" s="148"/>
      <c r="S53" s="148"/>
      <c r="T53" s="148"/>
      <c r="U53" s="1"/>
      <c r="V53" s="1"/>
      <c r="W53" s="1"/>
    </row>
    <row r="54" spans="2:23">
      <c r="B54" s="181" t="s">
        <v>279</v>
      </c>
      <c r="C54" s="176">
        <v>0.88888888888888795</v>
      </c>
      <c r="D54" s="172">
        <v>0.80555555555555503</v>
      </c>
      <c r="E54" s="1"/>
      <c r="F54" s="1"/>
      <c r="G54" s="1"/>
      <c r="N54" s="1"/>
      <c r="O54" s="1"/>
      <c r="P54" s="52"/>
      <c r="Q54" s="52"/>
      <c r="R54" s="52"/>
      <c r="S54" s="52"/>
      <c r="T54" s="52"/>
      <c r="U54" s="1"/>
      <c r="V54" s="1"/>
      <c r="W54" s="1"/>
    </row>
    <row r="55" spans="2:23">
      <c r="B55" s="181" t="s">
        <v>280</v>
      </c>
      <c r="C55" s="176">
        <v>0.86111111111111105</v>
      </c>
      <c r="D55" s="172">
        <v>0.94444444444444398</v>
      </c>
      <c r="N55" s="1"/>
      <c r="O55" s="1"/>
      <c r="P55" s="52"/>
      <c r="Q55" s="52"/>
      <c r="R55" s="52"/>
      <c r="S55" s="52"/>
      <c r="T55" s="52"/>
      <c r="U55" s="1"/>
      <c r="V55" s="1"/>
      <c r="W55" s="1"/>
    </row>
    <row r="56" spans="2:23">
      <c r="B56" s="181" t="s">
        <v>281</v>
      </c>
      <c r="C56" s="176">
        <v>0.86111111111111105</v>
      </c>
      <c r="D56" s="172">
        <v>0.91666666666666596</v>
      </c>
      <c r="N56" s="1"/>
      <c r="O56" s="1"/>
      <c r="P56" s="52"/>
      <c r="Q56" s="52"/>
      <c r="R56" s="52"/>
      <c r="S56" s="52"/>
      <c r="T56" s="52"/>
      <c r="U56" s="1"/>
      <c r="V56" s="1"/>
      <c r="W56" s="1"/>
    </row>
    <row r="57" spans="2:23">
      <c r="B57" s="181" t="s">
        <v>282</v>
      </c>
      <c r="C57" s="176">
        <v>0.88405797101449202</v>
      </c>
      <c r="D57" s="172">
        <v>0.94202898550724601</v>
      </c>
      <c r="N57" s="1"/>
      <c r="O57" s="1"/>
      <c r="P57" s="52"/>
      <c r="Q57" s="52"/>
      <c r="R57" s="52"/>
      <c r="S57" s="52"/>
      <c r="T57" s="52"/>
      <c r="U57" s="1"/>
      <c r="V57" s="1"/>
      <c r="W57" s="1"/>
    </row>
    <row r="58" spans="2:23">
      <c r="B58" s="181" t="s">
        <v>283</v>
      </c>
      <c r="C58" s="176">
        <v>0.91428571428571404</v>
      </c>
      <c r="D58" s="172">
        <v>0.94285714285714195</v>
      </c>
      <c r="N58" s="1"/>
      <c r="O58" s="1"/>
      <c r="P58" s="52"/>
      <c r="Q58" s="52"/>
      <c r="R58" s="52"/>
      <c r="S58" s="52"/>
      <c r="T58" s="52"/>
      <c r="U58" s="1"/>
      <c r="V58" s="1"/>
      <c r="W58" s="1"/>
    </row>
    <row r="59" spans="2:23">
      <c r="B59" s="181" t="s">
        <v>284</v>
      </c>
      <c r="C59" s="176">
        <v>0.80555555555555503</v>
      </c>
      <c r="D59" s="172">
        <v>0.86111111111111105</v>
      </c>
      <c r="N59" s="1"/>
      <c r="O59" s="1"/>
      <c r="P59" s="148"/>
      <c r="Q59" s="148"/>
      <c r="R59" s="148"/>
      <c r="S59" s="148"/>
      <c r="T59" s="148"/>
      <c r="U59" s="1"/>
      <c r="V59" s="1"/>
      <c r="W59" s="1"/>
    </row>
    <row r="60" spans="2:23">
      <c r="B60" s="181" t="s">
        <v>285</v>
      </c>
      <c r="C60" s="176">
        <v>0.63888888888888795</v>
      </c>
      <c r="D60" s="172">
        <v>0.91666666666666596</v>
      </c>
      <c r="N60" s="1"/>
      <c r="O60" s="1"/>
      <c r="P60" s="52"/>
      <c r="Q60" s="52"/>
      <c r="R60" s="52"/>
      <c r="S60" s="52"/>
      <c r="T60" s="52"/>
      <c r="U60" s="1"/>
      <c r="V60" s="1"/>
      <c r="W60" s="1"/>
    </row>
    <row r="61" spans="2:23">
      <c r="B61" s="181" t="s">
        <v>286</v>
      </c>
      <c r="C61" s="176">
        <v>0.81506849315068497</v>
      </c>
      <c r="D61" s="172">
        <v>0.91780821917808197</v>
      </c>
      <c r="N61" s="1"/>
      <c r="O61" s="1"/>
      <c r="P61" s="52"/>
      <c r="Q61" s="52"/>
      <c r="R61" s="52"/>
      <c r="S61" s="52"/>
      <c r="T61" s="52"/>
      <c r="U61" s="1"/>
      <c r="V61" s="1"/>
      <c r="W61" s="1"/>
    </row>
    <row r="62" spans="2:23">
      <c r="B62" s="181" t="s">
        <v>287</v>
      </c>
      <c r="C62" s="176">
        <v>0.96969696969696895</v>
      </c>
      <c r="D62" s="172">
        <v>0.96969696969696895</v>
      </c>
      <c r="N62" s="1"/>
      <c r="O62" s="1"/>
      <c r="P62" s="52"/>
      <c r="Q62" s="52"/>
      <c r="R62" s="52"/>
      <c r="S62" s="52"/>
      <c r="T62" s="52"/>
      <c r="U62" s="1"/>
      <c r="V62" s="1"/>
      <c r="W62" s="1"/>
    </row>
    <row r="63" spans="2:23">
      <c r="B63" s="181" t="s">
        <v>288</v>
      </c>
      <c r="C63" s="176">
        <v>0.891891891891891</v>
      </c>
      <c r="D63" s="172">
        <v>0.91891891891891897</v>
      </c>
      <c r="N63" s="1"/>
      <c r="O63" s="1"/>
      <c r="P63" s="52"/>
      <c r="Q63" s="52"/>
      <c r="R63" s="52"/>
      <c r="S63" s="52"/>
      <c r="T63" s="52"/>
      <c r="U63" s="1"/>
      <c r="V63" s="1"/>
      <c r="W63" s="1"/>
    </row>
    <row r="64" spans="2:23">
      <c r="B64" s="181" t="s">
        <v>289</v>
      </c>
      <c r="C64" s="176">
        <v>0.97142857142857097</v>
      </c>
      <c r="D64" s="172">
        <v>0.97142857142857097</v>
      </c>
      <c r="N64" s="1"/>
      <c r="O64" s="1"/>
      <c r="P64" s="52"/>
      <c r="Q64" s="52"/>
      <c r="R64" s="52"/>
      <c r="S64" s="52"/>
      <c r="T64" s="52"/>
      <c r="U64" s="1"/>
      <c r="V64" s="1"/>
      <c r="W64" s="1"/>
    </row>
    <row r="65" spans="2:23">
      <c r="B65" s="181" t="s">
        <v>290</v>
      </c>
      <c r="C65" s="176">
        <v>0.74285714285714199</v>
      </c>
      <c r="D65" s="172">
        <v>0.88571428571428501</v>
      </c>
      <c r="N65" s="1"/>
      <c r="O65" s="1"/>
      <c r="P65" s="148"/>
      <c r="Q65" s="148"/>
      <c r="R65" s="148"/>
      <c r="S65" s="148"/>
      <c r="T65" s="148"/>
      <c r="U65" s="1"/>
      <c r="V65" s="1"/>
      <c r="W65" s="1"/>
    </row>
    <row r="66" spans="2:23">
      <c r="B66" s="181" t="s">
        <v>291</v>
      </c>
      <c r="C66" s="176">
        <v>0.84722222222222199</v>
      </c>
      <c r="D66" s="172">
        <v>0.86111111111111105</v>
      </c>
      <c r="N66" s="1"/>
      <c r="O66" s="1"/>
      <c r="P66" s="52"/>
      <c r="Q66" s="52"/>
      <c r="R66" s="52"/>
      <c r="S66" s="52"/>
      <c r="T66" s="52"/>
      <c r="U66" s="1"/>
      <c r="V66" s="1"/>
      <c r="W66" s="1"/>
    </row>
    <row r="67" spans="2:23">
      <c r="B67" s="181" t="s">
        <v>292</v>
      </c>
      <c r="C67" s="176">
        <v>0.82857142857142796</v>
      </c>
      <c r="D67" s="172">
        <v>0.9</v>
      </c>
      <c r="O67" s="1"/>
      <c r="P67" s="52"/>
      <c r="Q67" s="52"/>
      <c r="R67" s="52"/>
      <c r="S67" s="52"/>
      <c r="T67" s="52"/>
      <c r="U67" s="1"/>
      <c r="V67" s="1"/>
      <c r="W67" s="1"/>
    </row>
    <row r="68" spans="2:23">
      <c r="B68" s="181" t="s">
        <v>293</v>
      </c>
      <c r="C68" s="176">
        <v>1</v>
      </c>
      <c r="D68" s="172">
        <v>0.97142857142857097</v>
      </c>
      <c r="P68" s="52"/>
      <c r="Q68" s="52"/>
      <c r="R68" s="52"/>
      <c r="S68" s="52"/>
      <c r="T68" s="52"/>
      <c r="U68" s="1"/>
      <c r="V68" s="1"/>
      <c r="W68" s="1"/>
    </row>
    <row r="69" spans="2:23">
      <c r="B69" s="181" t="s">
        <v>294</v>
      </c>
      <c r="C69" s="176">
        <v>0.61290322580645096</v>
      </c>
      <c r="D69" s="172">
        <v>0.83870967741935398</v>
      </c>
      <c r="P69" s="52"/>
      <c r="Q69" s="52"/>
      <c r="R69" s="52"/>
      <c r="S69" s="52"/>
      <c r="T69" s="52"/>
      <c r="U69" s="1"/>
      <c r="V69" s="1"/>
      <c r="W69" s="1"/>
    </row>
    <row r="70" spans="2:23">
      <c r="B70" s="181" t="s">
        <v>295</v>
      </c>
      <c r="C70" s="176">
        <v>1</v>
      </c>
      <c r="D70" s="172">
        <v>0.94594594594594505</v>
      </c>
      <c r="P70" s="52"/>
      <c r="Q70" s="52"/>
      <c r="R70" s="52"/>
      <c r="S70" s="52"/>
      <c r="T70" s="52"/>
      <c r="U70" s="1"/>
      <c r="V70" s="1"/>
      <c r="W70" s="1"/>
    </row>
    <row r="71" spans="2:23">
      <c r="B71" s="181" t="s">
        <v>296</v>
      </c>
      <c r="C71" s="176">
        <v>0.83098591549295697</v>
      </c>
      <c r="D71" s="172">
        <v>0.90140845070422504</v>
      </c>
      <c r="P71" s="148"/>
      <c r="Q71" s="148"/>
      <c r="R71" s="148"/>
      <c r="S71" s="148"/>
      <c r="T71" s="148"/>
      <c r="U71" s="1"/>
      <c r="V71" s="1"/>
      <c r="W71" s="1"/>
    </row>
    <row r="72" spans="2:23">
      <c r="B72" s="181" t="s">
        <v>297</v>
      </c>
      <c r="C72" s="176">
        <v>0.84545454545454501</v>
      </c>
      <c r="D72" s="172">
        <v>0.88181818181818095</v>
      </c>
      <c r="P72" s="52"/>
      <c r="Q72" s="52"/>
      <c r="R72" s="52"/>
      <c r="S72" s="52"/>
      <c r="T72" s="52"/>
      <c r="U72" s="1"/>
      <c r="V72" s="1"/>
      <c r="W72" s="1"/>
    </row>
    <row r="73" spans="2:23">
      <c r="B73" s="181" t="s">
        <v>298</v>
      </c>
      <c r="C73" s="176">
        <v>0.97222222222222199</v>
      </c>
      <c r="D73" s="172">
        <v>0.94444444444444398</v>
      </c>
      <c r="P73" s="52"/>
      <c r="Q73" s="52"/>
      <c r="R73" s="52"/>
      <c r="S73" s="52"/>
      <c r="T73" s="52"/>
      <c r="U73" s="1"/>
      <c r="V73" s="1"/>
      <c r="W73" s="1"/>
    </row>
    <row r="74" spans="2:23">
      <c r="B74" s="181" t="s">
        <v>299</v>
      </c>
      <c r="C74" s="176">
        <v>0.74285714285714199</v>
      </c>
      <c r="D74" s="172">
        <v>0.91428571428571404</v>
      </c>
      <c r="P74" s="52"/>
      <c r="Q74" s="52"/>
      <c r="R74" s="52"/>
      <c r="S74" s="52"/>
      <c r="T74" s="52"/>
      <c r="U74" s="1"/>
      <c r="V74" s="1"/>
      <c r="W74" s="1"/>
    </row>
    <row r="75" spans="2:23">
      <c r="B75" s="181" t="s">
        <v>300</v>
      </c>
      <c r="C75" s="176">
        <v>0.78378378378378299</v>
      </c>
      <c r="D75" s="172">
        <v>0.78378378378378299</v>
      </c>
      <c r="P75" s="52"/>
      <c r="Q75" s="52"/>
      <c r="R75" s="52"/>
      <c r="S75" s="52"/>
      <c r="T75" s="52"/>
      <c r="U75" s="1"/>
      <c r="V75" s="1"/>
      <c r="W75" s="1"/>
    </row>
    <row r="76" spans="2:23">
      <c r="B76" s="181" t="s">
        <v>301</v>
      </c>
      <c r="C76" s="176">
        <v>0.91666666666666596</v>
      </c>
      <c r="D76" s="172">
        <v>0.97222222222222199</v>
      </c>
      <c r="P76" s="52"/>
      <c r="Q76" s="52"/>
      <c r="R76" s="52"/>
      <c r="S76" s="52"/>
      <c r="T76" s="52"/>
      <c r="U76" s="1"/>
      <c r="V76" s="1"/>
      <c r="W76" s="1"/>
    </row>
    <row r="77" spans="2:23">
      <c r="B77" s="181" t="s">
        <v>302</v>
      </c>
      <c r="C77" s="176">
        <v>0.88785046728971895</v>
      </c>
      <c r="D77" s="172">
        <v>0.90654205607476601</v>
      </c>
      <c r="P77" s="148"/>
      <c r="Q77" s="148"/>
      <c r="R77" s="148"/>
      <c r="S77" s="148"/>
      <c r="T77" s="148"/>
      <c r="U77" s="1"/>
      <c r="V77" s="1"/>
      <c r="W77" s="1"/>
    </row>
    <row r="78" spans="2:23" ht="19.5" thickBot="1">
      <c r="B78" s="136" t="s">
        <v>303</v>
      </c>
      <c r="C78" s="177">
        <v>0.91666666666666596</v>
      </c>
      <c r="D78" s="173">
        <v>0.97222222222222199</v>
      </c>
      <c r="P78" s="52"/>
      <c r="Q78" s="52"/>
      <c r="R78" s="52"/>
      <c r="S78" s="52"/>
      <c r="T78" s="52"/>
      <c r="U78" s="1"/>
      <c r="V78" s="1"/>
      <c r="W78" s="1"/>
    </row>
    <row r="79" spans="2:23">
      <c r="D79" s="86"/>
      <c r="P79" s="52"/>
      <c r="Q79" s="52"/>
      <c r="R79" s="52"/>
      <c r="S79" s="52"/>
      <c r="T79" s="52"/>
      <c r="U79" s="1"/>
      <c r="V79" s="1"/>
      <c r="W79" s="1"/>
    </row>
    <row r="80" spans="2:23">
      <c r="P80" s="52"/>
      <c r="Q80" s="52"/>
      <c r="R80" s="52"/>
      <c r="S80" s="52"/>
      <c r="T80" s="52"/>
      <c r="U80" s="1"/>
      <c r="V80" s="1"/>
      <c r="W80" s="1"/>
    </row>
    <row r="81" spans="16:29">
      <c r="P81" s="52"/>
      <c r="Q81" s="52"/>
      <c r="R81" s="52"/>
      <c r="S81" s="52"/>
      <c r="T81" s="52"/>
      <c r="U81" s="1"/>
      <c r="V81" s="1"/>
      <c r="W81" s="1"/>
    </row>
    <row r="82" spans="16:29">
      <c r="P82" s="52"/>
      <c r="Q82" s="52"/>
      <c r="R82" s="52"/>
      <c r="S82" s="52"/>
      <c r="T82" s="52"/>
      <c r="U82" s="1"/>
      <c r="V82" s="1"/>
      <c r="W82" s="1"/>
    </row>
    <row r="83" spans="16:29">
      <c r="P83" s="148"/>
      <c r="Q83" s="148"/>
      <c r="R83" s="148"/>
      <c r="S83" s="148"/>
      <c r="T83" s="148"/>
      <c r="U83" s="1"/>
      <c r="V83" s="1"/>
      <c r="W83" s="1"/>
    </row>
    <row r="84" spans="16:29">
      <c r="P84" s="52"/>
      <c r="Q84" s="52"/>
      <c r="R84" s="52"/>
      <c r="S84" s="52"/>
      <c r="T84" s="52"/>
      <c r="U84" s="1"/>
      <c r="V84" s="1"/>
      <c r="W84" s="1"/>
    </row>
    <row r="85" spans="16:29">
      <c r="P85" s="52"/>
      <c r="Q85" s="52"/>
      <c r="R85" s="52"/>
      <c r="S85" s="52"/>
      <c r="T85" s="52"/>
      <c r="U85" s="1"/>
      <c r="V85" s="1"/>
      <c r="W85" s="1"/>
    </row>
    <row r="86" spans="16:29">
      <c r="P86" s="52"/>
      <c r="Q86" s="52"/>
      <c r="R86" s="52"/>
      <c r="S86" s="52"/>
      <c r="T86" s="52"/>
      <c r="U86" s="1"/>
      <c r="V86" s="1"/>
      <c r="W86" s="1"/>
    </row>
    <row r="87" spans="16:29">
      <c r="P87" s="52"/>
      <c r="Q87" s="52"/>
      <c r="R87" s="52"/>
      <c r="S87" s="52"/>
      <c r="T87" s="52"/>
      <c r="U87" s="1"/>
      <c r="V87" s="1"/>
      <c r="W87" s="1"/>
    </row>
    <row r="88" spans="16:29">
      <c r="P88" s="52"/>
      <c r="Q88" s="52"/>
      <c r="R88" s="52"/>
      <c r="S88" s="52"/>
      <c r="T88" s="52"/>
      <c r="U88" s="1"/>
      <c r="V88" s="1"/>
      <c r="W88" s="1"/>
    </row>
    <row r="89" spans="16:29">
      <c r="P89" s="148"/>
      <c r="Q89" s="148"/>
      <c r="R89" s="148"/>
      <c r="S89" s="148"/>
      <c r="T89" s="148"/>
      <c r="U89" s="1"/>
      <c r="V89" s="1"/>
      <c r="W89" s="1"/>
    </row>
    <row r="90" spans="16:29">
      <c r="P90" s="52"/>
      <c r="Q90" s="52"/>
      <c r="R90" s="52"/>
      <c r="S90" s="52"/>
      <c r="T90" s="52"/>
      <c r="U90" s="1"/>
      <c r="V90" s="1"/>
      <c r="W90" s="1"/>
    </row>
    <row r="91" spans="16:29">
      <c r="P91" s="52"/>
      <c r="Q91" s="52"/>
      <c r="R91" s="52"/>
      <c r="S91" s="52"/>
      <c r="T91" s="52"/>
      <c r="U91" s="1"/>
      <c r="V91" s="1"/>
      <c r="W91" s="1"/>
    </row>
    <row r="92" spans="16:29">
      <c r="P92" s="52"/>
      <c r="Q92" s="52"/>
      <c r="R92" s="52"/>
      <c r="S92" s="52"/>
      <c r="T92" s="52"/>
      <c r="U92" s="1"/>
      <c r="V92" s="1"/>
      <c r="W92" s="1"/>
    </row>
    <row r="93" spans="16:29">
      <c r="P93" s="52"/>
      <c r="Q93" s="52"/>
      <c r="R93" s="52"/>
      <c r="S93" s="52"/>
      <c r="T93" s="52"/>
      <c r="U93" s="1"/>
      <c r="V93" s="1"/>
      <c r="W93" s="1"/>
    </row>
    <row r="94" spans="16:29">
      <c r="P94" s="52"/>
      <c r="Q94" s="52"/>
      <c r="R94" s="52"/>
      <c r="S94" s="52"/>
      <c r="T94" s="52"/>
      <c r="U94" s="1"/>
      <c r="V94" s="1"/>
      <c r="W94" s="1"/>
    </row>
    <row r="95" spans="16:29" ht="19.5" thickBot="1">
      <c r="P95" s="148"/>
      <c r="Q95" s="148"/>
      <c r="R95" s="148"/>
      <c r="S95" s="148"/>
      <c r="T95" s="148"/>
      <c r="U95" s="148"/>
      <c r="V95" s="148"/>
      <c r="W95" s="148"/>
      <c r="X95" s="147"/>
      <c r="Y95" s="147"/>
      <c r="Z95" s="147"/>
      <c r="AA95" s="147"/>
      <c r="AB95" s="147"/>
      <c r="AC95" s="147"/>
    </row>
    <row r="96" spans="16:29">
      <c r="P96" s="52"/>
      <c r="Q96" s="52"/>
      <c r="R96" s="52"/>
      <c r="S96" s="52"/>
      <c r="T96" s="52"/>
      <c r="U96" s="52"/>
      <c r="V96" s="52"/>
      <c r="W96" s="52"/>
      <c r="X96" s="52"/>
      <c r="Y96" s="52"/>
      <c r="Z96" s="52"/>
      <c r="AA96" s="52"/>
      <c r="AB96" s="52"/>
      <c r="AC96" s="52"/>
    </row>
    <row r="97" spans="16:29">
      <c r="P97" s="52"/>
      <c r="Q97" s="52"/>
      <c r="R97" s="52"/>
      <c r="S97" s="52"/>
      <c r="T97" s="52"/>
      <c r="U97" s="52"/>
      <c r="V97" s="52"/>
      <c r="W97" s="52"/>
      <c r="X97" s="52"/>
      <c r="Y97" s="52"/>
      <c r="Z97" s="52"/>
      <c r="AA97" s="52"/>
      <c r="AB97" s="52"/>
      <c r="AC97" s="52"/>
    </row>
    <row r="98" spans="16:29">
      <c r="P98" s="52"/>
      <c r="Q98" s="52"/>
      <c r="R98" s="52"/>
      <c r="S98" s="52"/>
      <c r="T98" s="52"/>
      <c r="U98" s="52"/>
      <c r="V98" s="52"/>
      <c r="W98" s="52"/>
      <c r="X98" s="52"/>
      <c r="Y98" s="52"/>
      <c r="Z98" s="52"/>
      <c r="AA98" s="52"/>
      <c r="AB98" s="52"/>
      <c r="AC98" s="52"/>
    </row>
    <row r="99" spans="16:29">
      <c r="P99" s="52"/>
      <c r="Q99" s="52"/>
      <c r="R99" s="52"/>
      <c r="S99" s="52"/>
      <c r="T99" s="52"/>
      <c r="U99" s="52"/>
      <c r="V99" s="52"/>
      <c r="W99" s="52"/>
      <c r="X99" s="52"/>
      <c r="Y99" s="52"/>
      <c r="Z99" s="52"/>
      <c r="AA99" s="52"/>
      <c r="AB99" s="52"/>
      <c r="AC99" s="52"/>
    </row>
    <row r="100" spans="16:29">
      <c r="P100" s="52"/>
      <c r="Q100" s="52"/>
      <c r="R100" s="52"/>
      <c r="S100" s="52"/>
      <c r="T100" s="52"/>
      <c r="U100" s="52"/>
      <c r="V100" s="52"/>
      <c r="W100" s="52"/>
      <c r="X100" s="52"/>
      <c r="Y100" s="52"/>
      <c r="Z100" s="52"/>
      <c r="AA100" s="52"/>
      <c r="AB100" s="52"/>
      <c r="AC100" s="52"/>
    </row>
    <row r="101" spans="16:29">
      <c r="P101" s="1"/>
      <c r="Q101" s="1"/>
      <c r="R101" s="1"/>
      <c r="S101" s="1"/>
      <c r="T101" s="1"/>
      <c r="U101" s="1"/>
      <c r="V101" s="1"/>
      <c r="W101" s="1"/>
    </row>
    <row r="102" spans="16:29">
      <c r="P102" s="1"/>
      <c r="Q102" s="1"/>
      <c r="R102" s="1"/>
      <c r="S102" s="1"/>
      <c r="T102" s="1"/>
      <c r="U102" s="1"/>
      <c r="V102" s="1"/>
      <c r="W102" s="1"/>
    </row>
    <row r="103" spans="16:29">
      <c r="P103" s="67"/>
      <c r="Q103" s="67"/>
      <c r="R103" s="67"/>
      <c r="S103" s="67"/>
      <c r="T103" s="67"/>
      <c r="U103" s="67"/>
      <c r="V103" s="67"/>
      <c r="W103" s="1"/>
    </row>
    <row r="104" spans="16:29">
      <c r="P104" s="52"/>
      <c r="Q104" s="52"/>
      <c r="R104" s="52"/>
      <c r="S104" s="52"/>
      <c r="T104" s="52"/>
      <c r="U104" s="52"/>
      <c r="V104" s="52"/>
      <c r="W104" s="1"/>
    </row>
    <row r="105" spans="16:29">
      <c r="P105" s="52"/>
      <c r="Q105" s="52"/>
      <c r="R105" s="52"/>
      <c r="S105" s="52"/>
      <c r="T105" s="52"/>
      <c r="U105" s="52"/>
      <c r="V105" s="52"/>
      <c r="W105" s="1"/>
    </row>
    <row r="106" spans="16:29">
      <c r="P106" s="52"/>
      <c r="Q106" s="52"/>
      <c r="R106" s="52"/>
      <c r="S106" s="52"/>
      <c r="T106" s="52"/>
      <c r="U106" s="52"/>
      <c r="V106" s="52"/>
      <c r="W106" s="1"/>
    </row>
    <row r="107" spans="16:29">
      <c r="P107" s="52"/>
      <c r="Q107" s="52"/>
      <c r="R107" s="52"/>
      <c r="S107" s="52"/>
      <c r="T107" s="52"/>
      <c r="U107" s="52"/>
      <c r="V107" s="52"/>
      <c r="W107" s="1"/>
    </row>
    <row r="108" spans="16:29">
      <c r="P108" s="52"/>
      <c r="Q108" s="52"/>
      <c r="R108" s="52"/>
      <c r="S108" s="52"/>
      <c r="T108" s="52"/>
      <c r="U108" s="52"/>
      <c r="V108" s="52"/>
      <c r="W108" s="1"/>
    </row>
    <row r="109" spans="16:29">
      <c r="P109" s="52"/>
      <c r="Q109" s="52"/>
      <c r="R109" s="52"/>
      <c r="S109" s="52"/>
      <c r="T109" s="52"/>
      <c r="U109" s="52"/>
      <c r="V109" s="52"/>
      <c r="W109" s="1"/>
    </row>
    <row r="110" spans="16:29">
      <c r="P110" s="1"/>
      <c r="Q110" s="1"/>
      <c r="R110" s="1"/>
      <c r="S110" s="1"/>
      <c r="T110" s="1"/>
      <c r="U110" s="1"/>
      <c r="V110" s="1"/>
      <c r="W110" s="1"/>
    </row>
    <row r="111" spans="16:29">
      <c r="P111" s="1"/>
      <c r="Q111" s="1"/>
      <c r="R111" s="1"/>
      <c r="S111" s="1"/>
      <c r="T111" s="1"/>
      <c r="U111" s="1"/>
      <c r="V111" s="1"/>
      <c r="W111" s="1"/>
    </row>
  </sheetData>
  <mergeCells count="4">
    <mergeCell ref="B43:B44"/>
    <mergeCell ref="C43:C44"/>
    <mergeCell ref="D43:E43"/>
    <mergeCell ref="F43:G43"/>
  </mergeCells>
  <phoneticPr fontId="1"/>
  <conditionalFormatting sqref="F44:G44">
    <cfRule type="duplicateValues" dxfId="1" priority="1"/>
  </conditionalFormatting>
  <pageMargins left="0.7" right="0.7" top="0.75" bottom="0.75" header="0.3" footer="0.3"/>
  <pageSetup paperSize="9" orientation="portrait" r:id="rId1"/>
  <ignoredErrors>
    <ignoredError sqref="U6:U8 AC6:AC8" formulaRange="1"/>
    <ignoredError sqref="E48" formula="1"/>
  </ignoredErrors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78"/>
  <sheetViews>
    <sheetView tabSelected="1" topLeftCell="U25" zoomScale="90" zoomScaleNormal="90" workbookViewId="0">
      <selection activeCell="AE39" sqref="AE39"/>
    </sheetView>
  </sheetViews>
  <sheetFormatPr defaultRowHeight="18.75"/>
  <cols>
    <col min="2" max="2" width="18.375" bestFit="1" customWidth="1"/>
    <col min="3" max="3" width="13" bestFit="1" customWidth="1"/>
    <col min="4" max="4" width="17.25" bestFit="1" customWidth="1"/>
    <col min="5" max="5" width="15.125" bestFit="1" customWidth="1"/>
    <col min="6" max="6" width="17.25" bestFit="1" customWidth="1"/>
    <col min="7" max="8" width="12.75" bestFit="1" customWidth="1"/>
    <col min="9" max="9" width="13.375" bestFit="1" customWidth="1"/>
    <col min="10" max="10" width="18.375" bestFit="1" customWidth="1"/>
    <col min="11" max="13" width="13.5" bestFit="1" customWidth="1"/>
    <col min="14" max="14" width="17.25" bestFit="1" customWidth="1"/>
    <col min="15" max="16" width="12.75" bestFit="1" customWidth="1"/>
    <col min="17" max="17" width="13.375" bestFit="1" customWidth="1"/>
    <col min="18" max="18" width="18.375" bestFit="1" customWidth="1"/>
    <col min="19" max="19" width="13" bestFit="1" customWidth="1"/>
    <col min="20" max="21" width="12.75" bestFit="1" customWidth="1"/>
    <col min="22" max="22" width="17.25" bestFit="1" customWidth="1"/>
    <col min="23" max="24" width="12.75" bestFit="1" customWidth="1"/>
    <col min="25" max="25" width="13.375" bestFit="1" customWidth="1"/>
    <col min="26" max="26" width="18.375" bestFit="1" customWidth="1"/>
    <col min="27" max="27" width="13" bestFit="1" customWidth="1"/>
    <col min="28" max="29" width="12.75" bestFit="1" customWidth="1"/>
    <col min="30" max="30" width="17.25" bestFit="1" customWidth="1"/>
    <col min="31" max="32" width="12.75" bestFit="1" customWidth="1"/>
    <col min="34" max="34" width="11" bestFit="1" customWidth="1"/>
    <col min="35" max="35" width="3.625" bestFit="1" customWidth="1"/>
    <col min="37" max="37" width="3.625" bestFit="1" customWidth="1"/>
  </cols>
  <sheetData>
    <row r="2" spans="2:37" ht="19.5" thickBot="1">
      <c r="B2" t="s">
        <v>307</v>
      </c>
      <c r="I2" s="82"/>
      <c r="J2" t="s">
        <v>308</v>
      </c>
      <c r="R2" t="s">
        <v>309</v>
      </c>
      <c r="Y2" s="82"/>
      <c r="Z2" t="s">
        <v>310</v>
      </c>
      <c r="AH2" t="s">
        <v>227</v>
      </c>
      <c r="AJ2" s="117"/>
      <c r="AK2" s="117"/>
    </row>
    <row r="3" spans="2:37" ht="19.5" thickBot="1">
      <c r="B3" s="223">
        <v>181112</v>
      </c>
      <c r="C3" s="220" t="s">
        <v>229</v>
      </c>
      <c r="D3" s="218" t="s">
        <v>231</v>
      </c>
      <c r="E3" s="219" t="s">
        <v>233</v>
      </c>
      <c r="I3" s="82"/>
      <c r="J3" s="210">
        <v>181112</v>
      </c>
      <c r="K3" s="205" t="s">
        <v>234</v>
      </c>
      <c r="L3" s="203" t="s">
        <v>232</v>
      </c>
      <c r="M3" s="203" t="s">
        <v>230</v>
      </c>
      <c r="N3" s="204" t="s">
        <v>228</v>
      </c>
      <c r="R3" s="210">
        <v>181112</v>
      </c>
      <c r="S3" s="205">
        <v>20</v>
      </c>
      <c r="T3" s="203">
        <v>21</v>
      </c>
      <c r="U3" s="203">
        <v>22</v>
      </c>
      <c r="V3" s="203">
        <v>23</v>
      </c>
      <c r="W3" s="204">
        <v>24</v>
      </c>
      <c r="Y3" s="82"/>
      <c r="Z3" s="210"/>
      <c r="AA3" s="233" t="s">
        <v>271</v>
      </c>
      <c r="AB3" s="156" t="s">
        <v>0</v>
      </c>
      <c r="AC3" s="156" t="s">
        <v>1</v>
      </c>
      <c r="AD3" s="157" t="s">
        <v>2</v>
      </c>
      <c r="AH3" s="189" t="s">
        <v>220</v>
      </c>
      <c r="AI3" s="190">
        <v>5</v>
      </c>
      <c r="AJ3" s="139" t="s">
        <v>260</v>
      </c>
      <c r="AK3" s="190">
        <v>1</v>
      </c>
    </row>
    <row r="4" spans="2:37">
      <c r="B4" s="170"/>
      <c r="C4" s="206">
        <v>0.90476190476190477</v>
      </c>
      <c r="D4" s="201">
        <v>0.74615469127664247</v>
      </c>
      <c r="E4" s="202">
        <v>0.92857142857142849</v>
      </c>
      <c r="F4" s="1"/>
      <c r="G4" s="1"/>
      <c r="H4" s="1"/>
      <c r="I4" s="82"/>
      <c r="J4" s="88"/>
      <c r="K4" s="206">
        <v>0.92857142857142849</v>
      </c>
      <c r="L4" s="201">
        <v>0.90476190476190477</v>
      </c>
      <c r="M4" s="201">
        <v>0.88095238095238093</v>
      </c>
      <c r="N4" s="202">
        <v>0.8960511033681765</v>
      </c>
      <c r="O4" s="1"/>
      <c r="P4" s="1"/>
      <c r="Q4" s="1"/>
      <c r="R4" s="88"/>
      <c r="S4" s="206">
        <v>0.88888888888888895</v>
      </c>
      <c r="T4" s="201">
        <v>0.72088656600851719</v>
      </c>
      <c r="U4" s="201">
        <v>0.74615469127664247</v>
      </c>
      <c r="V4" s="201">
        <v>0.88095238095238093</v>
      </c>
      <c r="W4" s="202">
        <v>0.90476190476190477</v>
      </c>
      <c r="X4" s="1"/>
      <c r="Y4" s="82"/>
      <c r="Z4" s="170">
        <v>181112</v>
      </c>
      <c r="AA4" s="234" t="s">
        <v>17</v>
      </c>
      <c r="AB4" s="154">
        <v>0.9285714285714286</v>
      </c>
      <c r="AC4" s="154">
        <v>0.8571428571428571</v>
      </c>
      <c r="AD4" s="155">
        <v>0.90243902439024393</v>
      </c>
      <c r="AH4" s="38" t="s">
        <v>221</v>
      </c>
      <c r="AI4" s="191">
        <v>9</v>
      </c>
      <c r="AJ4" s="38" t="s">
        <v>261</v>
      </c>
      <c r="AK4" s="191">
        <v>2</v>
      </c>
    </row>
    <row r="5" spans="2:37" ht="19.5" thickBot="1">
      <c r="B5" s="89"/>
      <c r="C5" s="94">
        <v>0.88095238095238093</v>
      </c>
      <c r="D5" s="95">
        <v>0.81468253968253956</v>
      </c>
      <c r="E5" s="97">
        <v>0.8095528455284553</v>
      </c>
      <c r="F5" s="1"/>
      <c r="G5" s="1"/>
      <c r="H5" s="1"/>
      <c r="I5" s="1"/>
      <c r="J5" s="89"/>
      <c r="K5" s="94">
        <v>0.74615469127664247</v>
      </c>
      <c r="L5" s="95">
        <v>0.8095528455284553</v>
      </c>
      <c r="M5" s="95">
        <v>0.88372093023255827</v>
      </c>
      <c r="N5" s="97">
        <v>0.72088656600851719</v>
      </c>
      <c r="O5" s="1"/>
      <c r="P5" s="1"/>
      <c r="Q5" s="1"/>
      <c r="R5" s="89"/>
      <c r="S5" s="207"/>
      <c r="T5" s="85"/>
      <c r="U5" s="95">
        <v>0.81468253968253956</v>
      </c>
      <c r="V5" s="95">
        <v>0.88372093023255827</v>
      </c>
      <c r="W5" s="43"/>
      <c r="X5" s="1"/>
      <c r="Y5" s="82"/>
      <c r="Z5" s="89"/>
      <c r="AA5" s="235" t="s">
        <v>21</v>
      </c>
      <c r="AB5" s="150">
        <v>0.82499999999999996</v>
      </c>
      <c r="AC5" s="150">
        <v>0.80952380952380953</v>
      </c>
      <c r="AD5" s="151">
        <v>0.80952380952380953</v>
      </c>
      <c r="AH5" s="140" t="s">
        <v>222</v>
      </c>
      <c r="AI5" s="192">
        <v>3</v>
      </c>
      <c r="AJ5" s="140" t="s">
        <v>262</v>
      </c>
      <c r="AK5" s="192">
        <v>14</v>
      </c>
    </row>
    <row r="6" spans="2:37" ht="19.5" thickBot="1">
      <c r="B6" s="89"/>
      <c r="C6" s="94">
        <v>0.88372093023255827</v>
      </c>
      <c r="D6" s="95">
        <v>0.89682539682539686</v>
      </c>
      <c r="E6" s="91"/>
      <c r="F6" s="1"/>
      <c r="G6" s="1"/>
      <c r="H6" s="1"/>
      <c r="I6" s="82"/>
      <c r="J6" s="89"/>
      <c r="K6" s="211"/>
      <c r="L6" s="90"/>
      <c r="M6" s="95">
        <v>0.81468253968253956</v>
      </c>
      <c r="N6" s="97">
        <v>0.90476190476190477</v>
      </c>
      <c r="O6" s="1"/>
      <c r="P6" s="1"/>
      <c r="Q6" s="1"/>
      <c r="R6" s="89"/>
      <c r="S6" s="207"/>
      <c r="T6" s="85"/>
      <c r="U6" s="95">
        <v>0.89682539682539686</v>
      </c>
      <c r="V6" s="85"/>
      <c r="W6" s="43"/>
      <c r="X6" s="1"/>
      <c r="Y6" s="193"/>
      <c r="Z6" s="89"/>
      <c r="AA6" s="235" t="s">
        <v>22</v>
      </c>
      <c r="AB6" s="150">
        <v>0.73170731707317072</v>
      </c>
      <c r="AC6" s="150">
        <v>0.88095238095238093</v>
      </c>
      <c r="AD6" s="151">
        <v>0.55000000000000004</v>
      </c>
      <c r="AH6" s="141" t="s">
        <v>225</v>
      </c>
      <c r="AI6" s="179">
        <f>SUM(AI3:AI5)</f>
        <v>17</v>
      </c>
      <c r="AJ6" s="141" t="s">
        <v>263</v>
      </c>
      <c r="AK6" s="179">
        <f>SUM(AK3:AK5)</f>
        <v>17</v>
      </c>
    </row>
    <row r="7" spans="2:37">
      <c r="B7" s="89"/>
      <c r="C7" s="94">
        <v>0.8960511033681765</v>
      </c>
      <c r="D7" s="95">
        <v>0.88888888888888895</v>
      </c>
      <c r="E7" s="91"/>
      <c r="F7" s="67"/>
      <c r="G7" s="1"/>
      <c r="H7" s="1"/>
      <c r="I7" s="82"/>
      <c r="J7" s="89"/>
      <c r="K7" s="211"/>
      <c r="L7" s="90"/>
      <c r="M7" s="90"/>
      <c r="N7" s="97">
        <v>0.89682539682539686</v>
      </c>
      <c r="O7" s="1"/>
      <c r="P7" s="1"/>
      <c r="Q7" s="1"/>
      <c r="R7" s="89"/>
      <c r="S7" s="207"/>
      <c r="T7" s="85"/>
      <c r="U7" s="95">
        <v>0.92857142857142849</v>
      </c>
      <c r="V7" s="85"/>
      <c r="W7" s="43"/>
      <c r="X7" s="1"/>
      <c r="Y7" s="6"/>
      <c r="Z7" s="89"/>
      <c r="AA7" s="235" t="s">
        <v>23</v>
      </c>
      <c r="AB7" s="150">
        <v>0.90476190476190477</v>
      </c>
      <c r="AC7" s="150">
        <v>0.90476190476190477</v>
      </c>
      <c r="AD7" s="151">
        <v>0.90476190476190477</v>
      </c>
    </row>
    <row r="8" spans="2:37" ht="19.5" thickBot="1">
      <c r="B8" s="89"/>
      <c r="C8" s="94">
        <v>0.72088656600851719</v>
      </c>
      <c r="D8" s="90"/>
      <c r="E8" s="91"/>
      <c r="F8" s="52"/>
      <c r="G8" s="1"/>
      <c r="H8" s="1"/>
      <c r="I8" s="1"/>
      <c r="J8" s="169"/>
      <c r="K8" s="214"/>
      <c r="L8" s="215"/>
      <c r="M8" s="215"/>
      <c r="N8" s="216">
        <v>0.88888888888888895</v>
      </c>
      <c r="O8" s="1"/>
      <c r="P8" s="1"/>
      <c r="Q8" s="1"/>
      <c r="R8" s="89"/>
      <c r="S8" s="207"/>
      <c r="T8" s="85"/>
      <c r="U8" s="95">
        <v>0.8095528455284553</v>
      </c>
      <c r="V8" s="85"/>
      <c r="W8" s="43"/>
      <c r="X8" s="1"/>
      <c r="Y8" s="145"/>
      <c r="Z8" s="89"/>
      <c r="AA8" s="235" t="s">
        <v>24</v>
      </c>
      <c r="AB8" s="150">
        <v>0.95238095238095233</v>
      </c>
      <c r="AC8" s="150">
        <v>0.88095238095238093</v>
      </c>
      <c r="AD8" s="151">
        <v>0.8571428571428571</v>
      </c>
    </row>
    <row r="9" spans="2:37" ht="19.5" thickBot="1">
      <c r="B9" s="224"/>
      <c r="C9" s="221">
        <v>0.90476190476190477</v>
      </c>
      <c r="D9" s="215"/>
      <c r="E9" s="222"/>
      <c r="F9" s="52"/>
      <c r="G9" s="1"/>
      <c r="H9" s="1"/>
      <c r="I9" s="1"/>
      <c r="J9" s="210">
        <v>190207</v>
      </c>
      <c r="K9" s="205" t="s">
        <v>234</v>
      </c>
      <c r="L9" s="203" t="s">
        <v>232</v>
      </c>
      <c r="M9" s="203" t="s">
        <v>230</v>
      </c>
      <c r="N9" s="204" t="s">
        <v>228</v>
      </c>
      <c r="O9" s="1"/>
      <c r="P9" s="1"/>
      <c r="Q9" s="1"/>
      <c r="R9" s="89"/>
      <c r="S9" s="207"/>
      <c r="T9" s="85"/>
      <c r="U9" s="95">
        <v>0.8960511033681765</v>
      </c>
      <c r="V9" s="85"/>
      <c r="W9" s="43"/>
      <c r="X9" s="1"/>
      <c r="Y9" s="193"/>
      <c r="Z9" s="89"/>
      <c r="AA9" s="235" t="s">
        <v>25</v>
      </c>
      <c r="AB9" s="150">
        <v>0.9285714285714286</v>
      </c>
      <c r="AC9" s="150">
        <v>0.88095238095238093</v>
      </c>
      <c r="AD9" s="151">
        <v>0.8571428571428571</v>
      </c>
    </row>
    <row r="10" spans="2:37" ht="19.5" thickBot="1">
      <c r="B10" s="210">
        <v>190207</v>
      </c>
      <c r="C10" s="220" t="s">
        <v>229</v>
      </c>
      <c r="D10" s="218" t="s">
        <v>231</v>
      </c>
      <c r="E10" s="219" t="s">
        <v>233</v>
      </c>
      <c r="F10" s="52"/>
      <c r="G10" s="1"/>
      <c r="H10" s="1"/>
      <c r="I10" s="1"/>
      <c r="J10" s="88"/>
      <c r="K10" s="209">
        <v>0.80300000000000005</v>
      </c>
      <c r="L10" s="196">
        <v>0.85299999999999998</v>
      </c>
      <c r="M10" s="196">
        <v>0.97599999999999998</v>
      </c>
      <c r="N10" s="199">
        <v>0.91300000000000003</v>
      </c>
      <c r="O10" s="1"/>
      <c r="P10" s="1"/>
      <c r="Q10" s="1"/>
      <c r="R10" s="169"/>
      <c r="S10" s="208"/>
      <c r="T10" s="87"/>
      <c r="U10" s="96">
        <v>0.90476190476190477</v>
      </c>
      <c r="V10" s="200"/>
      <c r="W10" s="44"/>
      <c r="X10" s="1"/>
      <c r="Y10" s="6"/>
      <c r="Z10" s="89"/>
      <c r="AA10" s="235" t="s">
        <v>26</v>
      </c>
      <c r="AB10" s="150">
        <v>0.82499999999999996</v>
      </c>
      <c r="AC10" s="150">
        <v>0.85365853658536583</v>
      </c>
      <c r="AD10" s="151">
        <v>0.75</v>
      </c>
    </row>
    <row r="11" spans="2:37" ht="19.5" thickBot="1">
      <c r="B11" s="88"/>
      <c r="C11" s="209">
        <v>0.89900000000000002</v>
      </c>
      <c r="D11" s="196">
        <v>0.97599999999999998</v>
      </c>
      <c r="E11" s="199">
        <v>0.85299999999999998</v>
      </c>
      <c r="F11" s="1"/>
      <c r="G11" s="1"/>
      <c r="H11" s="1"/>
      <c r="I11" s="1"/>
      <c r="J11" s="89"/>
      <c r="K11" s="212">
        <v>0.97599999999999998</v>
      </c>
      <c r="L11" s="194">
        <v>0.92900000000000005</v>
      </c>
      <c r="M11" s="194">
        <v>0.93700000000000006</v>
      </c>
      <c r="N11" s="195">
        <v>0.91300000000000003</v>
      </c>
      <c r="O11" s="1"/>
      <c r="P11" s="1"/>
      <c r="Q11" s="1"/>
      <c r="R11" s="210">
        <v>190207</v>
      </c>
      <c r="S11" s="205">
        <v>20</v>
      </c>
      <c r="T11" s="203">
        <v>21</v>
      </c>
      <c r="U11" s="203">
        <v>22</v>
      </c>
      <c r="V11" s="203">
        <v>23</v>
      </c>
      <c r="W11" s="204">
        <v>24</v>
      </c>
      <c r="X11" s="1"/>
      <c r="Z11" s="89"/>
      <c r="AA11" s="235" t="s">
        <v>27</v>
      </c>
      <c r="AB11" s="150">
        <v>0.8571428571428571</v>
      </c>
      <c r="AC11" s="150">
        <v>0.90476190476190477</v>
      </c>
      <c r="AD11" s="151">
        <v>0.88095238095238093</v>
      </c>
    </row>
    <row r="12" spans="2:37">
      <c r="B12" s="89"/>
      <c r="C12" s="212">
        <v>0.92900000000000005</v>
      </c>
      <c r="D12" s="194">
        <v>0.91300000000000003</v>
      </c>
      <c r="E12" s="195">
        <v>0.97599999999999998</v>
      </c>
      <c r="F12" s="1"/>
      <c r="G12" s="1"/>
      <c r="H12" s="1"/>
      <c r="I12" s="1"/>
      <c r="J12" s="89"/>
      <c r="K12" s="211"/>
      <c r="L12" s="90"/>
      <c r="M12" s="194">
        <v>0.89900000000000002</v>
      </c>
      <c r="N12" s="195">
        <v>0.95199999999999996</v>
      </c>
      <c r="O12" s="1"/>
      <c r="P12" s="1"/>
      <c r="Q12" s="1"/>
      <c r="R12" s="88"/>
      <c r="S12" s="209">
        <v>0.91300000000000003</v>
      </c>
      <c r="T12" s="196">
        <v>0.81899999999999995</v>
      </c>
      <c r="U12" s="196">
        <v>0.80300000000000005</v>
      </c>
      <c r="V12" s="196">
        <v>0.93700000000000006</v>
      </c>
      <c r="W12" s="199">
        <v>0.92900000000000005</v>
      </c>
      <c r="X12" s="1"/>
      <c r="Y12" s="1"/>
      <c r="Z12" s="89"/>
      <c r="AA12" s="235" t="s">
        <v>28</v>
      </c>
      <c r="AB12" s="150">
        <v>0.90476190476190477</v>
      </c>
      <c r="AC12" s="150">
        <v>0.9285714285714286</v>
      </c>
      <c r="AD12" s="151">
        <v>0.88095238095238093</v>
      </c>
    </row>
    <row r="13" spans="2:37">
      <c r="B13" s="89"/>
      <c r="C13" s="212">
        <v>0.93700000000000006</v>
      </c>
      <c r="D13" s="194">
        <v>0.91300000000000003</v>
      </c>
      <c r="E13" s="91"/>
      <c r="F13" s="1"/>
      <c r="G13" s="1"/>
      <c r="H13" s="1"/>
      <c r="I13" s="1"/>
      <c r="J13" s="89"/>
      <c r="K13" s="211"/>
      <c r="L13" s="90"/>
      <c r="M13" s="90"/>
      <c r="N13" s="195">
        <v>0.81899999999999995</v>
      </c>
      <c r="O13" s="1"/>
      <c r="P13" s="1"/>
      <c r="Q13" s="1"/>
      <c r="R13" s="89"/>
      <c r="S13" s="207"/>
      <c r="T13" s="85"/>
      <c r="U13" s="194">
        <v>0.97599999999999998</v>
      </c>
      <c r="V13" s="194">
        <v>0.89900000000000002</v>
      </c>
      <c r="W13" s="43"/>
      <c r="X13" s="1"/>
      <c r="Y13" s="1"/>
      <c r="Z13" s="89"/>
      <c r="AA13" s="235" t="s">
        <v>29</v>
      </c>
      <c r="AB13" s="150">
        <v>0.86046511627906974</v>
      </c>
      <c r="AC13" s="150">
        <v>0.88372093023255816</v>
      </c>
      <c r="AD13" s="151">
        <v>0.90697674418604646</v>
      </c>
    </row>
    <row r="14" spans="2:37" ht="19.5" thickBot="1">
      <c r="B14" s="89"/>
      <c r="C14" s="212">
        <v>0.95199999999999996</v>
      </c>
      <c r="D14" s="194">
        <v>0.80300000000000005</v>
      </c>
      <c r="E14" s="91"/>
      <c r="F14" s="67"/>
      <c r="G14" s="67"/>
      <c r="H14" s="67"/>
      <c r="I14" s="1"/>
      <c r="J14" s="101"/>
      <c r="K14" s="213"/>
      <c r="L14" s="92"/>
      <c r="M14" s="92"/>
      <c r="N14" s="198">
        <v>0.95199999999999996</v>
      </c>
      <c r="O14" s="1"/>
      <c r="P14" s="1"/>
      <c r="Q14" s="67"/>
      <c r="R14" s="89"/>
      <c r="S14" s="207"/>
      <c r="T14" s="85"/>
      <c r="U14" s="194">
        <v>0.85299999999999998</v>
      </c>
      <c r="V14" s="85"/>
      <c r="W14" s="43"/>
      <c r="X14" s="1"/>
      <c r="Y14" s="1"/>
      <c r="Z14" s="89"/>
      <c r="AA14" s="235" t="s">
        <v>30</v>
      </c>
      <c r="AB14" s="150">
        <v>0.97619047619047616</v>
      </c>
      <c r="AC14" s="150">
        <v>0.9285714285714286</v>
      </c>
      <c r="AD14" s="151">
        <v>0.88095238095238093</v>
      </c>
    </row>
    <row r="15" spans="2:37" ht="19.5" thickBot="1">
      <c r="B15" s="89"/>
      <c r="C15" s="212">
        <v>0.81899999999999995</v>
      </c>
      <c r="D15" s="90"/>
      <c r="E15" s="91"/>
      <c r="F15" s="52"/>
      <c r="G15" s="52"/>
      <c r="H15" s="52"/>
      <c r="I15" s="82"/>
      <c r="J15" s="52"/>
      <c r="K15" s="146"/>
      <c r="L15" s="146"/>
      <c r="M15" s="146"/>
      <c r="N15" s="82"/>
      <c r="O15" s="1"/>
      <c r="P15" s="1"/>
      <c r="Q15" s="52"/>
      <c r="R15" s="89"/>
      <c r="S15" s="207"/>
      <c r="T15" s="85"/>
      <c r="U15" s="194">
        <v>0.97599999999999998</v>
      </c>
      <c r="V15" s="85"/>
      <c r="W15" s="43"/>
      <c r="X15" s="1"/>
      <c r="Y15" s="1"/>
      <c r="Z15" s="24"/>
      <c r="AA15" s="236" t="s">
        <v>31</v>
      </c>
      <c r="AB15" s="158">
        <v>0.75</v>
      </c>
      <c r="AC15" s="158">
        <v>0.73170731707317072</v>
      </c>
      <c r="AD15" s="159">
        <v>0.7567567567567568</v>
      </c>
    </row>
    <row r="16" spans="2:37" ht="19.5" thickBot="1">
      <c r="B16" s="24"/>
      <c r="C16" s="217">
        <v>0.95199999999999996</v>
      </c>
      <c r="D16" s="92"/>
      <c r="E16" s="93"/>
      <c r="F16" s="52"/>
      <c r="G16" s="52"/>
      <c r="H16" s="52"/>
      <c r="I16" s="82"/>
      <c r="O16" s="67"/>
      <c r="P16" s="67"/>
      <c r="Q16" s="52"/>
      <c r="R16" s="89"/>
      <c r="S16" s="207"/>
      <c r="T16" s="85"/>
      <c r="U16" s="194">
        <v>0.91300000000000003</v>
      </c>
      <c r="V16" s="85"/>
      <c r="W16" s="43"/>
      <c r="X16" s="67"/>
      <c r="Y16" s="1"/>
      <c r="Z16" s="88">
        <v>190207</v>
      </c>
      <c r="AA16" s="237" t="s">
        <v>17</v>
      </c>
      <c r="AB16" s="160">
        <v>0.97619047619047616</v>
      </c>
      <c r="AC16" s="160">
        <v>0.90476190476190477</v>
      </c>
      <c r="AD16" s="161">
        <v>0.97560975609756095</v>
      </c>
    </row>
    <row r="17" spans="2:30">
      <c r="B17" s="52"/>
      <c r="C17" s="52"/>
      <c r="D17" s="52"/>
      <c r="E17" s="52"/>
      <c r="F17" s="52"/>
      <c r="G17" s="52"/>
      <c r="H17" s="52"/>
      <c r="I17" s="1"/>
      <c r="J17" t="s">
        <v>188</v>
      </c>
      <c r="Q17" s="52"/>
      <c r="R17" s="89"/>
      <c r="S17" s="207"/>
      <c r="T17" s="85"/>
      <c r="U17" s="194">
        <v>0.95199999999999996</v>
      </c>
      <c r="V17" s="85"/>
      <c r="W17" s="43"/>
      <c r="X17" s="52"/>
      <c r="Y17" s="1"/>
      <c r="Z17" s="89"/>
      <c r="AA17" s="235" t="s">
        <v>21</v>
      </c>
      <c r="AB17" s="150">
        <v>0.97499999999999998</v>
      </c>
      <c r="AC17" s="150">
        <v>0.97619047619047616</v>
      </c>
      <c r="AD17" s="151">
        <v>0.97619047619047616</v>
      </c>
    </row>
    <row r="18" spans="2:30" ht="19.5" thickBot="1">
      <c r="B18" t="s">
        <v>188</v>
      </c>
      <c r="I18" s="1"/>
      <c r="Q18" s="1"/>
      <c r="R18" s="24"/>
      <c r="S18" s="208"/>
      <c r="T18" s="87"/>
      <c r="U18" s="197">
        <v>0.95199999999999996</v>
      </c>
      <c r="V18" s="200"/>
      <c r="W18" s="44"/>
      <c r="X18" s="52"/>
      <c r="Y18" s="1"/>
      <c r="Z18" s="89"/>
      <c r="AA18" s="235" t="s">
        <v>22</v>
      </c>
      <c r="AB18" s="150">
        <v>0.78048780487804881</v>
      </c>
      <c r="AC18" s="150">
        <v>0.95238095238095233</v>
      </c>
      <c r="AD18" s="151">
        <v>0.72499999999999998</v>
      </c>
    </row>
    <row r="19" spans="2:30" ht="19.5" thickBot="1">
      <c r="I19" s="1"/>
      <c r="J19" t="s">
        <v>189</v>
      </c>
      <c r="Q19" s="1"/>
      <c r="X19" s="52"/>
      <c r="Y19" s="1"/>
      <c r="Z19" s="89"/>
      <c r="AA19" s="235" t="s">
        <v>23</v>
      </c>
      <c r="AB19" s="150">
        <v>0.95238095238095233</v>
      </c>
      <c r="AC19" s="150">
        <v>0.9285714285714286</v>
      </c>
      <c r="AD19" s="151">
        <v>0.97619047619047616</v>
      </c>
    </row>
    <row r="20" spans="2:30" ht="19.5" thickBot="1">
      <c r="B20" t="s">
        <v>189</v>
      </c>
      <c r="I20" s="1"/>
      <c r="J20" s="54" t="s">
        <v>190</v>
      </c>
      <c r="K20" s="54" t="s">
        <v>191</v>
      </c>
      <c r="L20" s="54" t="s">
        <v>192</v>
      </c>
      <c r="M20" s="54" t="s">
        <v>193</v>
      </c>
      <c r="N20" s="54" t="s">
        <v>194</v>
      </c>
      <c r="Q20" s="1"/>
      <c r="R20" t="s">
        <v>188</v>
      </c>
      <c r="Y20" s="1"/>
      <c r="Z20" s="89"/>
      <c r="AA20" s="235" t="s">
        <v>24</v>
      </c>
      <c r="AB20" s="150">
        <v>0.90476190476190477</v>
      </c>
      <c r="AC20" s="150">
        <v>0.9285714285714286</v>
      </c>
      <c r="AD20" s="151">
        <v>0.90476190476190477</v>
      </c>
    </row>
    <row r="21" spans="2:30">
      <c r="B21" s="54" t="s">
        <v>190</v>
      </c>
      <c r="C21" s="54" t="s">
        <v>191</v>
      </c>
      <c r="D21" s="54" t="s">
        <v>192</v>
      </c>
      <c r="E21" s="54" t="s">
        <v>193</v>
      </c>
      <c r="F21" s="54" t="s">
        <v>194</v>
      </c>
      <c r="I21" s="1"/>
      <c r="J21" s="52" t="s">
        <v>234</v>
      </c>
      <c r="K21" s="52">
        <v>2</v>
      </c>
      <c r="L21" s="52">
        <v>1.674726119848071</v>
      </c>
      <c r="M21" s="52">
        <v>0.83736305992403548</v>
      </c>
      <c r="N21" s="52">
        <v>1.6637933022637608E-2</v>
      </c>
      <c r="Q21" s="1"/>
      <c r="Y21" s="1"/>
      <c r="Z21" s="89"/>
      <c r="AA21" s="235" t="s">
        <v>25</v>
      </c>
      <c r="AB21" s="150">
        <v>0.90476190476190477</v>
      </c>
      <c r="AC21" s="150">
        <v>0.90476190476190477</v>
      </c>
      <c r="AD21" s="151">
        <v>0.9285714285714286</v>
      </c>
    </row>
    <row r="22" spans="2:30" ht="19.5" thickBot="1">
      <c r="B22" s="52" t="s">
        <v>229</v>
      </c>
      <c r="C22" s="52">
        <v>6</v>
      </c>
      <c r="D22" s="52">
        <v>5.1911347900854432</v>
      </c>
      <c r="E22" s="52">
        <v>0.86518913168090716</v>
      </c>
      <c r="F22" s="52">
        <v>5.0999216159708181E-3</v>
      </c>
      <c r="I22" s="1"/>
      <c r="J22" s="52" t="s">
        <v>232</v>
      </c>
      <c r="K22" s="52">
        <v>2</v>
      </c>
      <c r="L22" s="52">
        <v>1.71431475029036</v>
      </c>
      <c r="M22" s="52">
        <v>0.85715737514517998</v>
      </c>
      <c r="N22" s="52">
        <v>4.5323824800592447E-3</v>
      </c>
      <c r="Q22" s="1"/>
      <c r="R22" t="s">
        <v>189</v>
      </c>
      <c r="Y22" s="1"/>
      <c r="Z22" s="89"/>
      <c r="AA22" s="235" t="s">
        <v>26</v>
      </c>
      <c r="AB22" s="150">
        <v>0.875</v>
      </c>
      <c r="AC22" s="150">
        <v>0.87804878048780488</v>
      </c>
      <c r="AD22" s="151">
        <v>0.80555555555555558</v>
      </c>
    </row>
    <row r="23" spans="2:30">
      <c r="B23" s="52" t="s">
        <v>231</v>
      </c>
      <c r="C23" s="52">
        <v>4</v>
      </c>
      <c r="D23" s="52">
        <v>3.3465515166734678</v>
      </c>
      <c r="E23" s="52">
        <v>0.83663787916836696</v>
      </c>
      <c r="F23" s="52">
        <v>5.0073165071721389E-3</v>
      </c>
      <c r="I23" s="1"/>
      <c r="J23" s="52" t="s">
        <v>230</v>
      </c>
      <c r="K23" s="52">
        <v>3</v>
      </c>
      <c r="L23" s="52">
        <v>2.5793558508674788</v>
      </c>
      <c r="M23" s="52">
        <v>0.85978528362249296</v>
      </c>
      <c r="N23" s="52">
        <v>1.5276093494639422E-3</v>
      </c>
      <c r="Q23" s="1"/>
      <c r="R23" s="54" t="s">
        <v>190</v>
      </c>
      <c r="S23" s="54" t="s">
        <v>191</v>
      </c>
      <c r="T23" s="54" t="s">
        <v>192</v>
      </c>
      <c r="U23" s="54" t="s">
        <v>193</v>
      </c>
      <c r="V23" s="54" t="s">
        <v>194</v>
      </c>
      <c r="Y23" s="1"/>
      <c r="Z23" s="89"/>
      <c r="AA23" s="235" t="s">
        <v>27</v>
      </c>
      <c r="AB23" s="150">
        <v>0.90476190476190477</v>
      </c>
      <c r="AC23" s="150">
        <v>0.95238095238095233</v>
      </c>
      <c r="AD23" s="151">
        <v>0.95238095238095233</v>
      </c>
    </row>
    <row r="24" spans="2:30" ht="19.5" thickBot="1">
      <c r="B24" s="53" t="s">
        <v>233</v>
      </c>
      <c r="C24" s="53">
        <v>2</v>
      </c>
      <c r="D24" s="53">
        <v>1.7381242740998837</v>
      </c>
      <c r="E24" s="53">
        <v>0.86906213704994184</v>
      </c>
      <c r="F24" s="53">
        <v>7.0827115547785532E-3</v>
      </c>
      <c r="I24" s="1"/>
      <c r="J24" s="53" t="s">
        <v>228</v>
      </c>
      <c r="K24" s="53">
        <v>5</v>
      </c>
      <c r="L24" s="53">
        <v>4.3074138598528844</v>
      </c>
      <c r="M24" s="53">
        <v>0.86148277197057688</v>
      </c>
      <c r="N24" s="53">
        <v>6.2088855944695759E-3</v>
      </c>
      <c r="Q24" s="1"/>
      <c r="R24" s="52">
        <v>20</v>
      </c>
      <c r="S24" s="52">
        <v>1</v>
      </c>
      <c r="T24" s="52">
        <v>0.88888888888888895</v>
      </c>
      <c r="U24" s="52">
        <v>0.88888888888888895</v>
      </c>
      <c r="V24" s="52" t="e">
        <v>#DIV/0!</v>
      </c>
      <c r="Y24" s="1"/>
      <c r="Z24" s="89"/>
      <c r="AA24" s="235" t="s">
        <v>28</v>
      </c>
      <c r="AB24" s="150">
        <v>0.9285714285714286</v>
      </c>
      <c r="AC24" s="150">
        <v>0.90476190476190477</v>
      </c>
      <c r="AD24" s="151">
        <v>0.95238095238095233</v>
      </c>
    </row>
    <row r="25" spans="2:30">
      <c r="I25" s="82"/>
      <c r="Q25" s="1"/>
      <c r="R25" s="52">
        <v>21</v>
      </c>
      <c r="S25" s="52">
        <v>1</v>
      </c>
      <c r="T25" s="52">
        <v>0.72088656600851719</v>
      </c>
      <c r="U25" s="52">
        <v>0.72088656600851719</v>
      </c>
      <c r="V25" s="52" t="e">
        <v>#DIV/0!</v>
      </c>
      <c r="Y25" s="1"/>
      <c r="Z25" s="89"/>
      <c r="AA25" s="235" t="s">
        <v>29</v>
      </c>
      <c r="AB25" s="150">
        <v>0.90697674418604646</v>
      </c>
      <c r="AC25" s="150">
        <v>0.83720930232558144</v>
      </c>
      <c r="AD25" s="151">
        <v>0.95348837209302328</v>
      </c>
    </row>
    <row r="26" spans="2:30">
      <c r="I26" s="82"/>
      <c r="Q26" s="1"/>
      <c r="R26" s="52">
        <v>22</v>
      </c>
      <c r="S26" s="52">
        <v>7</v>
      </c>
      <c r="T26" s="52">
        <v>5.9965999100145435</v>
      </c>
      <c r="U26" s="52">
        <v>0.85665713000207766</v>
      </c>
      <c r="V26" s="52">
        <v>4.4737632171845442E-3</v>
      </c>
      <c r="Y26" s="52"/>
      <c r="Z26" s="89"/>
      <c r="AA26" s="235" t="s">
        <v>30</v>
      </c>
      <c r="AB26" s="150">
        <v>0.97619047619047616</v>
      </c>
      <c r="AC26" s="150">
        <v>0.95238095238095233</v>
      </c>
      <c r="AD26" s="151">
        <v>1</v>
      </c>
    </row>
    <row r="27" spans="2:30" ht="19.5" thickBot="1">
      <c r="B27" t="s">
        <v>195</v>
      </c>
      <c r="I27" s="1"/>
      <c r="J27" t="s">
        <v>195</v>
      </c>
      <c r="Q27" s="1"/>
      <c r="R27" s="52">
        <v>23</v>
      </c>
      <c r="S27" s="52">
        <v>2</v>
      </c>
      <c r="T27" s="52">
        <v>1.7646733111849393</v>
      </c>
      <c r="U27" s="52">
        <v>0.88233665559246965</v>
      </c>
      <c r="V27" s="52">
        <v>3.8324325583852192E-6</v>
      </c>
      <c r="Y27" s="1"/>
      <c r="Z27" s="24"/>
      <c r="AA27" s="238" t="s">
        <v>31</v>
      </c>
      <c r="AB27" s="152">
        <v>0.8</v>
      </c>
      <c r="AC27" s="152">
        <v>0.85365853658536583</v>
      </c>
      <c r="AD27" s="153">
        <v>0.75675675675675702</v>
      </c>
    </row>
    <row r="28" spans="2:30" ht="19.5" thickBot="1">
      <c r="B28" s="54" t="s">
        <v>196</v>
      </c>
      <c r="C28" s="54" t="s">
        <v>197</v>
      </c>
      <c r="D28" s="54" t="s">
        <v>198</v>
      </c>
      <c r="E28" s="54" t="s">
        <v>194</v>
      </c>
      <c r="F28" s="54" t="s">
        <v>199</v>
      </c>
      <c r="G28" s="54" t="s">
        <v>200</v>
      </c>
      <c r="H28" s="54" t="s">
        <v>201</v>
      </c>
      <c r="I28" s="1"/>
      <c r="J28" s="54" t="s">
        <v>196</v>
      </c>
      <c r="K28" s="54" t="s">
        <v>197</v>
      </c>
      <c r="L28" s="54" t="s">
        <v>198</v>
      </c>
      <c r="M28" s="54" t="s">
        <v>194</v>
      </c>
      <c r="N28" s="54" t="s">
        <v>199</v>
      </c>
      <c r="O28" s="54" t="s">
        <v>200</v>
      </c>
      <c r="P28" s="54" t="s">
        <v>201</v>
      </c>
      <c r="Q28" s="1"/>
      <c r="R28" s="53">
        <v>24</v>
      </c>
      <c r="S28" s="53">
        <v>1</v>
      </c>
      <c r="T28" s="53">
        <v>0.90476190476190477</v>
      </c>
      <c r="U28" s="53">
        <v>0.90476190476190477</v>
      </c>
      <c r="V28" s="53" t="e">
        <v>#DIV/0!</v>
      </c>
      <c r="Y28" s="1"/>
      <c r="Z28" s="1"/>
      <c r="AA28" s="1"/>
      <c r="AB28" s="1"/>
    </row>
    <row r="29" spans="2:30">
      <c r="B29" s="52" t="s">
        <v>202</v>
      </c>
      <c r="C29" s="52">
        <v>2.3462365434388094E-3</v>
      </c>
      <c r="D29" s="52">
        <v>2</v>
      </c>
      <c r="E29" s="52">
        <v>1.1731182717194047E-3</v>
      </c>
      <c r="F29" s="52">
        <v>0.2217881848126399</v>
      </c>
      <c r="G29" s="52">
        <v>0.80533589554109175</v>
      </c>
      <c r="H29" s="52">
        <v>4.2564947290937507</v>
      </c>
      <c r="I29" s="1"/>
      <c r="J29" s="52" t="s">
        <v>202</v>
      </c>
      <c r="K29" s="52">
        <v>8.8942912008493913E-4</v>
      </c>
      <c r="L29" s="52">
        <v>3</v>
      </c>
      <c r="M29" s="52">
        <v>2.9647637336164639E-4</v>
      </c>
      <c r="N29" s="52">
        <v>4.8344046895295457E-2</v>
      </c>
      <c r="O29" s="52">
        <v>0.98490055740483418</v>
      </c>
      <c r="P29" s="52">
        <v>4.0661805513511613</v>
      </c>
      <c r="Q29" s="1"/>
      <c r="Z29" t="s">
        <v>188</v>
      </c>
    </row>
    <row r="30" spans="2:30">
      <c r="B30" s="52" t="s">
        <v>203</v>
      </c>
      <c r="C30" s="52">
        <v>4.7604269156149064E-2</v>
      </c>
      <c r="D30" s="52">
        <v>9</v>
      </c>
      <c r="E30" s="52">
        <v>5.2893632395721183E-3</v>
      </c>
      <c r="F30" s="52"/>
      <c r="G30" s="52"/>
      <c r="H30" s="52"/>
      <c r="I30" s="1"/>
      <c r="J30" s="52" t="s">
        <v>203</v>
      </c>
      <c r="K30" s="52">
        <v>4.9061076579502927E-2</v>
      </c>
      <c r="L30" s="52">
        <v>8</v>
      </c>
      <c r="M30" s="52">
        <v>6.1326345724378659E-3</v>
      </c>
      <c r="N30" s="52"/>
      <c r="O30" s="52"/>
      <c r="P30" s="52"/>
      <c r="Q30" s="1"/>
    </row>
    <row r="31" spans="2:30" ht="19.5" thickBot="1">
      <c r="B31" s="52"/>
      <c r="C31" s="52"/>
      <c r="D31" s="52"/>
      <c r="E31" s="52"/>
      <c r="F31" s="52"/>
      <c r="G31" s="52"/>
      <c r="H31" s="52"/>
      <c r="I31" s="1"/>
      <c r="J31" s="52"/>
      <c r="K31" s="52"/>
      <c r="L31" s="52"/>
      <c r="M31" s="52"/>
      <c r="N31" s="52"/>
      <c r="O31" s="52"/>
      <c r="P31" s="52"/>
      <c r="Q31" s="1"/>
      <c r="R31" t="s">
        <v>195</v>
      </c>
      <c r="Y31" s="1"/>
      <c r="Z31" t="s">
        <v>189</v>
      </c>
    </row>
    <row r="32" spans="2:30" ht="19.5" thickBot="1">
      <c r="B32" s="53" t="s">
        <v>192</v>
      </c>
      <c r="C32" s="53">
        <v>4.9950505699587873E-2</v>
      </c>
      <c r="D32" s="53">
        <v>11</v>
      </c>
      <c r="E32" s="53"/>
      <c r="F32" s="53"/>
      <c r="G32" s="53"/>
      <c r="H32" s="53"/>
      <c r="I32" s="1"/>
      <c r="J32" s="53" t="s">
        <v>192</v>
      </c>
      <c r="K32" s="53">
        <v>4.9950505699587866E-2</v>
      </c>
      <c r="L32" s="53">
        <v>11</v>
      </c>
      <c r="M32" s="53"/>
      <c r="N32" s="53"/>
      <c r="O32" s="53"/>
      <c r="P32" s="53"/>
      <c r="Q32" s="1"/>
      <c r="R32" s="54" t="s">
        <v>196</v>
      </c>
      <c r="S32" s="54" t="s">
        <v>197</v>
      </c>
      <c r="T32" s="54" t="s">
        <v>198</v>
      </c>
      <c r="U32" s="54" t="s">
        <v>194</v>
      </c>
      <c r="V32" s="54" t="s">
        <v>199</v>
      </c>
      <c r="W32" s="54" t="s">
        <v>200</v>
      </c>
      <c r="X32" s="54" t="s">
        <v>201</v>
      </c>
      <c r="Y32" s="193"/>
      <c r="Z32" s="54" t="s">
        <v>190</v>
      </c>
      <c r="AA32" s="54" t="s">
        <v>191</v>
      </c>
      <c r="AB32" s="54" t="s">
        <v>192</v>
      </c>
      <c r="AC32" s="54" t="s">
        <v>193</v>
      </c>
      <c r="AD32" s="54" t="s">
        <v>194</v>
      </c>
    </row>
    <row r="33" spans="1:32">
      <c r="B33" s="67"/>
      <c r="C33" s="67"/>
      <c r="D33" s="67"/>
      <c r="E33" s="67"/>
      <c r="F33" s="67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52" t="s">
        <v>202</v>
      </c>
      <c r="S33" s="52">
        <v>2.3104093963922222E-2</v>
      </c>
      <c r="T33" s="52">
        <v>4</v>
      </c>
      <c r="U33" s="52">
        <v>5.7760234909805556E-3</v>
      </c>
      <c r="V33" s="52">
        <v>1.5060546949426941</v>
      </c>
      <c r="W33" s="52">
        <v>0.29807761113801468</v>
      </c>
      <c r="X33" s="52">
        <v>4.1203117268976337</v>
      </c>
      <c r="Y33" s="6"/>
      <c r="Z33" s="52" t="s">
        <v>17</v>
      </c>
      <c r="AA33" s="52">
        <v>3</v>
      </c>
      <c r="AB33" s="52">
        <v>2.6881533101045294</v>
      </c>
      <c r="AC33" s="52">
        <v>0.8960511033681765</v>
      </c>
      <c r="AD33" s="52">
        <v>1.3061143553197631E-3</v>
      </c>
    </row>
    <row r="34" spans="1:32">
      <c r="A34" s="117"/>
      <c r="B34" s="52"/>
      <c r="C34" s="52"/>
      <c r="D34" s="52"/>
      <c r="E34" s="52"/>
      <c r="F34" s="52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52" t="s">
        <v>203</v>
      </c>
      <c r="S34" s="52">
        <v>2.6846411735665651E-2</v>
      </c>
      <c r="T34" s="52">
        <v>7</v>
      </c>
      <c r="U34" s="52">
        <v>3.8352016765236642E-3</v>
      </c>
      <c r="V34" s="52"/>
      <c r="W34" s="52"/>
      <c r="X34" s="52"/>
      <c r="Y34" s="82"/>
      <c r="Z34" s="52" t="s">
        <v>21</v>
      </c>
      <c r="AA34" s="52">
        <v>3</v>
      </c>
      <c r="AB34" s="52">
        <v>2.4440476190476188</v>
      </c>
      <c r="AC34" s="52">
        <v>0.81468253968253956</v>
      </c>
      <c r="AD34" s="52">
        <v>7.9837490551775702E-5</v>
      </c>
      <c r="AE34" t="s">
        <v>311</v>
      </c>
    </row>
    <row r="35" spans="1:32">
      <c r="A35" s="117"/>
      <c r="B35" t="s">
        <v>188</v>
      </c>
      <c r="I35" s="1"/>
      <c r="J35" t="s">
        <v>188</v>
      </c>
      <c r="Q35" s="193"/>
      <c r="R35" s="52"/>
      <c r="S35" s="52"/>
      <c r="T35" s="52"/>
      <c r="U35" s="52"/>
      <c r="V35" s="52"/>
      <c r="W35" s="52"/>
      <c r="X35" s="52"/>
      <c r="Y35" s="193"/>
      <c r="Z35" s="52" t="s">
        <v>22</v>
      </c>
      <c r="AA35" s="52">
        <v>3</v>
      </c>
      <c r="AB35" s="52">
        <v>2.1626596980255517</v>
      </c>
      <c r="AC35" s="52">
        <v>0.72088656600851719</v>
      </c>
      <c r="AD35" s="52">
        <v>2.7470186104714855E-2</v>
      </c>
      <c r="AE35" t="s">
        <v>312</v>
      </c>
    </row>
    <row r="36" spans="1:32" ht="19.5" thickBot="1">
      <c r="A36" s="117"/>
      <c r="I36" s="1"/>
      <c r="Q36" s="193"/>
      <c r="R36" s="53" t="s">
        <v>192</v>
      </c>
      <c r="S36" s="53">
        <v>4.9950505699587873E-2</v>
      </c>
      <c r="T36" s="53">
        <v>11</v>
      </c>
      <c r="U36" s="53"/>
      <c r="V36" s="53"/>
      <c r="W36" s="53"/>
      <c r="X36" s="53"/>
      <c r="Y36" s="6"/>
      <c r="Z36" s="52" t="s">
        <v>23</v>
      </c>
      <c r="AA36" s="52">
        <v>3</v>
      </c>
      <c r="AB36" s="52">
        <v>2.7142857142857144</v>
      </c>
      <c r="AC36" s="52">
        <v>0.90476190476190477</v>
      </c>
      <c r="AD36" s="52">
        <v>0</v>
      </c>
    </row>
    <row r="37" spans="1:32" ht="19.5" thickBot="1">
      <c r="A37" s="1"/>
      <c r="B37" t="s">
        <v>189</v>
      </c>
      <c r="I37" s="1"/>
      <c r="J37" t="s">
        <v>189</v>
      </c>
      <c r="Q37" s="193"/>
      <c r="R37" s="52"/>
      <c r="S37" s="52"/>
      <c r="T37" s="52"/>
      <c r="U37" s="52"/>
      <c r="V37" s="52"/>
      <c r="W37" s="1"/>
      <c r="X37" s="1"/>
      <c r="Y37" s="1"/>
      <c r="Z37" s="52" t="s">
        <v>24</v>
      </c>
      <c r="AA37" s="52">
        <v>3</v>
      </c>
      <c r="AB37" s="52">
        <v>2.6904761904761902</v>
      </c>
      <c r="AC37" s="52">
        <v>0.89682539682539675</v>
      </c>
      <c r="AD37" s="52">
        <v>2.4565381708238844E-3</v>
      </c>
    </row>
    <row r="38" spans="1:32">
      <c r="A38" s="1"/>
      <c r="B38" s="54" t="s">
        <v>190</v>
      </c>
      <c r="C38" s="54" t="s">
        <v>191</v>
      </c>
      <c r="D38" s="54" t="s">
        <v>192</v>
      </c>
      <c r="E38" s="54" t="s">
        <v>193</v>
      </c>
      <c r="F38" s="54" t="s">
        <v>194</v>
      </c>
      <c r="I38" s="1"/>
      <c r="J38" s="54" t="s">
        <v>190</v>
      </c>
      <c r="K38" s="54" t="s">
        <v>191</v>
      </c>
      <c r="L38" s="54" t="s">
        <v>192</v>
      </c>
      <c r="M38" s="54" t="s">
        <v>193</v>
      </c>
      <c r="N38" s="54" t="s">
        <v>194</v>
      </c>
      <c r="Q38" s="6"/>
      <c r="R38" s="52"/>
      <c r="S38" s="52"/>
      <c r="T38" s="52"/>
      <c r="U38" s="52"/>
      <c r="V38" s="52"/>
      <c r="W38" s="1"/>
      <c r="X38" s="1"/>
      <c r="Y38" s="1"/>
      <c r="Z38" s="52" t="s">
        <v>25</v>
      </c>
      <c r="AA38" s="52">
        <v>3</v>
      </c>
      <c r="AB38" s="52">
        <v>2.6666666666666665</v>
      </c>
      <c r="AC38" s="52">
        <v>0.88888888888888884</v>
      </c>
      <c r="AD38" s="52">
        <v>1.3227513227513257E-3</v>
      </c>
    </row>
    <row r="39" spans="1:32">
      <c r="A39" s="1"/>
      <c r="B39" s="52" t="s">
        <v>229</v>
      </c>
      <c r="C39" s="52">
        <v>6</v>
      </c>
      <c r="D39" s="52">
        <v>5.4879999999999995</v>
      </c>
      <c r="E39" s="52">
        <v>0.91466666666666663</v>
      </c>
      <c r="F39" s="52">
        <v>2.5778666666666675E-3</v>
      </c>
      <c r="I39" s="1"/>
      <c r="J39" s="52" t="s">
        <v>234</v>
      </c>
      <c r="K39" s="52">
        <v>2</v>
      </c>
      <c r="L39" s="52">
        <v>1.7789999999999999</v>
      </c>
      <c r="M39" s="52">
        <v>0.88949999999999996</v>
      </c>
      <c r="N39" s="52">
        <v>1.4964499999999988E-2</v>
      </c>
      <c r="Q39" s="6"/>
      <c r="R39" t="s">
        <v>188</v>
      </c>
      <c r="Y39" s="1"/>
      <c r="Z39" s="52" t="s">
        <v>26</v>
      </c>
      <c r="AA39" s="52">
        <v>3</v>
      </c>
      <c r="AB39" s="52">
        <v>2.4286585365853659</v>
      </c>
      <c r="AC39" s="52">
        <v>0.8095528455284553</v>
      </c>
      <c r="AD39" s="52">
        <v>2.8652339877057293E-3</v>
      </c>
      <c r="AE39" t="s">
        <v>311</v>
      </c>
    </row>
    <row r="40" spans="1:32">
      <c r="A40" s="1"/>
      <c r="B40" s="52" t="s">
        <v>231</v>
      </c>
      <c r="C40" s="52">
        <v>4</v>
      </c>
      <c r="D40" s="52">
        <v>3.605</v>
      </c>
      <c r="E40" s="52">
        <v>0.90125</v>
      </c>
      <c r="F40" s="52">
        <v>5.1722499999999963E-3</v>
      </c>
      <c r="I40" s="1"/>
      <c r="J40" s="52" t="s">
        <v>232</v>
      </c>
      <c r="K40" s="52">
        <v>2</v>
      </c>
      <c r="L40" s="52">
        <v>1.782</v>
      </c>
      <c r="M40" s="52">
        <v>0.89100000000000001</v>
      </c>
      <c r="N40" s="52">
        <v>2.8880000000000051E-3</v>
      </c>
      <c r="Q40" s="193"/>
      <c r="Y40" s="1"/>
      <c r="Z40" s="52" t="s">
        <v>27</v>
      </c>
      <c r="AA40" s="52">
        <v>3</v>
      </c>
      <c r="AB40" s="52">
        <v>2.6428571428571428</v>
      </c>
      <c r="AC40" s="52">
        <v>0.88095238095238093</v>
      </c>
      <c r="AD40" s="52">
        <v>5.6689342403628239E-4</v>
      </c>
    </row>
    <row r="41" spans="1:32" ht="19.5" thickBot="1">
      <c r="A41" s="1"/>
      <c r="B41" s="53" t="s">
        <v>233</v>
      </c>
      <c r="C41" s="53">
        <v>2</v>
      </c>
      <c r="D41" s="53">
        <v>1.829</v>
      </c>
      <c r="E41" s="53">
        <v>0.91449999999999998</v>
      </c>
      <c r="F41" s="53">
        <v>7.5645E-3</v>
      </c>
      <c r="I41" s="1"/>
      <c r="J41" s="52" t="s">
        <v>230</v>
      </c>
      <c r="K41" s="52">
        <v>3</v>
      </c>
      <c r="L41" s="52">
        <v>2.8120000000000003</v>
      </c>
      <c r="M41" s="52">
        <v>0.93733333333333346</v>
      </c>
      <c r="N41" s="52">
        <v>1.4823333333333316E-3</v>
      </c>
      <c r="Q41" s="193"/>
      <c r="R41" t="s">
        <v>189</v>
      </c>
      <c r="Y41" s="1"/>
      <c r="Z41" s="52" t="s">
        <v>28</v>
      </c>
      <c r="AA41" s="52">
        <v>3</v>
      </c>
      <c r="AB41" s="52">
        <v>2.7142857142857144</v>
      </c>
      <c r="AC41" s="52">
        <v>0.90476190476190477</v>
      </c>
      <c r="AD41" s="52">
        <v>5.6689342403628239E-4</v>
      </c>
    </row>
    <row r="42" spans="1:32" ht="19.5" thickBot="1">
      <c r="A42" s="1"/>
      <c r="I42" s="1"/>
      <c r="J42" s="53" t="s">
        <v>228</v>
      </c>
      <c r="K42" s="53">
        <v>5</v>
      </c>
      <c r="L42" s="53">
        <v>4.5489999999999995</v>
      </c>
      <c r="M42" s="53">
        <v>0.90979999999999994</v>
      </c>
      <c r="N42" s="53">
        <v>2.9567000000000005E-3</v>
      </c>
      <c r="Q42" s="193"/>
      <c r="R42" s="54" t="s">
        <v>190</v>
      </c>
      <c r="S42" s="54" t="s">
        <v>191</v>
      </c>
      <c r="T42" s="54" t="s">
        <v>192</v>
      </c>
      <c r="U42" s="54" t="s">
        <v>193</v>
      </c>
      <c r="V42" s="54" t="s">
        <v>194</v>
      </c>
      <c r="Y42" s="1"/>
      <c r="Z42" s="52" t="s">
        <v>29</v>
      </c>
      <c r="AA42" s="52">
        <v>3</v>
      </c>
      <c r="AB42" s="52">
        <v>2.6511627906976742</v>
      </c>
      <c r="AC42" s="52">
        <v>0.88372093023255804</v>
      </c>
      <c r="AD42" s="52">
        <v>5.4083288263926375E-4</v>
      </c>
    </row>
    <row r="43" spans="1:32">
      <c r="A43" s="1"/>
      <c r="I43" s="1"/>
      <c r="Q43" s="193"/>
      <c r="R43" s="52">
        <v>20</v>
      </c>
      <c r="S43" s="52">
        <v>1</v>
      </c>
      <c r="T43" s="52">
        <v>0.91300000000000003</v>
      </c>
      <c r="U43" s="52">
        <v>0.91300000000000003</v>
      </c>
      <c r="V43" s="52" t="e">
        <v>#DIV/0!</v>
      </c>
      <c r="Y43" s="1"/>
      <c r="Z43" s="52" t="s">
        <v>30</v>
      </c>
      <c r="AA43" s="52">
        <v>3</v>
      </c>
      <c r="AB43" s="52">
        <v>2.7857142857142856</v>
      </c>
      <c r="AC43" s="52">
        <v>0.92857142857142849</v>
      </c>
      <c r="AD43" s="52">
        <v>2.2675736961451243E-3</v>
      </c>
    </row>
    <row r="44" spans="1:32" ht="19.5" thickBot="1">
      <c r="A44" s="1"/>
      <c r="B44" t="s">
        <v>195</v>
      </c>
      <c r="I44" s="1"/>
      <c r="Q44" s="193"/>
      <c r="R44" s="52">
        <v>21</v>
      </c>
      <c r="S44" s="52">
        <v>1</v>
      </c>
      <c r="T44" s="52">
        <v>0.81899999999999995</v>
      </c>
      <c r="U44" s="52">
        <v>0.81899999999999995</v>
      </c>
      <c r="V44" s="52" t="e">
        <v>#DIV/0!</v>
      </c>
      <c r="Y44" s="1"/>
      <c r="Z44" s="53" t="s">
        <v>31</v>
      </c>
      <c r="AA44" s="53">
        <v>3</v>
      </c>
      <c r="AB44" s="53">
        <v>2.2384640738299275</v>
      </c>
      <c r="AC44" s="53">
        <v>0.74615469127664247</v>
      </c>
      <c r="AD44" s="53">
        <v>1.6795840649885124E-4</v>
      </c>
      <c r="AE44" t="s">
        <v>313</v>
      </c>
    </row>
    <row r="45" spans="1:32" ht="19.5" thickBot="1">
      <c r="A45" s="1"/>
      <c r="B45" s="54" t="s">
        <v>196</v>
      </c>
      <c r="C45" s="54" t="s">
        <v>197</v>
      </c>
      <c r="D45" s="54" t="s">
        <v>198</v>
      </c>
      <c r="E45" s="54" t="s">
        <v>194</v>
      </c>
      <c r="F45" s="54" t="s">
        <v>199</v>
      </c>
      <c r="G45" s="54" t="s">
        <v>200</v>
      </c>
      <c r="H45" s="54" t="s">
        <v>201</v>
      </c>
      <c r="I45" s="1"/>
      <c r="J45" t="s">
        <v>195</v>
      </c>
      <c r="Q45" s="193"/>
      <c r="R45" s="52">
        <v>22</v>
      </c>
      <c r="S45" s="52">
        <v>7</v>
      </c>
      <c r="T45" s="52">
        <v>6.4249999999999998</v>
      </c>
      <c r="U45" s="52">
        <v>0.91785714285714282</v>
      </c>
      <c r="V45" s="52">
        <v>4.4191428571428533E-3</v>
      </c>
      <c r="Y45" s="1"/>
    </row>
    <row r="46" spans="1:32">
      <c r="A46" s="1"/>
      <c r="B46" s="52" t="s">
        <v>202</v>
      </c>
      <c r="C46" s="52">
        <v>4.7708333333332936E-4</v>
      </c>
      <c r="D46" s="52">
        <v>2</v>
      </c>
      <c r="E46" s="52">
        <v>2.3854166666666468E-4</v>
      </c>
      <c r="F46" s="52">
        <v>5.9684186383780709E-2</v>
      </c>
      <c r="G46" s="52">
        <v>0.9424316790035081</v>
      </c>
      <c r="H46" s="52">
        <v>4.2564947290937507</v>
      </c>
      <c r="I46" s="1"/>
      <c r="J46" s="54" t="s">
        <v>196</v>
      </c>
      <c r="K46" s="54" t="s">
        <v>197</v>
      </c>
      <c r="L46" s="54" t="s">
        <v>198</v>
      </c>
      <c r="M46" s="54" t="s">
        <v>194</v>
      </c>
      <c r="N46" s="54" t="s">
        <v>199</v>
      </c>
      <c r="O46" s="54" t="s">
        <v>200</v>
      </c>
      <c r="P46" s="54" t="s">
        <v>201</v>
      </c>
      <c r="Q46" s="193"/>
      <c r="R46" s="52">
        <v>23</v>
      </c>
      <c r="S46" s="52">
        <v>2</v>
      </c>
      <c r="T46" s="52">
        <v>1.8360000000000001</v>
      </c>
      <c r="U46" s="52">
        <v>0.91800000000000004</v>
      </c>
      <c r="V46" s="52">
        <v>7.2200000000000129E-4</v>
      </c>
      <c r="Y46" s="1"/>
    </row>
    <row r="47" spans="1:32" ht="19.5" thickBot="1">
      <c r="A47" s="1"/>
      <c r="B47" s="52" t="s">
        <v>203</v>
      </c>
      <c r="C47" s="52">
        <v>3.5970583333333327E-2</v>
      </c>
      <c r="D47" s="52">
        <v>9</v>
      </c>
      <c r="E47" s="52">
        <v>3.9967314814814804E-3</v>
      </c>
      <c r="F47" s="52"/>
      <c r="G47" s="52"/>
      <c r="H47" s="52"/>
      <c r="I47" s="1"/>
      <c r="J47" s="52" t="s">
        <v>202</v>
      </c>
      <c r="K47" s="52">
        <v>3.8036999999999932E-3</v>
      </c>
      <c r="L47" s="52">
        <v>3</v>
      </c>
      <c r="M47" s="52">
        <v>1.2678999999999978E-3</v>
      </c>
      <c r="N47" s="52">
        <v>0.31072204256222896</v>
      </c>
      <c r="O47" s="52">
        <v>0.8173011506541531</v>
      </c>
      <c r="P47" s="52">
        <v>4.0661805513511613</v>
      </c>
      <c r="Q47" s="193"/>
      <c r="R47" s="53">
        <v>24</v>
      </c>
      <c r="S47" s="53">
        <v>1</v>
      </c>
      <c r="T47" s="53">
        <v>0.92900000000000005</v>
      </c>
      <c r="U47" s="53">
        <v>0.92900000000000005</v>
      </c>
      <c r="V47" s="53" t="e">
        <v>#DIV/0!</v>
      </c>
      <c r="Y47" s="1"/>
      <c r="Z47" t="s">
        <v>195</v>
      </c>
    </row>
    <row r="48" spans="1:32">
      <c r="A48" s="1"/>
      <c r="B48" s="52"/>
      <c r="C48" s="52"/>
      <c r="D48" s="52"/>
      <c r="E48" s="52"/>
      <c r="F48" s="52"/>
      <c r="G48" s="52"/>
      <c r="H48" s="52"/>
      <c r="J48" s="52" t="s">
        <v>203</v>
      </c>
      <c r="K48" s="52">
        <v>3.2643966666666663E-2</v>
      </c>
      <c r="L48" s="52">
        <v>8</v>
      </c>
      <c r="M48" s="52">
        <v>4.0804958333333329E-3</v>
      </c>
      <c r="N48" s="52"/>
      <c r="O48" s="52"/>
      <c r="P48" s="52"/>
      <c r="Y48" s="1"/>
      <c r="Z48" s="54" t="s">
        <v>196</v>
      </c>
      <c r="AA48" s="54" t="s">
        <v>197</v>
      </c>
      <c r="AB48" s="54" t="s">
        <v>198</v>
      </c>
      <c r="AC48" s="54" t="s">
        <v>194</v>
      </c>
      <c r="AD48" s="54" t="s">
        <v>199</v>
      </c>
      <c r="AE48" s="54" t="s">
        <v>200</v>
      </c>
      <c r="AF48" s="54" t="s">
        <v>201</v>
      </c>
    </row>
    <row r="49" spans="1:32" ht="19.5" thickBot="1">
      <c r="A49" s="1"/>
      <c r="B49" s="53" t="s">
        <v>192</v>
      </c>
      <c r="C49" s="53">
        <v>3.6447666666666656E-2</v>
      </c>
      <c r="D49" s="53">
        <v>11</v>
      </c>
      <c r="E49" s="53"/>
      <c r="F49" s="53"/>
      <c r="G49" s="53"/>
      <c r="H49" s="53"/>
      <c r="J49" s="52"/>
      <c r="K49" s="52"/>
      <c r="L49" s="52"/>
      <c r="M49" s="52"/>
      <c r="N49" s="52"/>
      <c r="O49" s="52"/>
      <c r="P49" s="52"/>
      <c r="Y49" s="1"/>
      <c r="Z49" s="52" t="s">
        <v>202</v>
      </c>
      <c r="AA49" s="52">
        <v>0.14985151709876354</v>
      </c>
      <c r="AB49" s="52">
        <v>11</v>
      </c>
      <c r="AC49" s="52">
        <v>1.3622865190796685E-2</v>
      </c>
      <c r="AD49" s="52">
        <v>4.1270140351570301</v>
      </c>
      <c r="AE49" s="52">
        <v>1.7908646615064359E-3</v>
      </c>
      <c r="AF49" s="52">
        <v>3.0943674306033633</v>
      </c>
    </row>
    <row r="50" spans="1:32" ht="19.5" thickBot="1">
      <c r="A50" s="1"/>
      <c r="B50" s="1"/>
      <c r="C50" s="1"/>
      <c r="J50" s="53" t="s">
        <v>192</v>
      </c>
      <c r="K50" s="53">
        <v>3.6447666666666656E-2</v>
      </c>
      <c r="L50" s="53">
        <v>11</v>
      </c>
      <c r="M50" s="53"/>
      <c r="N50" s="53"/>
      <c r="O50" s="53"/>
      <c r="P50" s="53"/>
      <c r="R50" t="s">
        <v>195</v>
      </c>
      <c r="Y50" s="1"/>
      <c r="Z50" s="52" t="s">
        <v>203</v>
      </c>
      <c r="AA50" s="52">
        <v>7.9221626530446301E-2</v>
      </c>
      <c r="AB50" s="52">
        <v>24</v>
      </c>
      <c r="AC50" s="52">
        <v>3.3009011054352627E-3</v>
      </c>
      <c r="AD50" s="52"/>
      <c r="AE50" s="52"/>
      <c r="AF50" s="52"/>
    </row>
    <row r="51" spans="1:32">
      <c r="A51" s="1"/>
      <c r="B51" s="1"/>
      <c r="C51" s="1"/>
      <c r="R51" s="54" t="s">
        <v>196</v>
      </c>
      <c r="S51" s="54" t="s">
        <v>197</v>
      </c>
      <c r="T51" s="54" t="s">
        <v>198</v>
      </c>
      <c r="U51" s="54" t="s">
        <v>194</v>
      </c>
      <c r="V51" s="54" t="s">
        <v>199</v>
      </c>
      <c r="W51" s="54" t="s">
        <v>200</v>
      </c>
      <c r="X51" s="54" t="s">
        <v>201</v>
      </c>
      <c r="Y51" s="1"/>
      <c r="Z51" s="52"/>
      <c r="AA51" s="52"/>
      <c r="AB51" s="52"/>
      <c r="AC51" s="52"/>
      <c r="AD51" s="52"/>
      <c r="AE51" s="52"/>
      <c r="AF51" s="52"/>
    </row>
    <row r="52" spans="1:32" ht="19.5" thickBot="1">
      <c r="A52" s="1"/>
      <c r="B52" s="1"/>
      <c r="C52" s="1"/>
      <c r="R52" s="52" t="s">
        <v>202</v>
      </c>
      <c r="S52" s="52">
        <v>9.2108095238095482E-3</v>
      </c>
      <c r="T52" s="52">
        <v>4</v>
      </c>
      <c r="U52" s="52">
        <v>2.302702380952387E-3</v>
      </c>
      <c r="V52" s="52">
        <v>0.5918053093322444</v>
      </c>
      <c r="W52" s="52">
        <v>0.6798306674018888</v>
      </c>
      <c r="X52" s="52">
        <v>4.1203117268976337</v>
      </c>
      <c r="Y52" s="1"/>
      <c r="Z52" s="53" t="s">
        <v>192</v>
      </c>
      <c r="AA52" s="53">
        <v>0.22907314362920983</v>
      </c>
      <c r="AB52" s="53">
        <v>35</v>
      </c>
      <c r="AC52" s="53"/>
      <c r="AD52" s="53"/>
      <c r="AE52" s="53"/>
      <c r="AF52" s="53"/>
    </row>
    <row r="53" spans="1:32">
      <c r="A53" s="1"/>
      <c r="B53" s="1"/>
      <c r="C53" s="1"/>
      <c r="R53" s="52" t="s">
        <v>203</v>
      </c>
      <c r="S53" s="52">
        <v>2.7236857142857122E-2</v>
      </c>
      <c r="T53" s="52">
        <v>7</v>
      </c>
      <c r="U53" s="52">
        <v>3.8909795918367317E-3</v>
      </c>
      <c r="V53" s="52"/>
      <c r="W53" s="52"/>
      <c r="X53" s="52"/>
      <c r="Y53" s="1"/>
    </row>
    <row r="54" spans="1:32">
      <c r="A54" s="1"/>
      <c r="B54" s="1"/>
      <c r="C54" s="1"/>
      <c r="R54" s="52"/>
      <c r="S54" s="52"/>
      <c r="T54" s="52"/>
      <c r="U54" s="52"/>
      <c r="V54" s="52"/>
      <c r="W54" s="52"/>
      <c r="X54" s="52"/>
      <c r="Y54" s="1"/>
    </row>
    <row r="55" spans="1:32" ht="19.5" thickBot="1">
      <c r="A55" s="1"/>
      <c r="B55" s="1"/>
      <c r="C55" s="1"/>
      <c r="D55" s="1"/>
      <c r="E55" s="1"/>
      <c r="F55" s="1"/>
      <c r="R55" s="53" t="s">
        <v>192</v>
      </c>
      <c r="S55" s="53">
        <v>3.644766666666667E-2</v>
      </c>
      <c r="T55" s="53">
        <v>11</v>
      </c>
      <c r="U55" s="53"/>
      <c r="V55" s="53"/>
      <c r="W55" s="53"/>
      <c r="X55" s="53"/>
      <c r="Y55" s="1"/>
      <c r="Z55" t="s">
        <v>188</v>
      </c>
    </row>
    <row r="56" spans="1:32">
      <c r="B56" s="1"/>
      <c r="C56" s="1"/>
      <c r="D56" s="1"/>
      <c r="E56" s="1"/>
      <c r="F56" s="1"/>
    </row>
    <row r="57" spans="1:32" ht="19.5" thickBot="1">
      <c r="B57" s="1"/>
      <c r="C57" s="1"/>
      <c r="D57" s="1"/>
      <c r="E57" s="1"/>
      <c r="F57" s="1"/>
      <c r="Z57" t="s">
        <v>189</v>
      </c>
    </row>
    <row r="58" spans="1:32">
      <c r="Z58" s="54" t="s">
        <v>190</v>
      </c>
      <c r="AA58" s="54" t="s">
        <v>191</v>
      </c>
      <c r="AB58" s="54" t="s">
        <v>192</v>
      </c>
      <c r="AC58" s="54" t="s">
        <v>193</v>
      </c>
      <c r="AD58" s="54" t="s">
        <v>194</v>
      </c>
    </row>
    <row r="59" spans="1:32">
      <c r="Z59" s="52" t="s">
        <v>17</v>
      </c>
      <c r="AA59" s="52">
        <v>3</v>
      </c>
      <c r="AB59" s="52">
        <v>2.8565621370499419</v>
      </c>
      <c r="AC59" s="52">
        <v>0.9521873790166473</v>
      </c>
      <c r="AD59" s="52">
        <v>1.6869660151720136E-3</v>
      </c>
    </row>
    <row r="60" spans="1:32">
      <c r="Z60" s="52" t="s">
        <v>21</v>
      </c>
      <c r="AA60" s="52">
        <v>3</v>
      </c>
      <c r="AB60" s="52">
        <v>2.9273809523809522</v>
      </c>
      <c r="AC60" s="52">
        <v>0.97579365079365077</v>
      </c>
      <c r="AD60" s="52">
        <v>4.7241118669689762E-7</v>
      </c>
    </row>
    <row r="61" spans="1:32">
      <c r="Z61" s="52" t="s">
        <v>22</v>
      </c>
      <c r="AA61" s="52">
        <v>3</v>
      </c>
      <c r="AB61" s="52">
        <v>2.4578687572590012</v>
      </c>
      <c r="AC61" s="52">
        <v>0.81928958575300037</v>
      </c>
      <c r="AD61" s="52">
        <v>1.4054708025718066E-2</v>
      </c>
      <c r="AE61" t="s">
        <v>312</v>
      </c>
    </row>
    <row r="62" spans="1:32">
      <c r="Z62" s="52" t="s">
        <v>23</v>
      </c>
      <c r="AA62" s="52">
        <v>3</v>
      </c>
      <c r="AB62" s="52">
        <v>2.8571428571428572</v>
      </c>
      <c r="AC62" s="52">
        <v>0.95238095238095244</v>
      </c>
      <c r="AD62" s="52">
        <v>5.6689342403627978E-4</v>
      </c>
    </row>
    <row r="63" spans="1:32">
      <c r="Z63" s="52" t="s">
        <v>24</v>
      </c>
      <c r="AA63" s="52">
        <v>3</v>
      </c>
      <c r="AB63" s="52">
        <v>2.7380952380952381</v>
      </c>
      <c r="AC63" s="52">
        <v>0.91269841269841268</v>
      </c>
      <c r="AD63" s="52">
        <v>1.8896447467876083E-4</v>
      </c>
    </row>
    <row r="64" spans="1:32">
      <c r="Z64" s="52" t="s">
        <v>25</v>
      </c>
      <c r="AA64" s="52">
        <v>3</v>
      </c>
      <c r="AB64" s="52">
        <v>2.7380952380952381</v>
      </c>
      <c r="AC64" s="52">
        <v>0.91269841269841268</v>
      </c>
      <c r="AD64" s="52">
        <v>1.8896447467876083E-4</v>
      </c>
    </row>
    <row r="65" spans="26:32">
      <c r="Z65" s="52" t="s">
        <v>26</v>
      </c>
      <c r="AA65" s="52">
        <v>3</v>
      </c>
      <c r="AB65" s="52">
        <v>2.5586043360433601</v>
      </c>
      <c r="AC65" s="52">
        <v>0.85286811201445334</v>
      </c>
      <c r="AD65" s="52">
        <v>1.6811822646230065E-3</v>
      </c>
    </row>
    <row r="66" spans="26:32">
      <c r="Z66" s="52" t="s">
        <v>27</v>
      </c>
      <c r="AA66" s="52">
        <v>3</v>
      </c>
      <c r="AB66" s="52">
        <v>2.8095238095238093</v>
      </c>
      <c r="AC66" s="52">
        <v>0.9365079365079364</v>
      </c>
      <c r="AD66" s="52">
        <v>7.5585789871503986E-4</v>
      </c>
    </row>
    <row r="67" spans="26:32">
      <c r="Z67" s="52" t="s">
        <v>28</v>
      </c>
      <c r="AA67" s="52">
        <v>3</v>
      </c>
      <c r="AB67" s="52">
        <v>2.7857142857142856</v>
      </c>
      <c r="AC67" s="52">
        <v>0.92857142857142849</v>
      </c>
      <c r="AD67" s="52">
        <v>5.6689342403627978E-4</v>
      </c>
    </row>
    <row r="68" spans="26:32">
      <c r="Z68" s="52" t="s">
        <v>29</v>
      </c>
      <c r="AA68" s="52">
        <v>3</v>
      </c>
      <c r="AB68" s="52">
        <v>2.6976744186046511</v>
      </c>
      <c r="AC68" s="52">
        <v>0.89922480620155032</v>
      </c>
      <c r="AD68" s="52">
        <v>3.425274923382007E-3</v>
      </c>
    </row>
    <row r="69" spans="26:32">
      <c r="Z69" s="52" t="s">
        <v>30</v>
      </c>
      <c r="AA69" s="52">
        <v>3</v>
      </c>
      <c r="AB69" s="52">
        <v>2.9285714285714284</v>
      </c>
      <c r="AC69" s="52">
        <v>0.97619047619047616</v>
      </c>
      <c r="AD69" s="52">
        <v>5.6689342403628239E-4</v>
      </c>
    </row>
    <row r="70" spans="26:32" ht="19.5" thickBot="1">
      <c r="Z70" s="53" t="s">
        <v>31</v>
      </c>
      <c r="AA70" s="53">
        <v>3</v>
      </c>
      <c r="AB70" s="53">
        <v>2.410415293342123</v>
      </c>
      <c r="AC70" s="53">
        <v>0.80347176444737434</v>
      </c>
      <c r="AD70" s="53">
        <v>2.3565285947715836E-3</v>
      </c>
      <c r="AE70" t="s">
        <v>312</v>
      </c>
    </row>
    <row r="73" spans="26:32" ht="19.5" thickBot="1">
      <c r="Z73" t="s">
        <v>195</v>
      </c>
    </row>
    <row r="74" spans="26:32">
      <c r="Z74" s="54" t="s">
        <v>196</v>
      </c>
      <c r="AA74" s="54" t="s">
        <v>197</v>
      </c>
      <c r="AB74" s="54" t="s">
        <v>198</v>
      </c>
      <c r="AC74" s="54" t="s">
        <v>194</v>
      </c>
      <c r="AD74" s="54" t="s">
        <v>199</v>
      </c>
      <c r="AE74" s="54" t="s">
        <v>200</v>
      </c>
      <c r="AF74" s="54" t="s">
        <v>201</v>
      </c>
    </row>
    <row r="75" spans="26:32">
      <c r="Z75" s="52" t="s">
        <v>202</v>
      </c>
      <c r="AA75" s="52">
        <v>0.1089136242487421</v>
      </c>
      <c r="AB75" s="52">
        <v>11</v>
      </c>
      <c r="AC75" s="52">
        <v>9.9012385680674626E-3</v>
      </c>
      <c r="AD75" s="52">
        <v>4.5628529531825031</v>
      </c>
      <c r="AE75" s="52">
        <v>9.1711936009900301E-4</v>
      </c>
      <c r="AF75" s="52">
        <v>3.0943674306033633</v>
      </c>
    </row>
    <row r="76" spans="26:32">
      <c r="Z76" s="52" t="s">
        <v>203</v>
      </c>
      <c r="AA76" s="52">
        <v>5.2079198710069524E-2</v>
      </c>
      <c r="AB76" s="52">
        <v>24</v>
      </c>
      <c r="AC76" s="52">
        <v>2.1699666129195634E-3</v>
      </c>
      <c r="AD76" s="52"/>
      <c r="AE76" s="52"/>
      <c r="AF76" s="52"/>
    </row>
    <row r="77" spans="26:32">
      <c r="Z77" s="52"/>
      <c r="AA77" s="52"/>
      <c r="AB77" s="52"/>
      <c r="AC77" s="52"/>
      <c r="AD77" s="52"/>
      <c r="AE77" s="52"/>
      <c r="AF77" s="52"/>
    </row>
    <row r="78" spans="26:32" ht="19.5" thickBot="1">
      <c r="Z78" s="53" t="s">
        <v>192</v>
      </c>
      <c r="AA78" s="53">
        <v>0.16099282295881162</v>
      </c>
      <c r="AB78" s="53">
        <v>35</v>
      </c>
      <c r="AC78" s="53"/>
      <c r="AD78" s="53"/>
      <c r="AE78" s="53"/>
      <c r="AF78" s="53"/>
    </row>
  </sheetData>
  <phoneticPr fontId="1"/>
  <conditionalFormatting sqref="AJ3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zoomScaleNormal="100" workbookViewId="0"/>
  </sheetViews>
  <sheetFormatPr defaultRowHeight="18.75"/>
  <sheetData>
    <row r="1" spans="2:14" ht="19.5" thickBot="1"/>
    <row r="2" spans="2:14" ht="19.5" thickBot="1">
      <c r="B2" s="27" t="s">
        <v>6</v>
      </c>
      <c r="C2" s="22" t="s">
        <v>0</v>
      </c>
      <c r="D2" s="15" t="s">
        <v>1</v>
      </c>
      <c r="E2" s="16" t="s">
        <v>2</v>
      </c>
      <c r="F2" s="3"/>
      <c r="G2" s="8" t="s">
        <v>8</v>
      </c>
      <c r="I2" s="4"/>
      <c r="J2" s="3"/>
      <c r="L2" s="5"/>
      <c r="M2" s="5"/>
    </row>
    <row r="3" spans="2:14" ht="19.5" thickBot="1">
      <c r="B3" s="28" t="s">
        <v>0</v>
      </c>
      <c r="C3" s="17" t="s">
        <v>3</v>
      </c>
      <c r="D3" s="31">
        <v>2</v>
      </c>
      <c r="E3" s="32">
        <v>1</v>
      </c>
      <c r="G3" s="24">
        <f>SUM(C3:E5)/(COUNT(C3:E5)/2)</f>
        <v>12</v>
      </c>
      <c r="J3" s="3"/>
      <c r="L3" s="5"/>
      <c r="M3" s="5"/>
    </row>
    <row r="4" spans="2:14">
      <c r="B4" s="29" t="s">
        <v>1</v>
      </c>
      <c r="C4" s="33">
        <v>10</v>
      </c>
      <c r="D4" s="25" t="s">
        <v>3</v>
      </c>
      <c r="E4" s="36">
        <v>8</v>
      </c>
      <c r="K4" s="3"/>
      <c r="M4" s="5"/>
      <c r="N4" s="5"/>
    </row>
    <row r="5" spans="2:14" ht="19.5" thickBot="1">
      <c r="B5" s="30" t="s">
        <v>2</v>
      </c>
      <c r="C5" s="34">
        <v>11</v>
      </c>
      <c r="D5" s="35">
        <v>4</v>
      </c>
      <c r="E5" s="12" t="s">
        <v>3</v>
      </c>
      <c r="F5" s="3"/>
      <c r="M5" s="5"/>
      <c r="N5" s="5"/>
    </row>
    <row r="6" spans="2:14" ht="19.5" thickBot="1">
      <c r="B6" s="6"/>
    </row>
    <row r="7" spans="2:14" ht="19.5" thickBot="1">
      <c r="B7" s="27" t="s">
        <v>5</v>
      </c>
      <c r="C7" s="22" t="s">
        <v>0</v>
      </c>
      <c r="D7" s="15" t="s">
        <v>1</v>
      </c>
      <c r="E7" s="16" t="s">
        <v>2</v>
      </c>
      <c r="F7" s="3"/>
    </row>
    <row r="8" spans="2:14">
      <c r="B8" s="28" t="s">
        <v>0</v>
      </c>
      <c r="C8" s="17" t="s">
        <v>9</v>
      </c>
      <c r="D8" s="18">
        <f>D3/$G$3</f>
        <v>0.16666666666666666</v>
      </c>
      <c r="E8" s="19">
        <f>E3/$G$3</f>
        <v>8.3333333333333329E-2</v>
      </c>
    </row>
    <row r="9" spans="2:14">
      <c r="B9" s="29" t="s">
        <v>1</v>
      </c>
      <c r="C9" s="20">
        <f>C4/$G$3</f>
        <v>0.83333333333333337</v>
      </c>
      <c r="D9" s="9" t="s">
        <v>10</v>
      </c>
      <c r="E9" s="10">
        <f>E4/$G$3</f>
        <v>0.66666666666666663</v>
      </c>
    </row>
    <row r="10" spans="2:14" ht="19.5" thickBot="1">
      <c r="B10" s="30" t="s">
        <v>2</v>
      </c>
      <c r="C10" s="21">
        <f>C5/$G$3</f>
        <v>0.91666666666666663</v>
      </c>
      <c r="D10" s="11">
        <f>D5/$G$3</f>
        <v>0.33333333333333331</v>
      </c>
      <c r="E10" s="12" t="s">
        <v>9</v>
      </c>
      <c r="F10" s="3"/>
    </row>
    <row r="11" spans="2:14" ht="19.5" thickBot="1">
      <c r="B11" s="6"/>
      <c r="I11" s="1"/>
    </row>
    <row r="12" spans="2:14" ht="20.25" thickBot="1">
      <c r="B12" s="27" t="s">
        <v>12</v>
      </c>
      <c r="C12" s="22" t="s">
        <v>0</v>
      </c>
      <c r="D12" s="15" t="s">
        <v>1</v>
      </c>
      <c r="E12" s="16" t="s">
        <v>2</v>
      </c>
      <c r="F12" s="37"/>
      <c r="G12" s="26" t="s">
        <v>7</v>
      </c>
      <c r="H12" s="41" t="s">
        <v>11</v>
      </c>
      <c r="I12" s="37"/>
      <c r="K12" s="2"/>
    </row>
    <row r="13" spans="2:14">
      <c r="B13" s="23" t="s">
        <v>0</v>
      </c>
      <c r="C13" s="17" t="s">
        <v>4</v>
      </c>
      <c r="D13" s="18">
        <f>_xlfn.NORM.S.INV(D8)</f>
        <v>-0.96742156610170071</v>
      </c>
      <c r="E13" s="19">
        <f>_xlfn.NORM.S.INV(E8)</f>
        <v>-1.3829941271006392</v>
      </c>
      <c r="F13" s="1"/>
      <c r="G13" s="40" t="s">
        <v>0</v>
      </c>
      <c r="H13" s="42">
        <f>AVERAGE(C13:E13)</f>
        <v>-1.1752078466011699</v>
      </c>
      <c r="I13" s="1"/>
    </row>
    <row r="14" spans="2:14">
      <c r="B14" s="13" t="s">
        <v>1</v>
      </c>
      <c r="C14" s="20">
        <f t="shared" ref="C14:E15" si="0">_xlfn.NORM.S.INV(C9)</f>
        <v>0.96742156610170071</v>
      </c>
      <c r="D14" s="9" t="s">
        <v>3</v>
      </c>
      <c r="E14" s="10">
        <f t="shared" si="0"/>
        <v>0.4307272992954575</v>
      </c>
      <c r="F14" s="1"/>
      <c r="G14" s="38" t="s">
        <v>1</v>
      </c>
      <c r="H14" s="43">
        <f>AVERAGE(C14:E14)</f>
        <v>0.69907443269857916</v>
      </c>
      <c r="I14" s="1"/>
    </row>
    <row r="15" spans="2:14" ht="19.5" thickBot="1">
      <c r="B15" s="14" t="s">
        <v>2</v>
      </c>
      <c r="C15" s="21">
        <f t="shared" si="0"/>
        <v>1.3829941271006372</v>
      </c>
      <c r="D15" s="11">
        <f t="shared" si="0"/>
        <v>-0.43072729929545767</v>
      </c>
      <c r="E15" s="12" t="s">
        <v>3</v>
      </c>
      <c r="F15" s="37"/>
      <c r="G15" s="39" t="s">
        <v>2</v>
      </c>
      <c r="H15" s="44">
        <f>AVERAGE(C15:E15)</f>
        <v>0.47613341390258979</v>
      </c>
      <c r="I15" s="1"/>
    </row>
    <row r="16" spans="2:14">
      <c r="B16" s="4"/>
      <c r="C16" s="7"/>
      <c r="D16" s="7"/>
      <c r="E16" s="7"/>
      <c r="F16" s="7"/>
      <c r="I16" s="1"/>
    </row>
    <row r="17" spans="9:9">
      <c r="I17" s="1"/>
    </row>
    <row r="18" spans="9:9">
      <c r="I18" s="1"/>
    </row>
    <row r="19" spans="9:9">
      <c r="I19" s="1"/>
    </row>
  </sheetData>
  <phoneticPr fontId="1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110"/>
  <sheetViews>
    <sheetView zoomScale="90" zoomScaleNormal="90" workbookViewId="0"/>
  </sheetViews>
  <sheetFormatPr defaultRowHeight="18.75"/>
  <cols>
    <col min="2" max="2" width="21.5" bestFit="1" customWidth="1"/>
    <col min="3" max="3" width="14.375" bestFit="1" customWidth="1"/>
    <col min="4" max="4" width="11" bestFit="1" customWidth="1"/>
    <col min="5" max="14" width="6.875" customWidth="1"/>
    <col min="15" max="15" width="6" customWidth="1"/>
    <col min="16" max="16" width="6.875" customWidth="1"/>
    <col min="17" max="17" width="7.75" bestFit="1" customWidth="1"/>
    <col min="18" max="18" width="9.25" bestFit="1" customWidth="1"/>
    <col min="19" max="19" width="6" customWidth="1"/>
    <col min="20" max="20" width="18.375" bestFit="1" customWidth="1"/>
    <col min="21" max="22" width="13.375" bestFit="1" customWidth="1"/>
    <col min="23" max="23" width="21.375" bestFit="1" customWidth="1"/>
    <col min="24" max="24" width="17.25" bestFit="1" customWidth="1"/>
    <col min="25" max="25" width="21.375" bestFit="1" customWidth="1"/>
    <col min="26" max="26" width="9" bestFit="1" customWidth="1"/>
    <col min="27" max="27" width="6" customWidth="1"/>
    <col min="28" max="28" width="9" bestFit="1" customWidth="1"/>
    <col min="29" max="29" width="6.25" bestFit="1" customWidth="1"/>
    <col min="30" max="30" width="7.375" bestFit="1" customWidth="1"/>
    <col min="31" max="31" width="9" bestFit="1" customWidth="1"/>
    <col min="32" max="39" width="6" customWidth="1"/>
  </cols>
  <sheetData>
    <row r="1" spans="2:31" ht="19.5" thickBot="1"/>
    <row r="2" spans="2:31" ht="19.5" thickBot="1">
      <c r="B2" t="s">
        <v>14</v>
      </c>
      <c r="C2" t="s">
        <v>15</v>
      </c>
      <c r="D2" t="s">
        <v>16</v>
      </c>
      <c r="E2" t="s">
        <v>168</v>
      </c>
      <c r="F2" t="s">
        <v>170</v>
      </c>
      <c r="G2" t="s">
        <v>169</v>
      </c>
      <c r="H2" t="s">
        <v>162</v>
      </c>
      <c r="I2" t="s">
        <v>166</v>
      </c>
      <c r="J2" t="s">
        <v>167</v>
      </c>
      <c r="K2" t="s">
        <v>163</v>
      </c>
      <c r="L2" t="s">
        <v>165</v>
      </c>
      <c r="M2" t="s">
        <v>164</v>
      </c>
      <c r="N2" t="s">
        <v>181</v>
      </c>
      <c r="P2" s="64" t="s">
        <v>184</v>
      </c>
      <c r="Q2" s="65" t="s">
        <v>186</v>
      </c>
      <c r="R2" s="66" t="s">
        <v>187</v>
      </c>
      <c r="T2" t="s">
        <v>188</v>
      </c>
      <c r="U2" t="s">
        <v>235</v>
      </c>
      <c r="AB2" s="1"/>
      <c r="AC2" s="1"/>
      <c r="AD2" s="1"/>
      <c r="AE2" s="1"/>
    </row>
    <row r="3" spans="2:31">
      <c r="B3" s="45">
        <v>43495.632337962961</v>
      </c>
      <c r="C3" t="s">
        <v>17</v>
      </c>
      <c r="D3" t="s">
        <v>19</v>
      </c>
      <c r="E3" s="46">
        <v>6.4607143000000002</v>
      </c>
      <c r="F3" s="46">
        <v>7.7676195999999997</v>
      </c>
      <c r="G3" s="46">
        <v>8.4317770000000003</v>
      </c>
      <c r="H3" s="46">
        <v>6.5297093000000004</v>
      </c>
      <c r="I3" s="46">
        <v>8.5948429999999991</v>
      </c>
      <c r="J3" s="46">
        <v>7.0756699999999997</v>
      </c>
      <c r="K3" s="46">
        <v>6.1217389999999998</v>
      </c>
      <c r="L3" s="46">
        <v>8.1076460000000008</v>
      </c>
      <c r="M3" s="46">
        <v>7.6276298000000002</v>
      </c>
      <c r="N3" s="46">
        <f>AVERAGE(テーブル214[[#This Row],[q1_1_time]:[q3_3_time]])</f>
        <v>7.413038666666667</v>
      </c>
      <c r="P3" s="61">
        <v>11.005817</v>
      </c>
      <c r="Q3" s="62">
        <v>6.4607143000000002</v>
      </c>
      <c r="R3" s="63">
        <v>6.6497006000000001</v>
      </c>
      <c r="AB3" s="1"/>
      <c r="AC3" s="1"/>
      <c r="AD3" s="1"/>
      <c r="AE3" s="1"/>
    </row>
    <row r="4" spans="2:31" ht="19.5" thickBot="1">
      <c r="B4" s="45">
        <v>43495.714236111111</v>
      </c>
      <c r="C4" t="s">
        <v>21</v>
      </c>
      <c r="D4" t="s">
        <v>19</v>
      </c>
      <c r="E4" s="46">
        <v>6.1697354000000004</v>
      </c>
      <c r="F4" s="46">
        <v>7.3656487000000004</v>
      </c>
      <c r="G4" s="46">
        <v>7.0906687000000002</v>
      </c>
      <c r="H4" s="46">
        <v>6.3657209999999997</v>
      </c>
      <c r="I4" s="46">
        <v>6.1287383999999996</v>
      </c>
      <c r="J4" s="46">
        <v>5.9947480000000004</v>
      </c>
      <c r="K4" s="46">
        <v>4.5548525</v>
      </c>
      <c r="L4" s="46">
        <v>6.1887340000000002</v>
      </c>
      <c r="M4" s="46">
        <v>6.2047330000000001</v>
      </c>
      <c r="N4" s="46">
        <f>AVERAGE(テーブル214[[#This Row],[q1_1_time]:[q3_3_time]])</f>
        <v>6.2292866333333343</v>
      </c>
      <c r="P4" s="56">
        <v>5.6947700000000001</v>
      </c>
      <c r="Q4" s="55">
        <v>6.1697354000000004</v>
      </c>
      <c r="R4" s="57">
        <v>4.7758364999999996</v>
      </c>
      <c r="T4" t="s">
        <v>189</v>
      </c>
      <c r="AB4" s="1"/>
      <c r="AC4" s="113"/>
      <c r="AD4" s="113"/>
      <c r="AE4" s="113"/>
    </row>
    <row r="5" spans="2:31">
      <c r="B5" s="45">
        <v>43495.683067129627</v>
      </c>
      <c r="C5" t="s">
        <v>22</v>
      </c>
      <c r="D5" t="s">
        <v>19</v>
      </c>
      <c r="E5" s="46">
        <v>5.4217896000000003</v>
      </c>
      <c r="F5" s="46">
        <v>8.1276539999999997</v>
      </c>
      <c r="G5" s="46">
        <v>8.6178519999999992</v>
      </c>
      <c r="H5" s="46">
        <v>4.8138337</v>
      </c>
      <c r="I5" s="46">
        <v>5.721768</v>
      </c>
      <c r="J5" s="46">
        <v>6.1657356999999999</v>
      </c>
      <c r="K5" s="46">
        <v>5.1368102999999996</v>
      </c>
      <c r="L5" s="46">
        <v>6.0507439999999999</v>
      </c>
      <c r="M5" s="46">
        <v>5.5837779999999997</v>
      </c>
      <c r="N5" s="46">
        <f>AVERAGE(テーブル214[[#This Row],[q1_1_time]:[q3_3_time]])</f>
        <v>6.1822183666666666</v>
      </c>
      <c r="P5" s="56">
        <v>6.2497296000000002</v>
      </c>
      <c r="Q5" s="55">
        <v>5.4217896000000003</v>
      </c>
      <c r="R5" s="57">
        <v>5.6587725000000004</v>
      </c>
      <c r="T5" s="54" t="s">
        <v>190</v>
      </c>
      <c r="U5" s="54" t="s">
        <v>191</v>
      </c>
      <c r="V5" s="54" t="s">
        <v>192</v>
      </c>
      <c r="W5" s="54" t="s">
        <v>193</v>
      </c>
      <c r="X5" s="54" t="s">
        <v>194</v>
      </c>
      <c r="Y5" s="67" t="s">
        <v>204</v>
      </c>
      <c r="Z5" s="67" t="s">
        <v>257</v>
      </c>
      <c r="AB5" s="1"/>
      <c r="AC5" s="114"/>
      <c r="AD5" s="114"/>
      <c r="AE5" s="114"/>
    </row>
    <row r="6" spans="2:31">
      <c r="B6" s="45">
        <v>43495.723298611112</v>
      </c>
      <c r="C6" t="s">
        <v>23</v>
      </c>
      <c r="D6" t="s">
        <v>19</v>
      </c>
      <c r="E6" s="46">
        <v>21.883602</v>
      </c>
      <c r="F6" s="46">
        <v>13.714912</v>
      </c>
      <c r="G6" s="46">
        <v>13.989023</v>
      </c>
      <c r="H6" s="46">
        <v>6.8356870000000001</v>
      </c>
      <c r="I6" s="46">
        <v>10.769722</v>
      </c>
      <c r="J6" s="46">
        <v>8.7659120000000001</v>
      </c>
      <c r="K6" s="46">
        <v>5.2488020000000004</v>
      </c>
      <c r="L6" s="46">
        <v>6.4307164999999999</v>
      </c>
      <c r="M6" s="46">
        <v>6.4627140000000001</v>
      </c>
      <c r="N6" s="46">
        <f>AVERAGE(テーブル214[[#This Row],[q1_1_time]:[q3_3_time]])</f>
        <v>10.455676722222222</v>
      </c>
      <c r="P6" s="56">
        <v>6.9026823000000004</v>
      </c>
      <c r="Q6" s="55">
        <v>21.883602</v>
      </c>
      <c r="R6" s="57">
        <v>6.5147104000000002</v>
      </c>
      <c r="T6" s="52" t="s">
        <v>183</v>
      </c>
      <c r="U6" s="52">
        <v>108</v>
      </c>
      <c r="V6" s="52">
        <v>1010.8727280999999</v>
      </c>
      <c r="W6" s="52">
        <v>9.3599326675925916</v>
      </c>
      <c r="X6" s="52">
        <v>19.596564445595845</v>
      </c>
      <c r="Y6">
        <f>_xlfn.STDEV.S(P3:P110)</f>
        <v>4.4268007009120982</v>
      </c>
      <c r="Z6">
        <v>12</v>
      </c>
      <c r="AB6" s="1"/>
      <c r="AC6" s="114"/>
      <c r="AD6" s="114"/>
      <c r="AE6" s="114"/>
    </row>
    <row r="7" spans="2:31">
      <c r="B7" s="45">
        <v>43495.704236111109</v>
      </c>
      <c r="C7" t="s">
        <v>24</v>
      </c>
      <c r="D7" t="s">
        <v>19</v>
      </c>
      <c r="E7" s="46">
        <v>5.2398030000000002</v>
      </c>
      <c r="F7" s="46">
        <v>9.9804030000000008</v>
      </c>
      <c r="G7" s="46">
        <v>7.3166523000000003</v>
      </c>
      <c r="H7" s="46">
        <v>4.9738220000000002</v>
      </c>
      <c r="I7" s="46">
        <v>5.7887630000000003</v>
      </c>
      <c r="J7" s="46">
        <v>4.9798216999999996</v>
      </c>
      <c r="K7" s="46">
        <v>5.6797709999999997</v>
      </c>
      <c r="L7" s="46">
        <v>7.0946683999999998</v>
      </c>
      <c r="M7" s="46">
        <v>5.7787639999999998</v>
      </c>
      <c r="N7" s="46">
        <f>AVERAGE(テーブル214[[#This Row],[q1_1_time]:[q3_3_time]])</f>
        <v>6.3147187111111132</v>
      </c>
      <c r="P7" s="56">
        <v>8.3817570000000003</v>
      </c>
      <c r="Q7" s="55">
        <v>5.2398030000000002</v>
      </c>
      <c r="R7" s="57">
        <v>7.0426719999999996</v>
      </c>
      <c r="T7" s="52" t="s">
        <v>185</v>
      </c>
      <c r="U7" s="52">
        <v>108</v>
      </c>
      <c r="V7" s="52">
        <v>815.64623940000024</v>
      </c>
      <c r="W7" s="52">
        <v>7.5522799944444463</v>
      </c>
      <c r="X7" s="52">
        <v>15.926767140182912</v>
      </c>
      <c r="Y7">
        <f>_xlfn.STDEV.S(Q3:Q110)</f>
        <v>3.9908353937719498</v>
      </c>
      <c r="Z7">
        <v>26</v>
      </c>
      <c r="AB7" s="1"/>
      <c r="AC7" s="1"/>
      <c r="AD7" s="1"/>
      <c r="AE7" s="1"/>
    </row>
    <row r="8" spans="2:31" ht="19.5" thickBot="1">
      <c r="B8" s="45">
        <v>43495.747581018521</v>
      </c>
      <c r="C8" t="s">
        <v>25</v>
      </c>
      <c r="D8" t="s">
        <v>19</v>
      </c>
      <c r="E8" s="46">
        <v>12.3073435</v>
      </c>
      <c r="F8" s="46">
        <v>10.860759</v>
      </c>
      <c r="G8" s="46">
        <v>11.049835</v>
      </c>
      <c r="H8" s="46">
        <v>9.2751180000000009</v>
      </c>
      <c r="I8" s="46">
        <v>8.9920030000000004</v>
      </c>
      <c r="J8" s="46">
        <v>9.9523919999999997</v>
      </c>
      <c r="K8" s="46">
        <v>7.4136452999999998</v>
      </c>
      <c r="L8" s="46">
        <v>11.774127999999999</v>
      </c>
      <c r="M8" s="46">
        <v>10.410577</v>
      </c>
      <c r="N8" s="46">
        <f>AVERAGE(テーブル214[[#This Row],[q1_1_time]:[q3_3_time]])</f>
        <v>10.22620008888889</v>
      </c>
      <c r="P8" s="56">
        <v>10.6126585</v>
      </c>
      <c r="Q8" s="55">
        <v>12.3073435</v>
      </c>
      <c r="R8" s="57">
        <v>9.9884059999999995</v>
      </c>
      <c r="T8" s="53" t="s">
        <v>246</v>
      </c>
      <c r="U8" s="53">
        <v>108</v>
      </c>
      <c r="V8" s="53">
        <v>733.98586449999993</v>
      </c>
      <c r="W8" s="53">
        <v>6.7961654120370367</v>
      </c>
      <c r="X8" s="53">
        <v>7.1872280365948686</v>
      </c>
      <c r="Y8">
        <f>_xlfn.STDEV.S(R3:R110)</f>
        <v>2.6809006017744985</v>
      </c>
      <c r="Z8">
        <v>11</v>
      </c>
    </row>
    <row r="9" spans="2:31">
      <c r="B9" s="45">
        <v>43496.451168981483</v>
      </c>
      <c r="C9" t="s">
        <v>26</v>
      </c>
      <c r="D9" t="s">
        <v>19</v>
      </c>
      <c r="E9" s="46">
        <v>5.4177900000000001</v>
      </c>
      <c r="F9" s="46">
        <v>8.3827569999999998</v>
      </c>
      <c r="G9" s="46">
        <v>12.745521</v>
      </c>
      <c r="H9" s="46">
        <v>5.4267893000000003</v>
      </c>
      <c r="I9" s="46">
        <v>5.5287819999999996</v>
      </c>
      <c r="J9" s="46">
        <v>5.7027692999999999</v>
      </c>
      <c r="K9" s="46">
        <v>4.4238619999999997</v>
      </c>
      <c r="L9" s="46">
        <v>6.2987260000000003</v>
      </c>
      <c r="M9" s="46">
        <v>4.5768509999999996</v>
      </c>
      <c r="N9" s="46">
        <f>AVERAGE(テーブル214[[#This Row],[q1_1_time]:[q3_3_time]])</f>
        <v>6.5004275111111101</v>
      </c>
      <c r="P9" s="56">
        <v>11.286930999999999</v>
      </c>
      <c r="Q9" s="55">
        <v>5.4177900000000001</v>
      </c>
      <c r="R9" s="57">
        <v>9.9373860000000001</v>
      </c>
    </row>
    <row r="10" spans="2:31">
      <c r="B10" s="45">
        <v>43497.634976851848</v>
      </c>
      <c r="C10" t="s">
        <v>27</v>
      </c>
      <c r="D10" t="s">
        <v>19</v>
      </c>
      <c r="E10" s="46">
        <v>7.098668</v>
      </c>
      <c r="F10" s="46">
        <v>10.133464999999999</v>
      </c>
      <c r="G10" s="46">
        <v>8.3797560000000004</v>
      </c>
      <c r="H10" s="46">
        <v>4.6888430000000003</v>
      </c>
      <c r="I10" s="46">
        <v>5.9477514999999999</v>
      </c>
      <c r="J10" s="46">
        <v>6.6796984999999998</v>
      </c>
      <c r="K10" s="46">
        <v>3.8109061999999998</v>
      </c>
      <c r="L10" s="46">
        <v>6.1327379999999998</v>
      </c>
      <c r="M10" s="46">
        <v>4.5278543999999998</v>
      </c>
      <c r="N10" s="46">
        <f>AVERAGE(テーブル214[[#This Row],[q1_1_time]:[q3_3_time]])</f>
        <v>6.3777422888888893</v>
      </c>
      <c r="P10" s="56">
        <v>13.589862</v>
      </c>
      <c r="Q10" s="55">
        <v>7.098668</v>
      </c>
      <c r="R10" s="57">
        <v>5.6767709999999996</v>
      </c>
    </row>
    <row r="11" spans="2:31" ht="19.5" thickBot="1">
      <c r="B11" s="45">
        <v>43496.774282407408</v>
      </c>
      <c r="C11" t="s">
        <v>28</v>
      </c>
      <c r="D11" t="s">
        <v>19</v>
      </c>
      <c r="E11" s="46">
        <v>10.271521</v>
      </c>
      <c r="F11" s="46">
        <v>11.634071</v>
      </c>
      <c r="G11" s="46">
        <v>11.560041</v>
      </c>
      <c r="H11" s="46">
        <v>12.099259</v>
      </c>
      <c r="I11" s="46">
        <v>9.6242590000000003</v>
      </c>
      <c r="J11" s="46">
        <v>7.1016680000000001</v>
      </c>
      <c r="K11" s="46">
        <v>8.5098090000000006</v>
      </c>
      <c r="L11" s="46">
        <v>10.021420000000001</v>
      </c>
      <c r="M11" s="46">
        <v>11.312942</v>
      </c>
      <c r="N11" s="46">
        <f>AVERAGE(テーブル214[[#This Row],[q1_1_time]:[q3_3_time]])</f>
        <v>10.237221111111113</v>
      </c>
      <c r="P11" s="56">
        <v>17.799847</v>
      </c>
      <c r="Q11" s="55">
        <v>10.271521</v>
      </c>
      <c r="R11" s="57">
        <v>7.8086165999999997</v>
      </c>
      <c r="T11" t="s">
        <v>195</v>
      </c>
    </row>
    <row r="12" spans="2:31">
      <c r="B12" s="45">
        <v>43497.646921296298</v>
      </c>
      <c r="C12" t="s">
        <v>29</v>
      </c>
      <c r="D12" t="s">
        <v>19</v>
      </c>
      <c r="E12" s="46">
        <v>6.7416939999999999</v>
      </c>
      <c r="F12" s="46">
        <v>7.249657</v>
      </c>
      <c r="G12" s="46">
        <v>6.3237243000000003</v>
      </c>
      <c r="H12" s="46">
        <v>6.4827127000000004</v>
      </c>
      <c r="I12" s="46">
        <v>6.4467154000000004</v>
      </c>
      <c r="J12" s="46">
        <v>5.9827490000000001</v>
      </c>
      <c r="K12" s="46">
        <v>5.1018129999999999</v>
      </c>
      <c r="L12" s="46">
        <v>6.7616924999999997</v>
      </c>
      <c r="M12" s="46">
        <v>37.262149999999998</v>
      </c>
      <c r="N12" s="46">
        <f>AVERAGE(テーブル214[[#This Row],[q1_1_time]:[q3_3_time]])</f>
        <v>9.8169897666666657</v>
      </c>
      <c r="P12" s="56">
        <v>7.4856400000000001</v>
      </c>
      <c r="Q12" s="55">
        <v>6.7416939999999999</v>
      </c>
      <c r="R12" s="57">
        <v>6.2167320000000004</v>
      </c>
      <c r="T12" s="54" t="s">
        <v>196</v>
      </c>
      <c r="U12" s="54" t="s">
        <v>197</v>
      </c>
      <c r="V12" s="54" t="s">
        <v>198</v>
      </c>
      <c r="W12" s="54" t="s">
        <v>194</v>
      </c>
      <c r="X12" s="54" t="s">
        <v>199</v>
      </c>
      <c r="Y12" s="54" t="s">
        <v>200</v>
      </c>
      <c r="Z12" s="54" t="s">
        <v>201</v>
      </c>
    </row>
    <row r="13" spans="2:31">
      <c r="B13" s="45">
        <v>43497.612523148149</v>
      </c>
      <c r="C13" t="s">
        <v>30</v>
      </c>
      <c r="D13" t="s">
        <v>19</v>
      </c>
      <c r="E13" s="46">
        <v>7.7756189999999998</v>
      </c>
      <c r="F13" s="46">
        <v>9.8133350000000004</v>
      </c>
      <c r="G13" s="46">
        <v>9.0570299999999992</v>
      </c>
      <c r="H13" s="46">
        <v>4.4478602</v>
      </c>
      <c r="I13" s="46">
        <v>6.2127322999999999</v>
      </c>
      <c r="J13" s="46">
        <v>5.3967915</v>
      </c>
      <c r="K13" s="46">
        <v>5.0828139999999999</v>
      </c>
      <c r="L13" s="46">
        <v>4.8108339999999998</v>
      </c>
      <c r="M13" s="46">
        <v>5.1258109999999997</v>
      </c>
      <c r="N13" s="46">
        <f>AVERAGE(テーブル214[[#This Row],[q1_1_time]:[q3_3_time]])</f>
        <v>6.413647444444444</v>
      </c>
      <c r="P13" s="56">
        <v>15.437609</v>
      </c>
      <c r="Q13" s="55">
        <v>7.7756189999999998</v>
      </c>
      <c r="R13" s="57">
        <v>8.0596270000000008</v>
      </c>
      <c r="T13" s="52" t="s">
        <v>202</v>
      </c>
      <c r="U13" s="52">
        <v>374.83991960859566</v>
      </c>
      <c r="V13" s="52">
        <v>2</v>
      </c>
      <c r="W13" s="52">
        <v>187.41995980429783</v>
      </c>
      <c r="X13" s="52">
        <v>13.16442313994774</v>
      </c>
      <c r="Y13" s="52">
        <v>3.2000051389813322E-6</v>
      </c>
      <c r="Z13" s="52">
        <v>4.6718738925162233</v>
      </c>
    </row>
    <row r="14" spans="2:31">
      <c r="B14" s="45">
        <v>43497.675937499997</v>
      </c>
      <c r="C14" t="s">
        <v>31</v>
      </c>
      <c r="D14" t="s">
        <v>19</v>
      </c>
      <c r="E14" s="46">
        <v>4.5688515000000001</v>
      </c>
      <c r="F14" s="46">
        <v>5.3087980000000003</v>
      </c>
      <c r="G14" s="46">
        <v>5.3227969999999996</v>
      </c>
      <c r="H14" s="46">
        <v>3.9388969999999999</v>
      </c>
      <c r="I14" s="46">
        <v>4.1318830000000002</v>
      </c>
      <c r="J14" s="46">
        <v>3.8899004000000001</v>
      </c>
      <c r="K14" s="46">
        <v>3.5739233000000001</v>
      </c>
      <c r="L14" s="46">
        <v>4.3168696999999998</v>
      </c>
      <c r="M14" s="46">
        <v>5.0898136999999997</v>
      </c>
      <c r="N14" s="46">
        <f>AVERAGE(テーブル214[[#This Row],[q1_1_time]:[q3_3_time]])</f>
        <v>4.4601926222222223</v>
      </c>
      <c r="P14" s="56">
        <v>5.4057909999999998</v>
      </c>
      <c r="Q14" s="55">
        <v>4.5688515000000001</v>
      </c>
      <c r="R14" s="57">
        <v>5.1878066</v>
      </c>
      <c r="T14" s="52" t="s">
        <v>203</v>
      </c>
      <c r="U14" s="52">
        <v>4570.0298795939825</v>
      </c>
      <c r="V14" s="52">
        <v>321</v>
      </c>
      <c r="W14" s="52">
        <v>14.236853207457889</v>
      </c>
      <c r="X14" s="52"/>
      <c r="Y14" s="52"/>
      <c r="Z14" s="52"/>
    </row>
    <row r="15" spans="2:31">
      <c r="B15" s="45">
        <v>43495.635150462964</v>
      </c>
      <c r="C15" t="s">
        <v>17</v>
      </c>
      <c r="D15" t="s">
        <v>20</v>
      </c>
      <c r="E15" s="46">
        <v>6.6497006000000001</v>
      </c>
      <c r="F15" s="46">
        <v>7.6536280000000003</v>
      </c>
      <c r="G15" s="46">
        <v>6.8036894999999999</v>
      </c>
      <c r="H15" s="46">
        <v>7.1746625999999996</v>
      </c>
      <c r="I15" s="46">
        <v>6.7656919999999996</v>
      </c>
      <c r="J15" s="46">
        <v>5.8697569999999999</v>
      </c>
      <c r="K15" s="46">
        <v>4.8138337</v>
      </c>
      <c r="L15" s="46">
        <v>5.4977840000000002</v>
      </c>
      <c r="M15" s="46">
        <v>5.7517657</v>
      </c>
      <c r="N15" s="46">
        <f>AVERAGE(テーブル214[[#This Row],[q1_1_time]:[q3_3_time]])</f>
        <v>6.3311681222222234</v>
      </c>
      <c r="P15" s="56">
        <v>12.912588</v>
      </c>
      <c r="Q15" s="55">
        <v>7.7676195999999997</v>
      </c>
      <c r="R15" s="57">
        <v>7.6536280000000003</v>
      </c>
      <c r="T15" s="52"/>
      <c r="U15" s="52"/>
      <c r="V15" s="52"/>
      <c r="W15" s="52"/>
      <c r="X15" s="52"/>
      <c r="Y15" s="52"/>
      <c r="Z15" s="52"/>
    </row>
    <row r="16" spans="2:31" ht="19.5" thickBot="1">
      <c r="B16" s="45">
        <v>43495.716874999998</v>
      </c>
      <c r="C16" t="s">
        <v>21</v>
      </c>
      <c r="D16" t="s">
        <v>20</v>
      </c>
      <c r="E16" s="46">
        <v>4.7758364999999996</v>
      </c>
      <c r="F16" s="46">
        <v>15.127483</v>
      </c>
      <c r="G16" s="46">
        <v>5.9167540000000001</v>
      </c>
      <c r="H16" s="46">
        <v>4.2078775999999998</v>
      </c>
      <c r="I16" s="46">
        <v>5.5837779999999997</v>
      </c>
      <c r="J16" s="46">
        <v>5.8947554000000002</v>
      </c>
      <c r="K16" s="46">
        <v>3.9268977999999999</v>
      </c>
      <c r="L16" s="46">
        <v>5.0098194999999999</v>
      </c>
      <c r="M16" s="46">
        <v>10.301532999999999</v>
      </c>
      <c r="N16" s="46">
        <f>AVERAGE(テーブル214[[#This Row],[q1_1_time]:[q3_3_time]])</f>
        <v>6.7494149777777777</v>
      </c>
      <c r="P16" s="56">
        <v>6.0577434999999999</v>
      </c>
      <c r="Q16" s="55">
        <v>7.3656487000000004</v>
      </c>
      <c r="R16" s="57">
        <v>15.127483</v>
      </c>
      <c r="T16" s="53" t="s">
        <v>192</v>
      </c>
      <c r="U16" s="53">
        <v>4944.8697992025782</v>
      </c>
      <c r="V16" s="53">
        <v>323</v>
      </c>
      <c r="W16" s="53"/>
      <c r="X16" s="53"/>
      <c r="Y16" s="53"/>
      <c r="Z16" s="53"/>
    </row>
    <row r="17" spans="2:27">
      <c r="B17" s="45">
        <v>43495.685763888891</v>
      </c>
      <c r="C17" t="s">
        <v>22</v>
      </c>
      <c r="D17" t="s">
        <v>20</v>
      </c>
      <c r="E17" s="46">
        <v>5.6587725000000004</v>
      </c>
      <c r="F17" s="46">
        <v>5.565779</v>
      </c>
      <c r="G17" s="46">
        <v>5.1118119999999996</v>
      </c>
      <c r="H17" s="46">
        <v>3.7849080000000002</v>
      </c>
      <c r="I17" s="46">
        <v>4.5838504000000002</v>
      </c>
      <c r="J17" s="46">
        <v>6.3857200000000001</v>
      </c>
      <c r="K17" s="46">
        <v>4.17788</v>
      </c>
      <c r="L17" s="46">
        <v>7.3556495000000002</v>
      </c>
      <c r="M17" s="46">
        <v>4.0838865999999996</v>
      </c>
      <c r="N17" s="46">
        <f>AVERAGE(テーブル214[[#This Row],[q1_1_time]:[q3_3_time]])</f>
        <v>5.1898064444444447</v>
      </c>
      <c r="P17" s="56">
        <v>7.3566494000000002</v>
      </c>
      <c r="Q17" s="55">
        <v>8.1276539999999997</v>
      </c>
      <c r="R17" s="57">
        <v>5.565779</v>
      </c>
    </row>
    <row r="18" spans="2:27">
      <c r="B18" s="45">
        <v>43495.726527777777</v>
      </c>
      <c r="C18" t="s">
        <v>23</v>
      </c>
      <c r="D18" t="s">
        <v>20</v>
      </c>
      <c r="E18" s="46">
        <v>6.5147104000000002</v>
      </c>
      <c r="F18" s="46">
        <v>9.9954090000000004</v>
      </c>
      <c r="G18" s="46">
        <v>6.2987260000000003</v>
      </c>
      <c r="H18" s="46">
        <v>12.065246</v>
      </c>
      <c r="I18" s="46">
        <v>5.7887630000000003</v>
      </c>
      <c r="J18" s="46">
        <v>4.8808290000000003</v>
      </c>
      <c r="K18" s="46">
        <v>3.6849153000000001</v>
      </c>
      <c r="L18" s="46">
        <v>4.8888283000000001</v>
      </c>
      <c r="M18" s="46">
        <v>5.2578015000000002</v>
      </c>
      <c r="N18" s="46">
        <f>AVERAGE(テーブル214[[#This Row],[q1_1_time]:[q3_3_time]])</f>
        <v>6.5972476111111114</v>
      </c>
      <c r="P18" s="56">
        <v>20.882152999999999</v>
      </c>
      <c r="Q18" s="55">
        <v>13.714912</v>
      </c>
      <c r="R18" s="57">
        <v>9.9954090000000004</v>
      </c>
    </row>
    <row r="19" spans="2:27">
      <c r="B19" s="45">
        <v>43495.698020833333</v>
      </c>
      <c r="C19" t="s">
        <v>24</v>
      </c>
      <c r="D19" t="s">
        <v>20</v>
      </c>
      <c r="E19" s="46">
        <v>7.0426719999999996</v>
      </c>
      <c r="F19" s="46">
        <v>7.7636200000000004</v>
      </c>
      <c r="G19" s="46">
        <v>22.077496</v>
      </c>
      <c r="H19" s="46">
        <v>4.8278327000000001</v>
      </c>
      <c r="I19" s="46">
        <v>6.7116959999999999</v>
      </c>
      <c r="J19" s="46">
        <v>6.8016895999999996</v>
      </c>
      <c r="K19" s="46">
        <v>4.3478675000000004</v>
      </c>
      <c r="L19" s="46">
        <v>6.1957335000000002</v>
      </c>
      <c r="M19" s="46">
        <v>4.8458313999999998</v>
      </c>
      <c r="N19" s="46">
        <f>AVERAGE(テーブル214[[#This Row],[q1_1_time]:[q3_3_time]])</f>
        <v>7.8460487444444436</v>
      </c>
      <c r="P19" s="56">
        <v>9.0260169999999995</v>
      </c>
      <c r="Q19" s="55">
        <v>9.9804030000000008</v>
      </c>
      <c r="R19" s="57">
        <v>7.7636200000000004</v>
      </c>
    </row>
    <row r="20" spans="2:27">
      <c r="B20" s="45">
        <v>43495.736145833333</v>
      </c>
      <c r="C20" t="s">
        <v>25</v>
      </c>
      <c r="D20" t="s">
        <v>20</v>
      </c>
      <c r="E20" s="46">
        <v>9.9884059999999995</v>
      </c>
      <c r="F20" s="46">
        <v>11.163881</v>
      </c>
      <c r="G20" s="46">
        <v>12.462406</v>
      </c>
      <c r="H20" s="46">
        <v>8.5738339999999997</v>
      </c>
      <c r="I20" s="46">
        <v>8.6978849999999994</v>
      </c>
      <c r="J20" s="46">
        <v>8.3647500000000008</v>
      </c>
      <c r="K20" s="46">
        <v>7.8626126999999997</v>
      </c>
      <c r="L20" s="46">
        <v>8.6408614999999998</v>
      </c>
      <c r="M20" s="46">
        <v>9.2761180000000003</v>
      </c>
      <c r="N20" s="46">
        <f>AVERAGE(テーブル214[[#This Row],[q1_1_time]:[q3_3_time]])</f>
        <v>9.4478615777777772</v>
      </c>
      <c r="P20" s="56">
        <v>12.704504</v>
      </c>
      <c r="Q20" s="55">
        <v>10.860759</v>
      </c>
      <c r="R20" s="57">
        <v>11.163881</v>
      </c>
      <c r="T20" s="1"/>
      <c r="U20" s="1"/>
      <c r="V20" s="1"/>
      <c r="W20" s="1"/>
      <c r="X20" s="1"/>
      <c r="Y20" s="1"/>
      <c r="Z20" s="1"/>
      <c r="AA20" s="1"/>
    </row>
    <row r="21" spans="2:27">
      <c r="B21" s="45">
        <v>43496.449270833335</v>
      </c>
      <c r="C21" t="s">
        <v>26</v>
      </c>
      <c r="D21" t="s">
        <v>20</v>
      </c>
      <c r="E21" s="46">
        <v>9.9373860000000001</v>
      </c>
      <c r="F21" s="46">
        <v>7.1306659999999997</v>
      </c>
      <c r="G21" s="46">
        <v>7.8686122999999997</v>
      </c>
      <c r="H21" s="46">
        <v>6.0767420000000003</v>
      </c>
      <c r="I21" s="46">
        <v>8.2637090000000004</v>
      </c>
      <c r="J21" s="46">
        <v>7.0356727000000001</v>
      </c>
      <c r="K21" s="46">
        <v>4.6328469999999999</v>
      </c>
      <c r="L21" s="46">
        <v>5.8827559999999997</v>
      </c>
      <c r="M21" s="46">
        <v>5.8977550000000001</v>
      </c>
      <c r="N21" s="46">
        <f>AVERAGE(テーブル214[[#This Row],[q1_1_time]:[q3_3_time]])</f>
        <v>6.9695717777777775</v>
      </c>
      <c r="P21" s="56">
        <v>17.293125</v>
      </c>
      <c r="Q21" s="55">
        <v>8.3827569999999998</v>
      </c>
      <c r="R21" s="57">
        <v>7.1306659999999997</v>
      </c>
      <c r="T21" s="1"/>
      <c r="U21" s="1"/>
      <c r="V21" s="1"/>
      <c r="W21" s="1"/>
      <c r="X21" s="1"/>
      <c r="Y21" s="1"/>
      <c r="Z21" s="1"/>
      <c r="AA21" s="1"/>
    </row>
    <row r="22" spans="2:27">
      <c r="B22" s="45">
        <v>43497.632361111115</v>
      </c>
      <c r="C22" t="s">
        <v>27</v>
      </c>
      <c r="D22" t="s">
        <v>20</v>
      </c>
      <c r="E22" s="46">
        <v>5.6767709999999996</v>
      </c>
      <c r="F22" s="46">
        <v>10.037426</v>
      </c>
      <c r="G22" s="46">
        <v>7.1456647000000002</v>
      </c>
      <c r="H22" s="46">
        <v>5.4267893000000003</v>
      </c>
      <c r="I22" s="46">
        <v>4.8618300000000003</v>
      </c>
      <c r="J22" s="46">
        <v>10.073441000000001</v>
      </c>
      <c r="K22" s="46">
        <v>4.2168770000000002</v>
      </c>
      <c r="L22" s="46">
        <v>4.6628447</v>
      </c>
      <c r="M22" s="46">
        <v>4.8898279999999996</v>
      </c>
      <c r="N22" s="46">
        <f>AVERAGE(テーブル214[[#This Row],[q1_1_time]:[q3_3_time]])</f>
        <v>6.3323857444444451</v>
      </c>
      <c r="P22" s="56">
        <v>16.362636999999999</v>
      </c>
      <c r="Q22" s="55">
        <v>10.133464999999999</v>
      </c>
      <c r="R22" s="57">
        <v>10.037426</v>
      </c>
      <c r="T22" s="1"/>
      <c r="U22" s="1"/>
      <c r="V22" s="1"/>
      <c r="W22" s="1"/>
      <c r="X22" s="1"/>
      <c r="Y22" s="1"/>
      <c r="Z22" s="1"/>
      <c r="AA22" s="1"/>
    </row>
    <row r="23" spans="2:27">
      <c r="B23" s="45">
        <v>43496.781030092592</v>
      </c>
      <c r="C23" t="s">
        <v>28</v>
      </c>
      <c r="D23" t="s">
        <v>20</v>
      </c>
      <c r="E23" s="46">
        <v>7.8086165999999997</v>
      </c>
      <c r="F23" s="46">
        <v>15.140489000000001</v>
      </c>
      <c r="G23" s="46">
        <v>9.0700350000000007</v>
      </c>
      <c r="H23" s="46">
        <v>6.5867050000000003</v>
      </c>
      <c r="I23" s="46">
        <v>7.9466066</v>
      </c>
      <c r="J23" s="46">
        <v>7.2406579999999998</v>
      </c>
      <c r="K23" s="46">
        <v>4.6738439999999999</v>
      </c>
      <c r="L23" s="46">
        <v>5.96875</v>
      </c>
      <c r="M23" s="46">
        <v>5.9197535999999999</v>
      </c>
      <c r="N23" s="46">
        <f>AVERAGE(テーブル214[[#This Row],[q1_1_time]:[q3_3_time]])</f>
        <v>7.8172730888888902</v>
      </c>
      <c r="P23" s="56">
        <v>14.464214999999999</v>
      </c>
      <c r="Q23" s="55">
        <v>11.634071</v>
      </c>
      <c r="R23" s="57">
        <v>15.140489000000001</v>
      </c>
      <c r="T23" s="67"/>
      <c r="U23" s="67"/>
      <c r="V23" s="67"/>
      <c r="W23" s="67"/>
      <c r="X23" s="67"/>
      <c r="Y23" s="1"/>
      <c r="Z23" s="1"/>
      <c r="AA23" s="1"/>
    </row>
    <row r="24" spans="2:27">
      <c r="B24" s="45">
        <v>43497.653263888889</v>
      </c>
      <c r="C24" t="s">
        <v>29</v>
      </c>
      <c r="D24" t="s">
        <v>20</v>
      </c>
      <c r="E24" s="46">
        <v>6.2167320000000004</v>
      </c>
      <c r="F24" s="46">
        <v>6.0397449999999999</v>
      </c>
      <c r="G24" s="46">
        <v>5.776764</v>
      </c>
      <c r="H24" s="46">
        <v>8.8079289999999997</v>
      </c>
      <c r="I24" s="46">
        <v>6.5977043999999996</v>
      </c>
      <c r="J24" s="46">
        <v>5.3627940000000001</v>
      </c>
      <c r="K24" s="46">
        <v>6.0287457</v>
      </c>
      <c r="L24" s="46">
        <v>7.6676270000000004</v>
      </c>
      <c r="M24" s="46">
        <v>6.8166884999999997</v>
      </c>
      <c r="N24" s="46">
        <f>AVERAGE(テーブル214[[#This Row],[q1_1_time]:[q3_3_time]])</f>
        <v>6.5905255111111112</v>
      </c>
      <c r="P24" s="56">
        <v>7.9036097999999999</v>
      </c>
      <c r="Q24" s="55">
        <v>7.249657</v>
      </c>
      <c r="R24" s="57">
        <v>6.0397449999999999</v>
      </c>
      <c r="T24" s="52"/>
      <c r="U24" s="52"/>
      <c r="V24" s="52"/>
      <c r="W24" s="52"/>
      <c r="X24" s="52"/>
      <c r="Y24" s="1"/>
      <c r="Z24" s="1"/>
      <c r="AA24" s="1"/>
    </row>
    <row r="25" spans="2:27">
      <c r="B25" s="45">
        <v>43497.609259259261</v>
      </c>
      <c r="C25" t="s">
        <v>30</v>
      </c>
      <c r="D25" t="s">
        <v>20</v>
      </c>
      <c r="E25" s="46">
        <v>8.0596270000000008</v>
      </c>
      <c r="F25" s="46">
        <v>9.7383050000000004</v>
      </c>
      <c r="G25" s="46">
        <v>8.7509060000000005</v>
      </c>
      <c r="H25" s="46">
        <v>5.4777855999999998</v>
      </c>
      <c r="I25" s="46">
        <v>6.3917193000000001</v>
      </c>
      <c r="J25" s="46">
        <v>5.7187679999999999</v>
      </c>
      <c r="K25" s="46">
        <v>4.3858646999999999</v>
      </c>
      <c r="L25" s="46">
        <v>8.5308170000000008</v>
      </c>
      <c r="M25" s="46">
        <v>5.8567580000000001</v>
      </c>
      <c r="N25" s="46">
        <f>AVERAGE(テーブル214[[#This Row],[q1_1_time]:[q3_3_time]])</f>
        <v>6.9900611777777772</v>
      </c>
      <c r="P25" s="56">
        <v>8.2427010000000003</v>
      </c>
      <c r="Q25" s="55">
        <v>9.8133350000000004</v>
      </c>
      <c r="R25" s="57">
        <v>9.7383050000000004</v>
      </c>
      <c r="T25" s="52"/>
      <c r="U25" s="52"/>
      <c r="V25" s="52"/>
      <c r="W25" s="52"/>
      <c r="X25" s="52"/>
      <c r="Y25" s="1"/>
      <c r="Z25" s="1"/>
      <c r="AA25" s="1"/>
    </row>
    <row r="26" spans="2:27">
      <c r="B26" s="45">
        <v>43497.672905092593</v>
      </c>
      <c r="C26" t="s">
        <v>31</v>
      </c>
      <c r="D26" t="s">
        <v>20</v>
      </c>
      <c r="E26" s="46">
        <v>5.1878066</v>
      </c>
      <c r="F26" s="46">
        <v>6.7126960000000002</v>
      </c>
      <c r="G26" s="46">
        <v>5.5087833000000002</v>
      </c>
      <c r="H26" s="46">
        <v>3.9908931000000001</v>
      </c>
      <c r="I26" s="46">
        <v>4.4488599999999998</v>
      </c>
      <c r="J26" s="46">
        <v>3.7479106999999998</v>
      </c>
      <c r="K26" s="46">
        <v>3.5959218000000002</v>
      </c>
      <c r="L26" s="46">
        <v>4.0948859999999998</v>
      </c>
      <c r="M26" s="46">
        <v>4.945824</v>
      </c>
      <c r="N26" s="46">
        <f>AVERAGE(テーブル214[[#This Row],[q1_1_time]:[q3_3_time]])</f>
        <v>4.6926201666666678</v>
      </c>
      <c r="P26" s="56">
        <v>5.4937844</v>
      </c>
      <c r="Q26" s="55">
        <v>5.3087980000000003</v>
      </c>
      <c r="R26" s="57">
        <v>6.7126960000000002</v>
      </c>
      <c r="T26" s="52"/>
      <c r="U26" s="52"/>
      <c r="V26" s="52"/>
      <c r="W26" s="52"/>
      <c r="X26" s="52"/>
      <c r="Y26" s="1"/>
      <c r="Z26" s="1"/>
      <c r="AA26" s="1"/>
    </row>
    <row r="27" spans="2:27">
      <c r="B27" s="45">
        <v>43495.627152777779</v>
      </c>
      <c r="C27" t="s">
        <v>17</v>
      </c>
      <c r="D27" t="s">
        <v>18</v>
      </c>
      <c r="E27" s="46">
        <v>11.005817</v>
      </c>
      <c r="F27" s="46">
        <v>12.912588</v>
      </c>
      <c r="G27" s="46">
        <v>11.840154999999999</v>
      </c>
      <c r="H27" s="46">
        <v>6.9346800000000002</v>
      </c>
      <c r="I27" s="46">
        <v>8.8069290000000002</v>
      </c>
      <c r="J27" s="46">
        <v>10.444591000000001</v>
      </c>
      <c r="K27" s="46">
        <v>7.6316294999999998</v>
      </c>
      <c r="L27" s="46">
        <v>8.7479049999999994</v>
      </c>
      <c r="M27" s="46">
        <v>8.610849</v>
      </c>
      <c r="N27" s="46">
        <f>AVERAGE(テーブル214[[#This Row],[q1_1_time]:[q3_3_time]])</f>
        <v>9.6594603888888901</v>
      </c>
      <c r="P27" s="56">
        <v>11.840154999999999</v>
      </c>
      <c r="Q27" s="55">
        <v>8.4317770000000003</v>
      </c>
      <c r="R27" s="57">
        <v>6.8036894999999999</v>
      </c>
      <c r="T27" s="1"/>
      <c r="U27" s="1"/>
      <c r="V27" s="1"/>
      <c r="W27" s="1"/>
      <c r="X27" s="1"/>
      <c r="Y27" s="1"/>
      <c r="Z27" s="1"/>
      <c r="AA27" s="1"/>
    </row>
    <row r="28" spans="2:27">
      <c r="B28" s="45">
        <v>43495.711319444446</v>
      </c>
      <c r="C28" t="s">
        <v>21</v>
      </c>
      <c r="D28" t="s">
        <v>18</v>
      </c>
      <c r="E28" s="46">
        <v>5.6947700000000001</v>
      </c>
      <c r="F28" s="46">
        <v>6.0577434999999999</v>
      </c>
      <c r="G28" s="46">
        <v>5.7277674999999997</v>
      </c>
      <c r="H28" s="46">
        <v>13.567852999999999</v>
      </c>
      <c r="I28" s="46">
        <v>6.8876834000000002</v>
      </c>
      <c r="J28" s="46">
        <v>6.2047330000000001</v>
      </c>
      <c r="K28" s="46">
        <v>6.023746</v>
      </c>
      <c r="L28" s="46">
        <v>13.51183</v>
      </c>
      <c r="M28" s="46">
        <v>8.1036439999999992</v>
      </c>
      <c r="N28" s="46">
        <f>AVERAGE(テーブル214[[#This Row],[q1_1_time]:[q3_3_time]])</f>
        <v>7.9755300444444446</v>
      </c>
      <c r="P28" s="56">
        <v>5.7277674999999997</v>
      </c>
      <c r="Q28" s="55">
        <v>7.0906687000000002</v>
      </c>
      <c r="R28" s="57">
        <v>5.9167540000000001</v>
      </c>
      <c r="T28" s="1"/>
      <c r="U28" s="1"/>
      <c r="V28" s="1"/>
      <c r="W28" s="1"/>
      <c r="X28" s="1"/>
      <c r="Y28" s="1"/>
      <c r="Z28" s="1"/>
      <c r="AA28" s="1"/>
    </row>
    <row r="29" spans="2:27">
      <c r="B29" s="45">
        <v>43495.68818287037</v>
      </c>
      <c r="C29" t="s">
        <v>22</v>
      </c>
      <c r="D29" t="s">
        <v>18</v>
      </c>
      <c r="E29" s="46">
        <v>6.2497296000000002</v>
      </c>
      <c r="F29" s="46">
        <v>7.3566494000000002</v>
      </c>
      <c r="G29" s="46">
        <v>8.1206510000000005</v>
      </c>
      <c r="H29" s="46">
        <v>20.450389999999999</v>
      </c>
      <c r="I29" s="46">
        <v>6.9996752999999998</v>
      </c>
      <c r="J29" s="46">
        <v>5.2758000000000003</v>
      </c>
      <c r="K29" s="46">
        <v>5.4757857000000003</v>
      </c>
      <c r="L29" s="46">
        <v>5.6107760000000004</v>
      </c>
      <c r="M29" s="46">
        <v>5.3357960000000002</v>
      </c>
      <c r="N29" s="46">
        <f>AVERAGE(テーブル214[[#This Row],[q1_1_time]:[q3_3_time]])</f>
        <v>7.8750281111111109</v>
      </c>
      <c r="P29" s="56">
        <v>8.1206510000000005</v>
      </c>
      <c r="Q29" s="55">
        <v>8.6178519999999992</v>
      </c>
      <c r="R29" s="57">
        <v>5.1118119999999996</v>
      </c>
      <c r="T29" s="1"/>
      <c r="U29" s="1"/>
      <c r="V29" s="1"/>
      <c r="W29" s="1"/>
      <c r="X29" s="1"/>
      <c r="Y29" s="1"/>
      <c r="Z29" s="1"/>
      <c r="AA29" s="1"/>
    </row>
    <row r="30" spans="2:27">
      <c r="B30" s="45">
        <v>43495.729386574072</v>
      </c>
      <c r="C30" t="s">
        <v>23</v>
      </c>
      <c r="D30" t="s">
        <v>18</v>
      </c>
      <c r="E30" s="46">
        <v>6.9026823000000004</v>
      </c>
      <c r="F30" s="46">
        <v>20.882152999999999</v>
      </c>
      <c r="G30" s="46">
        <v>7.4366436</v>
      </c>
      <c r="H30" s="46">
        <v>4.8728293999999996</v>
      </c>
      <c r="I30" s="46">
        <v>6.1327379999999998</v>
      </c>
      <c r="J30" s="46">
        <v>5.0738149999999997</v>
      </c>
      <c r="K30" s="46">
        <v>4.1958785000000001</v>
      </c>
      <c r="L30" s="46">
        <v>6.2077327000000002</v>
      </c>
      <c r="M30" s="46">
        <v>7.4566420000000004</v>
      </c>
      <c r="N30" s="46">
        <f>AVERAGE(テーブル214[[#This Row],[q1_1_time]:[q3_3_time]])</f>
        <v>7.6845682777777773</v>
      </c>
      <c r="P30" s="56">
        <v>7.4366436</v>
      </c>
      <c r="Q30" s="55">
        <v>13.989023</v>
      </c>
      <c r="R30" s="57">
        <v>6.2987260000000003</v>
      </c>
      <c r="T30" s="67"/>
      <c r="U30" s="67"/>
      <c r="V30" s="67"/>
      <c r="W30" s="67"/>
      <c r="X30" s="67"/>
      <c r="Y30" s="67"/>
      <c r="Z30" s="67"/>
      <c r="AA30" s="1"/>
    </row>
    <row r="31" spans="2:27">
      <c r="B31" s="45">
        <v>43495.701099537036</v>
      </c>
      <c r="C31" t="s">
        <v>24</v>
      </c>
      <c r="D31" t="s">
        <v>18</v>
      </c>
      <c r="E31" s="46">
        <v>8.3817570000000003</v>
      </c>
      <c r="F31" s="46">
        <v>9.0260169999999995</v>
      </c>
      <c r="G31" s="46">
        <v>21.284931</v>
      </c>
      <c r="H31" s="46">
        <v>11.11186</v>
      </c>
      <c r="I31" s="46">
        <v>8.6548669999999994</v>
      </c>
      <c r="J31" s="46">
        <v>10.582646</v>
      </c>
      <c r="K31" s="46">
        <v>4.0278907000000004</v>
      </c>
      <c r="L31" s="46">
        <v>9.8343439999999998</v>
      </c>
      <c r="M31" s="46">
        <v>9.9023710000000005</v>
      </c>
      <c r="N31" s="46">
        <f>AVERAGE(テーブル214[[#This Row],[q1_1_time]:[q3_3_time]])</f>
        <v>10.311853744444445</v>
      </c>
      <c r="P31" s="56">
        <v>21.284931</v>
      </c>
      <c r="Q31" s="55">
        <v>7.3166523000000003</v>
      </c>
      <c r="R31" s="57">
        <v>22.077496</v>
      </c>
      <c r="Z31" s="52"/>
      <c r="AA31" s="1"/>
    </row>
    <row r="32" spans="2:27">
      <c r="B32" s="45">
        <v>43495.743784722225</v>
      </c>
      <c r="C32" t="s">
        <v>25</v>
      </c>
      <c r="D32" t="s">
        <v>18</v>
      </c>
      <c r="E32" s="46">
        <v>10.6126585</v>
      </c>
      <c r="F32" s="46">
        <v>12.704504</v>
      </c>
      <c r="G32" s="46">
        <v>14.557252999999999</v>
      </c>
      <c r="H32" s="46">
        <v>10.142467999999999</v>
      </c>
      <c r="I32" s="46">
        <v>14.069056</v>
      </c>
      <c r="J32" s="46">
        <v>12.296339</v>
      </c>
      <c r="K32" s="46">
        <v>8.6448630000000009</v>
      </c>
      <c r="L32" s="46">
        <v>10.817741</v>
      </c>
      <c r="M32" s="46">
        <v>10.358556</v>
      </c>
      <c r="N32" s="46">
        <f>AVERAGE(テーブル214[[#This Row],[q1_1_time]:[q3_3_time]])</f>
        <v>11.578159833333334</v>
      </c>
      <c r="P32" s="56">
        <v>14.557252999999999</v>
      </c>
      <c r="Q32" s="55">
        <v>11.049835</v>
      </c>
      <c r="R32" s="57">
        <v>12.462406</v>
      </c>
      <c r="T32" s="52" t="s">
        <v>236</v>
      </c>
      <c r="Z32" s="52"/>
      <c r="AA32" s="1"/>
    </row>
    <row r="33" spans="2:27" ht="19.5" thickBot="1">
      <c r="B33" s="45">
        <v>43496.445567129631</v>
      </c>
      <c r="C33" t="s">
        <v>26</v>
      </c>
      <c r="D33" t="s">
        <v>18</v>
      </c>
      <c r="E33" s="46">
        <v>11.286930999999999</v>
      </c>
      <c r="F33" s="46">
        <v>17.293125</v>
      </c>
      <c r="G33" s="46">
        <v>15.670703</v>
      </c>
      <c r="H33" s="46">
        <v>8.5188120000000005</v>
      </c>
      <c r="I33" s="46">
        <v>9.0840409999999991</v>
      </c>
      <c r="J33" s="46">
        <v>9.2611120000000007</v>
      </c>
      <c r="K33" s="46">
        <v>7.814616</v>
      </c>
      <c r="L33" s="46">
        <v>7.9736047000000001</v>
      </c>
      <c r="M33" s="46">
        <v>7.8956103000000004</v>
      </c>
      <c r="N33" s="46">
        <f>AVERAGE(テーブル214[[#This Row],[q1_1_time]:[q3_3_time]])</f>
        <v>10.533172777777777</v>
      </c>
      <c r="P33" s="56">
        <v>15.670703</v>
      </c>
      <c r="Q33" s="55">
        <v>12.745521</v>
      </c>
      <c r="R33" s="57">
        <v>7.8686122999999997</v>
      </c>
      <c r="T33" t="s">
        <v>244</v>
      </c>
      <c r="U33" s="52"/>
      <c r="V33" s="52"/>
      <c r="W33" s="52"/>
      <c r="X33" s="52"/>
      <c r="Y33" s="52"/>
      <c r="Z33" s="52"/>
      <c r="AA33" s="1"/>
    </row>
    <row r="34" spans="2:27" ht="19.5" thickBot="1">
      <c r="B34" s="45">
        <v>43497.628263888888</v>
      </c>
      <c r="C34" t="s">
        <v>27</v>
      </c>
      <c r="D34" t="s">
        <v>18</v>
      </c>
      <c r="E34" s="46">
        <v>13.589862</v>
      </c>
      <c r="F34" s="46">
        <v>16.362636999999999</v>
      </c>
      <c r="G34" s="46">
        <v>18.148655000000002</v>
      </c>
      <c r="H34" s="46">
        <v>10.512618</v>
      </c>
      <c r="I34" s="46">
        <v>7.6056314</v>
      </c>
      <c r="J34" s="46">
        <v>6.8516859999999999</v>
      </c>
      <c r="K34" s="46">
        <v>15.538650000000001</v>
      </c>
      <c r="L34" s="46">
        <v>7.2306584999999997</v>
      </c>
      <c r="M34" s="46">
        <v>6.4157175999999998</v>
      </c>
      <c r="N34" s="46">
        <f>AVERAGE(テーブル214[[#This Row],[q1_1_time]:[q3_3_time]])</f>
        <v>11.361790611111111</v>
      </c>
      <c r="P34" s="56">
        <v>18.148655000000002</v>
      </c>
      <c r="Q34" s="55">
        <v>8.3797560000000004</v>
      </c>
      <c r="R34" s="57">
        <v>7.1456647000000002</v>
      </c>
      <c r="T34" s="104"/>
      <c r="U34" s="110" t="s">
        <v>237</v>
      </c>
      <c r="V34" s="105" t="s">
        <v>238</v>
      </c>
      <c r="W34" s="105" t="s">
        <v>239</v>
      </c>
      <c r="X34" s="105" t="s">
        <v>240</v>
      </c>
      <c r="Y34" s="106" t="s">
        <v>241</v>
      </c>
      <c r="Z34" s="104" t="s">
        <v>249</v>
      </c>
      <c r="AA34" s="1"/>
    </row>
    <row r="35" spans="2:27">
      <c r="B35" s="45">
        <v>43496.777511574073</v>
      </c>
      <c r="C35" t="s">
        <v>28</v>
      </c>
      <c r="D35" t="s">
        <v>18</v>
      </c>
      <c r="E35" s="46">
        <v>17.799847</v>
      </c>
      <c r="F35" s="46">
        <v>14.464214999999999</v>
      </c>
      <c r="G35" s="46">
        <v>11.131868000000001</v>
      </c>
      <c r="H35" s="46">
        <v>9.2681149999999999</v>
      </c>
      <c r="I35" s="46">
        <v>9.2371025000000007</v>
      </c>
      <c r="J35" s="46">
        <v>7.5326366</v>
      </c>
      <c r="K35" s="46">
        <v>6.7026969999999997</v>
      </c>
      <c r="L35" s="46">
        <v>11.035830000000001</v>
      </c>
      <c r="M35" s="46">
        <v>9.6362640000000006</v>
      </c>
      <c r="N35" s="46">
        <f>AVERAGE(テーブル214[[#This Row],[q1_1_time]:[q3_3_time]])</f>
        <v>10.756508344444445</v>
      </c>
      <c r="P35" s="56">
        <v>11.131868000000001</v>
      </c>
      <c r="Q35" s="55">
        <v>11.560041</v>
      </c>
      <c r="R35" s="57">
        <v>9.0700350000000007</v>
      </c>
      <c r="T35" s="102" t="s">
        <v>245</v>
      </c>
      <c r="U35" s="111">
        <v>3.5206599999999999</v>
      </c>
      <c r="V35" s="103" t="s">
        <v>242</v>
      </c>
      <c r="W35" s="103">
        <v>3.0164300000000002</v>
      </c>
      <c r="X35" s="103">
        <v>1.80759</v>
      </c>
      <c r="Y35" s="107">
        <v>0.59875800000000001</v>
      </c>
      <c r="Z35" s="88" t="s">
        <v>250</v>
      </c>
      <c r="AA35" s="1"/>
    </row>
    <row r="36" spans="2:27">
      <c r="B36" s="45">
        <v>43497.650069444448</v>
      </c>
      <c r="C36" t="s">
        <v>29</v>
      </c>
      <c r="D36" t="s">
        <v>18</v>
      </c>
      <c r="E36" s="46">
        <v>7.4856400000000001</v>
      </c>
      <c r="F36" s="46">
        <v>7.9036097999999999</v>
      </c>
      <c r="G36" s="46">
        <v>9.3041300000000007</v>
      </c>
      <c r="H36" s="46">
        <v>5.2797999999999998</v>
      </c>
      <c r="I36" s="46">
        <v>6.9826765000000002</v>
      </c>
      <c r="J36" s="46">
        <v>6.8046894</v>
      </c>
      <c r="K36" s="46">
        <v>7.6806260000000002</v>
      </c>
      <c r="L36" s="46">
        <v>7.6906249999999998</v>
      </c>
      <c r="M36" s="46">
        <v>32.654682000000001</v>
      </c>
      <c r="N36" s="46">
        <f>AVERAGE(テーブル214[[#This Row],[q1_1_time]:[q3_3_time]])</f>
        <v>10.198497633333334</v>
      </c>
      <c r="P36" s="56">
        <v>9.3041300000000007</v>
      </c>
      <c r="Q36" s="55">
        <v>6.3237243000000003</v>
      </c>
      <c r="R36" s="57">
        <v>5.776764</v>
      </c>
      <c r="T36" s="100" t="s">
        <v>247</v>
      </c>
      <c r="U36" s="99">
        <v>4.9920799999999996</v>
      </c>
      <c r="V36" s="98" t="s">
        <v>242</v>
      </c>
      <c r="W36" s="98">
        <v>3.77189</v>
      </c>
      <c r="X36" s="98">
        <v>2.5630600000000001</v>
      </c>
      <c r="Y36" s="108">
        <v>1.35422</v>
      </c>
      <c r="Z36" s="89" t="s">
        <v>250</v>
      </c>
    </row>
    <row r="37" spans="2:27" ht="19.5" thickBot="1">
      <c r="B37" s="45">
        <v>43497.615057870367</v>
      </c>
      <c r="C37" t="s">
        <v>30</v>
      </c>
      <c r="D37" t="s">
        <v>18</v>
      </c>
      <c r="E37" s="46">
        <v>15.437609</v>
      </c>
      <c r="F37" s="46">
        <v>8.2427010000000003</v>
      </c>
      <c r="G37" s="46">
        <v>7.5956320000000002</v>
      </c>
      <c r="H37" s="46">
        <v>5.4287890000000001</v>
      </c>
      <c r="I37" s="46">
        <v>6.6217027000000002</v>
      </c>
      <c r="J37" s="46">
        <v>14.35117</v>
      </c>
      <c r="K37" s="46">
        <v>6.4937120000000004</v>
      </c>
      <c r="L37" s="46">
        <v>10.107454000000001</v>
      </c>
      <c r="M37" s="46">
        <v>8.0076059999999991</v>
      </c>
      <c r="N37" s="46">
        <f>AVERAGE(テーブル214[[#This Row],[q1_1_time]:[q3_3_time]])</f>
        <v>9.142930633333334</v>
      </c>
      <c r="P37" s="56">
        <v>7.5956320000000002</v>
      </c>
      <c r="Q37" s="55">
        <v>9.0570299999999992</v>
      </c>
      <c r="R37" s="57">
        <v>8.7509060000000005</v>
      </c>
      <c r="T37" s="101" t="s">
        <v>248</v>
      </c>
      <c r="U37" s="21">
        <v>1.47142</v>
      </c>
      <c r="V37" s="11" t="s">
        <v>243</v>
      </c>
      <c r="W37" s="11">
        <v>1.9642999999999999</v>
      </c>
      <c r="X37" s="11">
        <v>0.75546999999999997</v>
      </c>
      <c r="Y37" s="109">
        <v>-0.453372</v>
      </c>
      <c r="Z37" s="24" t="s">
        <v>251</v>
      </c>
    </row>
    <row r="38" spans="2:27">
      <c r="B38" s="45">
        <v>43497.678368055553</v>
      </c>
      <c r="C38" t="s">
        <v>31</v>
      </c>
      <c r="D38" t="s">
        <v>18</v>
      </c>
      <c r="E38" s="46">
        <v>5.4057909999999998</v>
      </c>
      <c r="F38" s="46">
        <v>5.4937844</v>
      </c>
      <c r="G38" s="46">
        <v>5.7727639999999996</v>
      </c>
      <c r="H38" s="46">
        <v>6.2037329999999997</v>
      </c>
      <c r="I38" s="46">
        <v>5.0468169999999999</v>
      </c>
      <c r="J38" s="46">
        <v>5.3067979999999997</v>
      </c>
      <c r="K38" s="46">
        <v>3.4879296000000002</v>
      </c>
      <c r="L38" s="46">
        <v>5.3277964999999998</v>
      </c>
      <c r="M38" s="46">
        <v>5.1298110000000001</v>
      </c>
      <c r="N38" s="46">
        <f>AVERAGE(テーブル214[[#This Row],[q1_1_time]:[q3_3_time]])</f>
        <v>5.2416916111111114</v>
      </c>
      <c r="P38" s="56">
        <v>5.7727639999999996</v>
      </c>
      <c r="Q38" s="55">
        <v>5.3227969999999996</v>
      </c>
      <c r="R38" s="57">
        <v>5.5087833000000002</v>
      </c>
    </row>
    <row r="39" spans="2:27">
      <c r="B39" s="45"/>
      <c r="E39" s="46"/>
      <c r="F39" s="46"/>
      <c r="G39" s="46"/>
      <c r="H39" s="46"/>
      <c r="I39" s="46"/>
      <c r="J39" s="46"/>
      <c r="K39" s="46"/>
      <c r="L39" s="46"/>
      <c r="M39" s="46"/>
      <c r="P39" s="56">
        <v>6.9346800000000002</v>
      </c>
      <c r="Q39" s="55">
        <v>6.5297093000000004</v>
      </c>
      <c r="R39" s="57">
        <v>7.1746625999999996</v>
      </c>
    </row>
    <row r="40" spans="2:27">
      <c r="B40" t="s">
        <v>205</v>
      </c>
      <c r="P40" s="56">
        <v>13.567852999999999</v>
      </c>
      <c r="Q40" s="55">
        <v>6.3657209999999997</v>
      </c>
      <c r="R40" s="57">
        <v>4.2078775999999998</v>
      </c>
    </row>
    <row r="41" spans="2:27">
      <c r="B41" t="s">
        <v>14</v>
      </c>
      <c r="C41" t="s">
        <v>15</v>
      </c>
      <c r="D41" t="s">
        <v>16</v>
      </c>
      <c r="E41" t="s">
        <v>171</v>
      </c>
      <c r="F41" t="s">
        <v>172</v>
      </c>
      <c r="G41" t="s">
        <v>173</v>
      </c>
      <c r="H41" t="s">
        <v>174</v>
      </c>
      <c r="I41" t="s">
        <v>175</v>
      </c>
      <c r="J41" t="s">
        <v>176</v>
      </c>
      <c r="K41" t="s">
        <v>177</v>
      </c>
      <c r="L41" t="s">
        <v>178</v>
      </c>
      <c r="M41" t="s">
        <v>179</v>
      </c>
      <c r="N41" t="s">
        <v>180</v>
      </c>
      <c r="P41" s="56">
        <v>20.450389999999999</v>
      </c>
      <c r="Q41" s="55">
        <v>4.8138337</v>
      </c>
      <c r="R41" s="57">
        <v>3.7849080000000002</v>
      </c>
    </row>
    <row r="42" spans="2:27">
      <c r="B42" s="45">
        <v>43495.632337962961</v>
      </c>
      <c r="C42" t="s">
        <v>17</v>
      </c>
      <c r="D42" t="s">
        <v>19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1</v>
      </c>
      <c r="M42">
        <v>0</v>
      </c>
      <c r="N42">
        <f>SUM(テーブル21415[[#This Row],[q1_1_delete]:[q3_3_delete]])</f>
        <v>1</v>
      </c>
      <c r="P42" s="56">
        <v>4.8728293999999996</v>
      </c>
      <c r="Q42" s="55">
        <v>6.8356870000000001</v>
      </c>
      <c r="R42" s="57">
        <v>12.065246</v>
      </c>
    </row>
    <row r="43" spans="2:27">
      <c r="B43" s="45">
        <v>43495.714236111111</v>
      </c>
      <c r="C43" t="s">
        <v>21</v>
      </c>
      <c r="D43" t="s">
        <v>19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f>SUM(テーブル21415[[#This Row],[q1_1_delete]:[q3_3_delete]])</f>
        <v>0</v>
      </c>
      <c r="P43" s="56">
        <v>11.11186</v>
      </c>
      <c r="Q43" s="55">
        <v>4.9738220000000002</v>
      </c>
      <c r="R43" s="57">
        <v>4.8278327000000001</v>
      </c>
    </row>
    <row r="44" spans="2:27">
      <c r="B44" s="45">
        <v>43495.683067129627</v>
      </c>
      <c r="C44" t="s">
        <v>22</v>
      </c>
      <c r="D44" t="s">
        <v>19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f>SUM(テーブル21415[[#This Row],[q1_1_delete]:[q3_3_delete]])</f>
        <v>0</v>
      </c>
      <c r="P44" s="56">
        <v>10.142467999999999</v>
      </c>
      <c r="Q44" s="55">
        <v>9.2751180000000009</v>
      </c>
      <c r="R44" s="57">
        <v>8.5738339999999997</v>
      </c>
    </row>
    <row r="45" spans="2:27">
      <c r="B45" s="45">
        <v>43495.723298611112</v>
      </c>
      <c r="C45" t="s">
        <v>23</v>
      </c>
      <c r="D45" t="s">
        <v>19</v>
      </c>
      <c r="E45">
        <v>4</v>
      </c>
      <c r="F45">
        <v>0</v>
      </c>
      <c r="G45">
        <v>1</v>
      </c>
      <c r="H45">
        <v>0</v>
      </c>
      <c r="I45">
        <v>1</v>
      </c>
      <c r="J45">
        <v>0</v>
      </c>
      <c r="K45">
        <v>0</v>
      </c>
      <c r="L45">
        <v>0</v>
      </c>
      <c r="M45">
        <v>0</v>
      </c>
      <c r="N45">
        <f>SUM(テーブル21415[[#This Row],[q1_1_delete]:[q3_3_delete]])</f>
        <v>6</v>
      </c>
      <c r="P45" s="56">
        <v>8.5188120000000005</v>
      </c>
      <c r="Q45" s="55">
        <v>5.4267893000000003</v>
      </c>
      <c r="R45" s="57">
        <v>6.0767420000000003</v>
      </c>
    </row>
    <row r="46" spans="2:27">
      <c r="B46" s="45">
        <v>43495.704236111109</v>
      </c>
      <c r="C46" t="s">
        <v>24</v>
      </c>
      <c r="D46" t="s">
        <v>19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0</v>
      </c>
      <c r="N46">
        <f>SUM(テーブル21415[[#This Row],[q1_1_delete]:[q3_3_delete]])</f>
        <v>2</v>
      </c>
      <c r="P46" s="56">
        <v>10.512618</v>
      </c>
      <c r="Q46" s="55">
        <v>4.6888430000000003</v>
      </c>
      <c r="R46" s="57">
        <v>5.4267893000000003</v>
      </c>
    </row>
    <row r="47" spans="2:27">
      <c r="B47" s="45">
        <v>43495.747581018521</v>
      </c>
      <c r="C47" t="s">
        <v>25</v>
      </c>
      <c r="D47" t="s">
        <v>19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1</v>
      </c>
      <c r="M47">
        <v>0</v>
      </c>
      <c r="N47">
        <f>SUM(テーブル21415[[#This Row],[q1_1_delete]:[q3_3_delete]])</f>
        <v>2</v>
      </c>
      <c r="P47" s="56">
        <v>9.2681149999999999</v>
      </c>
      <c r="Q47" s="55">
        <v>12.099259</v>
      </c>
      <c r="R47" s="57">
        <v>6.5867050000000003</v>
      </c>
    </row>
    <row r="48" spans="2:27">
      <c r="B48" s="45">
        <v>43496.451168981483</v>
      </c>
      <c r="C48" t="s">
        <v>26</v>
      </c>
      <c r="D48" t="s">
        <v>19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f>SUM(テーブル21415[[#This Row],[q1_1_delete]:[q3_3_delete]])</f>
        <v>2</v>
      </c>
      <c r="P48" s="56">
        <v>5.2797999999999998</v>
      </c>
      <c r="Q48" s="55">
        <v>6.4827127000000004</v>
      </c>
      <c r="R48" s="57">
        <v>8.8079289999999997</v>
      </c>
    </row>
    <row r="49" spans="2:18">
      <c r="B49" s="45">
        <v>43497.634976851848</v>
      </c>
      <c r="C49" t="s">
        <v>27</v>
      </c>
      <c r="D49" t="s">
        <v>19</v>
      </c>
      <c r="E49">
        <v>1</v>
      </c>
      <c r="F49">
        <v>2</v>
      </c>
      <c r="G49">
        <v>1</v>
      </c>
      <c r="H49">
        <v>0</v>
      </c>
      <c r="I49">
        <v>0</v>
      </c>
      <c r="J49">
        <v>1</v>
      </c>
      <c r="K49">
        <v>0</v>
      </c>
      <c r="L49">
        <v>1</v>
      </c>
      <c r="M49">
        <v>0</v>
      </c>
      <c r="N49">
        <f>SUM(テーブル21415[[#This Row],[q1_1_delete]:[q3_3_delete]])</f>
        <v>6</v>
      </c>
      <c r="P49" s="56">
        <v>5.4287890000000001</v>
      </c>
      <c r="Q49" s="55">
        <v>4.4478602</v>
      </c>
      <c r="R49" s="57">
        <v>5.4777855999999998</v>
      </c>
    </row>
    <row r="50" spans="2:18">
      <c r="B50" s="45">
        <v>43496.774282407408</v>
      </c>
      <c r="C50" t="s">
        <v>28</v>
      </c>
      <c r="D50" t="s">
        <v>19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1</v>
      </c>
      <c r="N50">
        <f>SUM(テーブル21415[[#This Row],[q1_1_delete]:[q3_3_delete]])</f>
        <v>1</v>
      </c>
      <c r="P50" s="56">
        <v>6.2037329999999997</v>
      </c>
      <c r="Q50" s="55">
        <v>3.9388969999999999</v>
      </c>
      <c r="R50" s="57">
        <v>3.9908931000000001</v>
      </c>
    </row>
    <row r="51" spans="2:18">
      <c r="B51" s="45">
        <v>43497.646921296298</v>
      </c>
      <c r="C51" t="s">
        <v>29</v>
      </c>
      <c r="D51" t="s">
        <v>19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4</v>
      </c>
      <c r="N51">
        <f>SUM(テーブル21415[[#This Row],[q1_1_delete]:[q3_3_delete]])</f>
        <v>4</v>
      </c>
      <c r="P51" s="56">
        <v>8.8069290000000002</v>
      </c>
      <c r="Q51" s="55">
        <v>8.5948429999999991</v>
      </c>
      <c r="R51" s="57">
        <v>6.7656919999999996</v>
      </c>
    </row>
    <row r="52" spans="2:18">
      <c r="B52" s="45">
        <v>43497.612523148149</v>
      </c>
      <c r="C52" t="s">
        <v>30</v>
      </c>
      <c r="D52" t="s">
        <v>19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f>SUM(テーブル21415[[#This Row],[q1_1_delete]:[q3_3_delete]])</f>
        <v>2</v>
      </c>
      <c r="P52" s="56">
        <v>6.8876834000000002</v>
      </c>
      <c r="Q52" s="55">
        <v>6.1287383999999996</v>
      </c>
      <c r="R52" s="57">
        <v>5.5837779999999997</v>
      </c>
    </row>
    <row r="53" spans="2:18">
      <c r="B53" s="45">
        <v>43497.675937499997</v>
      </c>
      <c r="C53" t="s">
        <v>31</v>
      </c>
      <c r="D53" t="s">
        <v>19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f>SUM(テーブル21415[[#This Row],[q1_1_delete]:[q3_3_delete]])</f>
        <v>0</v>
      </c>
      <c r="P53" s="56">
        <v>6.9996752999999998</v>
      </c>
      <c r="Q53" s="55">
        <v>5.721768</v>
      </c>
      <c r="R53" s="57">
        <v>4.5838504000000002</v>
      </c>
    </row>
    <row r="54" spans="2:18">
      <c r="B54" s="45">
        <v>43495.635150462964</v>
      </c>
      <c r="C54" t="s">
        <v>17</v>
      </c>
      <c r="D54" t="s">
        <v>20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f>SUM(テーブル21415[[#This Row],[q1_1_delete]:[q3_3_delete]])</f>
        <v>0</v>
      </c>
      <c r="P54" s="56">
        <v>6.1327379999999998</v>
      </c>
      <c r="Q54" s="55">
        <v>10.769722</v>
      </c>
      <c r="R54" s="57">
        <v>5.7887630000000003</v>
      </c>
    </row>
    <row r="55" spans="2:18">
      <c r="B55" s="45">
        <v>43495.716874999998</v>
      </c>
      <c r="C55" t="s">
        <v>21</v>
      </c>
      <c r="D55" t="s">
        <v>20</v>
      </c>
      <c r="E55">
        <v>0</v>
      </c>
      <c r="F55">
        <v>2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1</v>
      </c>
      <c r="N55">
        <f>SUM(テーブル21415[[#This Row],[q1_1_delete]:[q3_3_delete]])</f>
        <v>3</v>
      </c>
      <c r="P55" s="56">
        <v>8.6548669999999994</v>
      </c>
      <c r="Q55" s="55">
        <v>5.7887630000000003</v>
      </c>
      <c r="R55" s="57">
        <v>6.7116959999999999</v>
      </c>
    </row>
    <row r="56" spans="2:18">
      <c r="B56" s="45">
        <v>43495.685763888891</v>
      </c>
      <c r="C56" t="s">
        <v>22</v>
      </c>
      <c r="D56" t="s">
        <v>20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1</v>
      </c>
      <c r="M56">
        <v>0</v>
      </c>
      <c r="N56">
        <f>SUM(テーブル21415[[#This Row],[q1_1_delete]:[q3_3_delete]])</f>
        <v>1</v>
      </c>
      <c r="P56" s="56">
        <v>14.069056</v>
      </c>
      <c r="Q56" s="55">
        <v>8.9920030000000004</v>
      </c>
      <c r="R56" s="57">
        <v>8.6978849999999994</v>
      </c>
    </row>
    <row r="57" spans="2:18">
      <c r="B57" s="45">
        <v>43495.726527777777</v>
      </c>
      <c r="C57" t="s">
        <v>23</v>
      </c>
      <c r="D57" t="s">
        <v>20</v>
      </c>
      <c r="E57">
        <v>0</v>
      </c>
      <c r="F57">
        <v>1</v>
      </c>
      <c r="G57">
        <v>0</v>
      </c>
      <c r="H57">
        <v>1</v>
      </c>
      <c r="I57">
        <v>0</v>
      </c>
      <c r="J57">
        <v>0</v>
      </c>
      <c r="K57">
        <v>0</v>
      </c>
      <c r="L57">
        <v>0</v>
      </c>
      <c r="M57">
        <v>0</v>
      </c>
      <c r="N57">
        <f>SUM(テーブル21415[[#This Row],[q1_1_delete]:[q3_3_delete]])</f>
        <v>2</v>
      </c>
      <c r="P57" s="56">
        <v>9.0840409999999991</v>
      </c>
      <c r="Q57" s="55">
        <v>5.5287819999999996</v>
      </c>
      <c r="R57" s="57">
        <v>8.2637090000000004</v>
      </c>
    </row>
    <row r="58" spans="2:18">
      <c r="B58" s="45">
        <v>43495.698020833333</v>
      </c>
      <c r="C58" t="s">
        <v>24</v>
      </c>
      <c r="D58" t="s">
        <v>20</v>
      </c>
      <c r="E58">
        <v>0</v>
      </c>
      <c r="F58">
        <v>0</v>
      </c>
      <c r="G58">
        <v>1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f>SUM(テーブル21415[[#This Row],[q1_1_delete]:[q3_3_delete]])</f>
        <v>1</v>
      </c>
      <c r="P58" s="56">
        <v>7.6056314</v>
      </c>
      <c r="Q58" s="55">
        <v>5.9477514999999999</v>
      </c>
      <c r="R58" s="57">
        <v>4.8618300000000003</v>
      </c>
    </row>
    <row r="59" spans="2:18">
      <c r="B59" s="45">
        <v>43495.736145833333</v>
      </c>
      <c r="C59" t="s">
        <v>25</v>
      </c>
      <c r="D59" t="s">
        <v>20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f>SUM(テーブル21415[[#This Row],[q1_1_delete]:[q3_3_delete]])</f>
        <v>0</v>
      </c>
      <c r="P59" s="56">
        <v>9.2371025000000007</v>
      </c>
      <c r="Q59" s="55">
        <v>9.6242590000000003</v>
      </c>
      <c r="R59" s="57">
        <v>7.9466066</v>
      </c>
    </row>
    <row r="60" spans="2:18">
      <c r="B60" s="45">
        <v>43496.449270833335</v>
      </c>
      <c r="C60" t="s">
        <v>26</v>
      </c>
      <c r="D60" t="s">
        <v>20</v>
      </c>
      <c r="E60">
        <v>1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f>SUM(テーブル21415[[#This Row],[q1_1_delete]:[q3_3_delete]])</f>
        <v>1</v>
      </c>
      <c r="P60" s="56">
        <v>6.9826765000000002</v>
      </c>
      <c r="Q60" s="55">
        <v>6.4467154000000004</v>
      </c>
      <c r="R60" s="57">
        <v>6.5977043999999996</v>
      </c>
    </row>
    <row r="61" spans="2:18">
      <c r="B61" s="45">
        <v>43497.632361111115</v>
      </c>
      <c r="C61" t="s">
        <v>27</v>
      </c>
      <c r="D61" t="s">
        <v>20</v>
      </c>
      <c r="E61">
        <v>0</v>
      </c>
      <c r="F61">
        <v>1</v>
      </c>
      <c r="G61">
        <v>0</v>
      </c>
      <c r="H61">
        <v>0</v>
      </c>
      <c r="I61">
        <v>0</v>
      </c>
      <c r="J61">
        <v>1</v>
      </c>
      <c r="K61">
        <v>0</v>
      </c>
      <c r="L61">
        <v>0</v>
      </c>
      <c r="M61">
        <v>0</v>
      </c>
      <c r="N61">
        <f>SUM(テーブル21415[[#This Row],[q1_1_delete]:[q3_3_delete]])</f>
        <v>2</v>
      </c>
      <c r="P61" s="56">
        <v>6.6217027000000002</v>
      </c>
      <c r="Q61" s="55">
        <v>6.2127322999999999</v>
      </c>
      <c r="R61" s="57">
        <v>6.3917193000000001</v>
      </c>
    </row>
    <row r="62" spans="2:18">
      <c r="B62" s="45">
        <v>43496.781030092592</v>
      </c>
      <c r="C62" t="s">
        <v>28</v>
      </c>
      <c r="D62" t="s">
        <v>20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f>SUM(テーブル21415[[#This Row],[q1_1_delete]:[q3_3_delete]])</f>
        <v>1</v>
      </c>
      <c r="P62" s="56">
        <v>5.0468169999999999</v>
      </c>
      <c r="Q62" s="55">
        <v>4.1318830000000002</v>
      </c>
      <c r="R62" s="57">
        <v>4.4488599999999998</v>
      </c>
    </row>
    <row r="63" spans="2:18">
      <c r="B63" s="45">
        <v>43497.653263888889</v>
      </c>
      <c r="C63" t="s">
        <v>29</v>
      </c>
      <c r="D63" t="s">
        <v>20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f>SUM(テーブル21415[[#This Row],[q1_1_delete]:[q3_3_delete]])</f>
        <v>0</v>
      </c>
      <c r="P63" s="56">
        <v>10.444591000000001</v>
      </c>
      <c r="Q63" s="55">
        <v>7.0756699999999997</v>
      </c>
      <c r="R63" s="57">
        <v>5.8697569999999999</v>
      </c>
    </row>
    <row r="64" spans="2:18">
      <c r="B64" s="45">
        <v>43497.609259259261</v>
      </c>
      <c r="C64" t="s">
        <v>30</v>
      </c>
      <c r="D64" t="s">
        <v>20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f>SUM(テーブル21415[[#This Row],[q1_1_delete]:[q3_3_delete]])</f>
        <v>0</v>
      </c>
      <c r="P64" s="56">
        <v>6.2047330000000001</v>
      </c>
      <c r="Q64" s="55">
        <v>5.9947480000000004</v>
      </c>
      <c r="R64" s="57">
        <v>5.8947554000000002</v>
      </c>
    </row>
    <row r="65" spans="2:18">
      <c r="B65" s="45">
        <v>43497.672905092593</v>
      </c>
      <c r="C65" t="s">
        <v>31</v>
      </c>
      <c r="D65" t="s">
        <v>20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f>SUM(テーブル21415[[#This Row],[q1_1_delete]:[q3_3_delete]])</f>
        <v>0</v>
      </c>
      <c r="P65" s="56">
        <v>5.2758000000000003</v>
      </c>
      <c r="Q65" s="55">
        <v>6.1657356999999999</v>
      </c>
      <c r="R65" s="57">
        <v>6.3857200000000001</v>
      </c>
    </row>
    <row r="66" spans="2:18">
      <c r="B66" s="45">
        <v>43495.627152777779</v>
      </c>
      <c r="C66" t="s">
        <v>17</v>
      </c>
      <c r="D66" t="s">
        <v>18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f>SUM(テーブル21415[[#This Row],[q1_1_delete]:[q3_3_delete]])</f>
        <v>0</v>
      </c>
      <c r="P66" s="56">
        <v>5.0738149999999997</v>
      </c>
      <c r="Q66" s="55">
        <v>8.7659120000000001</v>
      </c>
      <c r="R66" s="57">
        <v>4.8808290000000003</v>
      </c>
    </row>
    <row r="67" spans="2:18">
      <c r="B67" s="45">
        <v>43495.711319444446</v>
      </c>
      <c r="C67" t="s">
        <v>21</v>
      </c>
      <c r="D67" t="s">
        <v>18</v>
      </c>
      <c r="E67">
        <v>0</v>
      </c>
      <c r="F67">
        <v>0</v>
      </c>
      <c r="G67">
        <v>0</v>
      </c>
      <c r="H67">
        <v>3</v>
      </c>
      <c r="I67">
        <v>0</v>
      </c>
      <c r="J67">
        <v>0</v>
      </c>
      <c r="K67">
        <v>0</v>
      </c>
      <c r="L67">
        <v>0</v>
      </c>
      <c r="M67">
        <v>0</v>
      </c>
      <c r="N67">
        <f>SUM(テーブル21415[[#This Row],[q1_1_delete]:[q3_3_delete]])</f>
        <v>3</v>
      </c>
      <c r="P67" s="56">
        <v>10.582646</v>
      </c>
      <c r="Q67" s="55">
        <v>4.9798216999999996</v>
      </c>
      <c r="R67" s="57">
        <v>6.8016895999999996</v>
      </c>
    </row>
    <row r="68" spans="2:18">
      <c r="B68" s="45">
        <v>43495.68818287037</v>
      </c>
      <c r="C68" t="s">
        <v>22</v>
      </c>
      <c r="D68" t="s">
        <v>18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f>SUM(テーブル21415[[#This Row],[q1_1_delete]:[q3_3_delete]])</f>
        <v>0</v>
      </c>
      <c r="P68" s="56">
        <v>12.296339</v>
      </c>
      <c r="Q68" s="55">
        <v>9.9523919999999997</v>
      </c>
      <c r="R68" s="57">
        <v>8.3647500000000008</v>
      </c>
    </row>
    <row r="69" spans="2:18">
      <c r="B69" s="45">
        <v>43495.729386574072</v>
      </c>
      <c r="C69" t="s">
        <v>23</v>
      </c>
      <c r="D69" t="s">
        <v>18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f>SUM(テーブル21415[[#This Row],[q1_1_delete]:[q3_3_delete]])</f>
        <v>1</v>
      </c>
      <c r="P69" s="56">
        <v>9.2611120000000007</v>
      </c>
      <c r="Q69" s="55">
        <v>5.7027692999999999</v>
      </c>
      <c r="R69" s="57">
        <v>7.0356727000000001</v>
      </c>
    </row>
    <row r="70" spans="2:18">
      <c r="B70" s="45">
        <v>43495.701099537036</v>
      </c>
      <c r="C70" t="s">
        <v>24</v>
      </c>
      <c r="D70" t="s">
        <v>18</v>
      </c>
      <c r="E70">
        <v>0</v>
      </c>
      <c r="F70">
        <v>0</v>
      </c>
      <c r="G70">
        <v>1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f>SUM(テーブル21415[[#This Row],[q1_1_delete]:[q3_3_delete]])</f>
        <v>1</v>
      </c>
      <c r="P70" s="56">
        <v>6.8516859999999999</v>
      </c>
      <c r="Q70" s="55">
        <v>6.6796984999999998</v>
      </c>
      <c r="R70" s="57">
        <v>10.073441000000001</v>
      </c>
    </row>
    <row r="71" spans="2:18">
      <c r="B71" s="45">
        <v>43495.743784722225</v>
      </c>
      <c r="C71" t="s">
        <v>25</v>
      </c>
      <c r="D71" t="s">
        <v>18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f>SUM(テーブル21415[[#This Row],[q1_1_delete]:[q3_3_delete]])</f>
        <v>0</v>
      </c>
      <c r="P71" s="56">
        <v>7.5326366</v>
      </c>
      <c r="Q71" s="55">
        <v>7.1016680000000001</v>
      </c>
      <c r="R71" s="57">
        <v>7.2406579999999998</v>
      </c>
    </row>
    <row r="72" spans="2:18">
      <c r="B72" s="45">
        <v>43496.445567129631</v>
      </c>
      <c r="C72" t="s">
        <v>26</v>
      </c>
      <c r="D72" t="s">
        <v>18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f>SUM(テーブル21415[[#This Row],[q1_1_delete]:[q3_3_delete]])</f>
        <v>0</v>
      </c>
      <c r="P72" s="56">
        <v>6.8046894</v>
      </c>
      <c r="Q72" s="55">
        <v>5.9827490000000001</v>
      </c>
      <c r="R72" s="57">
        <v>5.3627940000000001</v>
      </c>
    </row>
    <row r="73" spans="2:18">
      <c r="B73" s="45">
        <v>43497.628263888888</v>
      </c>
      <c r="C73" t="s">
        <v>27</v>
      </c>
      <c r="D73" t="s">
        <v>18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1</v>
      </c>
      <c r="L73">
        <v>0</v>
      </c>
      <c r="M73">
        <v>0</v>
      </c>
      <c r="N73">
        <f>SUM(テーブル21415[[#This Row],[q1_1_delete]:[q3_3_delete]])</f>
        <v>1</v>
      </c>
      <c r="P73" s="56">
        <v>14.35117</v>
      </c>
      <c r="Q73" s="55">
        <v>5.3967915</v>
      </c>
      <c r="R73" s="57">
        <v>5.7187679999999999</v>
      </c>
    </row>
    <row r="74" spans="2:18">
      <c r="B74" s="45">
        <v>43496.777511574073</v>
      </c>
      <c r="C74" t="s">
        <v>28</v>
      </c>
      <c r="D74" t="s">
        <v>18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f>SUM(テーブル21415[[#This Row],[q1_1_delete]:[q3_3_delete]])</f>
        <v>1</v>
      </c>
      <c r="P74" s="56">
        <v>5.3067979999999997</v>
      </c>
      <c r="Q74" s="55">
        <v>3.8899004000000001</v>
      </c>
      <c r="R74" s="57">
        <v>3.7479106999999998</v>
      </c>
    </row>
    <row r="75" spans="2:18">
      <c r="B75" s="45">
        <v>43497.650069444448</v>
      </c>
      <c r="C75" t="s">
        <v>29</v>
      </c>
      <c r="D75" t="s">
        <v>18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3</v>
      </c>
      <c r="N75">
        <f>SUM(テーブル21415[[#This Row],[q1_1_delete]:[q3_3_delete]])</f>
        <v>3</v>
      </c>
      <c r="P75" s="56">
        <v>7.6316294999999998</v>
      </c>
      <c r="Q75" s="55">
        <v>6.1217389999999998</v>
      </c>
      <c r="R75" s="57">
        <v>4.8138337</v>
      </c>
    </row>
    <row r="76" spans="2:18">
      <c r="B76" s="45">
        <v>43497.615057870367</v>
      </c>
      <c r="C76" t="s">
        <v>30</v>
      </c>
      <c r="D76" t="s">
        <v>18</v>
      </c>
      <c r="E76">
        <v>2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f>SUM(テーブル21415[[#This Row],[q1_1_delete]:[q3_3_delete]])</f>
        <v>2</v>
      </c>
      <c r="P76" s="56">
        <v>6.023746</v>
      </c>
      <c r="Q76" s="55">
        <v>4.5548525</v>
      </c>
      <c r="R76" s="57">
        <v>3.9268977999999999</v>
      </c>
    </row>
    <row r="77" spans="2:18">
      <c r="B77" s="45">
        <v>43497.678368055553</v>
      </c>
      <c r="C77" t="s">
        <v>31</v>
      </c>
      <c r="D77" t="s">
        <v>18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f>SUM(テーブル21415[[#This Row],[q1_1_delete]:[q3_3_delete]])</f>
        <v>0</v>
      </c>
      <c r="P77" s="56">
        <v>5.4757857000000003</v>
      </c>
      <c r="Q77" s="55">
        <v>5.1368102999999996</v>
      </c>
      <c r="R77" s="57">
        <v>4.17788</v>
      </c>
    </row>
    <row r="78" spans="2:18">
      <c r="P78" s="56">
        <v>4.1958785000000001</v>
      </c>
      <c r="Q78" s="55">
        <v>5.2488020000000004</v>
      </c>
      <c r="R78" s="57">
        <v>3.6849153000000001</v>
      </c>
    </row>
    <row r="79" spans="2:18">
      <c r="P79" s="56">
        <v>4.0278907000000004</v>
      </c>
      <c r="Q79" s="55">
        <v>5.6797709999999997</v>
      </c>
      <c r="R79" s="57">
        <v>4.3478675000000004</v>
      </c>
    </row>
    <row r="80" spans="2:18">
      <c r="P80" s="56">
        <v>8.6448630000000009</v>
      </c>
      <c r="Q80" s="55">
        <v>7.4136452999999998</v>
      </c>
      <c r="R80" s="57">
        <v>7.8626126999999997</v>
      </c>
    </row>
    <row r="81" spans="16:18">
      <c r="P81" s="56">
        <v>7.814616</v>
      </c>
      <c r="Q81" s="55">
        <v>4.4238619999999997</v>
      </c>
      <c r="R81" s="57">
        <v>4.6328469999999999</v>
      </c>
    </row>
    <row r="82" spans="16:18">
      <c r="P82" s="56">
        <v>15.538650000000001</v>
      </c>
      <c r="Q82" s="55">
        <v>3.8109061999999998</v>
      </c>
      <c r="R82" s="57">
        <v>4.2168770000000002</v>
      </c>
    </row>
    <row r="83" spans="16:18">
      <c r="P83" s="56">
        <v>6.7026969999999997</v>
      </c>
      <c r="Q83" s="55">
        <v>8.5098090000000006</v>
      </c>
      <c r="R83" s="57">
        <v>4.6738439999999999</v>
      </c>
    </row>
    <row r="84" spans="16:18">
      <c r="P84" s="56">
        <v>7.6806260000000002</v>
      </c>
      <c r="Q84" s="55">
        <v>5.1018129999999999</v>
      </c>
      <c r="R84" s="57">
        <v>6.0287457</v>
      </c>
    </row>
    <row r="85" spans="16:18">
      <c r="P85" s="56">
        <v>6.4937120000000004</v>
      </c>
      <c r="Q85" s="55">
        <v>5.0828139999999999</v>
      </c>
      <c r="R85" s="57">
        <v>4.3858646999999999</v>
      </c>
    </row>
    <row r="86" spans="16:18">
      <c r="P86" s="56">
        <v>3.4879296000000002</v>
      </c>
      <c r="Q86" s="55">
        <v>3.5739233000000001</v>
      </c>
      <c r="R86" s="57">
        <v>3.5959218000000002</v>
      </c>
    </row>
    <row r="87" spans="16:18">
      <c r="P87" s="56">
        <v>8.7479049999999994</v>
      </c>
      <c r="Q87" s="55">
        <v>8.1076460000000008</v>
      </c>
      <c r="R87" s="57">
        <v>5.4977840000000002</v>
      </c>
    </row>
    <row r="88" spans="16:18">
      <c r="P88" s="56">
        <v>13.51183</v>
      </c>
      <c r="Q88" s="55">
        <v>6.1887340000000002</v>
      </c>
      <c r="R88" s="57">
        <v>5.0098194999999999</v>
      </c>
    </row>
    <row r="89" spans="16:18">
      <c r="P89" s="56">
        <v>5.6107760000000004</v>
      </c>
      <c r="Q89" s="55">
        <v>6.0507439999999999</v>
      </c>
      <c r="R89" s="57">
        <v>7.3556495000000002</v>
      </c>
    </row>
    <row r="90" spans="16:18">
      <c r="P90" s="56">
        <v>6.2077327000000002</v>
      </c>
      <c r="Q90" s="55">
        <v>6.4307164999999999</v>
      </c>
      <c r="R90" s="57">
        <v>4.8888283000000001</v>
      </c>
    </row>
    <row r="91" spans="16:18">
      <c r="P91" s="56">
        <v>9.8343439999999998</v>
      </c>
      <c r="Q91" s="55">
        <v>7.0946683999999998</v>
      </c>
      <c r="R91" s="57">
        <v>6.1957335000000002</v>
      </c>
    </row>
    <row r="92" spans="16:18">
      <c r="P92" s="56">
        <v>10.817741</v>
      </c>
      <c r="Q92" s="55">
        <v>11.774127999999999</v>
      </c>
      <c r="R92" s="57">
        <v>8.6408614999999998</v>
      </c>
    </row>
    <row r="93" spans="16:18">
      <c r="P93" s="56">
        <v>7.9736047000000001</v>
      </c>
      <c r="Q93" s="55">
        <v>6.2987260000000003</v>
      </c>
      <c r="R93" s="57">
        <v>5.8827559999999997</v>
      </c>
    </row>
    <row r="94" spans="16:18">
      <c r="P94" s="56">
        <v>7.2306584999999997</v>
      </c>
      <c r="Q94" s="55">
        <v>6.1327379999999998</v>
      </c>
      <c r="R94" s="57">
        <v>4.6628447</v>
      </c>
    </row>
    <row r="95" spans="16:18">
      <c r="P95" s="56">
        <v>11.035830000000001</v>
      </c>
      <c r="Q95" s="55">
        <v>10.021420000000001</v>
      </c>
      <c r="R95" s="57">
        <v>5.96875</v>
      </c>
    </row>
    <row r="96" spans="16:18">
      <c r="P96" s="56">
        <v>7.6906249999999998</v>
      </c>
      <c r="Q96" s="55">
        <v>6.7616924999999997</v>
      </c>
      <c r="R96" s="57">
        <v>7.6676270000000004</v>
      </c>
    </row>
    <row r="97" spans="16:18">
      <c r="P97" s="56">
        <v>10.107454000000001</v>
      </c>
      <c r="Q97" s="55">
        <v>4.8108339999999998</v>
      </c>
      <c r="R97" s="57">
        <v>8.5308170000000008</v>
      </c>
    </row>
    <row r="98" spans="16:18">
      <c r="P98" s="56">
        <v>5.3277964999999998</v>
      </c>
      <c r="Q98" s="55">
        <v>4.3168696999999998</v>
      </c>
      <c r="R98" s="57">
        <v>4.0948859999999998</v>
      </c>
    </row>
    <row r="99" spans="16:18">
      <c r="P99" s="56">
        <v>8.610849</v>
      </c>
      <c r="Q99" s="55">
        <v>7.6276298000000002</v>
      </c>
      <c r="R99" s="57">
        <v>5.7517657</v>
      </c>
    </row>
    <row r="100" spans="16:18">
      <c r="P100" s="56">
        <v>8.1036439999999992</v>
      </c>
      <c r="Q100" s="55">
        <v>6.2047330000000001</v>
      </c>
      <c r="R100" s="57">
        <v>10.301532999999999</v>
      </c>
    </row>
    <row r="101" spans="16:18">
      <c r="P101" s="56">
        <v>5.3357960000000002</v>
      </c>
      <c r="Q101" s="55">
        <v>5.5837779999999997</v>
      </c>
      <c r="R101" s="57">
        <v>4.0838865999999996</v>
      </c>
    </row>
    <row r="102" spans="16:18">
      <c r="P102" s="56">
        <v>7.4566420000000004</v>
      </c>
      <c r="Q102" s="55">
        <v>6.4627140000000001</v>
      </c>
      <c r="R102" s="57">
        <v>5.2578015000000002</v>
      </c>
    </row>
    <row r="103" spans="16:18">
      <c r="P103" s="56">
        <v>9.9023710000000005</v>
      </c>
      <c r="Q103" s="55">
        <v>5.7787639999999998</v>
      </c>
      <c r="R103" s="57">
        <v>4.8458313999999998</v>
      </c>
    </row>
    <row r="104" spans="16:18">
      <c r="P104" s="56">
        <v>10.358556</v>
      </c>
      <c r="Q104" s="55">
        <v>10.410577</v>
      </c>
      <c r="R104" s="57">
        <v>9.2761180000000003</v>
      </c>
    </row>
    <row r="105" spans="16:18">
      <c r="P105" s="56">
        <v>7.8956103000000004</v>
      </c>
      <c r="Q105" s="55">
        <v>4.5768509999999996</v>
      </c>
      <c r="R105" s="57">
        <v>5.8977550000000001</v>
      </c>
    </row>
    <row r="106" spans="16:18">
      <c r="P106" s="56">
        <v>6.4157175999999998</v>
      </c>
      <c r="Q106" s="55">
        <v>4.5278543999999998</v>
      </c>
      <c r="R106" s="57">
        <v>4.8898279999999996</v>
      </c>
    </row>
    <row r="107" spans="16:18">
      <c r="P107" s="56">
        <v>9.6362640000000006</v>
      </c>
      <c r="Q107" s="55">
        <v>11.312942</v>
      </c>
      <c r="R107" s="57">
        <v>5.9197535999999999</v>
      </c>
    </row>
    <row r="108" spans="16:18">
      <c r="P108" s="56">
        <v>32.654682000000001</v>
      </c>
      <c r="Q108" s="55">
        <v>37.262149999999998</v>
      </c>
      <c r="R108" s="57">
        <v>6.8166884999999997</v>
      </c>
    </row>
    <row r="109" spans="16:18">
      <c r="P109" s="56">
        <v>8.0076059999999991</v>
      </c>
      <c r="Q109" s="55">
        <v>5.1258109999999997</v>
      </c>
      <c r="R109" s="57">
        <v>5.8567580000000001</v>
      </c>
    </row>
    <row r="110" spans="16:18" ht="19.5" thickBot="1">
      <c r="P110" s="58">
        <v>5.1298110000000001</v>
      </c>
      <c r="Q110" s="59">
        <v>5.0898136999999997</v>
      </c>
      <c r="R110" s="60">
        <v>4.945824</v>
      </c>
    </row>
  </sheetData>
  <phoneticPr fontId="1"/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学習結果</vt:lpstr>
      <vt:lpstr>文字認識</vt:lpstr>
      <vt:lpstr>認識率</vt:lpstr>
      <vt:lpstr>色んな集計</vt:lpstr>
      <vt:lpstr>一対比較</vt:lpstr>
      <vt:lpstr>回答時間・消去数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Toshiharu Tadano</dc:creator>
  <cp:lastModifiedBy>Toshiharu Tadano</cp:lastModifiedBy>
  <dcterms:created xsi:type="dcterms:W3CDTF">2019-01-30T15:08:38Z</dcterms:created>
  <dcterms:modified xsi:type="dcterms:W3CDTF">2019-03-08T09:28:54Z</dcterms:modified>
</cp:coreProperties>
</file>