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e1079458\work\finance\Assurance vie\GAT_vista_motivation\"/>
    </mc:Choice>
  </mc:AlternateContent>
  <xr:revisionPtr revIDLastSave="0" documentId="13_ncr:1_{F9A4BAC5-B1C7-45F1-A97D-F784481E571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5" i="1" l="1"/>
  <c r="S31" i="1" l="1"/>
  <c r="J31" i="1"/>
  <c r="L31" i="1"/>
  <c r="E8" i="1"/>
  <c r="J35" i="1" l="1"/>
  <c r="L35" i="1"/>
  <c r="N35" i="1"/>
  <c r="P35" i="1"/>
  <c r="P31" i="1"/>
  <c r="N31" i="1"/>
  <c r="E27" i="1"/>
  <c r="E25" i="1" l="1"/>
  <c r="E22" i="1"/>
  <c r="E30" i="1" l="1"/>
  <c r="E19" i="1"/>
  <c r="E5" i="1"/>
  <c r="E6" i="1"/>
  <c r="E9" i="1" l="1"/>
</calcChain>
</file>

<file path=xl/sharedStrings.xml><?xml version="1.0" encoding="utf-8"?>
<sst xmlns="http://schemas.openxmlformats.org/spreadsheetml/2006/main" count="16" uniqueCount="15">
  <si>
    <t>Bonus name</t>
  </si>
  <si>
    <t>Individual contrbution</t>
  </si>
  <si>
    <t>Annual bonus</t>
  </si>
  <si>
    <t>Epargne BIAT</t>
  </si>
  <si>
    <t>Bonus amount</t>
  </si>
  <si>
    <t>Retraite complementaire (Astree)</t>
  </si>
  <si>
    <t>N/A</t>
  </si>
  <si>
    <t>Star Incentive Plan (SIP)</t>
  </si>
  <si>
    <t>SIP =</t>
  </si>
  <si>
    <t xml:space="preserve">Sum = </t>
  </si>
  <si>
    <t>Brut imposable =</t>
  </si>
  <si>
    <t>Prêt ABC (Charge mensuelle qui sera deduite du salaire)</t>
  </si>
  <si>
    <t>Prime assurance vie optimale</t>
  </si>
  <si>
    <t>Gain d'impts (Pour un prêt ABC de 60 K)</t>
  </si>
  <si>
    <t>Gain mensuel net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</si>
</sst>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622419-A829-44EE-820C-533ECE9164E4}" name="Table1" displayName="Table1" ref="C4:E8" totalsRowShown="0">
  <autoFilter ref="C4:E8" xr:uid="{08622419-A829-44EE-820C-533ECE9164E4}"/>
  <tableColumns count="3">
    <tableColumn id="1" xr3:uid="{E254770E-03A7-4747-BF9E-34C93C363AF2}" name="Bonus name"/>
    <tableColumn id="2" xr3:uid="{E2272AC9-6BFD-4490-A716-9F4C966B62A6}" name="Bonus amount"/>
    <tableColumn id="3" xr3:uid="{C88DDF50-AC1A-4139-82D6-461DAFC4F074}" name="Individual contrbution" dataDxfId="0">
      <calculatedColumnFormula>Table1[[#This Row],[Bonus amount]]*0.05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S35"/>
  <sheetViews>
    <sheetView tabSelected="1" topLeftCell="A4" workbookViewId="0">
      <selection activeCell="S35" sqref="S35"/>
    </sheetView>
  </sheetViews>
  <sheetFormatPr defaultRowHeight="14.4" x14ac:dyDescent="0.3"/>
  <cols>
    <col min="2" max="2" width="15.6640625" customWidth="1"/>
    <col min="3" max="3" width="28.44140625" bestFit="1" customWidth="1"/>
    <col min="4" max="4" width="17.6640625" bestFit="1" customWidth="1"/>
    <col min="5" max="5" width="21.6640625" customWidth="1"/>
  </cols>
  <sheetData>
    <row r="4" spans="3:9" x14ac:dyDescent="0.3">
      <c r="C4" t="s">
        <v>0</v>
      </c>
      <c r="D4" t="s">
        <v>4</v>
      </c>
      <c r="E4" t="s">
        <v>1</v>
      </c>
    </row>
    <row r="5" spans="3:9" x14ac:dyDescent="0.3">
      <c r="C5" t="s">
        <v>2</v>
      </c>
      <c r="D5">
        <v>15000</v>
      </c>
      <c r="E5">
        <f>Table1[[#This Row],[Bonus amount]]*0.05</f>
        <v>750</v>
      </c>
    </row>
    <row r="6" spans="3:9" x14ac:dyDescent="0.3">
      <c r="C6" t="s">
        <v>7</v>
      </c>
      <c r="D6">
        <v>8700</v>
      </c>
      <c r="E6">
        <f>Table1[[#This Row],[Bonus amount]]*0.05</f>
        <v>435</v>
      </c>
    </row>
    <row r="7" spans="3:9" x14ac:dyDescent="0.3">
      <c r="C7" t="s">
        <v>3</v>
      </c>
      <c r="D7" t="s">
        <v>6</v>
      </c>
      <c r="E7">
        <v>1200</v>
      </c>
    </row>
    <row r="8" spans="3:9" x14ac:dyDescent="0.3">
      <c r="C8" t="s">
        <v>5</v>
      </c>
      <c r="D8" t="s">
        <v>6</v>
      </c>
      <c r="E8">
        <f>394*12</f>
        <v>4728</v>
      </c>
      <c r="I8">
        <v>394</v>
      </c>
    </row>
    <row r="9" spans="3:9" x14ac:dyDescent="0.3">
      <c r="D9" s="1" t="s">
        <v>9</v>
      </c>
      <c r="E9">
        <f>SUM(Table1[Individual contrbution])</f>
        <v>7113</v>
      </c>
    </row>
    <row r="12" spans="3:9" x14ac:dyDescent="0.3">
      <c r="E12" s="1"/>
    </row>
    <row r="19" spans="3:19" x14ac:dyDescent="0.3">
      <c r="D19" s="1" t="s">
        <v>8</v>
      </c>
      <c r="E19">
        <f xml:space="preserve"> (2900*3 ) * (1 + 0.21)</f>
        <v>10527</v>
      </c>
    </row>
    <row r="22" spans="3:19" x14ac:dyDescent="0.3">
      <c r="D22" t="s">
        <v>10</v>
      </c>
      <c r="E22">
        <f xml:space="preserve"> 11937.908 * 12</f>
        <v>143254.89600000001</v>
      </c>
    </row>
    <row r="25" spans="3:19" ht="35.4" customHeight="1" x14ac:dyDescent="0.3">
      <c r="C25" s="2" t="s">
        <v>11</v>
      </c>
      <c r="D25">
        <v>30000</v>
      </c>
      <c r="E25">
        <f xml:space="preserve"> (D25 * 0.0975) / 12</f>
        <v>243.75</v>
      </c>
    </row>
    <row r="26" spans="3:19" ht="36" customHeight="1" x14ac:dyDescent="0.3">
      <c r="C26" s="2" t="s">
        <v>12</v>
      </c>
      <c r="D26">
        <v>71875</v>
      </c>
    </row>
    <row r="27" spans="3:19" ht="38.4" customHeight="1" x14ac:dyDescent="0.3">
      <c r="C27" s="2" t="s">
        <v>13</v>
      </c>
      <c r="D27">
        <v>62000</v>
      </c>
      <c r="E27">
        <f>(D27*0.35) / 12</f>
        <v>1808.3333333333333</v>
      </c>
    </row>
    <row r="30" spans="3:19" x14ac:dyDescent="0.3">
      <c r="D30" t="s">
        <v>14</v>
      </c>
      <c r="E30">
        <f xml:space="preserve"> E27 - E25</f>
        <v>1564.5833333333333</v>
      </c>
    </row>
    <row r="31" spans="3:19" x14ac:dyDescent="0.3">
      <c r="J31">
        <f>42000+20000</f>
        <v>62000</v>
      </c>
      <c r="L31">
        <f>40000+20000</f>
        <v>60000</v>
      </c>
      <c r="N31">
        <f>50000+10000</f>
        <v>60000</v>
      </c>
      <c r="P31">
        <f>52000+10000</f>
        <v>62000</v>
      </c>
      <c r="S31">
        <f>32000 + 30000</f>
        <v>62000</v>
      </c>
    </row>
    <row r="32" spans="3:19" x14ac:dyDescent="0.3">
      <c r="J32">
        <v>1808</v>
      </c>
      <c r="L32">
        <v>1750</v>
      </c>
      <c r="N32">
        <v>1750</v>
      </c>
      <c r="P32">
        <v>1808</v>
      </c>
      <c r="S32">
        <v>1808</v>
      </c>
    </row>
    <row r="33" spans="10:19" x14ac:dyDescent="0.3">
      <c r="J33">
        <v>1645</v>
      </c>
      <c r="L33">
        <v>1587</v>
      </c>
      <c r="N33">
        <v>1668.75</v>
      </c>
      <c r="P33">
        <v>1727</v>
      </c>
      <c r="S33">
        <v>1565</v>
      </c>
    </row>
    <row r="35" spans="10:19" x14ac:dyDescent="0.3">
      <c r="J35">
        <f>J33*12</f>
        <v>19740</v>
      </c>
      <c r="L35">
        <f>L33*12</f>
        <v>19044</v>
      </c>
      <c r="N35">
        <f>N33*12</f>
        <v>20025</v>
      </c>
      <c r="P35">
        <f>P33*12</f>
        <v>20724</v>
      </c>
      <c r="S35">
        <f>S33*12</f>
        <v>18780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Zairi, Sofien</dc:creator>
  <cp:lastModifiedBy>Zairi, Sofien</cp:lastModifiedBy>
  <dcterms:created xsi:type="dcterms:W3CDTF">2015-06-05T18:17:20Z</dcterms:created>
  <dcterms:modified xsi:type="dcterms:W3CDTF">2024-03-05T07:26:21Z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2024-02-06T12:17:40Z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c36046eb-aec3-4408-9a68-f1b30807e6af</vt:lpwstr>
  </property>
  <property fmtid="{D5CDD505-2E9C-101B-9397-08002B2CF9AE}" pid="8" name="MSIP_Label_9e1e58c1-766d-4ff4-9619-b604fc37898b_ContentBits">
    <vt:lpwstr>0</vt:lpwstr>
  </property>
</Properties>
</file>