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Projekty\ReefDoser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F7" i="1"/>
  <c r="H15" i="1"/>
  <c r="D7" i="1"/>
  <c r="J3" i="1"/>
  <c r="K2" i="1"/>
  <c r="L2" i="1" s="1"/>
  <c r="F16" i="1"/>
  <c r="F15" i="1"/>
  <c r="F9" i="1"/>
  <c r="F8" i="1"/>
  <c r="D9" i="1"/>
  <c r="E9" i="1" s="1"/>
  <c r="D8" i="1"/>
  <c r="E8" i="1"/>
  <c r="C8" i="1"/>
  <c r="C9" i="1"/>
  <c r="C7" i="1"/>
  <c r="B8" i="1"/>
  <c r="B9" i="1"/>
  <c r="B7" i="1"/>
  <c r="C2" i="1"/>
  <c r="E7" i="1"/>
  <c r="K6" i="1" l="1"/>
  <c r="N2" i="1"/>
  <c r="O2" i="1" s="1"/>
  <c r="Q2" i="1" s="1"/>
  <c r="R2" i="1" s="1"/>
  <c r="T2" i="1" s="1"/>
  <c r="U2" i="1" s="1"/>
  <c r="V2" i="1"/>
  <c r="H19" i="1"/>
  <c r="J4" i="1"/>
  <c r="K3" i="1"/>
  <c r="K4" i="1" l="1"/>
  <c r="L4" i="1"/>
  <c r="L3" i="1"/>
  <c r="M6" i="1" s="1"/>
  <c r="L6" i="1"/>
  <c r="K7" i="1"/>
  <c r="M4" i="1"/>
  <c r="M3" i="1" l="1"/>
  <c r="N6" i="1" s="1"/>
  <c r="L7" i="1"/>
  <c r="M7" i="1"/>
  <c r="N4" i="1"/>
  <c r="N3" i="1" l="1"/>
  <c r="O3" i="1"/>
  <c r="P6" i="1" s="1"/>
  <c r="O4" i="1"/>
  <c r="O6" i="1" l="1"/>
  <c r="N7" i="1"/>
  <c r="O7" i="1"/>
  <c r="P3" i="1"/>
  <c r="Q6" i="1" s="1"/>
  <c r="P4" i="1"/>
  <c r="P7" i="1" l="1"/>
  <c r="Q3" i="1"/>
  <c r="R6" i="1" s="1"/>
  <c r="Q4" i="1"/>
  <c r="Q7" i="1" l="1"/>
  <c r="R3" i="1"/>
  <c r="S6" i="1" s="1"/>
  <c r="R4" i="1"/>
  <c r="R7" i="1" l="1"/>
  <c r="S3" i="1"/>
  <c r="T6" i="1" s="1"/>
  <c r="S4" i="1"/>
  <c r="S7" i="1" l="1"/>
  <c r="T3" i="1"/>
  <c r="U6" i="1" s="1"/>
  <c r="T4" i="1"/>
  <c r="T7" i="1" l="1"/>
  <c r="U3" i="1"/>
  <c r="U7" i="1" s="1"/>
  <c r="U4" i="1"/>
  <c r="V4" i="1" s="1"/>
  <c r="V3" i="1" l="1"/>
</calcChain>
</file>

<file path=xl/sharedStrings.xml><?xml version="1.0" encoding="utf-8"?>
<sst xmlns="http://schemas.openxmlformats.org/spreadsheetml/2006/main" count="11" uniqueCount="8">
  <si>
    <t>ml</t>
  </si>
  <si>
    <t>ms</t>
  </si>
  <si>
    <t>ml per dosage</t>
  </si>
  <si>
    <t>dosages</t>
  </si>
  <si>
    <t>miniml dosage</t>
  </si>
  <si>
    <t>delay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</si>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</sst>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H19" sqref="H19"/>
    </sheetView>
  </sheetViews>
  <sheetFormatPr defaultRowHeight="15" x14ac:dyDescent="0.25"/>
  <cols>
    <col min="3" max="4" width="13.5703125" bestFit="1" customWidth="1"/>
  </cols>
  <sheetData>
    <row r="1" spans="1:22" x14ac:dyDescent="0.25">
      <c r="A1" t="s">
        <v>0</v>
      </c>
      <c r="B1" t="s">
        <v>1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</row>
    <row r="2" spans="1:22" x14ac:dyDescent="0.25">
      <c r="A2">
        <v>1</v>
      </c>
      <c r="B2">
        <v>1000</v>
      </c>
      <c r="C2">
        <f>B2*A2</f>
        <v>1000</v>
      </c>
      <c r="I2" s="1">
        <v>0.29166666666666669</v>
      </c>
      <c r="K2" s="1">
        <f>TIME(HOUR(I2)+ROUND($F7/1,0),MINUTE(I2)+ROUND(60*MOD($F7,1),0),0)</f>
        <v>0.3520833333333333</v>
      </c>
      <c r="L2" s="1">
        <f>TIME(HOUR(K2)+ROUND($F7/1,0),MINUTE(K2)+ROUND(60*MOD($F7,1),0),0)</f>
        <v>0.41250000000000003</v>
      </c>
      <c r="N2" s="1">
        <f>TIME(HOUR(L2)+ROUND($F7/1,0),MINUTE(L2)+ROUND(60*MOD($F7,1),0),0)</f>
        <v>0.47291666666666665</v>
      </c>
      <c r="O2" s="1">
        <f>TIME(HOUR(N2)+ROUND($F7/1,0),MINUTE(N2)+ROUND(60*MOD($F7,1),0),0)</f>
        <v>0.53333333333333333</v>
      </c>
      <c r="Q2" s="1">
        <f>TIME(HOUR(O2)+ROUND($F7/1,0),MINUTE(O2)+ROUND(60*MOD($F7,1),0),0)</f>
        <v>0.59375</v>
      </c>
      <c r="R2" s="1">
        <f>TIME(HOUR(Q2)+ROUND($F7/1,0),MINUTE(Q2)+ROUND(60*MOD($F7,1),0),0)</f>
        <v>0.65416666666666667</v>
      </c>
      <c r="T2" s="1">
        <f>TIME(HOUR(R2)+ROUND($F7/1,0),MINUTE(R2)+ROUND(60*MOD($F7,1),0),0)</f>
        <v>0.71458333333333324</v>
      </c>
      <c r="U2" s="1">
        <f>TIME(HOUR(T2)+ROUND($F7/1,0),MINUTE(T2)+ROUND(60*MOD($F7,1),0),0)</f>
        <v>0.77500000000000002</v>
      </c>
      <c r="V2" s="2">
        <f>COUNT(I2:U2)</f>
        <v>9</v>
      </c>
    </row>
    <row r="3" spans="1:22" x14ac:dyDescent="0.25">
      <c r="I3" s="1">
        <v>0.29166666666666669</v>
      </c>
      <c r="J3" s="1">
        <f>TIME(HOUR(I3)+ROUND($F8/1,0),MINUTE(I3)+ROUND(60*MOD($F8,1),0)+IF((HOUR(I3)+ROUND($F8/1,0))&gt;HOUR(J2),IF(MINUTE(J2)+$E$4&lt;60,0,(MINUTE(H3)+ROUND(60*MOD($F8,1),0))+$E$4+MINUTE(J2)-60),MINUTE(J2)+$E$4),0)</f>
        <v>0.33333333333333331</v>
      </c>
      <c r="K3" s="1">
        <f>TIME(HOUR(J3)+ROUND($F8/1,0),MINUTE(J3)+ROUND(60*MOD($F8,1),0)+IF((HOUR(J3)+ROUND($F8/1,0))&gt;HOUR(K2),IF(MINUTE(K2)+$E$4&lt;60,0,(MINUTE(I3)+ROUND(60*MOD($F8,1),0))+$E$4+MINUTE(K2)-60),MINUTE(K2)+$E$4),0)</f>
        <v>0.375</v>
      </c>
      <c r="L3" s="1">
        <f t="shared" ref="J3:U4" si="0">TIME(HOUR(K3)+ROUND($F8/1,0),MINUTE(K3)+ROUND(60*MOD($F8,1),0),0)</f>
        <v>0.41666666666666669</v>
      </c>
      <c r="M3" s="1">
        <f t="shared" si="0"/>
        <v>0.45833333333333331</v>
      </c>
      <c r="N3" s="1">
        <f t="shared" si="0"/>
        <v>0.5</v>
      </c>
      <c r="O3" s="1">
        <f t="shared" si="0"/>
        <v>0.54166666666666663</v>
      </c>
      <c r="P3" s="1">
        <f t="shared" si="0"/>
        <v>0.58333333333333337</v>
      </c>
      <c r="Q3" s="1">
        <f t="shared" si="0"/>
        <v>0.625</v>
      </c>
      <c r="R3" s="1">
        <f t="shared" si="0"/>
        <v>0.66666666666666663</v>
      </c>
      <c r="S3" s="1">
        <f t="shared" si="0"/>
        <v>0.70833333333333337</v>
      </c>
      <c r="T3" s="1">
        <f t="shared" si="0"/>
        <v>0.75</v>
      </c>
      <c r="U3" s="1">
        <f t="shared" si="0"/>
        <v>0.79166666666666663</v>
      </c>
      <c r="V3" s="2">
        <f t="shared" ref="V3:V4" si="1">COUNT(I3:U3)</f>
        <v>13</v>
      </c>
    </row>
    <row r="4" spans="1:22" x14ac:dyDescent="0.25">
      <c r="D4" t="s">
        <v>5</v>
      </c>
      <c r="E4">
        <v>15</v>
      </c>
      <c r="I4" s="1">
        <v>0.29166666666666669</v>
      </c>
      <c r="J4" s="1">
        <f t="shared" ref="I4:U4" si="2">TIME(HOUR(I4)+ROUND($F9/1,0),MINUTE(I4)+ROUND(60*MOD($F9,1),0)+IF((HOUR(I4)+ROUND($F9/1,0))&gt;HOUR(J3),IF(MINUTE(J3)+$E$4&lt;60,0,(MINUTE(H4)+ROUND(60*MOD($F9,1),0))+$E$4+MINUTE(J3)-60),MINUTE(J3)+$E$4),0)</f>
        <v>0.34375</v>
      </c>
      <c r="K4" s="1">
        <f t="shared" si="2"/>
        <v>0.39583333333333331</v>
      </c>
      <c r="L4" s="1">
        <f t="shared" si="0"/>
        <v>0.4375</v>
      </c>
      <c r="M4" s="1">
        <f t="shared" si="0"/>
        <v>0.47916666666666669</v>
      </c>
      <c r="N4" s="1">
        <f t="shared" si="0"/>
        <v>0.52083333333333337</v>
      </c>
      <c r="O4" s="1">
        <f t="shared" si="0"/>
        <v>0.5625</v>
      </c>
      <c r="P4" s="1">
        <f t="shared" si="0"/>
        <v>0.60416666666666663</v>
      </c>
      <c r="Q4" s="1">
        <f t="shared" si="0"/>
        <v>0.64583333333333337</v>
      </c>
      <c r="R4" s="1">
        <f t="shared" si="0"/>
        <v>0.6875</v>
      </c>
      <c r="S4" s="1">
        <f t="shared" si="0"/>
        <v>0.72916666666666663</v>
      </c>
      <c r="T4" s="1">
        <f t="shared" si="0"/>
        <v>0.77083333333333337</v>
      </c>
      <c r="U4" s="1">
        <f t="shared" si="0"/>
        <v>0.8125</v>
      </c>
      <c r="V4" s="2">
        <f t="shared" si="1"/>
        <v>13</v>
      </c>
    </row>
    <row r="5" spans="1:22" x14ac:dyDescent="0.25">
      <c r="D5" t="s">
        <v>4</v>
      </c>
      <c r="E5">
        <v>2</v>
      </c>
      <c r="I5" s="1"/>
    </row>
    <row r="6" spans="1:22" x14ac:dyDescent="0.25">
      <c r="A6" t="s">
        <v>0</v>
      </c>
      <c r="B6" t="s">
        <v>3</v>
      </c>
      <c r="C6" t="s">
        <v>2</v>
      </c>
      <c r="D6" t="s">
        <v>2</v>
      </c>
      <c r="E6" t="s">
        <v>3</v>
      </c>
      <c r="K6" s="2">
        <f>IF((HOUR(J3)+ROUND($F8/1,0))&gt;HOUR(K2),IF(MINUTE(K2)+$E$4&lt;60,0,(MINUTE(I3)+ROUND(60*MOD($F8,1),0))+$E$4+MINUTE(K2)-60),MINUTE(K2)+$E$4)</f>
        <v>0</v>
      </c>
      <c r="L6" s="2">
        <f t="shared" ref="L6:U6" si="3">IF((HOUR(K3)+ROUND($F8/1,0))&gt;HOUR(L2),IF(MINUTE(L2)+$E$4&lt;60,0,(MINUTE(J3)+ROUND(60*MOD($F8,1),0))+$E$4+MINUTE(L2)-60),MINUTE(L2)+$E$4)</f>
        <v>9</v>
      </c>
      <c r="M6" s="2">
        <f t="shared" si="3"/>
        <v>0</v>
      </c>
      <c r="N6" s="2">
        <f t="shared" si="3"/>
        <v>0</v>
      </c>
      <c r="O6" s="2">
        <f t="shared" si="3"/>
        <v>3</v>
      </c>
      <c r="P6" s="2">
        <f t="shared" si="3"/>
        <v>0</v>
      </c>
      <c r="Q6" s="2">
        <f t="shared" si="3"/>
        <v>0</v>
      </c>
      <c r="R6" s="2">
        <f t="shared" si="3"/>
        <v>0</v>
      </c>
      <c r="S6" s="2">
        <f t="shared" si="3"/>
        <v>0</v>
      </c>
      <c r="T6" s="2">
        <f t="shared" si="3"/>
        <v>0</v>
      </c>
      <c r="U6" s="2">
        <f t="shared" si="3"/>
        <v>0</v>
      </c>
    </row>
    <row r="7" spans="1:22" x14ac:dyDescent="0.25">
      <c r="A7">
        <v>18</v>
      </c>
      <c r="B7">
        <f>20-7</f>
        <v>13</v>
      </c>
      <c r="C7">
        <f>A7/B7</f>
        <v>1.3846153846153846</v>
      </c>
      <c r="D7">
        <f>MAX($E$5,A7/B7)</f>
        <v>2</v>
      </c>
      <c r="E7">
        <f>A7/D7</f>
        <v>9</v>
      </c>
      <c r="F7">
        <f>B7/E7</f>
        <v>1.4444444444444444</v>
      </c>
      <c r="K7" s="2">
        <f>IF((HOUR(J4)+ROUND($F9/1,0))&gt;HOUR(K3),IF(MINUTE(K3)+$E$4&lt;60,0,(MINUTE(I4)+ROUND(60*MOD($F9,1),0))+$E$4+MINUTE(K3)-60),MINUTE(K3)+$E$4)</f>
        <v>15</v>
      </c>
      <c r="L7" s="2">
        <f t="shared" ref="L7:U7" si="4">IF((HOUR(K4)+ROUND($F9/1,0))&gt;HOUR(L3),IF(MINUTE(L3)+$E$4&lt;60,0,(MINUTE(J4)+ROUND(60*MOD($F9,1),0))+$E$4+MINUTE(L3)-60),MINUTE(L3)+$E$4)</f>
        <v>15</v>
      </c>
      <c r="M7" s="2">
        <f t="shared" si="4"/>
        <v>15</v>
      </c>
      <c r="N7" s="2">
        <f t="shared" si="4"/>
        <v>15</v>
      </c>
      <c r="O7" s="2">
        <f t="shared" si="4"/>
        <v>15</v>
      </c>
      <c r="P7" s="2">
        <f t="shared" si="4"/>
        <v>15</v>
      </c>
      <c r="Q7" s="2">
        <f t="shared" si="4"/>
        <v>15</v>
      </c>
      <c r="R7" s="2">
        <f t="shared" si="4"/>
        <v>15</v>
      </c>
      <c r="S7" s="2">
        <f t="shared" si="4"/>
        <v>15</v>
      </c>
      <c r="T7" s="2">
        <f t="shared" si="4"/>
        <v>15</v>
      </c>
      <c r="U7" s="2">
        <f t="shared" si="4"/>
        <v>15</v>
      </c>
    </row>
    <row r="8" spans="1:22" x14ac:dyDescent="0.25">
      <c r="A8">
        <v>112</v>
      </c>
      <c r="B8">
        <f>20-7</f>
        <v>13</v>
      </c>
      <c r="C8">
        <f>A8/B8</f>
        <v>8.615384615384615</v>
      </c>
      <c r="D8">
        <f>MAX($E$5,A8/B8)</f>
        <v>8.615384615384615</v>
      </c>
      <c r="E8">
        <f>A8/D8</f>
        <v>13</v>
      </c>
      <c r="F8">
        <f>B8/E8</f>
        <v>1</v>
      </c>
    </row>
    <row r="9" spans="1:22" x14ac:dyDescent="0.25">
      <c r="A9">
        <v>160</v>
      </c>
      <c r="B9">
        <f>20-7</f>
        <v>13</v>
      </c>
      <c r="C9">
        <f>A9/B9</f>
        <v>12.307692307692308</v>
      </c>
      <c r="D9">
        <f>MAX($E$5,A9/B9)</f>
        <v>12.307692307692308</v>
      </c>
      <c r="E9">
        <f>A9/D9</f>
        <v>13</v>
      </c>
      <c r="F9">
        <f>B9/E9</f>
        <v>1</v>
      </c>
    </row>
    <row r="13" spans="1:22" x14ac:dyDescent="0.25">
      <c r="H13" t="s">
        <v>6</v>
      </c>
      <c r="I13" t="s">
        <v>7</v>
      </c>
    </row>
    <row r="14" spans="1:22" x14ac:dyDescent="0.25">
      <c r="H14">
        <v>1.6</v>
      </c>
      <c r="I14">
        <v>1</v>
      </c>
    </row>
    <row r="15" spans="1:22" x14ac:dyDescent="0.25">
      <c r="F15">
        <f>ROUND(F7/1,0)</f>
        <v>1</v>
      </c>
      <c r="H15">
        <f>H14/I14</f>
        <v>1.6</v>
      </c>
    </row>
    <row r="16" spans="1:22" x14ac:dyDescent="0.25">
      <c r="F16">
        <f>ROUND(60*MOD(F7,1),0)</f>
        <v>27</v>
      </c>
      <c r="H16">
        <f>ROUNDDOWN(H14/I14,0)</f>
        <v>1</v>
      </c>
    </row>
    <row r="17" spans="8:8" x14ac:dyDescent="0.25">
      <c r="H17">
        <f>60*MOD(H14,I14)</f>
        <v>36.000000000000007</v>
      </c>
    </row>
    <row r="19" spans="8:8" x14ac:dyDescent="0.25">
      <c r="H19" s="1">
        <f>TIME(H16,H17,0)</f>
        <v>6.6666666666666666E-2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Bravura Solutions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Szajda</dc:creator>
  <cp:lastModifiedBy>Marcin Szajda</cp:lastModifiedBy>
  <dcterms:created xsi:type="dcterms:W3CDTF">2014-10-02T09:18:50Z</dcterms:created>
  <dcterms:modified xsi:type="dcterms:W3CDTF">2014-10-02T13:09:24Z</dcterms:modified>
</cp:coreProperties>
</file>