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47968510-86FB-43F5-844A-479018A8B7F3}" xr6:coauthVersionLast="47" xr6:coauthVersionMax="47" xr10:uidLastSave="{00000000-0000-0000-0000-000000000000}"/>
  <bookViews>
    <workbookView xWindow="-90" yWindow="-90" windowWidth="19380" windowHeight="10380" firstSheet="5" activeTab="1" xr2:uid="{C22BCFA1-95CF-48D5-80D1-B9CD951043D3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externalReferences>
    <externalReference r:id="rId11"/>
  </externalReferences>
  <definedNames>
    <definedName name="_AMO_UniqueIdentifier" hidden="1">"'f0eba241-540f-4510-820c-87f5133f6bb5'"</definedName>
    <definedName name="adat">#REF!</definedName>
    <definedName name="B__cs">[1]Bács!#REF!</definedName>
    <definedName name="B__k__s">[1]Békés!#REF!</definedName>
    <definedName name="Baranya">[1]Baranya!#REF!</definedName>
    <definedName name="Belf__ld">[1]Belföld!#REF!</definedName>
    <definedName name="Borsod">[1]Borsod!#REF!</definedName>
    <definedName name="Bp__I_ker_">'[1]Bp. I.ker.'!#REF!</definedName>
    <definedName name="Bp__II_ker_">'[1]Bp. II.ker.'!#REF!</definedName>
    <definedName name="Bp__III_ker_">'[1]Bp. III.ker.'!#REF!</definedName>
    <definedName name="Bp__IV_ker_">'[1]Bp. IV.ker.'!#REF!</definedName>
    <definedName name="Bp__IX_ker_">'[1]Bp. IX.ker.'!#REF!</definedName>
    <definedName name="Bp__V_ker_">'[1]Bp. V.ker.'!#REF!</definedName>
    <definedName name="Bp__VI_ker_">'[1]Bp. VI.ker.'!#REF!</definedName>
    <definedName name="Bp__VII_ker_">'[1]Bp. VII.ker.'!#REF!</definedName>
    <definedName name="Bp__VIII_ker_">'[1]Bp. VIII.ker.'!#REF!</definedName>
    <definedName name="Bp__X_ker_">'[1]Bp. X.ker.'!#REF!</definedName>
    <definedName name="Bp__XI_ker_">'[1]Bp. XI.ker.'!#REF!</definedName>
    <definedName name="Bp__XII_ker_">'[1]Bp. XII.ker.'!#REF!</definedName>
    <definedName name="Bp__XIII_ker_">'[1]Bp. XIII.ker.'!#REF!</definedName>
    <definedName name="Bp__XIV_ker_">'[1]Bp. XIV.ker.'!#REF!</definedName>
    <definedName name="Bp__XIX_ker_">'[1]Bp. XIX.ker.'!#REF!</definedName>
    <definedName name="Bp__XV_ker_">'[1]Bp. XV.ker.'!#REF!</definedName>
    <definedName name="Bp__XVI_ker_">'[1]Bp. XVI.ker.'!#REF!</definedName>
    <definedName name="Bp__XVII_ker_">'[1]Bp. XVII.ker.'!#REF!</definedName>
    <definedName name="Bp__XVIII_ker_">'[1]Bp. XVIII.ker.'!#REF!</definedName>
    <definedName name="Bp__XX_ker_">'[1]Bp. XX.ker.'!#REF!</definedName>
    <definedName name="Bp__XXI_ker_">'[1]Bp. XXI.ker.'!#REF!</definedName>
    <definedName name="Bp__XXII_ker_">'[1]Bp. XXII.ker.'!#REF!</definedName>
    <definedName name="Bp__XXIII_ker_">'[1]Bp. XXIII.ker.'!#REF!</definedName>
    <definedName name="Budapest">[1]Budapest!#REF!</definedName>
    <definedName name="Csongr__d">[1]Csongrád!#REF!</definedName>
    <definedName name="Fej__r">[1]Fejér!#REF!</definedName>
    <definedName name="Gy__r">[1]Győr!#REF!</definedName>
    <definedName name="Hajd__">[1]Hajdú!#REF!</definedName>
    <definedName name="Heves">[1]Heves!#REF!</definedName>
    <definedName name="J__sz">[1]Jász!#REF!</definedName>
    <definedName name="K__lf__ldre">[1]Külföldre!#REF!</definedName>
    <definedName name="K__z__p_Dun__nt__l">'[1]Közép-Dunántúl'!#REF!</definedName>
    <definedName name="Kom__rom">[1]Komárom!#REF!</definedName>
    <definedName name="N__gr__d">[1]Nógrád!#REF!</definedName>
    <definedName name="Nyugat_Dun__nt__l">'[1]Nyugat-Dunántúl'!#REF!</definedName>
    <definedName name="Orsz__gos">#REF!</definedName>
    <definedName name="Pest">[1]Pest!#REF!</definedName>
    <definedName name="Pest_megye_Budapesttel">'[1]Pest megye Budapesttel'!#REF!</definedName>
    <definedName name="Somogy">[1]Somogy!#REF!</definedName>
    <definedName name="Szabolcs">[1]Szabolcs!#REF!</definedName>
    <definedName name="Tolna">[1]Tolna!#REF!</definedName>
    <definedName name="Vas">[1]Vas!#REF!</definedName>
    <definedName name="Veszpr__m">[1]Veszprém!#REF!</definedName>
    <definedName name="Zala">[1]Zala!#REF!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4" i="10"/>
  <c r="I4" i="4"/>
  <c r="I4" i="5"/>
  <c r="I4" i="6"/>
  <c r="I4" i="7"/>
  <c r="I4" i="8"/>
  <c r="I4" i="9"/>
  <c r="I4" i="2"/>
  <c r="I5" i="3"/>
  <c r="I5" i="10"/>
  <c r="I5" i="4"/>
  <c r="I5" i="5"/>
  <c r="I5" i="6"/>
  <c r="I5" i="7"/>
  <c r="I5" i="8"/>
  <c r="I5" i="9"/>
  <c r="I5" i="2"/>
  <c r="I6" i="3"/>
  <c r="I6" i="10"/>
  <c r="I6" i="4"/>
  <c r="I6" i="5"/>
  <c r="I6" i="6"/>
  <c r="I6" i="7"/>
  <c r="I6" i="8"/>
  <c r="I6" i="9"/>
  <c r="I6" i="2"/>
  <c r="I7" i="3"/>
  <c r="I7" i="10"/>
  <c r="I7" i="4"/>
  <c r="I7" i="5"/>
  <c r="I7" i="6"/>
  <c r="I7" i="7"/>
  <c r="I7" i="8"/>
  <c r="I7" i="9"/>
  <c r="I7" i="2"/>
  <c r="H11" i="3"/>
  <c r="H11" i="10"/>
  <c r="H11" i="4"/>
  <c r="H11" i="5"/>
  <c r="H11" i="6"/>
  <c r="H11" i="7"/>
  <c r="H11" i="8"/>
  <c r="H11" i="9"/>
  <c r="H11" i="2"/>
  <c r="I17" i="3"/>
  <c r="H17" i="3"/>
  <c r="I12" i="3"/>
  <c r="H12" i="3"/>
  <c r="H16" i="3" s="1"/>
  <c r="I17" i="4"/>
  <c r="I15" i="4" s="1"/>
  <c r="H17" i="4"/>
  <c r="I12" i="4"/>
  <c r="H12" i="4"/>
  <c r="I8" i="4"/>
  <c r="I17" i="5"/>
  <c r="H17" i="5"/>
  <c r="I12" i="5"/>
  <c r="H12" i="5"/>
  <c r="I17" i="6"/>
  <c r="H17" i="6"/>
  <c r="I12" i="6"/>
  <c r="H12" i="6"/>
  <c r="H15" i="6" s="1"/>
  <c r="I8" i="6"/>
  <c r="I17" i="7"/>
  <c r="H17" i="7"/>
  <c r="I12" i="7"/>
  <c r="I9" i="7" s="1"/>
  <c r="H12" i="7"/>
  <c r="H14" i="7" s="1"/>
  <c r="I8" i="7"/>
  <c r="I17" i="8"/>
  <c r="I14" i="8" s="1"/>
  <c r="H17" i="8"/>
  <c r="I12" i="8"/>
  <c r="H12" i="8"/>
  <c r="H15" i="8" s="1"/>
  <c r="I17" i="9"/>
  <c r="H17" i="9"/>
  <c r="H14" i="9" s="1"/>
  <c r="I12" i="9"/>
  <c r="I16" i="9" s="1"/>
  <c r="H12" i="9"/>
  <c r="I17" i="2"/>
  <c r="H17" i="2"/>
  <c r="I12" i="2"/>
  <c r="I8" i="2" s="1"/>
  <c r="H12" i="2"/>
  <c r="H15" i="2" s="1"/>
  <c r="E42" i="10"/>
  <c r="E10" i="10"/>
  <c r="D17" i="10"/>
  <c r="I17" i="10" s="1"/>
  <c r="C44" i="10"/>
  <c r="D44" i="10" s="1"/>
  <c r="C43" i="10"/>
  <c r="D43" i="10" s="1"/>
  <c r="C42" i="10"/>
  <c r="D42" i="10" s="1"/>
  <c r="C41" i="10"/>
  <c r="E41" i="10" s="1"/>
  <c r="C40" i="10"/>
  <c r="D40" i="10" s="1"/>
  <c r="C39" i="10"/>
  <c r="D39" i="10" s="1"/>
  <c r="C38" i="10"/>
  <c r="D38" i="10" s="1"/>
  <c r="C37" i="10"/>
  <c r="D37" i="10" s="1"/>
  <c r="C36" i="10"/>
  <c r="D36" i="10" s="1"/>
  <c r="C35" i="10"/>
  <c r="D35" i="10" s="1"/>
  <c r="C34" i="10"/>
  <c r="D34" i="10" s="1"/>
  <c r="C33" i="10"/>
  <c r="E33" i="10" s="1"/>
  <c r="C32" i="10"/>
  <c r="D32" i="10" s="1"/>
  <c r="C31" i="10"/>
  <c r="E31" i="10" s="1"/>
  <c r="C30" i="10"/>
  <c r="D30" i="10" s="1"/>
  <c r="C29" i="10"/>
  <c r="D29" i="10" s="1"/>
  <c r="C28" i="10"/>
  <c r="D28" i="10" s="1"/>
  <c r="C27" i="10"/>
  <c r="D27" i="10" s="1"/>
  <c r="C26" i="10"/>
  <c r="D26" i="10" s="1"/>
  <c r="C25" i="10"/>
  <c r="E25" i="10" s="1"/>
  <c r="C24" i="10"/>
  <c r="D24" i="10" s="1"/>
  <c r="C23" i="10"/>
  <c r="E23" i="10" s="1"/>
  <c r="C22" i="10"/>
  <c r="D22" i="10" s="1"/>
  <c r="C21" i="10"/>
  <c r="D21" i="10" s="1"/>
  <c r="C20" i="10"/>
  <c r="D20" i="10" s="1"/>
  <c r="C19" i="10"/>
  <c r="D19" i="10" s="1"/>
  <c r="C18" i="10"/>
  <c r="D18" i="10" s="1"/>
  <c r="C17" i="10"/>
  <c r="E17" i="10" s="1"/>
  <c r="C16" i="10"/>
  <c r="D16" i="10" s="1"/>
  <c r="H17" i="10" s="1"/>
  <c r="C15" i="10"/>
  <c r="D15" i="10" s="1"/>
  <c r="C14" i="10"/>
  <c r="D14" i="10" s="1"/>
  <c r="I12" i="10" s="1"/>
  <c r="C13" i="10"/>
  <c r="D13" i="10" s="1"/>
  <c r="H12" i="10" s="1"/>
  <c r="C12" i="10"/>
  <c r="D12" i="10" s="1"/>
  <c r="C11" i="10"/>
  <c r="D11" i="10" s="1"/>
  <c r="C10" i="10"/>
  <c r="D10" i="10" s="1"/>
  <c r="C9" i="10"/>
  <c r="E9" i="10" s="1"/>
  <c r="C8" i="10"/>
  <c r="D8" i="10" s="1"/>
  <c r="C7" i="10"/>
  <c r="D7" i="10" s="1"/>
  <c r="C6" i="10"/>
  <c r="D6" i="10" s="1"/>
  <c r="E39" i="10" l="1"/>
  <c r="D23" i="10"/>
  <c r="E15" i="10"/>
  <c r="H14" i="2"/>
  <c r="H14" i="5"/>
  <c r="D25" i="10"/>
  <c r="E18" i="10"/>
  <c r="H14" i="6"/>
  <c r="D31" i="10"/>
  <c r="H13" i="2"/>
  <c r="D33" i="10"/>
  <c r="E26" i="10"/>
  <c r="I16" i="8"/>
  <c r="H13" i="6"/>
  <c r="H16" i="4"/>
  <c r="E7" i="10"/>
  <c r="I14" i="7"/>
  <c r="I16" i="4"/>
  <c r="D9" i="10"/>
  <c r="D41" i="10"/>
  <c r="E34" i="10"/>
  <c r="I8" i="10"/>
  <c r="I10" i="10"/>
  <c r="I9" i="10"/>
  <c r="H14" i="10"/>
  <c r="H15" i="10"/>
  <c r="I16" i="10"/>
  <c r="I14" i="10"/>
  <c r="I13" i="10"/>
  <c r="E11" i="10"/>
  <c r="E19" i="10"/>
  <c r="E27" i="10"/>
  <c r="E35" i="10"/>
  <c r="E43" i="10"/>
  <c r="H16" i="2"/>
  <c r="I8" i="8"/>
  <c r="I15" i="8"/>
  <c r="I16" i="7"/>
  <c r="H16" i="6"/>
  <c r="I9" i="4"/>
  <c r="I16" i="3"/>
  <c r="E12" i="10"/>
  <c r="E20" i="10"/>
  <c r="E28" i="10"/>
  <c r="E36" i="10"/>
  <c r="E44" i="10"/>
  <c r="I16" i="2"/>
  <c r="I10" i="9"/>
  <c r="I9" i="8"/>
  <c r="H16" i="8"/>
  <c r="I13" i="7"/>
  <c r="I16" i="6"/>
  <c r="I10" i="4"/>
  <c r="H13" i="3"/>
  <c r="E13" i="10"/>
  <c r="E21" i="10"/>
  <c r="E29" i="10"/>
  <c r="E37" i="10"/>
  <c r="I8" i="9"/>
  <c r="I10" i="8"/>
  <c r="H16" i="5"/>
  <c r="I11" i="4"/>
  <c r="I13" i="3"/>
  <c r="E6" i="10"/>
  <c r="E14" i="10"/>
  <c r="E22" i="10"/>
  <c r="E30" i="10"/>
  <c r="E38" i="10"/>
  <c r="I13" i="2"/>
  <c r="H16" i="9"/>
  <c r="I11" i="8"/>
  <c r="H15" i="7"/>
  <c r="I13" i="6"/>
  <c r="I16" i="5"/>
  <c r="H15" i="4"/>
  <c r="H14" i="3"/>
  <c r="H15" i="3"/>
  <c r="E8" i="10"/>
  <c r="E16" i="10"/>
  <c r="E24" i="10"/>
  <c r="E32" i="10"/>
  <c r="E40" i="10"/>
  <c r="I13" i="4"/>
  <c r="I13" i="8"/>
  <c r="I10" i="7"/>
  <c r="I14" i="4"/>
  <c r="I8" i="3"/>
  <c r="H13" i="9"/>
  <c r="I9" i="2"/>
  <c r="I14" i="2"/>
  <c r="I13" i="9"/>
  <c r="I11" i="7"/>
  <c r="I15" i="7"/>
  <c r="I9" i="6"/>
  <c r="I14" i="6"/>
  <c r="I13" i="5"/>
  <c r="I11" i="10"/>
  <c r="I15" i="10"/>
  <c r="I9" i="3"/>
  <c r="I14" i="3"/>
  <c r="H13" i="5"/>
  <c r="I10" i="2"/>
  <c r="H13" i="8"/>
  <c r="H16" i="7"/>
  <c r="I10" i="6"/>
  <c r="I8" i="5"/>
  <c r="H13" i="4"/>
  <c r="H16" i="10"/>
  <c r="I10" i="3"/>
  <c r="I11" i="2"/>
  <c r="I15" i="2"/>
  <c r="I9" i="9"/>
  <c r="I14" i="9"/>
  <c r="I11" i="6"/>
  <c r="I15" i="6"/>
  <c r="I9" i="5"/>
  <c r="I14" i="5"/>
  <c r="I11" i="3"/>
  <c r="I15" i="3"/>
  <c r="H15" i="9"/>
  <c r="H14" i="8"/>
  <c r="H13" i="7"/>
  <c r="I10" i="5"/>
  <c r="H15" i="5"/>
  <c r="H14" i="4"/>
  <c r="H13" i="10"/>
  <c r="I11" i="9"/>
  <c r="I15" i="9"/>
  <c r="I11" i="5"/>
  <c r="I15" i="5"/>
</calcChain>
</file>

<file path=xl/sharedStrings.xml><?xml version="1.0" encoding="utf-8"?>
<sst xmlns="http://schemas.openxmlformats.org/spreadsheetml/2006/main" count="627" uniqueCount="35">
  <si>
    <t>Országos</t>
  </si>
  <si>
    <t>Létszám</t>
  </si>
  <si>
    <t>Születési év</t>
  </si>
  <si>
    <t>átlaga</t>
  </si>
  <si>
    <t>Együtt:</t>
  </si>
  <si>
    <t>Férfi:</t>
  </si>
  <si>
    <t>Nő:</t>
  </si>
  <si>
    <t xml:space="preserve">1960 - 64 </t>
  </si>
  <si>
    <t xml:space="preserve">1955 - 59 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</si>
  <si>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</si>
  <si>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</si>
  <si>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</si>
  <si>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</si>
  <si>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</si>
  <si>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</si>
  <si>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>Összesen</t>
  </si>
  <si>
    <t>Bes.-ból</t>
  </si>
  <si>
    <t>kimaradt</t>
  </si>
  <si>
    <t>Mindösszesen</t>
  </si>
  <si>
    <t>Budapest</t>
  </si>
  <si>
    <t>Pest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</si>
  <si>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</si>
  <si>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</si>
  <si>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</si>
  <si>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</si>
  <si>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</si>
  <si>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</si>
  <si>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Öregségi nyugdíjak, 2023. január, emelés után</t>
  </si>
  <si>
    <t>1965 -</t>
  </si>
  <si>
    <t>teljes ellátás</t>
  </si>
  <si>
    <t>főellátás</t>
  </si>
  <si>
    <t>Közép-Magyarország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</si>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</sst>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"/>
    <numFmt numFmtId="165" formatCode="#,##0;\-\ #,##0;&quot;-&quot;;"/>
    <numFmt numFmtId="166" formatCode="* #,##0\ ;\-* #,##0\ ;* &quot; - &quot;"/>
    <numFmt numFmtId="167" formatCode="#,##0_ ;\-#,##0\ "/>
  </numFmts>
  <fonts count="4" x14ac:knownFonts="1">
    <font>
      <sz val="11"/>
      <color theme="1"/>
      <name val="Calibri"/>
      <family val="2"/>
      <scheme val="minor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0" fontId="0" fillId="0" borderId="6" xfId="0" applyBorder="1"/>
    <xf numFmtId="165" fontId="0" fillId="0" borderId="7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6" fontId="0" fillId="0" borderId="10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0" fontId="0" fillId="0" borderId="14" xfId="0" applyBorder="1"/>
    <xf numFmtId="0" fontId="0" fillId="0" borderId="15" xfId="0" applyBorder="1"/>
    <xf numFmtId="166" fontId="0" fillId="0" borderId="16" xfId="0" applyNumberFormat="1" applyBorder="1"/>
    <xf numFmtId="166" fontId="0" fillId="0" borderId="17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6" fontId="0" fillId="0" borderId="0" xfId="0" applyNumberFormat="1"/>
    <xf numFmtId="0" fontId="0" fillId="0" borderId="1" xfId="0" applyBorder="1" applyAlignment="1">
      <alignment horizontal="left"/>
    </xf>
    <xf numFmtId="0" fontId="3" fillId="0" borderId="0" xfId="0" applyFont="1"/>
    <xf numFmtId="167" fontId="3" fillId="0" borderId="0" xfId="0" applyNumberFormat="1" applyFont="1" applyProtection="1">
      <protection locked="0"/>
    </xf>
    <xf numFmtId="0" fontId="0" fillId="0" borderId="0" xfId="0" applyProtection="1">
      <protection locked="0"/>
    </xf>
    <xf numFmtId="167" fontId="3" fillId="0" borderId="0" xfId="0" applyNumberFormat="1" applyFont="1"/>
    <xf numFmtId="165" fontId="3" fillId="0" borderId="0" xfId="0" applyNumberFormat="1" applyFont="1"/>
    <xf numFmtId="167" fontId="0" fillId="0" borderId="0" xfId="0" applyNumberFormat="1" applyProtection="1">
      <protection locked="0"/>
    </xf>
    <xf numFmtId="167" fontId="0" fillId="0" borderId="0" xfId="0" applyNumberFormat="1"/>
    <xf numFmtId="165" fontId="0" fillId="0" borderId="0" xfId="0" applyNumberFormat="1"/>
    <xf numFmtId="166" fontId="0" fillId="0" borderId="0" xfId="0" applyNumberFormat="1" applyProtection="1"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.onyflocal.hu\data\OSAP_2062\2020\2T_t&#225;bla\T2_202001_vegleges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szágos"/>
      <sheetName val="Külföldre"/>
      <sheetName val="Belföld"/>
      <sheetName val="Budapest"/>
      <sheetName val="Pest megye Budapesttel"/>
      <sheetName val="Bács"/>
      <sheetName val="Baranya"/>
      <sheetName val="Békés"/>
      <sheetName val="Borsod"/>
      <sheetName val="Csongrád"/>
      <sheetName val="Fejér"/>
      <sheetName val="Győr"/>
      <sheetName val="Hajdú"/>
      <sheetName val="Heves"/>
      <sheetName val="Jász"/>
      <sheetName val="Komárom"/>
      <sheetName val="Nógrád"/>
      <sheetName val="Pest"/>
      <sheetName val="Somogy"/>
      <sheetName val="Szabolcs"/>
      <sheetName val="Tolna"/>
      <sheetName val="Vas"/>
      <sheetName val="Veszprém"/>
      <sheetName val="Zala"/>
      <sheetName val="Bp. I.ker."/>
      <sheetName val="Bp. II.ker."/>
      <sheetName val="Bp. III.ker."/>
      <sheetName val="Bp. IV.ker."/>
      <sheetName val="Bp. V.ker."/>
      <sheetName val="Bp. VI.ker."/>
      <sheetName val="Bp. VII.ker."/>
      <sheetName val="Bp. VIII.ker."/>
      <sheetName val="Bp. IX.ker."/>
      <sheetName val="Bp. X.ker."/>
      <sheetName val="Bp. XI.ker."/>
      <sheetName val="Bp. XII.ker."/>
      <sheetName val="Bp. XIII.ker."/>
      <sheetName val="Bp. XIV.ker."/>
      <sheetName val="Bp. XV.ker."/>
      <sheetName val="Bp. XVI.ker."/>
      <sheetName val="Bp. XVII.ker."/>
      <sheetName val="Bp. XVIII.ker."/>
      <sheetName val="Bp. XIX.ker."/>
      <sheetName val="Bp. XX.ker."/>
      <sheetName val="Bp. XXI.ker."/>
      <sheetName val="Bp. XXII.ker."/>
      <sheetName val="Bp. XXIII.ker."/>
      <sheetName val="Közép-Dunántúl"/>
      <sheetName val="Nyugat-Dunántú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54AD-96C5-48E1-914C-1E10B15C8FB0}">
  <dimension ref="A1:K44"/>
  <sheetViews>
    <sheetView workbookViewId="0">
      <selection activeCell="L36" sqref="L36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1" x14ac:dyDescent="0.75">
      <c r="A1" s="2" t="s">
        <v>27</v>
      </c>
      <c r="B1" s="2"/>
      <c r="C1" s="1"/>
      <c r="D1" s="1"/>
      <c r="E1" s="1"/>
    </row>
    <row r="2" spans="1:11" x14ac:dyDescent="0.75">
      <c r="A2" s="2"/>
      <c r="B2"/>
      <c r="C2" s="1"/>
      <c r="D2" s="1"/>
      <c r="E2" s="1"/>
    </row>
    <row r="3" spans="1:11" ht="15.5" thickBot="1" x14ac:dyDescent="0.9">
      <c r="A3" s="3" t="s">
        <v>0</v>
      </c>
      <c r="B3" s="3"/>
      <c r="C3" s="1"/>
      <c r="D3" s="1"/>
      <c r="E3" s="1"/>
    </row>
    <row r="4" spans="1:11" x14ac:dyDescent="0.75">
      <c r="A4" s="4"/>
      <c r="B4" s="5"/>
      <c r="C4" s="6" t="s">
        <v>1</v>
      </c>
      <c r="D4" s="19" t="s">
        <v>29</v>
      </c>
      <c r="E4" s="20" t="s">
        <v>30</v>
      </c>
    </row>
    <row r="5" spans="1:11" ht="15.5" thickBot="1" x14ac:dyDescent="0.9">
      <c r="A5" s="7" t="s">
        <v>2</v>
      </c>
      <c r="B5"/>
      <c r="C5" s="8"/>
      <c r="D5" s="9" t="s">
        <v>3</v>
      </c>
      <c r="E5" s="10" t="s">
        <v>3</v>
      </c>
    </row>
    <row r="6" spans="1:11" x14ac:dyDescent="0.75">
      <c r="A6" s="4" t="s">
        <v>28</v>
      </c>
      <c r="B6" s="5" t="s">
        <v>4</v>
      </c>
      <c r="C6" s="11">
        <v>4808</v>
      </c>
      <c r="D6" s="11">
        <v>219765</v>
      </c>
      <c r="E6" s="12">
        <v>218805</v>
      </c>
      <c r="G6" s="23"/>
      <c r="H6" s="23"/>
      <c r="I6" s="23"/>
      <c r="J6" s="23"/>
      <c r="K6" s="23"/>
    </row>
    <row r="7" spans="1:11" x14ac:dyDescent="0.75">
      <c r="A7" s="7"/>
      <c r="B7" t="s">
        <v>5</v>
      </c>
      <c r="C7" s="13">
        <v>0</v>
      </c>
      <c r="D7" s="13">
        <v>0</v>
      </c>
      <c r="E7" s="14">
        <v>0</v>
      </c>
      <c r="G7" s="23"/>
      <c r="H7" s="23"/>
      <c r="I7" s="23"/>
      <c r="J7" s="23"/>
      <c r="K7" s="23"/>
    </row>
    <row r="8" spans="1:11" ht="15.5" thickBot="1" x14ac:dyDescent="0.9">
      <c r="A8" s="15"/>
      <c r="B8" s="16" t="s">
        <v>6</v>
      </c>
      <c r="C8" s="17">
        <v>4808</v>
      </c>
      <c r="D8" s="17">
        <v>219765</v>
      </c>
      <c r="E8" s="18">
        <v>218805</v>
      </c>
      <c r="G8" s="23"/>
      <c r="H8" s="23"/>
      <c r="I8" s="23"/>
      <c r="J8" s="23"/>
      <c r="K8" s="23"/>
    </row>
    <row r="9" spans="1:11" x14ac:dyDescent="0.75">
      <c r="A9" s="4" t="s">
        <v>7</v>
      </c>
      <c r="B9" s="5" t="s">
        <v>4</v>
      </c>
      <c r="C9" s="11">
        <v>86398</v>
      </c>
      <c r="D9" s="11">
        <v>235004.34934836454</v>
      </c>
      <c r="E9" s="12">
        <v>233308.23387115443</v>
      </c>
    </row>
    <row r="10" spans="1:11" x14ac:dyDescent="0.75">
      <c r="A10" s="7"/>
      <c r="B10" t="s">
        <v>5</v>
      </c>
      <c r="C10" s="13">
        <v>0</v>
      </c>
      <c r="D10" s="13">
        <v>0</v>
      </c>
      <c r="E10" s="14">
        <v>0</v>
      </c>
    </row>
    <row r="11" spans="1:11" ht="15.5" thickBot="1" x14ac:dyDescent="0.9">
      <c r="A11" s="15"/>
      <c r="B11" s="16" t="s">
        <v>6</v>
      </c>
      <c r="C11" s="17">
        <v>86398</v>
      </c>
      <c r="D11" s="17">
        <v>235004.34934836454</v>
      </c>
      <c r="E11" s="18">
        <v>233308.23387115443</v>
      </c>
    </row>
    <row r="12" spans="1:11" x14ac:dyDescent="0.75">
      <c r="A12" s="4" t="s">
        <v>8</v>
      </c>
      <c r="B12" s="5" t="s">
        <v>4</v>
      </c>
      <c r="C12" s="11">
        <v>403686</v>
      </c>
      <c r="D12" s="11">
        <v>228515.23701589848</v>
      </c>
      <c r="E12" s="12">
        <v>221318.71170910064</v>
      </c>
    </row>
    <row r="13" spans="1:11" x14ac:dyDescent="0.75">
      <c r="A13" s="7"/>
      <c r="B13" t="s">
        <v>5</v>
      </c>
      <c r="C13" s="13">
        <v>150619</v>
      </c>
      <c r="D13" s="13">
        <v>264769.88281690888</v>
      </c>
      <c r="E13" s="14">
        <v>261630.88388583114</v>
      </c>
    </row>
    <row r="14" spans="1:11" ht="15.5" thickBot="1" x14ac:dyDescent="0.9">
      <c r="A14" s="15"/>
      <c r="B14" s="16" t="s">
        <v>6</v>
      </c>
      <c r="C14" s="17">
        <v>253067</v>
      </c>
      <c r="D14" s="17">
        <v>206937.39993756593</v>
      </c>
      <c r="E14" s="18">
        <v>197325.93880276763</v>
      </c>
    </row>
    <row r="15" spans="1:11" x14ac:dyDescent="0.75">
      <c r="A15" s="4" t="s">
        <v>9</v>
      </c>
      <c r="B15" s="5" t="s">
        <v>4</v>
      </c>
      <c r="C15" s="11">
        <v>544711</v>
      </c>
      <c r="D15" s="11">
        <v>203459.81196450963</v>
      </c>
      <c r="E15" s="12">
        <v>191153.30686363962</v>
      </c>
    </row>
    <row r="16" spans="1:11" x14ac:dyDescent="0.75">
      <c r="A16" s="7"/>
      <c r="B16" t="s">
        <v>5</v>
      </c>
      <c r="C16" s="13">
        <v>230807</v>
      </c>
      <c r="D16" s="13">
        <v>219511.89441828022</v>
      </c>
      <c r="E16" s="14">
        <v>214524.69626137856</v>
      </c>
    </row>
    <row r="17" spans="1:5" ht="15.5" thickBot="1" x14ac:dyDescent="0.9">
      <c r="A17" s="15"/>
      <c r="B17" s="16" t="s">
        <v>6</v>
      </c>
      <c r="C17" s="17">
        <v>313904</v>
      </c>
      <c r="D17" s="17">
        <v>191657.05381263062</v>
      </c>
      <c r="E17" s="18">
        <v>173968.81646936643</v>
      </c>
    </row>
    <row r="18" spans="1:5" x14ac:dyDescent="0.75">
      <c r="A18" s="4" t="s">
        <v>10</v>
      </c>
      <c r="B18" s="5" t="s">
        <v>4</v>
      </c>
      <c r="C18" s="11">
        <v>410475</v>
      </c>
      <c r="D18" s="11">
        <v>202458.93201778427</v>
      </c>
      <c r="E18" s="12">
        <v>183159.81706559475</v>
      </c>
    </row>
    <row r="19" spans="1:5" x14ac:dyDescent="0.75">
      <c r="A19" s="7"/>
      <c r="B19" t="s">
        <v>5</v>
      </c>
      <c r="C19" s="13">
        <v>161284</v>
      </c>
      <c r="D19" s="13">
        <v>222011.12249200168</v>
      </c>
      <c r="E19" s="14">
        <v>214423.43834478312</v>
      </c>
    </row>
    <row r="20" spans="1:5" ht="15.5" thickBot="1" x14ac:dyDescent="0.9">
      <c r="A20" s="15"/>
      <c r="B20" s="16" t="s">
        <v>6</v>
      </c>
      <c r="C20" s="17">
        <v>249191</v>
      </c>
      <c r="D20" s="17">
        <v>189804.15921923344</v>
      </c>
      <c r="E20" s="18">
        <v>162925.0497810916</v>
      </c>
    </row>
    <row r="21" spans="1:5" x14ac:dyDescent="0.75">
      <c r="A21" s="4" t="s">
        <v>11</v>
      </c>
      <c r="B21" s="5" t="s">
        <v>4</v>
      </c>
      <c r="C21" s="11">
        <v>295551</v>
      </c>
      <c r="D21" s="11">
        <v>194520.86624643463</v>
      </c>
      <c r="E21" s="12">
        <v>166483.40775365336</v>
      </c>
    </row>
    <row r="22" spans="1:5" x14ac:dyDescent="0.75">
      <c r="A22" s="7"/>
      <c r="B22" t="s">
        <v>5</v>
      </c>
      <c r="C22" s="13">
        <v>105215</v>
      </c>
      <c r="D22" s="13">
        <v>213046.96649717246</v>
      </c>
      <c r="E22" s="14">
        <v>201575.45730171553</v>
      </c>
    </row>
    <row r="23" spans="1:5" ht="15.5" thickBot="1" x14ac:dyDescent="0.9">
      <c r="A23" s="15"/>
      <c r="B23" s="16" t="s">
        <v>6</v>
      </c>
      <c r="C23" s="17">
        <v>190336</v>
      </c>
      <c r="D23" s="17">
        <v>184279.90479993276</v>
      </c>
      <c r="E23" s="18">
        <v>147085.02808191828</v>
      </c>
    </row>
    <row r="24" spans="1:5" x14ac:dyDescent="0.75">
      <c r="A24" s="4" t="s">
        <v>12</v>
      </c>
      <c r="B24" s="5" t="s">
        <v>4</v>
      </c>
      <c r="C24" s="11">
        <v>158298</v>
      </c>
      <c r="D24" s="11">
        <v>199606.54881931547</v>
      </c>
      <c r="E24" s="12">
        <v>163153.22758341863</v>
      </c>
    </row>
    <row r="25" spans="1:5" x14ac:dyDescent="0.75">
      <c r="A25" s="7"/>
      <c r="B25" t="s">
        <v>5</v>
      </c>
      <c r="C25" s="13">
        <v>47803</v>
      </c>
      <c r="D25" s="13">
        <v>211890.5218291739</v>
      </c>
      <c r="E25" s="14">
        <v>196150.05679559859</v>
      </c>
    </row>
    <row r="26" spans="1:5" ht="15.5" thickBot="1" x14ac:dyDescent="0.9">
      <c r="A26" s="15"/>
      <c r="B26" s="16" t="s">
        <v>6</v>
      </c>
      <c r="C26" s="17">
        <v>110495</v>
      </c>
      <c r="D26" s="17">
        <v>194292.18380922213</v>
      </c>
      <c r="E26" s="18">
        <v>148877.944296122</v>
      </c>
    </row>
    <row r="27" spans="1:5" x14ac:dyDescent="0.75">
      <c r="A27" s="4" t="s">
        <v>13</v>
      </c>
      <c r="B27" s="5" t="s">
        <v>4</v>
      </c>
      <c r="C27" s="11">
        <v>67405</v>
      </c>
      <c r="D27" s="11">
        <v>204896.52332912988</v>
      </c>
      <c r="E27" s="12">
        <v>162548.71945701356</v>
      </c>
    </row>
    <row r="28" spans="1:5" x14ac:dyDescent="0.75">
      <c r="A28" s="7"/>
      <c r="B28" t="s">
        <v>5</v>
      </c>
      <c r="C28" s="13">
        <v>18603</v>
      </c>
      <c r="D28" s="13">
        <v>227819.95296457561</v>
      </c>
      <c r="E28" s="14">
        <v>206358.48680320379</v>
      </c>
    </row>
    <row r="29" spans="1:5" ht="15.5" thickBot="1" x14ac:dyDescent="0.9">
      <c r="A29" s="15"/>
      <c r="B29" s="16" t="s">
        <v>6</v>
      </c>
      <c r="C29" s="17">
        <v>48802</v>
      </c>
      <c r="D29" s="17">
        <v>196158.26339084463</v>
      </c>
      <c r="E29" s="18">
        <v>145848.72556452604</v>
      </c>
    </row>
    <row r="30" spans="1:5" x14ac:dyDescent="0.75">
      <c r="A30" s="4" t="s">
        <v>14</v>
      </c>
      <c r="B30" s="5" t="s">
        <v>4</v>
      </c>
      <c r="C30" s="11">
        <v>16205</v>
      </c>
      <c r="D30" s="11">
        <v>204753.47053378588</v>
      </c>
      <c r="E30" s="12">
        <v>157844.83122493059</v>
      </c>
    </row>
    <row r="31" spans="1:5" x14ac:dyDescent="0.75">
      <c r="A31" s="7"/>
      <c r="B31" t="s">
        <v>5</v>
      </c>
      <c r="C31" s="13">
        <v>4002</v>
      </c>
      <c r="D31" s="13">
        <v>234776.21314342829</v>
      </c>
      <c r="E31" s="14">
        <v>204408.2083958021</v>
      </c>
    </row>
    <row r="32" spans="1:5" ht="15.5" thickBot="1" x14ac:dyDescent="0.9">
      <c r="A32" s="15"/>
      <c r="B32" s="16" t="s">
        <v>6</v>
      </c>
      <c r="C32" s="17">
        <v>12203</v>
      </c>
      <c r="D32" s="17">
        <v>194907.44775874785</v>
      </c>
      <c r="E32" s="18">
        <v>142574.27190035238</v>
      </c>
    </row>
    <row r="33" spans="1:5" x14ac:dyDescent="0.75">
      <c r="A33" s="24">
        <v>-1924</v>
      </c>
      <c r="B33" s="5" t="s">
        <v>4</v>
      </c>
      <c r="C33" s="11">
        <v>2080</v>
      </c>
      <c r="D33" s="11">
        <v>200979.85576923078</v>
      </c>
      <c r="E33" s="12">
        <v>148982.09375</v>
      </c>
    </row>
    <row r="34" spans="1:5" x14ac:dyDescent="0.75">
      <c r="A34" s="7"/>
      <c r="B34" t="s">
        <v>5</v>
      </c>
      <c r="C34" s="13">
        <v>445</v>
      </c>
      <c r="D34" s="13">
        <v>232007.68539325843</v>
      </c>
      <c r="E34" s="14">
        <v>186797.1573033708</v>
      </c>
    </row>
    <row r="35" spans="1:5" ht="15.5" thickBot="1" x14ac:dyDescent="0.9">
      <c r="A35" s="15"/>
      <c r="B35" s="16" t="s">
        <v>6</v>
      </c>
      <c r="C35" s="17">
        <v>1635</v>
      </c>
      <c r="D35" s="17">
        <v>192534.97247706421</v>
      </c>
      <c r="E35" s="18">
        <v>138689.92048929664</v>
      </c>
    </row>
    <row r="36" spans="1:5" x14ac:dyDescent="0.75">
      <c r="A36" s="4" t="s">
        <v>15</v>
      </c>
      <c r="B36" s="5" t="s">
        <v>4</v>
      </c>
      <c r="C36" s="11">
        <v>1989617</v>
      </c>
      <c r="D36" s="11">
        <v>208168.374063953</v>
      </c>
      <c r="E36" s="12">
        <v>190345.17798903005</v>
      </c>
    </row>
    <row r="37" spans="1:5" x14ac:dyDescent="0.75">
      <c r="A37" s="7"/>
      <c r="B37" t="s">
        <v>5</v>
      </c>
      <c r="C37" s="13">
        <v>718778</v>
      </c>
      <c r="D37" s="13">
        <v>228410.98403123079</v>
      </c>
      <c r="E37" s="14">
        <v>220970.63310229307</v>
      </c>
    </row>
    <row r="38" spans="1:5" ht="15.5" thickBot="1" x14ac:dyDescent="0.9">
      <c r="A38" s="15"/>
      <c r="B38" s="16" t="s">
        <v>6</v>
      </c>
      <c r="C38" s="17">
        <v>1270839</v>
      </c>
      <c r="D38" s="17">
        <v>196719.28987070746</v>
      </c>
      <c r="E38" s="18">
        <v>173023.62634055139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1989617</v>
      </c>
      <c r="D42" s="11">
        <v>208168.374063953</v>
      </c>
      <c r="E42" s="12">
        <v>190345.17798903005</v>
      </c>
    </row>
    <row r="43" spans="1:5" x14ac:dyDescent="0.75">
      <c r="A43" s="7"/>
      <c r="B43" t="s">
        <v>5</v>
      </c>
      <c r="C43" s="13">
        <v>718778</v>
      </c>
      <c r="D43" s="13">
        <v>228410.98403123079</v>
      </c>
      <c r="E43" s="14">
        <v>220970.63310229307</v>
      </c>
    </row>
    <row r="44" spans="1:5" ht="15.5" thickBot="1" x14ac:dyDescent="0.9">
      <c r="A44" s="15"/>
      <c r="B44" s="16" t="s">
        <v>6</v>
      </c>
      <c r="C44" s="17">
        <v>1270839</v>
      </c>
      <c r="D44" s="17">
        <v>196719.28987070746</v>
      </c>
      <c r="E44" s="18">
        <v>173023.62634055139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097D-760D-4A7F-9CE5-D5442D88245D}">
  <dimension ref="A1:K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1" x14ac:dyDescent="0.75">
      <c r="A1" s="2" t="s">
        <v>27</v>
      </c>
      <c r="B1" s="2"/>
      <c r="C1" s="1"/>
      <c r="D1" s="1"/>
      <c r="E1" s="1"/>
    </row>
    <row r="2" spans="1:11" x14ac:dyDescent="0.75">
      <c r="A2" s="2"/>
      <c r="B2"/>
      <c r="C2" s="1"/>
      <c r="D2" s="1"/>
      <c r="E2" s="1"/>
    </row>
    <row r="3" spans="1:11" ht="15.5" thickBot="1" x14ac:dyDescent="0.9">
      <c r="A3" s="3" t="s">
        <v>26</v>
      </c>
      <c r="B3" s="3"/>
      <c r="C3" s="1"/>
      <c r="D3" s="1"/>
      <c r="E3" s="1"/>
      <c r="G3" s="25" t="s">
        <v>34</v>
      </c>
      <c r="H3" s="25" t="s">
        <v>32</v>
      </c>
      <c r="I3" s="25" t="s">
        <v>33</v>
      </c>
    </row>
    <row r="4" spans="1:11" x14ac:dyDescent="0.75">
      <c r="A4" s="4"/>
      <c r="B4" s="5"/>
      <c r="C4" s="6" t="s">
        <v>1</v>
      </c>
      <c r="D4" s="19" t="s">
        <v>29</v>
      </c>
      <c r="E4" s="20" t="s">
        <v>30</v>
      </c>
      <c r="G4" s="25">
        <v>58</v>
      </c>
      <c r="I4" s="23">
        <f>D8</f>
        <v>205964</v>
      </c>
    </row>
    <row r="5" spans="1:11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I7-2/5*(I7-D8)</f>
        <v>216436.09267311561</v>
      </c>
    </row>
    <row r="6" spans="1:11" x14ac:dyDescent="0.75">
      <c r="A6" s="4" t="s">
        <v>28</v>
      </c>
      <c r="B6" s="5" t="s">
        <v>4</v>
      </c>
      <c r="C6" s="11">
        <v>576</v>
      </c>
      <c r="D6" s="11">
        <v>205964</v>
      </c>
      <c r="E6" s="12">
        <v>205353</v>
      </c>
      <c r="G6" s="25">
        <v>60</v>
      </c>
      <c r="I6">
        <f>I7-1/3*(I7-D8)</f>
        <v>217599.658525684</v>
      </c>
      <c r="J6" s="23"/>
      <c r="K6" s="23"/>
    </row>
    <row r="7" spans="1:11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H7" s="21"/>
      <c r="I7" s="26">
        <f>D11</f>
        <v>223417.48778852599</v>
      </c>
      <c r="J7" s="23"/>
      <c r="K7" s="23"/>
    </row>
    <row r="8" spans="1:11" ht="15.5" thickBot="1" x14ac:dyDescent="0.9">
      <c r="A8" s="15"/>
      <c r="B8" s="16" t="s">
        <v>6</v>
      </c>
      <c r="C8" s="17">
        <v>576</v>
      </c>
      <c r="D8" s="17">
        <v>205964</v>
      </c>
      <c r="E8" s="18">
        <v>205353</v>
      </c>
      <c r="G8" s="25">
        <v>62</v>
      </c>
      <c r="I8">
        <f>I$7+1/5*(I$12-I$7)</f>
        <v>216905.56966892278</v>
      </c>
      <c r="J8" s="23"/>
      <c r="K8" s="23"/>
    </row>
    <row r="9" spans="1:11" x14ac:dyDescent="0.75">
      <c r="A9" s="4" t="s">
        <v>7</v>
      </c>
      <c r="B9" s="5" t="s">
        <v>4</v>
      </c>
      <c r="C9" s="11">
        <v>10441</v>
      </c>
      <c r="D9" s="11">
        <v>223417.48778852599</v>
      </c>
      <c r="E9" s="12">
        <v>221754.83239153339</v>
      </c>
      <c r="G9" s="25">
        <v>63</v>
      </c>
      <c r="H9" s="21"/>
      <c r="I9">
        <f>I$7+2/5*(I$12-I$7)</f>
        <v>210393.65154931956</v>
      </c>
    </row>
    <row r="10" spans="1:11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I10">
        <f>I$7+3/5*(I$12-I$7)</f>
        <v>203881.73342971632</v>
      </c>
    </row>
    <row r="11" spans="1:11" ht="15.5" thickBot="1" x14ac:dyDescent="0.9">
      <c r="A11" s="15"/>
      <c r="B11" s="16" t="s">
        <v>6</v>
      </c>
      <c r="C11" s="17">
        <v>10441</v>
      </c>
      <c r="D11" s="17">
        <v>223417.48778852599</v>
      </c>
      <c r="E11" s="18">
        <v>221754.83239153339</v>
      </c>
      <c r="G11" s="25">
        <v>65</v>
      </c>
      <c r="H11" s="33">
        <f>D13</f>
        <v>236556.97523930456</v>
      </c>
      <c r="I11">
        <f>I$7+4/5*(I$12-I$7)</f>
        <v>197369.8153101131</v>
      </c>
    </row>
    <row r="12" spans="1:11" x14ac:dyDescent="0.75">
      <c r="A12" s="4" t="s">
        <v>8</v>
      </c>
      <c r="B12" s="5" t="s">
        <v>4</v>
      </c>
      <c r="C12" s="11">
        <v>52973</v>
      </c>
      <c r="D12" s="11">
        <v>208522.26058558133</v>
      </c>
      <c r="E12" s="12">
        <v>201891.4189303985</v>
      </c>
      <c r="G12" s="25">
        <v>66</v>
      </c>
      <c r="H12" s="28">
        <f>D13</f>
        <v>236556.97523930456</v>
      </c>
      <c r="I12" s="29">
        <f>D14</f>
        <v>190857.89719050989</v>
      </c>
    </row>
    <row r="13" spans="1:11" x14ac:dyDescent="0.75">
      <c r="A13" s="7"/>
      <c r="B13" t="s">
        <v>5</v>
      </c>
      <c r="C13" s="13">
        <v>20476</v>
      </c>
      <c r="D13" s="13">
        <v>236556.97523930456</v>
      </c>
      <c r="E13" s="14">
        <v>233635.80484469622</v>
      </c>
      <c r="G13" s="25">
        <v>67</v>
      </c>
      <c r="H13">
        <f>H$12+1/5*(H$17-H$12)</f>
        <v>228136.05151609262</v>
      </c>
      <c r="I13">
        <f>I$12+1/5*(I$17-I$12)</f>
        <v>187531.10598409653</v>
      </c>
    </row>
    <row r="14" spans="1:11" ht="15.5" thickBot="1" x14ac:dyDescent="0.9">
      <c r="A14" s="15"/>
      <c r="B14" s="16" t="s">
        <v>6</v>
      </c>
      <c r="C14" s="17">
        <v>32497</v>
      </c>
      <c r="D14" s="17">
        <v>190857.89719050989</v>
      </c>
      <c r="E14" s="18">
        <v>181889.63273532942</v>
      </c>
      <c r="G14" s="25">
        <v>68</v>
      </c>
      <c r="H14">
        <f>H$12+2/5*(H$17-H$12)</f>
        <v>219715.12779288067</v>
      </c>
      <c r="I14">
        <f>I$12+2/5*(I$17-I$12)</f>
        <v>184204.31477768318</v>
      </c>
    </row>
    <row r="15" spans="1:11" x14ac:dyDescent="0.75">
      <c r="A15" s="4" t="s">
        <v>9</v>
      </c>
      <c r="B15" s="5" t="s">
        <v>4</v>
      </c>
      <c r="C15" s="11">
        <v>68711</v>
      </c>
      <c r="D15" s="11">
        <v>182924.88888242058</v>
      </c>
      <c r="E15" s="12">
        <v>171706.19646053761</v>
      </c>
      <c r="G15" s="25">
        <v>69</v>
      </c>
      <c r="H15">
        <f>H$12+3/5*(H$17-H$12)</f>
        <v>211294.20406966869</v>
      </c>
      <c r="I15">
        <f>I$12+3/5*(I$17-I$12)</f>
        <v>180877.52357126985</v>
      </c>
    </row>
    <row r="16" spans="1:11" x14ac:dyDescent="0.75">
      <c r="A16" s="7"/>
      <c r="B16" t="s">
        <v>5</v>
      </c>
      <c r="C16" s="13">
        <v>29555</v>
      </c>
      <c r="D16" s="13">
        <v>194452.35662324479</v>
      </c>
      <c r="E16" s="14">
        <v>189953.25765521909</v>
      </c>
      <c r="G16" s="25">
        <v>70</v>
      </c>
      <c r="H16">
        <f>H$12+4/5*(H$17-H$12)</f>
        <v>202873.28034645674</v>
      </c>
      <c r="I16">
        <f>I$12+4/5*(I$17-I$12)</f>
        <v>177550.73236485649</v>
      </c>
    </row>
    <row r="17" spans="1:9" ht="15.5" thickBot="1" x14ac:dyDescent="0.9">
      <c r="A17" s="15"/>
      <c r="B17" s="16" t="s">
        <v>6</v>
      </c>
      <c r="C17" s="17">
        <v>39156</v>
      </c>
      <c r="D17" s="17">
        <v>174223.94115844314</v>
      </c>
      <c r="E17" s="18">
        <v>157933.29081111451</v>
      </c>
      <c r="H17" s="29">
        <f>D16</f>
        <v>194452.35662324479</v>
      </c>
      <c r="I17" s="29">
        <f>D17</f>
        <v>174223.94115844314</v>
      </c>
    </row>
    <row r="18" spans="1:9" x14ac:dyDescent="0.75">
      <c r="A18" s="4" t="s">
        <v>10</v>
      </c>
      <c r="B18" s="5" t="s">
        <v>4</v>
      </c>
      <c r="C18" s="11">
        <v>53817</v>
      </c>
      <c r="D18" s="11">
        <v>182070.96883884273</v>
      </c>
      <c r="E18" s="12">
        <v>164188.85138525002</v>
      </c>
    </row>
    <row r="19" spans="1:9" x14ac:dyDescent="0.75">
      <c r="A19" s="7"/>
      <c r="B19" t="s">
        <v>5</v>
      </c>
      <c r="C19" s="13">
        <v>21220</v>
      </c>
      <c r="D19" s="13">
        <v>197117.21630537228</v>
      </c>
      <c r="E19" s="14">
        <v>190201.18685202638</v>
      </c>
    </row>
    <row r="20" spans="1:9" ht="15.5" thickBot="1" x14ac:dyDescent="0.9">
      <c r="A20" s="15"/>
      <c r="B20" s="16" t="s">
        <v>6</v>
      </c>
      <c r="C20" s="17">
        <v>32597</v>
      </c>
      <c r="D20" s="17">
        <v>172276.16038285731</v>
      </c>
      <c r="E20" s="18">
        <v>147255.33730097863</v>
      </c>
    </row>
    <row r="21" spans="1:9" x14ac:dyDescent="0.75">
      <c r="A21" s="4" t="s">
        <v>11</v>
      </c>
      <c r="B21" s="5" t="s">
        <v>4</v>
      </c>
      <c r="C21" s="11">
        <v>38489</v>
      </c>
      <c r="D21" s="11">
        <v>176444.86671516538</v>
      </c>
      <c r="E21" s="12">
        <v>150858.94281483022</v>
      </c>
    </row>
    <row r="22" spans="1:9" x14ac:dyDescent="0.75">
      <c r="A22" s="7"/>
      <c r="B22" t="s">
        <v>5</v>
      </c>
      <c r="C22" s="13">
        <v>13899</v>
      </c>
      <c r="D22" s="13">
        <v>188780.22699474782</v>
      </c>
      <c r="E22" s="14">
        <v>178502.83113893087</v>
      </c>
    </row>
    <row r="23" spans="1:9" ht="15.5" thickBot="1" x14ac:dyDescent="0.9">
      <c r="A23" s="15"/>
      <c r="B23" s="16" t="s">
        <v>6</v>
      </c>
      <c r="C23" s="17">
        <v>24590</v>
      </c>
      <c r="D23" s="17">
        <v>169472.55388369257</v>
      </c>
      <c r="E23" s="18">
        <v>135233.79422529484</v>
      </c>
    </row>
    <row r="24" spans="1:9" x14ac:dyDescent="0.75">
      <c r="A24" s="4" t="s">
        <v>12</v>
      </c>
      <c r="B24" s="5" t="s">
        <v>4</v>
      </c>
      <c r="C24" s="11">
        <v>21289</v>
      </c>
      <c r="D24" s="11">
        <v>182095.01409178448</v>
      </c>
      <c r="E24" s="12">
        <v>148881.16633002961</v>
      </c>
    </row>
    <row r="25" spans="1:9" x14ac:dyDescent="0.75">
      <c r="A25" s="7"/>
      <c r="B25" t="s">
        <v>5</v>
      </c>
      <c r="C25" s="13">
        <v>6497</v>
      </c>
      <c r="D25" s="13">
        <v>187486.11974757581</v>
      </c>
      <c r="E25" s="14">
        <v>173505.0084654456</v>
      </c>
    </row>
    <row r="26" spans="1:9" ht="15.5" thickBot="1" x14ac:dyDescent="0.9">
      <c r="A26" s="15"/>
      <c r="B26" s="16" t="s">
        <v>6</v>
      </c>
      <c r="C26" s="17">
        <v>14792</v>
      </c>
      <c r="D26" s="17">
        <v>179727.11161438614</v>
      </c>
      <c r="E26" s="18">
        <v>138065.78623580313</v>
      </c>
    </row>
    <row r="27" spans="1:9" x14ac:dyDescent="0.75">
      <c r="A27" s="4" t="s">
        <v>13</v>
      </c>
      <c r="B27" s="5" t="s">
        <v>4</v>
      </c>
      <c r="C27" s="11">
        <v>8639</v>
      </c>
      <c r="D27" s="11">
        <v>187626.53026970715</v>
      </c>
      <c r="E27" s="12">
        <v>149067.23289732609</v>
      </c>
    </row>
    <row r="28" spans="1:9" x14ac:dyDescent="0.75">
      <c r="A28" s="7"/>
      <c r="B28" t="s">
        <v>5</v>
      </c>
      <c r="C28" s="13">
        <v>2483</v>
      </c>
      <c r="D28" s="13">
        <v>201171.73983084978</v>
      </c>
      <c r="E28" s="14">
        <v>181338.68707209022</v>
      </c>
    </row>
    <row r="29" spans="1:9" ht="15.5" thickBot="1" x14ac:dyDescent="0.9">
      <c r="A29" s="15"/>
      <c r="B29" s="16" t="s">
        <v>6</v>
      </c>
      <c r="C29" s="17">
        <v>6156</v>
      </c>
      <c r="D29" s="17">
        <v>182163.11972059778</v>
      </c>
      <c r="E29" s="18">
        <v>136050.66033138402</v>
      </c>
    </row>
    <row r="30" spans="1:9" x14ac:dyDescent="0.75">
      <c r="A30" s="4" t="s">
        <v>14</v>
      </c>
      <c r="B30" s="5" t="s">
        <v>4</v>
      </c>
      <c r="C30" s="11">
        <v>2098</v>
      </c>
      <c r="D30" s="11">
        <v>191036.75405147759</v>
      </c>
      <c r="E30" s="12">
        <v>147163.31744518588</v>
      </c>
    </row>
    <row r="31" spans="1:9" x14ac:dyDescent="0.75">
      <c r="A31" s="7"/>
      <c r="B31" t="s">
        <v>5</v>
      </c>
      <c r="C31" s="13">
        <v>555</v>
      </c>
      <c r="D31" s="13">
        <v>209561.45045045044</v>
      </c>
      <c r="E31" s="14">
        <v>179164.55855855855</v>
      </c>
    </row>
    <row r="32" spans="1:9" ht="15.5" thickBot="1" x14ac:dyDescent="0.9">
      <c r="A32" s="15"/>
      <c r="B32" s="16" t="s">
        <v>6</v>
      </c>
      <c r="C32" s="17">
        <v>1543</v>
      </c>
      <c r="D32" s="17">
        <v>184373.62605314323</v>
      </c>
      <c r="E32" s="18">
        <v>135652.82566429034</v>
      </c>
    </row>
    <row r="33" spans="1:5" x14ac:dyDescent="0.75">
      <c r="A33" s="24">
        <v>-1924</v>
      </c>
      <c r="B33" s="5" t="s">
        <v>4</v>
      </c>
      <c r="C33" s="11">
        <v>289</v>
      </c>
      <c r="D33" s="11">
        <v>192744.91349480968</v>
      </c>
      <c r="E33" s="12">
        <v>142711.40138408306</v>
      </c>
    </row>
    <row r="34" spans="1:5" x14ac:dyDescent="0.75">
      <c r="A34" s="7"/>
      <c r="B34" t="s">
        <v>5</v>
      </c>
      <c r="C34" s="13">
        <v>70</v>
      </c>
      <c r="D34" s="13">
        <v>214198.85714285713</v>
      </c>
      <c r="E34" s="14">
        <v>174431.78571428571</v>
      </c>
    </row>
    <row r="35" spans="1:5" ht="15.5" thickBot="1" x14ac:dyDescent="0.9">
      <c r="A35" s="15"/>
      <c r="B35" s="16" t="s">
        <v>6</v>
      </c>
      <c r="C35" s="17">
        <v>219</v>
      </c>
      <c r="D35" s="17">
        <v>185887.48858447489</v>
      </c>
      <c r="E35" s="18">
        <v>132572.46575342465</v>
      </c>
    </row>
    <row r="36" spans="1:5" x14ac:dyDescent="0.75">
      <c r="A36" s="4" t="s">
        <v>15</v>
      </c>
      <c r="B36" s="5" t="s">
        <v>4</v>
      </c>
      <c r="C36" s="11">
        <v>257322</v>
      </c>
      <c r="D36" s="11">
        <v>188907.53023449218</v>
      </c>
      <c r="E36" s="12">
        <v>172454.74833088505</v>
      </c>
    </row>
    <row r="37" spans="1:5" x14ac:dyDescent="0.75">
      <c r="A37" s="7"/>
      <c r="B37" t="s">
        <v>5</v>
      </c>
      <c r="C37" s="13">
        <v>94755</v>
      </c>
      <c r="D37" s="13">
        <v>203117.20758799007</v>
      </c>
      <c r="E37" s="14">
        <v>196340.53991873781</v>
      </c>
    </row>
    <row r="38" spans="1:5" ht="15.5" thickBot="1" x14ac:dyDescent="0.9">
      <c r="A38" s="15"/>
      <c r="B38" s="16" t="s">
        <v>6</v>
      </c>
      <c r="C38" s="17">
        <v>162567</v>
      </c>
      <c r="D38" s="17">
        <v>180625.17294407845</v>
      </c>
      <c r="E38" s="18">
        <v>158532.49976932589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257322</v>
      </c>
      <c r="D42" s="11">
        <v>188907.53023449218</v>
      </c>
      <c r="E42" s="12">
        <v>172454.74833088505</v>
      </c>
    </row>
    <row r="43" spans="1:5" x14ac:dyDescent="0.75">
      <c r="A43" s="7"/>
      <c r="B43" t="s">
        <v>5</v>
      </c>
      <c r="C43" s="13">
        <v>94755</v>
      </c>
      <c r="D43" s="13">
        <v>203117.20758799007</v>
      </c>
      <c r="E43" s="14">
        <v>196340.53991873781</v>
      </c>
    </row>
    <row r="44" spans="1:5" ht="15.5" thickBot="1" x14ac:dyDescent="0.9">
      <c r="A44" s="15"/>
      <c r="B44" s="16" t="s">
        <v>6</v>
      </c>
      <c r="C44" s="17">
        <v>162567</v>
      </c>
      <c r="D44" s="17">
        <v>180625.17294407845</v>
      </c>
      <c r="E44" s="18">
        <v>158532.49976932589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BD0D-C4E5-45A4-AC60-2C85FFC79513}">
  <dimension ref="A1:K44"/>
  <sheetViews>
    <sheetView tabSelected="1" zoomScale="92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1" x14ac:dyDescent="0.75">
      <c r="A1" s="2" t="s">
        <v>27</v>
      </c>
      <c r="B1" s="2"/>
      <c r="C1" s="1"/>
      <c r="D1" s="1"/>
      <c r="E1" s="1"/>
    </row>
    <row r="2" spans="1:11" x14ac:dyDescent="0.75">
      <c r="A2" s="2"/>
      <c r="B2"/>
      <c r="C2" s="1"/>
      <c r="D2" s="1"/>
      <c r="E2" s="1"/>
    </row>
    <row r="3" spans="1:11" ht="15.5" thickBot="1" x14ac:dyDescent="0.9">
      <c r="A3" s="3" t="s">
        <v>19</v>
      </c>
      <c r="B3" s="3"/>
      <c r="C3" s="1"/>
      <c r="D3" s="1"/>
      <c r="E3" s="1"/>
      <c r="G3" s="25" t="s">
        <v>34</v>
      </c>
      <c r="H3" t="s">
        <v>32</v>
      </c>
      <c r="I3" t="s">
        <v>33</v>
      </c>
    </row>
    <row r="4" spans="1:11" x14ac:dyDescent="0.75">
      <c r="A4" s="4"/>
      <c r="B4" s="5"/>
      <c r="C4" s="6" t="s">
        <v>1</v>
      </c>
      <c r="D4" s="19" t="s">
        <v>29</v>
      </c>
      <c r="E4" s="20" t="s">
        <v>30</v>
      </c>
      <c r="G4" s="25">
        <v>58</v>
      </c>
      <c r="I4" s="23">
        <f>D8</f>
        <v>268126</v>
      </c>
    </row>
    <row r="5" spans="1:11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 s="23">
        <f>I7-2/5*(I7-D8)</f>
        <v>279292.71630941285</v>
      </c>
    </row>
    <row r="6" spans="1:11" x14ac:dyDescent="0.75">
      <c r="A6" s="4" t="s">
        <v>28</v>
      </c>
      <c r="B6" s="5" t="s">
        <v>4</v>
      </c>
      <c r="C6" s="11">
        <v>536</v>
      </c>
      <c r="D6" s="11">
        <v>268126</v>
      </c>
      <c r="E6" s="12">
        <v>267332</v>
      </c>
      <c r="G6" s="25">
        <v>60</v>
      </c>
      <c r="I6" s="23">
        <f>I7-1/3*(I7-D8)</f>
        <v>280533.46256601432</v>
      </c>
      <c r="J6" s="23"/>
      <c r="K6" s="23"/>
    </row>
    <row r="7" spans="1:11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H7" s="21"/>
      <c r="I7" s="26">
        <f>D11</f>
        <v>286737.19384902145</v>
      </c>
      <c r="J7" s="23"/>
      <c r="K7" s="23"/>
    </row>
    <row r="8" spans="1:11" ht="15.5" thickBot="1" x14ac:dyDescent="0.9">
      <c r="A8" s="15"/>
      <c r="B8" s="16" t="s">
        <v>6</v>
      </c>
      <c r="C8" s="17">
        <v>536</v>
      </c>
      <c r="D8" s="17">
        <v>268126</v>
      </c>
      <c r="E8" s="18">
        <v>267332</v>
      </c>
      <c r="G8" s="25">
        <v>62</v>
      </c>
      <c r="I8">
        <f>I$7+1/5*(I$12-I$7)</f>
        <v>281435.47349898634</v>
      </c>
      <c r="J8" s="23"/>
      <c r="K8" s="23"/>
    </row>
    <row r="9" spans="1:11" x14ac:dyDescent="0.75">
      <c r="A9" s="4" t="s">
        <v>7</v>
      </c>
      <c r="B9" s="5" t="s">
        <v>4</v>
      </c>
      <c r="C9" s="11">
        <v>10730</v>
      </c>
      <c r="D9" s="11">
        <v>286737.19384902145</v>
      </c>
      <c r="E9" s="12">
        <v>285424.14352283318</v>
      </c>
      <c r="G9" s="25">
        <v>63</v>
      </c>
      <c r="H9" s="21"/>
      <c r="I9">
        <f>I$7+2/5*(I$12-I$7)</f>
        <v>276133.75314895116</v>
      </c>
    </row>
    <row r="10" spans="1:11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I10">
        <f>I$7+3/5*(I$12-I$7)</f>
        <v>270832.03279891599</v>
      </c>
    </row>
    <row r="11" spans="1:11" ht="15.5" thickBot="1" x14ac:dyDescent="0.9">
      <c r="A11" s="15"/>
      <c r="B11" s="16" t="s">
        <v>6</v>
      </c>
      <c r="C11" s="17">
        <v>10730</v>
      </c>
      <c r="D11" s="17">
        <v>286737.19384902145</v>
      </c>
      <c r="E11" s="18">
        <v>285424.14352283318</v>
      </c>
      <c r="G11" s="25">
        <v>65</v>
      </c>
      <c r="H11" s="33">
        <f>D13</f>
        <v>305810.19697511627</v>
      </c>
      <c r="I11">
        <f>I$7+4/5*(I$12-I$7)</f>
        <v>265530.31244888087</v>
      </c>
    </row>
    <row r="12" spans="1:11" x14ac:dyDescent="0.75">
      <c r="A12" s="4" t="s">
        <v>8</v>
      </c>
      <c r="B12" s="5" t="s">
        <v>4</v>
      </c>
      <c r="C12" s="11">
        <v>56477</v>
      </c>
      <c r="D12" s="11">
        <v>276024.00596703083</v>
      </c>
      <c r="E12" s="12">
        <v>269624.70873098786</v>
      </c>
      <c r="G12" s="25">
        <v>66</v>
      </c>
      <c r="H12" s="28">
        <f>D13</f>
        <v>305810.19697511627</v>
      </c>
      <c r="I12" s="29">
        <f>D14</f>
        <v>260228.59209884572</v>
      </c>
    </row>
    <row r="13" spans="1:11" x14ac:dyDescent="0.75">
      <c r="A13" s="7"/>
      <c r="B13" t="s">
        <v>5</v>
      </c>
      <c r="C13" s="13">
        <v>19571</v>
      </c>
      <c r="D13" s="13">
        <v>305810.19697511627</v>
      </c>
      <c r="E13" s="14">
        <v>302905.52322313626</v>
      </c>
      <c r="G13" s="25">
        <v>67</v>
      </c>
      <c r="H13">
        <f>H$12+1/5*(H$17-H$12)</f>
        <v>296930.2294653345</v>
      </c>
      <c r="I13">
        <f>I$12+1/5*(I$17-I$12)</f>
        <v>255680.94537651975</v>
      </c>
    </row>
    <row r="14" spans="1:11" ht="15.5" thickBot="1" x14ac:dyDescent="0.9">
      <c r="A14" s="15"/>
      <c r="B14" s="16" t="s">
        <v>6</v>
      </c>
      <c r="C14" s="17">
        <v>36906</v>
      </c>
      <c r="D14" s="17">
        <v>260228.59209884572</v>
      </c>
      <c r="E14" s="18">
        <v>251976.11987210752</v>
      </c>
      <c r="G14" s="25">
        <v>68</v>
      </c>
      <c r="H14">
        <f>H$12+2/5*(H$17-H$12)</f>
        <v>288050.26195555273</v>
      </c>
      <c r="I14">
        <f>I$12+2/5*(I$17-I$12)</f>
        <v>251133.29865419379</v>
      </c>
    </row>
    <row r="15" spans="1:11" x14ac:dyDescent="0.75">
      <c r="A15" s="4" t="s">
        <v>9</v>
      </c>
      <c r="B15" s="5" t="s">
        <v>4</v>
      </c>
      <c r="C15" s="11">
        <v>93546</v>
      </c>
      <c r="D15" s="11">
        <v>247009.1615889509</v>
      </c>
      <c r="E15" s="12">
        <v>235389.7320035063</v>
      </c>
      <c r="G15" s="25">
        <v>69</v>
      </c>
      <c r="H15">
        <f>H$12+3/5*(H$17-H$12)</f>
        <v>279170.29444577103</v>
      </c>
      <c r="I15">
        <f>I$12+3/5*(I$17-I$12)</f>
        <v>246585.65193186785</v>
      </c>
    </row>
    <row r="16" spans="1:11" x14ac:dyDescent="0.75">
      <c r="A16" s="7"/>
      <c r="B16" t="s">
        <v>5</v>
      </c>
      <c r="C16" s="13">
        <v>37226</v>
      </c>
      <c r="D16" s="13">
        <v>261410.35942620749</v>
      </c>
      <c r="E16" s="14">
        <v>256137.53102670176</v>
      </c>
      <c r="G16" s="25">
        <v>70</v>
      </c>
      <c r="H16">
        <f>H$12+4/5*(H$17-H$12)</f>
        <v>270290.32693598926</v>
      </c>
      <c r="I16">
        <f>I$12+4/5*(I$17-I$12)</f>
        <v>242038.00520954188</v>
      </c>
    </row>
    <row r="17" spans="1:9" ht="15.5" thickBot="1" x14ac:dyDescent="0.9">
      <c r="A17" s="15"/>
      <c r="B17" s="16" t="s">
        <v>6</v>
      </c>
      <c r="C17" s="17">
        <v>56320</v>
      </c>
      <c r="D17" s="17">
        <v>237490.35848721591</v>
      </c>
      <c r="E17" s="18">
        <v>221675.99680397726</v>
      </c>
      <c r="H17" s="29">
        <f>D16</f>
        <v>261410.35942620749</v>
      </c>
      <c r="I17" s="29">
        <f>D17</f>
        <v>237490.35848721591</v>
      </c>
    </row>
    <row r="18" spans="1:9" x14ac:dyDescent="0.75">
      <c r="A18" s="4" t="s">
        <v>10</v>
      </c>
      <c r="B18" s="5" t="s">
        <v>4</v>
      </c>
      <c r="C18" s="11">
        <v>76637</v>
      </c>
      <c r="D18" s="11">
        <v>244912.13800122656</v>
      </c>
      <c r="E18" s="12">
        <v>225227.61746936859</v>
      </c>
    </row>
    <row r="19" spans="1:9" x14ac:dyDescent="0.75">
      <c r="A19" s="7"/>
      <c r="B19" t="s">
        <v>5</v>
      </c>
      <c r="C19" s="13">
        <v>28205</v>
      </c>
      <c r="D19" s="13">
        <v>267319.39602907287</v>
      </c>
      <c r="E19" s="14">
        <v>258389.31093777699</v>
      </c>
    </row>
    <row r="20" spans="1:9" ht="15.5" thickBot="1" x14ac:dyDescent="0.9">
      <c r="A20" s="15"/>
      <c r="B20" s="16" t="s">
        <v>6</v>
      </c>
      <c r="C20" s="17">
        <v>48432</v>
      </c>
      <c r="D20" s="17">
        <v>231862.98222249752</v>
      </c>
      <c r="E20" s="18">
        <v>205915.4774735712</v>
      </c>
    </row>
    <row r="21" spans="1:9" x14ac:dyDescent="0.75">
      <c r="A21" s="4" t="s">
        <v>11</v>
      </c>
      <c r="B21" s="5" t="s">
        <v>4</v>
      </c>
      <c r="C21" s="11">
        <v>60081</v>
      </c>
      <c r="D21" s="11">
        <v>230485.13814683512</v>
      </c>
      <c r="E21" s="12">
        <v>202172.55380236681</v>
      </c>
    </row>
    <row r="22" spans="1:9" x14ac:dyDescent="0.75">
      <c r="A22" s="7"/>
      <c r="B22" t="s">
        <v>5</v>
      </c>
      <c r="C22" s="13">
        <v>21113</v>
      </c>
      <c r="D22" s="13">
        <v>252182.06602567137</v>
      </c>
      <c r="E22" s="14">
        <v>238843.04125420356</v>
      </c>
    </row>
    <row r="23" spans="1:9" ht="15.5" thickBot="1" x14ac:dyDescent="0.9">
      <c r="A23" s="15"/>
      <c r="B23" s="16" t="s">
        <v>6</v>
      </c>
      <c r="C23" s="17">
        <v>38968</v>
      </c>
      <c r="D23" s="17">
        <v>218729.66600800658</v>
      </c>
      <c r="E23" s="18">
        <v>182304.35421371381</v>
      </c>
    </row>
    <row r="24" spans="1:9" x14ac:dyDescent="0.75">
      <c r="A24" s="4" t="s">
        <v>12</v>
      </c>
      <c r="B24" s="5" t="s">
        <v>4</v>
      </c>
      <c r="C24" s="11">
        <v>31338</v>
      </c>
      <c r="D24" s="11">
        <v>236577.48500223371</v>
      </c>
      <c r="E24" s="12">
        <v>198290.66644329569</v>
      </c>
    </row>
    <row r="25" spans="1:9" x14ac:dyDescent="0.75">
      <c r="A25" s="7"/>
      <c r="B25" t="s">
        <v>5</v>
      </c>
      <c r="C25" s="13">
        <v>9654</v>
      </c>
      <c r="D25" s="13">
        <v>247958.95483737311</v>
      </c>
      <c r="E25" s="14">
        <v>229049.52454940957</v>
      </c>
    </row>
    <row r="26" spans="1:9" ht="15.5" thickBot="1" x14ac:dyDescent="0.9">
      <c r="A26" s="15"/>
      <c r="B26" s="16" t="s">
        <v>6</v>
      </c>
      <c r="C26" s="17">
        <v>21684</v>
      </c>
      <c r="D26" s="17">
        <v>231510.30598598043</v>
      </c>
      <c r="E26" s="18">
        <v>184596.42109389411</v>
      </c>
    </row>
    <row r="27" spans="1:9" x14ac:dyDescent="0.75">
      <c r="A27" s="4" t="s">
        <v>13</v>
      </c>
      <c r="B27" s="5" t="s">
        <v>4</v>
      </c>
      <c r="C27" s="11">
        <v>15344</v>
      </c>
      <c r="D27" s="11">
        <v>243419.32677267987</v>
      </c>
      <c r="E27" s="12">
        <v>196526.21415537017</v>
      </c>
    </row>
    <row r="28" spans="1:9" x14ac:dyDescent="0.75">
      <c r="A28" s="7"/>
      <c r="B28" t="s">
        <v>5</v>
      </c>
      <c r="C28" s="13">
        <v>4214</v>
      </c>
      <c r="D28" s="13">
        <v>277024.96440436639</v>
      </c>
      <c r="E28" s="14">
        <v>250460.32629330803</v>
      </c>
    </row>
    <row r="29" spans="1:9" ht="15.5" thickBot="1" x14ac:dyDescent="0.9">
      <c r="A29" s="15"/>
      <c r="B29" s="16" t="s">
        <v>6</v>
      </c>
      <c r="C29" s="17">
        <v>11130</v>
      </c>
      <c r="D29" s="17">
        <v>230695.68283917342</v>
      </c>
      <c r="E29" s="18">
        <v>176105.87735849057</v>
      </c>
    </row>
    <row r="30" spans="1:9" x14ac:dyDescent="0.75">
      <c r="A30" s="4" t="s">
        <v>14</v>
      </c>
      <c r="B30" s="5" t="s">
        <v>4</v>
      </c>
      <c r="C30" s="11">
        <v>4487</v>
      </c>
      <c r="D30" s="11">
        <v>238583.09115221753</v>
      </c>
      <c r="E30" s="12">
        <v>186288.08112324492</v>
      </c>
    </row>
    <row r="31" spans="1:9" x14ac:dyDescent="0.75">
      <c r="A31" s="7"/>
      <c r="B31" t="s">
        <v>5</v>
      </c>
      <c r="C31" s="13">
        <v>1160</v>
      </c>
      <c r="D31" s="13">
        <v>285087.9827586207</v>
      </c>
      <c r="E31" s="14">
        <v>247708.31465517241</v>
      </c>
    </row>
    <row r="32" spans="1:9" ht="15.5" thickBot="1" x14ac:dyDescent="0.9">
      <c r="A32" s="15"/>
      <c r="B32" s="16" t="s">
        <v>6</v>
      </c>
      <c r="C32" s="17">
        <v>3327</v>
      </c>
      <c r="D32" s="17">
        <v>222368.58130447852</v>
      </c>
      <c r="E32" s="18">
        <v>164873.15148782686</v>
      </c>
    </row>
    <row r="33" spans="1:5" x14ac:dyDescent="0.75">
      <c r="A33" s="24">
        <v>-1924</v>
      </c>
      <c r="B33" s="5" t="s">
        <v>4</v>
      </c>
      <c r="C33" s="11">
        <v>658</v>
      </c>
      <c r="D33" s="11">
        <v>230156.99848024317</v>
      </c>
      <c r="E33" s="12">
        <v>171044.05015197568</v>
      </c>
    </row>
    <row r="34" spans="1:5" x14ac:dyDescent="0.75">
      <c r="A34" s="7"/>
      <c r="B34" t="s">
        <v>5</v>
      </c>
      <c r="C34" s="13">
        <v>131</v>
      </c>
      <c r="D34" s="13">
        <v>290286.37404580152</v>
      </c>
      <c r="E34" s="14">
        <v>230823.32061068702</v>
      </c>
    </row>
    <row r="35" spans="1:5" ht="15.5" thickBot="1" x14ac:dyDescent="0.9">
      <c r="A35" s="15"/>
      <c r="B35" s="16" t="s">
        <v>6</v>
      </c>
      <c r="C35" s="17">
        <v>527</v>
      </c>
      <c r="D35" s="17">
        <v>215210.22770398483</v>
      </c>
      <c r="E35" s="18">
        <v>156184.3074003795</v>
      </c>
    </row>
    <row r="36" spans="1:5" x14ac:dyDescent="0.75">
      <c r="A36" s="4" t="s">
        <v>15</v>
      </c>
      <c r="B36" s="5" t="s">
        <v>4</v>
      </c>
      <c r="C36" s="11">
        <v>349834</v>
      </c>
      <c r="D36" s="11">
        <v>248415.24465889536</v>
      </c>
      <c r="E36" s="12">
        <v>228790.52419147367</v>
      </c>
    </row>
    <row r="37" spans="1:5" x14ac:dyDescent="0.75">
      <c r="A37" s="7"/>
      <c r="B37" t="s">
        <v>5</v>
      </c>
      <c r="C37" s="13">
        <v>121274</v>
      </c>
      <c r="D37" s="13">
        <v>268072.67390372214</v>
      </c>
      <c r="E37" s="14">
        <v>258736.14125863748</v>
      </c>
    </row>
    <row r="38" spans="1:5" ht="15.5" thickBot="1" x14ac:dyDescent="0.9">
      <c r="A38" s="15"/>
      <c r="B38" s="16" t="s">
        <v>6</v>
      </c>
      <c r="C38" s="17">
        <v>228560</v>
      </c>
      <c r="D38" s="17">
        <v>237985.00719723487</v>
      </c>
      <c r="E38" s="18">
        <v>212901.37139044452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349834</v>
      </c>
      <c r="D42" s="11">
        <v>248415.24465889536</v>
      </c>
      <c r="E42" s="12">
        <v>228790.52419147367</v>
      </c>
    </row>
    <row r="43" spans="1:5" x14ac:dyDescent="0.75">
      <c r="A43" s="7"/>
      <c r="B43" t="s">
        <v>5</v>
      </c>
      <c r="C43" s="13">
        <v>121274</v>
      </c>
      <c r="D43" s="13">
        <v>268072.67390372214</v>
      </c>
      <c r="E43" s="14">
        <v>258736.14125863748</v>
      </c>
    </row>
    <row r="44" spans="1:5" ht="15.5" thickBot="1" x14ac:dyDescent="0.9">
      <c r="A44" s="15"/>
      <c r="B44" s="16" t="s">
        <v>6</v>
      </c>
      <c r="C44" s="17">
        <v>228560</v>
      </c>
      <c r="D44" s="17">
        <v>237985.00719723487</v>
      </c>
      <c r="E44" s="18">
        <v>212901.37139044452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81F1-FEC5-4993-B56E-9D305568DDCA}">
  <dimension ref="A1:K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1" x14ac:dyDescent="0.75">
      <c r="A1" s="2" t="s">
        <v>27</v>
      </c>
      <c r="B1" s="2"/>
      <c r="C1" s="1"/>
      <c r="D1" s="1"/>
      <c r="E1" s="1"/>
    </row>
    <row r="2" spans="1:11" x14ac:dyDescent="0.75">
      <c r="A2" s="2"/>
      <c r="B2"/>
      <c r="C2" s="1"/>
      <c r="D2" s="1"/>
      <c r="E2" s="1"/>
    </row>
    <row r="3" spans="1:11" ht="15.5" thickBot="1" x14ac:dyDescent="0.9">
      <c r="A3" s="3" t="s">
        <v>20</v>
      </c>
      <c r="B3" s="3"/>
      <c r="C3" s="1"/>
      <c r="D3" s="1"/>
      <c r="E3" s="1"/>
      <c r="G3" s="25" t="s">
        <v>34</v>
      </c>
      <c r="H3" s="25" t="s">
        <v>32</v>
      </c>
      <c r="I3" s="25" t="s">
        <v>33</v>
      </c>
    </row>
    <row r="4" spans="1:11" x14ac:dyDescent="0.75">
      <c r="A4" s="4"/>
      <c r="B4" s="5"/>
      <c r="C4" s="6" t="s">
        <v>1</v>
      </c>
      <c r="D4" s="19" t="s">
        <v>29</v>
      </c>
      <c r="E4" s="20" t="s">
        <v>30</v>
      </c>
      <c r="G4" s="25">
        <v>58</v>
      </c>
      <c r="I4" s="23">
        <f>D8</f>
        <v>234860</v>
      </c>
    </row>
    <row r="5" spans="1:11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I7-2/5*(I7-D8)</f>
        <v>244265.06931449304</v>
      </c>
    </row>
    <row r="6" spans="1:11" x14ac:dyDescent="0.75">
      <c r="A6" s="4" t="s">
        <v>28</v>
      </c>
      <c r="B6" s="5" t="s">
        <v>4</v>
      </c>
      <c r="C6" s="11">
        <v>616</v>
      </c>
      <c r="D6" s="11">
        <v>234860</v>
      </c>
      <c r="E6" s="12">
        <v>234248</v>
      </c>
      <c r="G6" s="25">
        <v>60</v>
      </c>
      <c r="I6">
        <f>I7-1/3*(I7-D8)</f>
        <v>245310.07701610337</v>
      </c>
      <c r="J6" s="23"/>
      <c r="K6" s="23"/>
    </row>
    <row r="7" spans="1:11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H7" s="21"/>
      <c r="I7" s="26">
        <f>D11</f>
        <v>250535.11552415506</v>
      </c>
      <c r="J7" s="23"/>
      <c r="K7" s="23"/>
    </row>
    <row r="8" spans="1:11" ht="15.5" thickBot="1" x14ac:dyDescent="0.9">
      <c r="A8" s="15"/>
      <c r="B8" s="16" t="s">
        <v>6</v>
      </c>
      <c r="C8" s="17">
        <v>616</v>
      </c>
      <c r="D8" s="17">
        <v>234860</v>
      </c>
      <c r="E8" s="18">
        <v>234248</v>
      </c>
      <c r="G8" s="25">
        <v>62</v>
      </c>
      <c r="I8">
        <f>I$7+1/5*(I$12-I$7)</f>
        <v>244371.28313975598</v>
      </c>
      <c r="J8" s="23"/>
      <c r="K8" s="23"/>
    </row>
    <row r="9" spans="1:11" x14ac:dyDescent="0.75">
      <c r="A9" s="4" t="s">
        <v>7</v>
      </c>
      <c r="B9" s="5" t="s">
        <v>4</v>
      </c>
      <c r="C9" s="11">
        <v>10474</v>
      </c>
      <c r="D9" s="11">
        <v>250535.11552415506</v>
      </c>
      <c r="E9" s="12">
        <v>249059.6863662402</v>
      </c>
      <c r="G9" s="25">
        <v>63</v>
      </c>
      <c r="H9" s="21"/>
      <c r="I9">
        <f>I$7+2/5*(I$12-I$7)</f>
        <v>238207.45075535687</v>
      </c>
    </row>
    <row r="10" spans="1:11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I10">
        <f>I$7+3/5*(I$12-I$7)</f>
        <v>232043.61837095779</v>
      </c>
    </row>
    <row r="11" spans="1:11" ht="15.5" thickBot="1" x14ac:dyDescent="0.9">
      <c r="A11" s="15"/>
      <c r="B11" s="16" t="s">
        <v>6</v>
      </c>
      <c r="C11" s="17">
        <v>10474</v>
      </c>
      <c r="D11" s="17">
        <v>250535.11552415506</v>
      </c>
      <c r="E11" s="18">
        <v>249059.6863662402</v>
      </c>
      <c r="G11" s="25">
        <v>65</v>
      </c>
      <c r="H11" s="33">
        <f>D13</f>
        <v>276506.87868815253</v>
      </c>
      <c r="I11">
        <f>I$7+4/5*(I$12-I$7)</f>
        <v>225879.78598655868</v>
      </c>
    </row>
    <row r="12" spans="1:11" x14ac:dyDescent="0.75">
      <c r="A12" s="4" t="s">
        <v>8</v>
      </c>
      <c r="B12" s="5" t="s">
        <v>4</v>
      </c>
      <c r="C12" s="11">
        <v>47259</v>
      </c>
      <c r="D12" s="11">
        <v>240894.63414376098</v>
      </c>
      <c r="E12" s="12">
        <v>233827.50513129774</v>
      </c>
      <c r="G12" s="25">
        <v>66</v>
      </c>
      <c r="H12" s="28">
        <f>D13</f>
        <v>276506.87868815253</v>
      </c>
      <c r="I12" s="29">
        <f>D14</f>
        <v>219715.9536021596</v>
      </c>
    </row>
    <row r="13" spans="1:11" x14ac:dyDescent="0.75">
      <c r="A13" s="7"/>
      <c r="B13" t="s">
        <v>5</v>
      </c>
      <c r="C13" s="13">
        <v>17624</v>
      </c>
      <c r="D13" s="13">
        <v>276506.87868815253</v>
      </c>
      <c r="E13" s="14">
        <v>273457.48694961419</v>
      </c>
      <c r="G13" s="25">
        <v>67</v>
      </c>
      <c r="H13">
        <f>H$12+1/5*(H$17-H$12)</f>
        <v>267419.50256868365</v>
      </c>
      <c r="I13">
        <f>I$12+1/5*(I$17-I$12)</f>
        <v>216114.43572731514</v>
      </c>
    </row>
    <row r="14" spans="1:11" ht="15.5" thickBot="1" x14ac:dyDescent="0.9">
      <c r="A14" s="15"/>
      <c r="B14" s="16" t="s">
        <v>6</v>
      </c>
      <c r="C14" s="17">
        <v>29635</v>
      </c>
      <c r="D14" s="17">
        <v>219715.9536021596</v>
      </c>
      <c r="E14" s="18">
        <v>210259.4673527923</v>
      </c>
      <c r="G14" s="25">
        <v>68</v>
      </c>
      <c r="H14">
        <f>H$12+2/5*(H$17-H$12)</f>
        <v>258332.12644921476</v>
      </c>
      <c r="I14">
        <f>I$12+2/5*(I$17-I$12)</f>
        <v>212512.91785247071</v>
      </c>
    </row>
    <row r="15" spans="1:11" x14ac:dyDescent="0.75">
      <c r="A15" s="4" t="s">
        <v>9</v>
      </c>
      <c r="B15" s="5" t="s">
        <v>4</v>
      </c>
      <c r="C15" s="11">
        <v>67380</v>
      </c>
      <c r="D15" s="11">
        <v>214261.79177797565</v>
      </c>
      <c r="E15" s="12">
        <v>202179.55699020482</v>
      </c>
      <c r="G15" s="25">
        <v>69</v>
      </c>
      <c r="H15">
        <f>H$12+3/5*(H$17-H$12)</f>
        <v>249244.75032974588</v>
      </c>
      <c r="I15">
        <f>I$12+3/5*(I$17-I$12)</f>
        <v>208911.39997762625</v>
      </c>
    </row>
    <row r="16" spans="1:11" x14ac:dyDescent="0.75">
      <c r="A16" s="7"/>
      <c r="B16" t="s">
        <v>5</v>
      </c>
      <c r="C16" s="13">
        <v>28808</v>
      </c>
      <c r="D16" s="13">
        <v>231069.99809080811</v>
      </c>
      <c r="E16" s="14">
        <v>226260.11038600389</v>
      </c>
      <c r="G16" s="25">
        <v>70</v>
      </c>
      <c r="H16">
        <f>H$12+4/5*(H$17-H$12)</f>
        <v>240157.37421027699</v>
      </c>
      <c r="I16">
        <f>I$12+4/5*(I$17-I$12)</f>
        <v>205309.88210278182</v>
      </c>
    </row>
    <row r="17" spans="1:9" ht="15.5" thickBot="1" x14ac:dyDescent="0.9">
      <c r="A17" s="15"/>
      <c r="B17" s="16" t="s">
        <v>6</v>
      </c>
      <c r="C17" s="17">
        <v>38572</v>
      </c>
      <c r="D17" s="17">
        <v>201708.36422793736</v>
      </c>
      <c r="E17" s="18">
        <v>184194.68241211242</v>
      </c>
      <c r="H17" s="29">
        <f>D16</f>
        <v>231069.99809080811</v>
      </c>
      <c r="I17" s="29">
        <f>D17</f>
        <v>201708.36422793736</v>
      </c>
    </row>
    <row r="18" spans="1:9" x14ac:dyDescent="0.75">
      <c r="A18" s="4" t="s">
        <v>10</v>
      </c>
      <c r="B18" s="5" t="s">
        <v>4</v>
      </c>
      <c r="C18" s="11">
        <v>50682</v>
      </c>
      <c r="D18" s="11">
        <v>211341.01554792628</v>
      </c>
      <c r="E18" s="12">
        <v>192253.35918077425</v>
      </c>
    </row>
    <row r="19" spans="1:9" x14ac:dyDescent="0.75">
      <c r="A19" s="7"/>
      <c r="B19" t="s">
        <v>5</v>
      </c>
      <c r="C19" s="13">
        <v>20404</v>
      </c>
      <c r="D19" s="13">
        <v>231014.11071358557</v>
      </c>
      <c r="E19" s="14">
        <v>223340.67633797295</v>
      </c>
    </row>
    <row r="20" spans="1:9" ht="15.5" thickBot="1" x14ac:dyDescent="0.9">
      <c r="A20" s="15"/>
      <c r="B20" s="16" t="s">
        <v>6</v>
      </c>
      <c r="C20" s="17">
        <v>30278</v>
      </c>
      <c r="D20" s="17">
        <v>198083.54035933682</v>
      </c>
      <c r="E20" s="18">
        <v>171303.96954884735</v>
      </c>
    </row>
    <row r="21" spans="1:9" x14ac:dyDescent="0.75">
      <c r="A21" s="4" t="s">
        <v>11</v>
      </c>
      <c r="B21" s="5" t="s">
        <v>4</v>
      </c>
      <c r="C21" s="11">
        <v>35540</v>
      </c>
      <c r="D21" s="11">
        <v>199098.83792909398</v>
      </c>
      <c r="E21" s="12">
        <v>171560.37844682048</v>
      </c>
    </row>
    <row r="22" spans="1:9" x14ac:dyDescent="0.75">
      <c r="A22" s="7"/>
      <c r="B22" t="s">
        <v>5</v>
      </c>
      <c r="C22" s="13">
        <v>12976</v>
      </c>
      <c r="D22" s="13">
        <v>219047.63447903821</v>
      </c>
      <c r="E22" s="14">
        <v>207336.9728729963</v>
      </c>
    </row>
    <row r="23" spans="1:9" ht="15.5" thickBot="1" x14ac:dyDescent="0.9">
      <c r="A23" s="15"/>
      <c r="B23" s="16" t="s">
        <v>6</v>
      </c>
      <c r="C23" s="17">
        <v>22564</v>
      </c>
      <c r="D23" s="17">
        <v>187626.77694557703</v>
      </c>
      <c r="E23" s="18">
        <v>150986.14119836909</v>
      </c>
    </row>
    <row r="24" spans="1:9" x14ac:dyDescent="0.75">
      <c r="A24" s="4" t="s">
        <v>12</v>
      </c>
      <c r="B24" s="5" t="s">
        <v>4</v>
      </c>
      <c r="C24" s="11">
        <v>17447</v>
      </c>
      <c r="D24" s="11">
        <v>202490.70585200895</v>
      </c>
      <c r="E24" s="12">
        <v>166644.74608815269</v>
      </c>
    </row>
    <row r="25" spans="1:9" x14ac:dyDescent="0.75">
      <c r="A25" s="7"/>
      <c r="B25" t="s">
        <v>5</v>
      </c>
      <c r="C25" s="13">
        <v>5349</v>
      </c>
      <c r="D25" s="13">
        <v>216429.74200785192</v>
      </c>
      <c r="E25" s="14">
        <v>200593.79603664236</v>
      </c>
    </row>
    <row r="26" spans="1:9" ht="15.5" thickBot="1" x14ac:dyDescent="0.9">
      <c r="A26" s="15"/>
      <c r="B26" s="16" t="s">
        <v>6</v>
      </c>
      <c r="C26" s="17">
        <v>12098</v>
      </c>
      <c r="D26" s="17">
        <v>196327.711605224</v>
      </c>
      <c r="E26" s="18">
        <v>151634.54041990411</v>
      </c>
    </row>
    <row r="27" spans="1:9" x14ac:dyDescent="0.75">
      <c r="A27" s="4" t="s">
        <v>13</v>
      </c>
      <c r="B27" s="5" t="s">
        <v>4</v>
      </c>
      <c r="C27" s="11">
        <v>7276</v>
      </c>
      <c r="D27" s="11">
        <v>206437.26498075866</v>
      </c>
      <c r="E27" s="12">
        <v>164346.2479384277</v>
      </c>
    </row>
    <row r="28" spans="1:9" x14ac:dyDescent="0.75">
      <c r="A28" s="7"/>
      <c r="B28" t="s">
        <v>5</v>
      </c>
      <c r="C28" s="13">
        <v>1947</v>
      </c>
      <c r="D28" s="13">
        <v>233695.89368258859</v>
      </c>
      <c r="E28" s="14">
        <v>211265.42629686696</v>
      </c>
    </row>
    <row r="29" spans="1:9" ht="15.5" thickBot="1" x14ac:dyDescent="0.9">
      <c r="A29" s="15"/>
      <c r="B29" s="16" t="s">
        <v>6</v>
      </c>
      <c r="C29" s="17">
        <v>5329</v>
      </c>
      <c r="D29" s="17">
        <v>196478.06999437042</v>
      </c>
      <c r="E29" s="18">
        <v>147203.88722086695</v>
      </c>
    </row>
    <row r="30" spans="1:9" x14ac:dyDescent="0.75">
      <c r="A30" s="4" t="s">
        <v>14</v>
      </c>
      <c r="B30" s="5" t="s">
        <v>4</v>
      </c>
      <c r="C30" s="11">
        <v>1710</v>
      </c>
      <c r="D30" s="11">
        <v>201422.55555555556</v>
      </c>
      <c r="E30" s="12">
        <v>154801.14619883042</v>
      </c>
    </row>
    <row r="31" spans="1:9" x14ac:dyDescent="0.75">
      <c r="A31" s="7"/>
      <c r="B31" t="s">
        <v>5</v>
      </c>
      <c r="C31" s="13">
        <v>349</v>
      </c>
      <c r="D31" s="13">
        <v>240845.85959885386</v>
      </c>
      <c r="E31" s="14">
        <v>207588.09455587392</v>
      </c>
    </row>
    <row r="32" spans="1:9" ht="15.5" thickBot="1" x14ac:dyDescent="0.9">
      <c r="A32" s="15"/>
      <c r="B32" s="16" t="s">
        <v>6</v>
      </c>
      <c r="C32" s="17">
        <v>1361</v>
      </c>
      <c r="D32" s="17">
        <v>191313.27332843497</v>
      </c>
      <c r="E32" s="18">
        <v>141265.03673769286</v>
      </c>
    </row>
    <row r="33" spans="1:5" x14ac:dyDescent="0.75">
      <c r="A33" s="24">
        <v>-1924</v>
      </c>
      <c r="B33" s="5" t="s">
        <v>4</v>
      </c>
      <c r="C33" s="11">
        <v>187</v>
      </c>
      <c r="D33" s="11">
        <v>194627.88770053475</v>
      </c>
      <c r="E33" s="12">
        <v>141287.64705882352</v>
      </c>
    </row>
    <row r="34" spans="1:5" x14ac:dyDescent="0.75">
      <c r="A34" s="7"/>
      <c r="B34" t="s">
        <v>5</v>
      </c>
      <c r="C34" s="13">
        <v>26</v>
      </c>
      <c r="D34" s="13">
        <v>226122.11538461538</v>
      </c>
      <c r="E34" s="14">
        <v>181532.88461538462</v>
      </c>
    </row>
    <row r="35" spans="1:5" ht="15.5" thickBot="1" x14ac:dyDescent="0.9">
      <c r="A35" s="15"/>
      <c r="B35" s="16" t="s">
        <v>6</v>
      </c>
      <c r="C35" s="17">
        <v>161</v>
      </c>
      <c r="D35" s="17">
        <v>189541.86335403725</v>
      </c>
      <c r="E35" s="18">
        <v>134788.41614906833</v>
      </c>
    </row>
    <row r="36" spans="1:5" x14ac:dyDescent="0.75">
      <c r="A36" s="4" t="s">
        <v>15</v>
      </c>
      <c r="B36" s="5" t="s">
        <v>4</v>
      </c>
      <c r="C36" s="11">
        <v>238571</v>
      </c>
      <c r="D36" s="11">
        <v>217097.03486593091</v>
      </c>
      <c r="E36" s="12">
        <v>199779.79808945765</v>
      </c>
    </row>
    <row r="37" spans="1:5" x14ac:dyDescent="0.75">
      <c r="A37" s="7"/>
      <c r="B37" t="s">
        <v>5</v>
      </c>
      <c r="C37" s="13">
        <v>87483</v>
      </c>
      <c r="D37" s="13">
        <v>237628.0960872398</v>
      </c>
      <c r="E37" s="14">
        <v>230289.79150234902</v>
      </c>
    </row>
    <row r="38" spans="1:5" ht="15.5" thickBot="1" x14ac:dyDescent="0.9">
      <c r="A38" s="15"/>
      <c r="B38" s="16" t="s">
        <v>6</v>
      </c>
      <c r="C38" s="17">
        <v>151088</v>
      </c>
      <c r="D38" s="17">
        <v>205209.13623186486</v>
      </c>
      <c r="E38" s="18">
        <v>182113.89640474424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238571</v>
      </c>
      <c r="D42" s="11">
        <v>217097.03486593091</v>
      </c>
      <c r="E42" s="12">
        <v>199779.79808945765</v>
      </c>
    </row>
    <row r="43" spans="1:5" x14ac:dyDescent="0.75">
      <c r="A43" s="7"/>
      <c r="B43" t="s">
        <v>5</v>
      </c>
      <c r="C43" s="13">
        <v>87483</v>
      </c>
      <c r="D43" s="13">
        <v>237628.0960872398</v>
      </c>
      <c r="E43" s="14">
        <v>230289.79150234902</v>
      </c>
    </row>
    <row r="44" spans="1:5" ht="15.5" thickBot="1" x14ac:dyDescent="0.9">
      <c r="A44" s="15"/>
      <c r="B44" s="16" t="s">
        <v>6</v>
      </c>
      <c r="C44" s="17">
        <v>151088</v>
      </c>
      <c r="D44" s="17">
        <v>205209.13623186486</v>
      </c>
      <c r="E44" s="18">
        <v>182113.89640474424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0FC1-E0F2-4AA3-89C3-EC70DD3A0284}">
  <dimension ref="A1:I44"/>
  <sheetViews>
    <sheetView tabSelected="1" workbookViewId="0">
      <selection activeCell="G4" sqref="G4"/>
    </sheetView>
  </sheetViews>
  <sheetFormatPr defaultRowHeight="14.75" x14ac:dyDescent="0.75"/>
  <sheetData>
    <row r="1" spans="1:9" x14ac:dyDescent="0.75">
      <c r="A1" s="2" t="s">
        <v>27</v>
      </c>
      <c r="B1" s="2"/>
      <c r="C1" s="1"/>
      <c r="D1" s="1"/>
      <c r="E1" s="1"/>
    </row>
    <row r="2" spans="1:9" x14ac:dyDescent="0.75">
      <c r="A2" s="2"/>
      <c r="C2" s="1"/>
      <c r="D2" s="1"/>
      <c r="E2" s="1"/>
    </row>
    <row r="3" spans="1:9" ht="15.5" thickBot="1" x14ac:dyDescent="0.9">
      <c r="A3" s="3" t="s">
        <v>31</v>
      </c>
      <c r="B3" s="3"/>
      <c r="C3" s="1"/>
      <c r="D3" s="1"/>
      <c r="E3" s="1"/>
      <c r="G3" t="s">
        <v>34</v>
      </c>
      <c r="H3" t="s">
        <v>32</v>
      </c>
      <c r="I3" t="s">
        <v>33</v>
      </c>
    </row>
    <row r="4" spans="1:9" x14ac:dyDescent="0.75">
      <c r="A4" s="4"/>
      <c r="B4" s="5"/>
      <c r="C4" s="6" t="s">
        <v>1</v>
      </c>
      <c r="D4" s="19" t="s">
        <v>29</v>
      </c>
      <c r="E4" s="20" t="s">
        <v>30</v>
      </c>
      <c r="G4">
        <v>58</v>
      </c>
      <c r="I4" s="23">
        <f>D8</f>
        <v>250337.93055555556</v>
      </c>
    </row>
    <row r="5" spans="1:9" ht="15.5" thickBot="1" x14ac:dyDescent="0.9">
      <c r="A5" s="7" t="s">
        <v>2</v>
      </c>
      <c r="C5" s="8"/>
      <c r="D5" s="9" t="s">
        <v>3</v>
      </c>
      <c r="E5" s="10" t="s">
        <v>3</v>
      </c>
      <c r="G5">
        <v>59</v>
      </c>
      <c r="I5">
        <f>I7-2/5*(I7-D8)</f>
        <v>261447.98744576494</v>
      </c>
    </row>
    <row r="6" spans="1:9" x14ac:dyDescent="0.75">
      <c r="A6" s="4" t="s">
        <v>28</v>
      </c>
      <c r="B6" s="5" t="s">
        <v>4</v>
      </c>
      <c r="C6" s="11">
        <f>SUM(Budapest:Pest!C6)</f>
        <v>1152</v>
      </c>
      <c r="D6" s="11">
        <f>IFERROR((Budapest!C6*Budapest!D6+Pest!C6*Pest!D6)/'Közép-Magyarország'!C6,"")</f>
        <v>250337.93055555556</v>
      </c>
      <c r="E6" s="12">
        <f>IFERROR((Budapest!C6*Budapest!E6+Pest!C6*Pest!E6)/'Közép-Magyarország'!C6,"")</f>
        <v>249641.25</v>
      </c>
      <c r="G6">
        <v>60</v>
      </c>
      <c r="I6">
        <f>I7-1/3*(I7-D8)</f>
        <v>262682.43821134378</v>
      </c>
    </row>
    <row r="7" spans="1:9" x14ac:dyDescent="0.75">
      <c r="A7" s="7"/>
      <c r="B7" t="s">
        <v>5</v>
      </c>
      <c r="C7" s="13">
        <f>SUM(Budapest:Pest!C7)</f>
        <v>0</v>
      </c>
      <c r="D7" s="13" t="str">
        <f>IFERROR((Budapest!C7*Budapest!D7+Pest!C7*Pest!D7)/'Közép-Magyarország'!C7,"")</f>
        <v/>
      </c>
      <c r="E7" s="14" t="str">
        <f>IFERROR((Budapest!C7*Budapest!E7+Pest!C7*Pest!E7)/'Közép-Magyarország'!C7,"")</f>
        <v/>
      </c>
      <c r="G7">
        <v>61</v>
      </c>
      <c r="H7" s="27"/>
      <c r="I7" s="30">
        <f>D11</f>
        <v>268854.69203923788</v>
      </c>
    </row>
    <row r="8" spans="1:9" ht="15.5" thickBot="1" x14ac:dyDescent="0.9">
      <c r="A8" s="15"/>
      <c r="B8" s="16" t="s">
        <v>6</v>
      </c>
      <c r="C8" s="17">
        <f>SUM(Budapest:Pest!C8)</f>
        <v>1152</v>
      </c>
      <c r="D8" s="17">
        <f>IFERROR((Budapest!C8*Budapest!D8+Pest!C8*Pest!D8)/'Közép-Magyarország'!C8,"")</f>
        <v>250337.93055555556</v>
      </c>
      <c r="E8" s="18">
        <f>IFERROR((Budapest!C8*Budapest!E8+Pest!C8*Pest!E8)/'Közép-Magyarország'!C8,"")</f>
        <v>249641.25</v>
      </c>
      <c r="G8">
        <v>62</v>
      </c>
      <c r="I8">
        <f>I$7+1/5*(I$12-I$7)</f>
        <v>263520.8937555243</v>
      </c>
    </row>
    <row r="9" spans="1:9" x14ac:dyDescent="0.75">
      <c r="A9" s="4" t="s">
        <v>7</v>
      </c>
      <c r="B9" s="5" t="s">
        <v>4</v>
      </c>
      <c r="C9" s="11">
        <f>SUM(Budapest:Pest!C9)</f>
        <v>21204</v>
      </c>
      <c r="D9" s="11">
        <f>IFERROR((Budapest!C9*Budapest!D9+Pest!C9*Pest!D9)/'Közép-Magyarország'!C9,"")</f>
        <v>268854.69203923788</v>
      </c>
      <c r="E9" s="12">
        <f>IFERROR((Budapest!C9*Budapest!E9+Pest!C9*Pest!E9)/'Közép-Magyarország'!C9,"")</f>
        <v>267461.43251273345</v>
      </c>
      <c r="G9">
        <v>63</v>
      </c>
      <c r="H9" s="27"/>
      <c r="I9">
        <f>I$7+2/5*(I$12-I$7)</f>
        <v>258187.09547181072</v>
      </c>
    </row>
    <row r="10" spans="1:9" x14ac:dyDescent="0.75">
      <c r="A10" s="7"/>
      <c r="B10" t="s">
        <v>5</v>
      </c>
      <c r="C10" s="13">
        <f>SUM(Budapest:Pest!C10)</f>
        <v>0</v>
      </c>
      <c r="D10" s="13" t="str">
        <f>IFERROR((Budapest!C10*Budapest!D10+Pest!C10*Pest!D10)/'Közép-Magyarország'!C10,"")</f>
        <v/>
      </c>
      <c r="E10" s="14" t="str">
        <f>IFERROR((Budapest!C10*Budapest!E10+Pest!C10*Pest!E10)/'Közép-Magyarország'!C10,"")</f>
        <v/>
      </c>
      <c r="G10">
        <v>64</v>
      </c>
      <c r="I10">
        <f>I$7+3/5*(I$12-I$7)</f>
        <v>252853.29718809712</v>
      </c>
    </row>
    <row r="11" spans="1:9" ht="15.5" thickBot="1" x14ac:dyDescent="0.9">
      <c r="A11" s="15"/>
      <c r="B11" s="16" t="s">
        <v>6</v>
      </c>
      <c r="C11" s="17">
        <f>SUM(Budapest:Pest!C11)</f>
        <v>21204</v>
      </c>
      <c r="D11" s="17">
        <f>IFERROR((Budapest!C11*Budapest!D11+Pest!C11*Pest!D11)/'Közép-Magyarország'!C11,"")</f>
        <v>268854.69203923788</v>
      </c>
      <c r="E11" s="18">
        <f>IFERROR((Budapest!C11*Budapest!E11+Pest!C11*Pest!E11)/'Közép-Magyarország'!C11,"")</f>
        <v>267461.43251273345</v>
      </c>
      <c r="G11">
        <v>65</v>
      </c>
      <c r="H11" s="33">
        <f>D13</f>
        <v>291925.4898507864</v>
      </c>
      <c r="I11">
        <f>I$7+4/5*(I$12-I$7)</f>
        <v>247519.49890438354</v>
      </c>
    </row>
    <row r="12" spans="1:9" x14ac:dyDescent="0.75">
      <c r="A12" s="4" t="s">
        <v>8</v>
      </c>
      <c r="B12" s="5" t="s">
        <v>4</v>
      </c>
      <c r="C12" s="11">
        <f>SUM(Budapest:Pest!C12)</f>
        <v>103736</v>
      </c>
      <c r="D12" s="11">
        <f>IFERROR((Budapest!C12*Budapest!D12+Pest!C12*Pest!D12)/'Közép-Magyarország'!C12,"")</f>
        <v>260020.1212693761</v>
      </c>
      <c r="E12" s="12">
        <f>IFERROR((Budapest!C12*Budapest!E12+Pest!C12*Pest!E12)/'Közép-Magyarország'!C12,"")</f>
        <v>253316.5799722372</v>
      </c>
      <c r="G12">
        <v>66</v>
      </c>
      <c r="H12" s="31">
        <f>D13</f>
        <v>291925.4898507864</v>
      </c>
      <c r="I12" s="32">
        <f>D14</f>
        <v>242185.70062066996</v>
      </c>
    </row>
    <row r="13" spans="1:9" x14ac:dyDescent="0.75">
      <c r="A13" s="7"/>
      <c r="B13" t="s">
        <v>5</v>
      </c>
      <c r="C13" s="13">
        <f>SUM(Budapest:Pest!C13)</f>
        <v>37195</v>
      </c>
      <c r="D13" s="13">
        <f>IFERROR((Budapest!C13*Budapest!D13+Pest!C13*Pest!D13)/'Közép-Magyarország'!C13,"")</f>
        <v>291925.4898507864</v>
      </c>
      <c r="E13" s="14">
        <f>IFERROR((Budapest!C13*Budapest!E13+Pest!C13*Pest!E13)/'Közép-Magyarország'!C13,"")</f>
        <v>288952.24479096651</v>
      </c>
      <c r="G13">
        <v>67</v>
      </c>
      <c r="H13">
        <f>H$12+1/5*(H$17-H$12)</f>
        <v>283175.2059006794</v>
      </c>
      <c r="I13">
        <f>I$12+1/5*(I$17-I$12)</f>
        <v>238337.67657586827</v>
      </c>
    </row>
    <row r="14" spans="1:9" ht="15.5" thickBot="1" x14ac:dyDescent="0.9">
      <c r="A14" s="15"/>
      <c r="B14" s="16" t="s">
        <v>6</v>
      </c>
      <c r="C14" s="17">
        <f>SUM(Budapest:Pest!C14)</f>
        <v>66541</v>
      </c>
      <c r="D14" s="17">
        <f>IFERROR((Budapest!C14*Budapest!D14+Pest!C14*Pest!D14)/'Közép-Magyarország'!C14,"")</f>
        <v>242185.70062066996</v>
      </c>
      <c r="E14" s="18">
        <f>IFERROR((Budapest!C14*Budapest!E14+Pest!C14*Pest!E14)/'Közép-Magyarország'!C14,"")</f>
        <v>233397.00327617559</v>
      </c>
      <c r="G14">
        <v>68</v>
      </c>
      <c r="H14">
        <f>H$12+2/5*(H$17-H$12)</f>
        <v>274424.9219505724</v>
      </c>
      <c r="I14">
        <f>I$12+2/5*(I$17-I$12)</f>
        <v>234489.65253106656</v>
      </c>
    </row>
    <row r="15" spans="1:9" x14ac:dyDescent="0.75">
      <c r="A15" s="4" t="s">
        <v>9</v>
      </c>
      <c r="B15" s="5" t="s">
        <v>4</v>
      </c>
      <c r="C15" s="11">
        <f>SUM(Budapest:Pest!C15)</f>
        <v>160926</v>
      </c>
      <c r="D15" s="11">
        <f>IFERROR((Budapest!C15*Budapest!D15+Pest!C15*Pest!D15)/'Közép-Magyarország'!C15,"")</f>
        <v>233297.78009768465</v>
      </c>
      <c r="E15" s="12">
        <f>IFERROR((Budapest!C15*Budapest!E15+Pest!C15*Pest!E15)/'Közép-Magyarország'!C15,"")</f>
        <v>221484.57315784894</v>
      </c>
      <c r="G15">
        <v>69</v>
      </c>
      <c r="H15">
        <f>H$12+3/5*(H$17-H$12)</f>
        <v>265674.63800046541</v>
      </c>
      <c r="I15">
        <f>I$12+3/5*(I$17-I$12)</f>
        <v>230641.62848626488</v>
      </c>
    </row>
    <row r="16" spans="1:9" x14ac:dyDescent="0.75">
      <c r="A16" s="7"/>
      <c r="B16" t="s">
        <v>5</v>
      </c>
      <c r="C16" s="13">
        <f>SUM(Budapest:Pest!C16)</f>
        <v>66034</v>
      </c>
      <c r="D16" s="13">
        <f>IFERROR((Budapest!C16*Budapest!D16+Pest!C16*Pest!D16)/'Közép-Magyarország'!C16,"")</f>
        <v>248174.07010025138</v>
      </c>
      <c r="E16" s="14">
        <f>IFERROR((Budapest!C16*Budapest!E16+Pest!C16*Pest!E16)/'Közép-Magyarország'!C16,"")</f>
        <v>243103.20425841233</v>
      </c>
      <c r="G16">
        <v>70</v>
      </c>
      <c r="H16">
        <f>H$12+4/5*(H$17-H$12)</f>
        <v>256924.35405035838</v>
      </c>
      <c r="I16">
        <f>I$12+4/5*(I$17-I$12)</f>
        <v>226793.60444146316</v>
      </c>
    </row>
    <row r="17" spans="1:9" ht="15.5" thickBot="1" x14ac:dyDescent="0.9">
      <c r="A17" s="15"/>
      <c r="B17" s="16" t="s">
        <v>6</v>
      </c>
      <c r="C17" s="17">
        <f>SUM(Budapest:Pest!C17)</f>
        <v>94892</v>
      </c>
      <c r="D17" s="17">
        <f>IFERROR((Budapest!C17*Budapest!D17+Pest!C17*Pest!D17)/'Közép-Magyarország'!C17,"")</f>
        <v>222945.58039666148</v>
      </c>
      <c r="E17" s="18">
        <f>IFERROR((Budapest!C17*Budapest!E17+Pest!C17*Pest!E17)/'Közép-Magyarország'!C17,"")</f>
        <v>206440.47369641275</v>
      </c>
      <c r="H17" s="32">
        <f>D16</f>
        <v>248174.07010025138</v>
      </c>
      <c r="I17" s="32">
        <f>D17</f>
        <v>222945.58039666148</v>
      </c>
    </row>
    <row r="18" spans="1:9" x14ac:dyDescent="0.75">
      <c r="A18" s="4" t="s">
        <v>10</v>
      </c>
      <c r="B18" s="5" t="s">
        <v>4</v>
      </c>
      <c r="C18" s="11">
        <f>SUM(Budapest:Pest!C18)</f>
        <v>127319</v>
      </c>
      <c r="D18" s="11">
        <f>IFERROR((Budapest!C18*Budapest!D18+Pest!C18*Pest!D18)/'Közép-Magyarország'!C18,"")</f>
        <v>231548.44814992262</v>
      </c>
      <c r="E18" s="12">
        <f>IFERROR((Budapest!C18*Budapest!E18+Pest!C18*Pest!E18)/'Közép-Magyarország'!C18,"")</f>
        <v>212101.52192524288</v>
      </c>
    </row>
    <row r="19" spans="1:9" x14ac:dyDescent="0.75">
      <c r="A19" s="7"/>
      <c r="B19" t="s">
        <v>5</v>
      </c>
      <c r="C19" s="13">
        <f>SUM(Budapest:Pest!C19)</f>
        <v>48609</v>
      </c>
      <c r="D19" s="13">
        <f>IFERROR((Budapest!C19*Budapest!D19+Pest!C19*Pest!D19)/'Közép-Magyarország'!C19,"")</f>
        <v>252079.97449032072</v>
      </c>
      <c r="E19" s="14">
        <f>IFERROR((Budapest!C19*Budapest!E19+Pest!C19*Pest!E19)/'Közép-Magyarország'!C19,"")</f>
        <v>243677.37816042296</v>
      </c>
    </row>
    <row r="20" spans="1:9" ht="15.5" thickBot="1" x14ac:dyDescent="0.9">
      <c r="A20" s="15"/>
      <c r="B20" s="16" t="s">
        <v>6</v>
      </c>
      <c r="C20" s="17">
        <f>SUM(Budapest:Pest!C20)</f>
        <v>78710</v>
      </c>
      <c r="D20" s="17">
        <f>IFERROR((Budapest!C20*Budapest!D20+Pest!C20*Pest!D20)/'Közép-Magyarország'!C20,"")</f>
        <v>218868.77639435904</v>
      </c>
      <c r="E20" s="18">
        <f>IFERROR((Budapest!C20*Budapest!E20+Pest!C20*Pest!E20)/'Közép-Magyarország'!C20,"")</f>
        <v>192601.19419387626</v>
      </c>
    </row>
    <row r="21" spans="1:9" x14ac:dyDescent="0.75">
      <c r="A21" s="4" t="s">
        <v>11</v>
      </c>
      <c r="B21" s="5" t="s">
        <v>4</v>
      </c>
      <c r="C21" s="11">
        <f>SUM(Budapest:Pest!C21)</f>
        <v>95621</v>
      </c>
      <c r="D21" s="11">
        <f>IFERROR((Budapest!C21*Budapest!D21+Pest!C21*Pest!D21)/'Közép-Magyarország'!C21,"")</f>
        <v>218819.61373547651</v>
      </c>
      <c r="E21" s="12">
        <f>IFERROR((Budapest!C21*Budapest!E21+Pest!C21*Pest!E21)/'Közép-Magyarország'!C21,"")</f>
        <v>190794.75277397226</v>
      </c>
    </row>
    <row r="22" spans="1:9" x14ac:dyDescent="0.75">
      <c r="A22" s="7"/>
      <c r="B22" t="s">
        <v>5</v>
      </c>
      <c r="C22" s="13">
        <f>SUM(Budapest:Pest!C22)</f>
        <v>34089</v>
      </c>
      <c r="D22" s="13">
        <f>IFERROR((Budapest!C22*Budapest!D22+Pest!C22*Pest!D22)/'Közép-Magyarország'!C22,"")</f>
        <v>239569.42312769516</v>
      </c>
      <c r="E22" s="14">
        <f>IFERROR((Budapest!C22*Budapest!E22+Pest!C22*Pest!E22)/'Közép-Magyarország'!C22,"")</f>
        <v>226850.23585320779</v>
      </c>
    </row>
    <row r="23" spans="1:9" ht="15.5" thickBot="1" x14ac:dyDescent="0.9">
      <c r="A23" s="15"/>
      <c r="B23" s="16" t="s">
        <v>6</v>
      </c>
      <c r="C23" s="17">
        <f>SUM(Budapest:Pest!C23)</f>
        <v>61532</v>
      </c>
      <c r="D23" s="17">
        <f>IFERROR((Budapest!C23*Budapest!D23+Pest!C23*Pest!D23)/'Közép-Magyarország'!C23,"")</f>
        <v>207324.12760839888</v>
      </c>
      <c r="E23" s="18">
        <f>IFERROR((Budapest!C23*Budapest!E23+Pest!C23*Pest!E23)/'Közép-Magyarország'!C23,"")</f>
        <v>170819.85576610544</v>
      </c>
    </row>
    <row r="24" spans="1:9" x14ac:dyDescent="0.75">
      <c r="A24" s="4" t="s">
        <v>12</v>
      </c>
      <c r="B24" s="5" t="s">
        <v>4</v>
      </c>
      <c r="C24" s="11">
        <f>SUM(Budapest:Pest!C24)</f>
        <v>48785</v>
      </c>
      <c r="D24" s="11">
        <f>IFERROR((Budapest!C24*Budapest!D24+Pest!C24*Pest!D24)/'Közép-Magyarország'!C24,"")</f>
        <v>224387.01588603054</v>
      </c>
      <c r="E24" s="12">
        <f>IFERROR((Budapest!C24*Budapest!E24+Pest!C24*Pest!E24)/'Közép-Magyarország'!C24,"")</f>
        <v>186973.12268115199</v>
      </c>
    </row>
    <row r="25" spans="1:9" x14ac:dyDescent="0.75">
      <c r="A25" s="7"/>
      <c r="B25" t="s">
        <v>5</v>
      </c>
      <c r="C25" s="13">
        <f>SUM(Budapest:Pest!C25)</f>
        <v>15003</v>
      </c>
      <c r="D25" s="13">
        <f>IFERROR((Budapest!C25*Budapest!D25+Pest!C25*Pest!D25)/'Közép-Magyarország'!C25,"")</f>
        <v>236717.88575618211</v>
      </c>
      <c r="E25" s="14">
        <f>IFERROR((Budapest!C25*Budapest!E25+Pest!C25*Pest!E25)/'Közép-Magyarország'!C25,"")</f>
        <v>218904.24081850296</v>
      </c>
    </row>
    <row r="26" spans="1:9" ht="15.5" thickBot="1" x14ac:dyDescent="0.9">
      <c r="A26" s="15"/>
      <c r="B26" s="16" t="s">
        <v>6</v>
      </c>
      <c r="C26" s="17">
        <f>SUM(Budapest:Pest!C26)</f>
        <v>33782</v>
      </c>
      <c r="D26" s="17">
        <f>IFERROR((Budapest!C26*Budapest!D26+Pest!C26*Pest!D26)/'Közép-Magyarország'!C26,"")</f>
        <v>218910.72553430821</v>
      </c>
      <c r="E26" s="18">
        <f>IFERROR((Budapest!C26*Budapest!E26+Pest!C26*Pest!E26)/'Közép-Magyarország'!C26,"")</f>
        <v>172792.12198804098</v>
      </c>
    </row>
    <row r="27" spans="1:9" x14ac:dyDescent="0.75">
      <c r="A27" s="4" t="s">
        <v>13</v>
      </c>
      <c r="B27" s="5" t="s">
        <v>4</v>
      </c>
      <c r="C27" s="11">
        <f>SUM(Budapest:Pest!C27)</f>
        <v>22620</v>
      </c>
      <c r="D27" s="11">
        <f>IFERROR((Budapest!C27*Budapest!D27+Pest!C27*Pest!D27)/'Közép-Magyarország'!C27,"")</f>
        <v>231523.59372236958</v>
      </c>
      <c r="E27" s="12">
        <f>IFERROR((Budapest!C27*Budapest!E27+Pest!C27*Pest!E27)/'Közép-Magyarország'!C27,"")</f>
        <v>186175.13395225463</v>
      </c>
    </row>
    <row r="28" spans="1:9" x14ac:dyDescent="0.75">
      <c r="A28" s="7"/>
      <c r="B28" t="s">
        <v>5</v>
      </c>
      <c r="C28" s="13">
        <f>SUM(Budapest:Pest!C28)</f>
        <v>6161</v>
      </c>
      <c r="D28" s="13">
        <f>IFERROR((Budapest!C28*Budapest!D28+Pest!C28*Pest!D28)/'Közép-Magyarország'!C28,"")</f>
        <v>263332.10598928743</v>
      </c>
      <c r="E28" s="14">
        <f>IFERROR((Budapest!C28*Budapest!E28+Pest!C28*Pest!E28)/'Közép-Magyarország'!C28,"")</f>
        <v>238073.94903424769</v>
      </c>
    </row>
    <row r="29" spans="1:9" ht="15.5" thickBot="1" x14ac:dyDescent="0.9">
      <c r="A29" s="15"/>
      <c r="B29" s="16" t="s">
        <v>6</v>
      </c>
      <c r="C29" s="17">
        <f>SUM(Budapest:Pest!C29)</f>
        <v>16459</v>
      </c>
      <c r="D29" s="17">
        <f>IFERROR((Budapest!C29*Budapest!D29+Pest!C29*Pest!D29)/'Közép-Magyarország'!C29,"")</f>
        <v>219616.9016951212</v>
      </c>
      <c r="E29" s="18">
        <f>IFERROR((Budapest!C29*Budapest!E29+Pest!C29*Pest!E29)/'Közép-Magyarország'!C29,"")</f>
        <v>166748.15784677077</v>
      </c>
    </row>
    <row r="30" spans="1:9" x14ac:dyDescent="0.75">
      <c r="A30" s="4" t="s">
        <v>14</v>
      </c>
      <c r="B30" s="5" t="s">
        <v>4</v>
      </c>
      <c r="C30" s="11">
        <f>SUM(Budapest:Pest!C30)</f>
        <v>6197</v>
      </c>
      <c r="D30" s="11">
        <f>IFERROR((Budapest!C30*Budapest!D30+Pest!C30*Pest!D30)/'Közép-Magyarország'!C30,"")</f>
        <v>228329.01403905117</v>
      </c>
      <c r="E30" s="12">
        <f>IFERROR((Budapest!C30*Budapest!E30+Pest!C30*Pest!E30)/'Közép-Magyarország'!C30,"")</f>
        <v>177599.57721478134</v>
      </c>
    </row>
    <row r="31" spans="1:9" x14ac:dyDescent="0.75">
      <c r="A31" s="7"/>
      <c r="B31" t="s">
        <v>5</v>
      </c>
      <c r="C31" s="13">
        <f>SUM(Budapest:Pest!C31)</f>
        <v>1509</v>
      </c>
      <c r="D31" s="13">
        <f>IFERROR((Budapest!C31*Budapest!D31+Pest!C31*Pest!D31)/'Közép-Magyarország'!C31,"")</f>
        <v>274855.70907886018</v>
      </c>
      <c r="E31" s="14">
        <f>IFERROR((Budapest!C31*Budapest!E31+Pest!C31*Pest!E31)/'Közép-Magyarország'!C31,"")</f>
        <v>238429.35056328695</v>
      </c>
    </row>
    <row r="32" spans="1:9" ht="15.5" thickBot="1" x14ac:dyDescent="0.9">
      <c r="A32" s="15"/>
      <c r="B32" s="16" t="s">
        <v>6</v>
      </c>
      <c r="C32" s="17">
        <f>SUM(Budapest:Pest!C32)</f>
        <v>4688</v>
      </c>
      <c r="D32" s="17">
        <f>IFERROR((Budapest!C32*Budapest!D32+Pest!C32*Pest!D32)/'Közép-Magyarország'!C32,"")</f>
        <v>213352.73784129694</v>
      </c>
      <c r="E32" s="18">
        <f>IFERROR((Budapest!C32*Budapest!E32+Pest!C32*Pest!E32)/'Közép-Magyarország'!C32,"")</f>
        <v>158019.34513651876</v>
      </c>
    </row>
    <row r="33" spans="1:5" x14ac:dyDescent="0.75">
      <c r="A33" s="24">
        <v>-1924</v>
      </c>
      <c r="B33" s="5" t="s">
        <v>4</v>
      </c>
      <c r="C33" s="11">
        <f>SUM(Budapest:Pest!C33)</f>
        <v>845</v>
      </c>
      <c r="D33" s="11">
        <f>IFERROR((Budapest!C33*Budapest!D33+Pest!C33*Pest!D33)/'Közép-Magyarország'!C33,"")</f>
        <v>222294.34319526626</v>
      </c>
      <c r="E33" s="12">
        <f>IFERROR((Budapest!C33*Budapest!E33+Pest!C33*Pest!E33)/'Közép-Magyarország'!C33,"")</f>
        <v>164458.90532544377</v>
      </c>
    </row>
    <row r="34" spans="1:5" x14ac:dyDescent="0.75">
      <c r="A34" s="7"/>
      <c r="B34" t="s">
        <v>5</v>
      </c>
      <c r="C34" s="13">
        <f>SUM(Budapest:Pest!C34)</f>
        <v>157</v>
      </c>
      <c r="D34" s="13">
        <f>IFERROR((Budapest!C34*Budapest!D34+Pest!C34*Pest!D34)/'Közép-Magyarország'!C34,"")</f>
        <v>279660.44585987262</v>
      </c>
      <c r="E34" s="14">
        <f>IFERROR((Budapest!C34*Budapest!E34+Pest!C34*Pest!E34)/'Közép-Magyarország'!C34,"")</f>
        <v>222660.57324840763</v>
      </c>
    </row>
    <row r="35" spans="1:5" ht="15.5" thickBot="1" x14ac:dyDescent="0.9">
      <c r="A35" s="15"/>
      <c r="B35" s="16" t="s">
        <v>6</v>
      </c>
      <c r="C35" s="17">
        <f>SUM(Budapest:Pest!C35)</f>
        <v>688</v>
      </c>
      <c r="D35" s="17">
        <f>IFERROR((Budapest!C35*Budapest!D35+Pest!C35*Pest!D35)/'Közép-Magyarország'!C35,"")</f>
        <v>209203.53197674418</v>
      </c>
      <c r="E35" s="18">
        <f>IFERROR((Budapest!C35*Budapest!E35+Pest!C35*Pest!E35)/'Közép-Magyarország'!C35,"")</f>
        <v>151177.42005813954</v>
      </c>
    </row>
    <row r="36" spans="1:5" x14ac:dyDescent="0.75">
      <c r="A36" s="4" t="s">
        <v>15</v>
      </c>
      <c r="B36" s="5" t="s">
        <v>4</v>
      </c>
      <c r="C36" s="11">
        <f>SUM(Budapest:Pest!C36)</f>
        <v>588405</v>
      </c>
      <c r="D36" s="11">
        <f>IFERROR((Budapest!C36*Budapest!D36+Pest!C36*Pest!D36)/'Közép-Magyarország'!C36,"")</f>
        <v>235717.15978790118</v>
      </c>
      <c r="E36" s="12">
        <f>IFERROR((Budapest!C36*Budapest!E36+Pest!C36*Pest!E36)/'Közép-Magyarország'!C36,"")</f>
        <v>217028.01718204297</v>
      </c>
    </row>
    <row r="37" spans="1:5" x14ac:dyDescent="0.75">
      <c r="A37" s="7"/>
      <c r="B37" t="s">
        <v>5</v>
      </c>
      <c r="C37" s="13">
        <f>SUM(Budapest:Pest!C37)</f>
        <v>208757</v>
      </c>
      <c r="D37" s="13">
        <f>IFERROR((Budapest!C37*Budapest!D37+Pest!C37*Pest!D37)/'Közép-Magyarország'!C37,"")</f>
        <v>255314.3807632798</v>
      </c>
      <c r="E37" s="14">
        <f>IFERROR((Budapest!C37*Budapest!E37+Pest!C37*Pest!E37)/'Közép-Magyarország'!C37,"")</f>
        <v>246815.2379321412</v>
      </c>
    </row>
    <row r="38" spans="1:5" ht="15.5" thickBot="1" x14ac:dyDescent="0.9">
      <c r="A38" s="15"/>
      <c r="B38" s="16" t="s">
        <v>6</v>
      </c>
      <c r="C38" s="17">
        <f>SUM(Budapest:Pest!C38)</f>
        <v>379648</v>
      </c>
      <c r="D38" s="17">
        <f>IFERROR((Budapest!C38*Budapest!D38+Pest!C38*Pest!D38)/'Közép-Magyarország'!C38,"")</f>
        <v>224941.2382522758</v>
      </c>
      <c r="E38" s="18">
        <f>IFERROR((Budapest!C38*Budapest!E38+Pest!C38*Pest!E38)/'Közép-Magyarország'!C38,"")</f>
        <v>200648.92169852075</v>
      </c>
    </row>
    <row r="39" spans="1:5" x14ac:dyDescent="0.75">
      <c r="A39" s="4" t="s">
        <v>16</v>
      </c>
      <c r="B39" s="5" t="s">
        <v>4</v>
      </c>
      <c r="C39" s="11">
        <f>SUM(Budapest:Pest!C39)</f>
        <v>0</v>
      </c>
      <c r="D39" s="11" t="str">
        <f>IFERROR((Budapest!C39*Budapest!D39+Pest!C39*Pest!D39)/'Közép-Magyarország'!C39,"")</f>
        <v/>
      </c>
      <c r="E39" s="12" t="str">
        <f>IFERROR((Budapest!C39*Budapest!E39+Pest!C39*Pest!E39)/'Közép-Magyarország'!C39,"")</f>
        <v/>
      </c>
    </row>
    <row r="40" spans="1:5" x14ac:dyDescent="0.75">
      <c r="A40" s="7" t="s">
        <v>17</v>
      </c>
      <c r="B40" t="s">
        <v>5</v>
      </c>
      <c r="C40" s="13">
        <f>SUM(Budapest:Pest!C40)</f>
        <v>0</v>
      </c>
      <c r="D40" s="13" t="str">
        <f>IFERROR((Budapest!C40*Budapest!D40+Pest!C40*Pest!D40)/'Közép-Magyarország'!C40,"")</f>
        <v/>
      </c>
      <c r="E40" s="14" t="str">
        <f>IFERROR((Budapest!C40*Budapest!E40+Pest!C40*Pest!E40)/'Közép-Magyarország'!C40,"")</f>
        <v/>
      </c>
    </row>
    <row r="41" spans="1:5" ht="15.5" thickBot="1" x14ac:dyDescent="0.9">
      <c r="A41" s="15"/>
      <c r="B41" s="16" t="s">
        <v>6</v>
      </c>
      <c r="C41" s="17">
        <f>SUM(Budapest:Pest!C41)</f>
        <v>0</v>
      </c>
      <c r="D41" s="17" t="str">
        <f>IFERROR((Budapest!C41*Budapest!D41+Pest!C41*Pest!D41)/'Közép-Magyarország'!C41,"")</f>
        <v/>
      </c>
      <c r="E41" s="18" t="str">
        <f>IFERROR((Budapest!C41*Budapest!E41+Pest!C41*Pest!E41)/'Közép-Magyarország'!C41,"")</f>
        <v/>
      </c>
    </row>
    <row r="42" spans="1:5" x14ac:dyDescent="0.75">
      <c r="A42" s="4" t="s">
        <v>18</v>
      </c>
      <c r="B42" s="5" t="s">
        <v>4</v>
      </c>
      <c r="C42" s="11">
        <f>SUM(Budapest:Pest!C42)</f>
        <v>588405</v>
      </c>
      <c r="D42" s="11">
        <f>IFERROR((Budapest!C42*Budapest!D42+Pest!C42*Pest!D42)/'Közép-Magyarország'!C42,"")</f>
        <v>235717.15978790118</v>
      </c>
      <c r="E42" s="12">
        <f>IFERROR((Budapest!C42*Budapest!E42+Pest!C42*Pest!E42)/'Közép-Magyarország'!C42,"")</f>
        <v>217028.01718204297</v>
      </c>
    </row>
    <row r="43" spans="1:5" x14ac:dyDescent="0.75">
      <c r="A43" s="7"/>
      <c r="B43" t="s">
        <v>5</v>
      </c>
      <c r="C43" s="13">
        <f>SUM(Budapest:Pest!C43)</f>
        <v>208757</v>
      </c>
      <c r="D43" s="13">
        <f>IFERROR((Budapest!C43*Budapest!D43+Pest!C43*Pest!D43)/'Közép-Magyarország'!C43,"")</f>
        <v>255314.3807632798</v>
      </c>
      <c r="E43" s="14">
        <f>IFERROR((Budapest!C43*Budapest!E43+Pest!C43*Pest!E43)/'Közép-Magyarország'!C43,"")</f>
        <v>246815.2379321412</v>
      </c>
    </row>
    <row r="44" spans="1:5" ht="15.5" thickBot="1" x14ac:dyDescent="0.9">
      <c r="A44" s="15"/>
      <c r="B44" s="16" t="s">
        <v>6</v>
      </c>
      <c r="C44" s="17">
        <f>SUM(Budapest:Pest!C44)</f>
        <v>379648</v>
      </c>
      <c r="D44" s="17">
        <f>IFERROR((Budapest!C44*Budapest!D44+Pest!C44*Pest!D44)/'Közép-Magyarország'!C44,"")</f>
        <v>224941.2382522758</v>
      </c>
      <c r="E44" s="18">
        <f>IFERROR((Budapest!C44*Budapest!E44+Pest!C44*Pest!E44)/'Közép-Magyarország'!C44,"")</f>
        <v>200648.92169852075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4087-18E3-4896-BE72-9C67811F00CE}">
  <dimension ref="A1:K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1" x14ac:dyDescent="0.75">
      <c r="A1" s="2" t="s">
        <v>27</v>
      </c>
      <c r="B1" s="2"/>
      <c r="C1" s="1"/>
      <c r="D1" s="1"/>
      <c r="E1" s="1"/>
    </row>
    <row r="2" spans="1:11" x14ac:dyDescent="0.75">
      <c r="A2" s="2"/>
      <c r="B2"/>
      <c r="C2" s="1"/>
      <c r="D2" s="1"/>
      <c r="E2" s="1"/>
    </row>
    <row r="3" spans="1:11" ht="15.5" thickBot="1" x14ac:dyDescent="0.9">
      <c r="A3" s="3" t="s">
        <v>21</v>
      </c>
      <c r="B3" s="3"/>
      <c r="C3" s="1"/>
      <c r="D3" s="1"/>
      <c r="E3" s="1"/>
      <c r="G3" s="25" t="s">
        <v>34</v>
      </c>
      <c r="H3" s="25" t="s">
        <v>32</v>
      </c>
      <c r="I3" s="25" t="s">
        <v>33</v>
      </c>
    </row>
    <row r="4" spans="1:11" x14ac:dyDescent="0.75">
      <c r="A4" s="4"/>
      <c r="B4" s="5"/>
      <c r="C4" s="6" t="s">
        <v>1</v>
      </c>
      <c r="D4" s="19" t="s">
        <v>29</v>
      </c>
      <c r="E4" s="20" t="s">
        <v>30</v>
      </c>
      <c r="G4" s="25">
        <v>58</v>
      </c>
      <c r="I4" s="23">
        <f>D8</f>
        <v>222987</v>
      </c>
    </row>
    <row r="5" spans="1:11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I7-2/5*(I7-D8)</f>
        <v>227341.58966880871</v>
      </c>
    </row>
    <row r="6" spans="1:11" x14ac:dyDescent="0.75">
      <c r="A6" s="4" t="s">
        <v>28</v>
      </c>
      <c r="B6" s="5" t="s">
        <v>4</v>
      </c>
      <c r="C6" s="11">
        <v>821</v>
      </c>
      <c r="D6" s="11">
        <v>222987</v>
      </c>
      <c r="E6" s="12">
        <v>221238</v>
      </c>
      <c r="G6" s="25">
        <v>60</v>
      </c>
      <c r="I6">
        <f>I7-1/3*(I7-D8)</f>
        <v>227825.432965343</v>
      </c>
      <c r="J6" s="23"/>
      <c r="K6" s="23"/>
    </row>
    <row r="7" spans="1:11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H7" s="21"/>
      <c r="I7" s="26">
        <f>D11</f>
        <v>230244.6494480145</v>
      </c>
      <c r="J7" s="23"/>
      <c r="K7" s="23"/>
    </row>
    <row r="8" spans="1:11" ht="15.5" thickBot="1" x14ac:dyDescent="0.9">
      <c r="A8" s="15"/>
      <c r="B8" s="16" t="s">
        <v>6</v>
      </c>
      <c r="C8" s="17">
        <v>821</v>
      </c>
      <c r="D8" s="17">
        <v>222987</v>
      </c>
      <c r="E8" s="18">
        <v>221238</v>
      </c>
      <c r="G8" s="25">
        <v>62</v>
      </c>
      <c r="I8">
        <f>I$7+1/5*(I$12-I$7)</f>
        <v>225205.6877420079</v>
      </c>
      <c r="J8" s="23"/>
      <c r="K8" s="23"/>
    </row>
    <row r="9" spans="1:11" x14ac:dyDescent="0.75">
      <c r="A9" s="4" t="s">
        <v>7</v>
      </c>
      <c r="B9" s="5" t="s">
        <v>4</v>
      </c>
      <c r="C9" s="11">
        <v>12138</v>
      </c>
      <c r="D9" s="11">
        <v>230244.6494480145</v>
      </c>
      <c r="E9" s="12">
        <v>228459.28983358049</v>
      </c>
      <c r="G9" s="25">
        <v>63</v>
      </c>
      <c r="H9" s="21"/>
      <c r="I9">
        <f>I$7+2/5*(I$12-I$7)</f>
        <v>220166.72603600129</v>
      </c>
    </row>
    <row r="10" spans="1:11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I10">
        <f>I$7+3/5*(I$12-I$7)</f>
        <v>215127.76432999471</v>
      </c>
    </row>
    <row r="11" spans="1:11" ht="15.5" thickBot="1" x14ac:dyDescent="0.9">
      <c r="A11" s="15"/>
      <c r="B11" s="16" t="s">
        <v>6</v>
      </c>
      <c r="C11" s="17">
        <v>12138</v>
      </c>
      <c r="D11" s="17">
        <v>230244.6494480145</v>
      </c>
      <c r="E11" s="18">
        <v>228459.28983358049</v>
      </c>
      <c r="G11" s="25">
        <v>65</v>
      </c>
      <c r="H11" s="33">
        <f>D13</f>
        <v>291671.69238853856</v>
      </c>
      <c r="I11">
        <f>I$7+4/5*(I$12-I$7)</f>
        <v>210088.8026239881</v>
      </c>
    </row>
    <row r="12" spans="1:11" x14ac:dyDescent="0.75">
      <c r="A12" s="4" t="s">
        <v>8</v>
      </c>
      <c r="B12" s="5" t="s">
        <v>4</v>
      </c>
      <c r="C12" s="11">
        <v>48754</v>
      </c>
      <c r="D12" s="11">
        <v>237169.25329203758</v>
      </c>
      <c r="E12" s="12">
        <v>229689.60628871477</v>
      </c>
      <c r="G12" s="25">
        <v>66</v>
      </c>
      <c r="H12" s="28">
        <f>D13</f>
        <v>291671.69238853856</v>
      </c>
      <c r="I12" s="29">
        <f>D14</f>
        <v>205049.84091798149</v>
      </c>
    </row>
    <row r="13" spans="1:11" x14ac:dyDescent="0.75">
      <c r="A13" s="7"/>
      <c r="B13" t="s">
        <v>5</v>
      </c>
      <c r="C13" s="13">
        <v>18078</v>
      </c>
      <c r="D13" s="13">
        <v>291671.69238853856</v>
      </c>
      <c r="E13" s="14">
        <v>288381.13978316187</v>
      </c>
      <c r="G13" s="25">
        <v>67</v>
      </c>
      <c r="H13">
        <f>H$12+1/5*(H$17-H$12)</f>
        <v>280333.18698656501</v>
      </c>
      <c r="I13">
        <f>I$12+1/5*(I$17-I$12)</f>
        <v>202623.37964402392</v>
      </c>
    </row>
    <row r="14" spans="1:11" ht="15.5" thickBot="1" x14ac:dyDescent="0.9">
      <c r="A14" s="15"/>
      <c r="B14" s="16" t="s">
        <v>6</v>
      </c>
      <c r="C14" s="17">
        <v>30676</v>
      </c>
      <c r="D14" s="17">
        <v>205049.84091798149</v>
      </c>
      <c r="E14" s="18">
        <v>195101.47411657323</v>
      </c>
      <c r="G14" s="25">
        <v>68</v>
      </c>
      <c r="H14">
        <f>H$12+2/5*(H$17-H$12)</f>
        <v>268994.68158459145</v>
      </c>
      <c r="I14">
        <f>I$12+2/5*(I$17-I$12)</f>
        <v>200196.91837006636</v>
      </c>
    </row>
    <row r="15" spans="1:11" x14ac:dyDescent="0.75">
      <c r="A15" s="4" t="s">
        <v>9</v>
      </c>
      <c r="B15" s="5" t="s">
        <v>4</v>
      </c>
      <c r="C15" s="11">
        <v>60397</v>
      </c>
      <c r="D15" s="11">
        <v>210940.86361905394</v>
      </c>
      <c r="E15" s="12">
        <v>197634.52406576485</v>
      </c>
      <c r="G15" s="25">
        <v>69</v>
      </c>
      <c r="H15">
        <f>H$12+3/5*(H$17-H$12)</f>
        <v>257656.1761826179</v>
      </c>
      <c r="I15">
        <f>I$12+3/5*(I$17-I$12)</f>
        <v>197770.45709610879</v>
      </c>
    </row>
    <row r="16" spans="1:11" x14ac:dyDescent="0.75">
      <c r="A16" s="7"/>
      <c r="B16" t="s">
        <v>5</v>
      </c>
      <c r="C16" s="13">
        <v>25880</v>
      </c>
      <c r="D16" s="13">
        <v>234979.16537867079</v>
      </c>
      <c r="E16" s="14">
        <v>229768.45208655333</v>
      </c>
      <c r="G16" s="25">
        <v>70</v>
      </c>
      <c r="H16">
        <f>H$12+4/5*(H$17-H$12)</f>
        <v>246317.67078064434</v>
      </c>
      <c r="I16">
        <f>I$12+4/5*(I$17-I$12)</f>
        <v>195343.99582215122</v>
      </c>
    </row>
    <row r="17" spans="1:9" ht="15.5" thickBot="1" x14ac:dyDescent="0.9">
      <c r="A17" s="15"/>
      <c r="B17" s="16" t="s">
        <v>6</v>
      </c>
      <c r="C17" s="17">
        <v>34517</v>
      </c>
      <c r="D17" s="17">
        <v>192917.53454819365</v>
      </c>
      <c r="E17" s="18">
        <v>173541.29298606483</v>
      </c>
      <c r="H17" s="29">
        <f>D16</f>
        <v>234979.16537867079</v>
      </c>
      <c r="I17" s="29">
        <f>D17</f>
        <v>192917.53454819365</v>
      </c>
    </row>
    <row r="18" spans="1:9" x14ac:dyDescent="0.75">
      <c r="A18" s="4" t="s">
        <v>10</v>
      </c>
      <c r="B18" s="5" t="s">
        <v>4</v>
      </c>
      <c r="C18" s="11">
        <v>43641</v>
      </c>
      <c r="D18" s="11">
        <v>207067.80813913522</v>
      </c>
      <c r="E18" s="12">
        <v>186660.59519717697</v>
      </c>
    </row>
    <row r="19" spans="1:9" x14ac:dyDescent="0.75">
      <c r="A19" s="7"/>
      <c r="B19" t="s">
        <v>5</v>
      </c>
      <c r="C19" s="13">
        <v>17444</v>
      </c>
      <c r="D19" s="13">
        <v>232740.82750515937</v>
      </c>
      <c r="E19" s="14">
        <v>225026.31477872047</v>
      </c>
    </row>
    <row r="20" spans="1:9" ht="15.5" thickBot="1" x14ac:dyDescent="0.9">
      <c r="A20" s="15"/>
      <c r="B20" s="16" t="s">
        <v>6</v>
      </c>
      <c r="C20" s="17">
        <v>26197</v>
      </c>
      <c r="D20" s="17">
        <v>189972.71519639654</v>
      </c>
      <c r="E20" s="18">
        <v>161113.71531091345</v>
      </c>
    </row>
    <row r="21" spans="1:9" x14ac:dyDescent="0.75">
      <c r="A21" s="4" t="s">
        <v>11</v>
      </c>
      <c r="B21" s="5" t="s">
        <v>4</v>
      </c>
      <c r="C21" s="11">
        <v>31427</v>
      </c>
      <c r="D21" s="11">
        <v>198038.10497343048</v>
      </c>
      <c r="E21" s="12">
        <v>167796.17080854042</v>
      </c>
    </row>
    <row r="22" spans="1:9" x14ac:dyDescent="0.75">
      <c r="A22" s="7"/>
      <c r="B22" t="s">
        <v>5</v>
      </c>
      <c r="C22" s="13">
        <v>11191</v>
      </c>
      <c r="D22" s="13">
        <v>222584.55142525243</v>
      </c>
      <c r="E22" s="14">
        <v>210909.19399517469</v>
      </c>
    </row>
    <row r="23" spans="1:9" ht="15.5" thickBot="1" x14ac:dyDescent="0.9">
      <c r="A23" s="15"/>
      <c r="B23" s="16" t="s">
        <v>6</v>
      </c>
      <c r="C23" s="17">
        <v>20236</v>
      </c>
      <c r="D23" s="17">
        <v>184463.32328523425</v>
      </c>
      <c r="E23" s="18">
        <v>143953.62077485668</v>
      </c>
    </row>
    <row r="24" spans="1:9" x14ac:dyDescent="0.75">
      <c r="A24" s="4" t="s">
        <v>12</v>
      </c>
      <c r="B24" s="5" t="s">
        <v>4</v>
      </c>
      <c r="C24" s="11">
        <v>16991</v>
      </c>
      <c r="D24" s="11">
        <v>203040.61767994822</v>
      </c>
      <c r="E24" s="12">
        <v>163663.25378141369</v>
      </c>
    </row>
    <row r="25" spans="1:9" x14ac:dyDescent="0.75">
      <c r="A25" s="7"/>
      <c r="B25" t="s">
        <v>5</v>
      </c>
      <c r="C25" s="13">
        <v>4979</v>
      </c>
      <c r="D25" s="13">
        <v>224777.13898373168</v>
      </c>
      <c r="E25" s="14">
        <v>208816.5063265716</v>
      </c>
    </row>
    <row r="26" spans="1:9" ht="15.5" thickBot="1" x14ac:dyDescent="0.9">
      <c r="A26" s="15"/>
      <c r="B26" s="16" t="s">
        <v>6</v>
      </c>
      <c r="C26" s="17">
        <v>12012</v>
      </c>
      <c r="D26" s="17">
        <v>194030.78255078255</v>
      </c>
      <c r="E26" s="18">
        <v>144947.13286713287</v>
      </c>
    </row>
    <row r="27" spans="1:9" x14ac:dyDescent="0.75">
      <c r="A27" s="4" t="s">
        <v>13</v>
      </c>
      <c r="B27" s="5" t="s">
        <v>4</v>
      </c>
      <c r="C27" s="11">
        <v>6789</v>
      </c>
      <c r="D27" s="11">
        <v>204529.97201355133</v>
      </c>
      <c r="E27" s="12">
        <v>160893.14037413464</v>
      </c>
    </row>
    <row r="28" spans="1:9" x14ac:dyDescent="0.75">
      <c r="A28" s="7"/>
      <c r="B28" t="s">
        <v>5</v>
      </c>
      <c r="C28" s="13">
        <v>1843</v>
      </c>
      <c r="D28" s="13">
        <v>235219.12371134022</v>
      </c>
      <c r="E28" s="14">
        <v>215205.58600108518</v>
      </c>
    </row>
    <row r="29" spans="1:9" ht="15.5" thickBot="1" x14ac:dyDescent="0.9">
      <c r="A29" s="15"/>
      <c r="B29" s="16" t="s">
        <v>6</v>
      </c>
      <c r="C29" s="17">
        <v>4946</v>
      </c>
      <c r="D29" s="17">
        <v>193094.44702790133</v>
      </c>
      <c r="E29" s="18">
        <v>140655.00101091791</v>
      </c>
    </row>
    <row r="30" spans="1:9" x14ac:dyDescent="0.75">
      <c r="A30" s="4" t="s">
        <v>14</v>
      </c>
      <c r="B30" s="5" t="s">
        <v>4</v>
      </c>
      <c r="C30" s="11">
        <v>1438</v>
      </c>
      <c r="D30" s="11">
        <v>201562.45827538247</v>
      </c>
      <c r="E30" s="12">
        <v>153065.91098748261</v>
      </c>
    </row>
    <row r="31" spans="1:9" x14ac:dyDescent="0.75">
      <c r="A31" s="7"/>
      <c r="B31" t="s">
        <v>5</v>
      </c>
      <c r="C31" s="13">
        <v>350</v>
      </c>
      <c r="D31" s="13">
        <v>235161.42857142858</v>
      </c>
      <c r="E31" s="14">
        <v>203152.3142857143</v>
      </c>
    </row>
    <row r="32" spans="1:9" ht="15.5" thickBot="1" x14ac:dyDescent="0.9">
      <c r="A32" s="15"/>
      <c r="B32" s="16" t="s">
        <v>6</v>
      </c>
      <c r="C32" s="17">
        <v>1088</v>
      </c>
      <c r="D32" s="17">
        <v>190753.96599264705</v>
      </c>
      <c r="E32" s="18">
        <v>136953.55698529413</v>
      </c>
    </row>
    <row r="33" spans="1:5" x14ac:dyDescent="0.75">
      <c r="A33" s="24">
        <v>-1924</v>
      </c>
      <c r="B33" s="5" t="s">
        <v>4</v>
      </c>
      <c r="C33" s="11">
        <v>162</v>
      </c>
      <c r="D33" s="11">
        <v>193177.25308641975</v>
      </c>
      <c r="E33" s="12">
        <v>145392.06790123458</v>
      </c>
    </row>
    <row r="34" spans="1:5" x14ac:dyDescent="0.75">
      <c r="A34" s="7"/>
      <c r="B34" t="s">
        <v>5</v>
      </c>
      <c r="C34" s="13">
        <v>33</v>
      </c>
      <c r="D34" s="13">
        <v>221407.27272727274</v>
      </c>
      <c r="E34" s="14">
        <v>183896.66666666666</v>
      </c>
    </row>
    <row r="35" spans="1:5" ht="15.5" thickBot="1" x14ac:dyDescent="0.9">
      <c r="A35" s="15"/>
      <c r="B35" s="16" t="s">
        <v>6</v>
      </c>
      <c r="C35" s="17">
        <v>129</v>
      </c>
      <c r="D35" s="17">
        <v>185955.62015503875</v>
      </c>
      <c r="E35" s="18">
        <v>135542.05426356589</v>
      </c>
    </row>
    <row r="36" spans="1:5" x14ac:dyDescent="0.75">
      <c r="A36" s="4" t="s">
        <v>15</v>
      </c>
      <c r="B36" s="5" t="s">
        <v>4</v>
      </c>
      <c r="C36" s="11">
        <v>222558</v>
      </c>
      <c r="D36" s="11">
        <v>214330.08523620808</v>
      </c>
      <c r="E36" s="12">
        <v>196019.2328291951</v>
      </c>
    </row>
    <row r="37" spans="1:5" x14ac:dyDescent="0.75">
      <c r="A37" s="7"/>
      <c r="B37" t="s">
        <v>5</v>
      </c>
      <c r="C37" s="13">
        <v>79798</v>
      </c>
      <c r="D37" s="13">
        <v>244959.31633624903</v>
      </c>
      <c r="E37" s="14">
        <v>237586.13987819242</v>
      </c>
    </row>
    <row r="38" spans="1:5" ht="15.5" thickBot="1" x14ac:dyDescent="0.9">
      <c r="A38" s="15"/>
      <c r="B38" s="16" t="s">
        <v>6</v>
      </c>
      <c r="C38" s="17">
        <v>142760</v>
      </c>
      <c r="D38" s="17">
        <v>197209.38347576352</v>
      </c>
      <c r="E38" s="18">
        <v>172784.74103390306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222558</v>
      </c>
      <c r="D42" s="11">
        <v>214330.08523620808</v>
      </c>
      <c r="E42" s="12">
        <v>196019.2328291951</v>
      </c>
    </row>
    <row r="43" spans="1:5" x14ac:dyDescent="0.75">
      <c r="A43" s="7"/>
      <c r="B43" t="s">
        <v>5</v>
      </c>
      <c r="C43" s="13">
        <v>79798</v>
      </c>
      <c r="D43" s="13">
        <v>244959.31633624903</v>
      </c>
      <c r="E43" s="14">
        <v>237586.13987819242</v>
      </c>
    </row>
    <row r="44" spans="1:5" ht="15.5" thickBot="1" x14ac:dyDescent="0.9">
      <c r="A44" s="15"/>
      <c r="B44" s="16" t="s">
        <v>6</v>
      </c>
      <c r="C44" s="17">
        <v>142760</v>
      </c>
      <c r="D44" s="17">
        <v>197209.38347576352</v>
      </c>
      <c r="E44" s="18">
        <v>172784.74103390306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05FA-7D55-4842-87D9-BE984556EAB0}">
  <dimension ref="A1:K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1" x14ac:dyDescent="0.75">
      <c r="A1" s="2" t="s">
        <v>27</v>
      </c>
      <c r="B1" s="2"/>
      <c r="C1" s="1"/>
      <c r="D1" s="1"/>
      <c r="E1" s="1"/>
    </row>
    <row r="2" spans="1:11" x14ac:dyDescent="0.75">
      <c r="A2" s="2"/>
      <c r="B2"/>
      <c r="C2" s="1"/>
      <c r="D2" s="1"/>
      <c r="E2" s="1"/>
    </row>
    <row r="3" spans="1:11" ht="15.5" thickBot="1" x14ac:dyDescent="0.9">
      <c r="A3" s="3" t="s">
        <v>22</v>
      </c>
      <c r="B3" s="3"/>
      <c r="C3" s="1"/>
      <c r="D3" s="1"/>
      <c r="E3" s="1"/>
      <c r="G3" s="25" t="s">
        <v>34</v>
      </c>
      <c r="H3" s="25" t="s">
        <v>32</v>
      </c>
      <c r="I3" s="25" t="s">
        <v>33</v>
      </c>
    </row>
    <row r="4" spans="1:11" x14ac:dyDescent="0.75">
      <c r="A4" s="4"/>
      <c r="B4" s="5"/>
      <c r="C4" s="6" t="s">
        <v>1</v>
      </c>
      <c r="D4" s="19" t="s">
        <v>29</v>
      </c>
      <c r="E4" s="20" t="s">
        <v>30</v>
      </c>
      <c r="G4" s="25">
        <v>58</v>
      </c>
      <c r="I4" s="23">
        <f>D8</f>
        <v>206819</v>
      </c>
    </row>
    <row r="5" spans="1:11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I7-2/5*(I7-D8)</f>
        <v>214934.60782744826</v>
      </c>
    </row>
    <row r="6" spans="1:11" x14ac:dyDescent="0.75">
      <c r="A6" s="4" t="s">
        <v>28</v>
      </c>
      <c r="B6" s="5" t="s">
        <v>4</v>
      </c>
      <c r="C6" s="11">
        <v>801</v>
      </c>
      <c r="D6" s="11">
        <v>206819</v>
      </c>
      <c r="E6" s="12">
        <v>206018</v>
      </c>
      <c r="G6" s="25">
        <v>60</v>
      </c>
      <c r="I6">
        <f>I7-1/3*(I7-D8)</f>
        <v>215836.34203049805</v>
      </c>
      <c r="J6" s="23"/>
      <c r="K6" s="23"/>
    </row>
    <row r="7" spans="1:11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H7" s="21"/>
      <c r="I7" s="26">
        <f>D11</f>
        <v>220345.0130457471</v>
      </c>
      <c r="J7" s="23"/>
      <c r="K7" s="23"/>
    </row>
    <row r="8" spans="1:11" ht="15.5" thickBot="1" x14ac:dyDescent="0.9">
      <c r="A8" s="15"/>
      <c r="B8" s="16" t="s">
        <v>6</v>
      </c>
      <c r="C8" s="17">
        <v>801</v>
      </c>
      <c r="D8" s="17">
        <v>206819</v>
      </c>
      <c r="E8" s="18">
        <v>206018</v>
      </c>
      <c r="G8" s="25">
        <v>62</v>
      </c>
      <c r="I8">
        <f>I$7+1/5*(I$12-I$7)</f>
        <v>215737.71848784233</v>
      </c>
      <c r="J8" s="23"/>
      <c r="K8" s="23"/>
    </row>
    <row r="9" spans="1:11" x14ac:dyDescent="0.75">
      <c r="A9" s="4" t="s">
        <v>7</v>
      </c>
      <c r="B9" s="5" t="s">
        <v>4</v>
      </c>
      <c r="C9" s="11">
        <v>11498</v>
      </c>
      <c r="D9" s="11">
        <v>220345.0130457471</v>
      </c>
      <c r="E9" s="12">
        <v>218618.53931118455</v>
      </c>
      <c r="G9" s="25">
        <v>63</v>
      </c>
      <c r="H9" s="21"/>
      <c r="I9">
        <f>I$7+2/5*(I$12-I$7)</f>
        <v>211130.42392993759</v>
      </c>
    </row>
    <row r="10" spans="1:11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I10">
        <f>I$7+3/5*(I$12-I$7)</f>
        <v>206523.12937203282</v>
      </c>
    </row>
    <row r="11" spans="1:11" ht="15.5" thickBot="1" x14ac:dyDescent="0.9">
      <c r="A11" s="15"/>
      <c r="B11" s="16" t="s">
        <v>6</v>
      </c>
      <c r="C11" s="17">
        <v>11498</v>
      </c>
      <c r="D11" s="17">
        <v>220345.0130457471</v>
      </c>
      <c r="E11" s="18">
        <v>218618.53931118455</v>
      </c>
      <c r="G11" s="25">
        <v>65</v>
      </c>
      <c r="H11" s="33">
        <f>D13</f>
        <v>277365.65217391303</v>
      </c>
      <c r="I11">
        <f>I$7+4/5*(I$12-I$7)</f>
        <v>201915.83481412809</v>
      </c>
    </row>
    <row r="12" spans="1:11" x14ac:dyDescent="0.75">
      <c r="A12" s="4" t="s">
        <v>8</v>
      </c>
      <c r="B12" s="5" t="s">
        <v>4</v>
      </c>
      <c r="C12" s="11">
        <v>45386</v>
      </c>
      <c r="D12" s="11">
        <v>226559.56671660865</v>
      </c>
      <c r="E12" s="12">
        <v>219481.04073943506</v>
      </c>
      <c r="G12" s="25">
        <v>66</v>
      </c>
      <c r="H12" s="28">
        <f>D13</f>
        <v>277365.65217391303</v>
      </c>
      <c r="I12" s="29">
        <f>D14</f>
        <v>197308.54025622332</v>
      </c>
    </row>
    <row r="13" spans="1:11" x14ac:dyDescent="0.75">
      <c r="A13" s="7"/>
      <c r="B13" t="s">
        <v>5</v>
      </c>
      <c r="C13" s="13">
        <v>16583</v>
      </c>
      <c r="D13" s="13">
        <v>277365.65217391303</v>
      </c>
      <c r="E13" s="14">
        <v>274639.72411505762</v>
      </c>
      <c r="G13" s="25">
        <v>67</v>
      </c>
      <c r="H13">
        <f>H$12+1/5*(H$17-H$12)</f>
        <v>266476.92735296185</v>
      </c>
      <c r="I13">
        <f>I$12+1/5*(I$17-I$12)</f>
        <v>195114.34100272442</v>
      </c>
    </row>
    <row r="14" spans="1:11" ht="15.5" thickBot="1" x14ac:dyDescent="0.9">
      <c r="A14" s="15"/>
      <c r="B14" s="16" t="s">
        <v>6</v>
      </c>
      <c r="C14" s="17">
        <v>28803</v>
      </c>
      <c r="D14" s="17">
        <v>197308.54025622332</v>
      </c>
      <c r="E14" s="18">
        <v>187724.05548033191</v>
      </c>
      <c r="G14" s="25">
        <v>68</v>
      </c>
      <c r="H14">
        <f>H$12+2/5*(H$17-H$12)</f>
        <v>255588.20253201065</v>
      </c>
      <c r="I14">
        <f>I$12+2/5*(I$17-I$12)</f>
        <v>192920.14174922553</v>
      </c>
    </row>
    <row r="15" spans="1:11" x14ac:dyDescent="0.75">
      <c r="A15" s="4" t="s">
        <v>9</v>
      </c>
      <c r="B15" s="5" t="s">
        <v>4</v>
      </c>
      <c r="C15" s="11">
        <v>56059</v>
      </c>
      <c r="D15" s="11">
        <v>202077.76717387038</v>
      </c>
      <c r="E15" s="12">
        <v>189783.96403788865</v>
      </c>
      <c r="G15" s="25">
        <v>69</v>
      </c>
      <c r="H15">
        <f>H$12+3/5*(H$17-H$12)</f>
        <v>244699.47771105947</v>
      </c>
      <c r="I15">
        <f>I$12+3/5*(I$17-I$12)</f>
        <v>190725.94249572666</v>
      </c>
    </row>
    <row r="16" spans="1:11" x14ac:dyDescent="0.75">
      <c r="A16" s="7"/>
      <c r="B16" t="s">
        <v>5</v>
      </c>
      <c r="C16" s="13">
        <v>24119</v>
      </c>
      <c r="D16" s="13">
        <v>222922.0280691571</v>
      </c>
      <c r="E16" s="14">
        <v>218300.60305153613</v>
      </c>
      <c r="G16" s="25">
        <v>70</v>
      </c>
      <c r="H16">
        <f>H$12+4/5*(H$17-H$12)</f>
        <v>233810.75289010827</v>
      </c>
      <c r="I16">
        <f>I$12+4/5*(I$17-I$12)</f>
        <v>188531.74324222776</v>
      </c>
    </row>
    <row r="17" spans="1:9" ht="15.5" thickBot="1" x14ac:dyDescent="0.9">
      <c r="A17" s="15"/>
      <c r="B17" s="16" t="s">
        <v>6</v>
      </c>
      <c r="C17" s="17">
        <v>31940</v>
      </c>
      <c r="D17" s="17">
        <v>186337.54398872887</v>
      </c>
      <c r="E17" s="18">
        <v>168250.06246086411</v>
      </c>
      <c r="H17" s="29">
        <f>D16</f>
        <v>222922.0280691571</v>
      </c>
      <c r="I17" s="29">
        <f>D17</f>
        <v>186337.54398872887</v>
      </c>
    </row>
    <row r="18" spans="1:9" x14ac:dyDescent="0.75">
      <c r="A18" s="4" t="s">
        <v>10</v>
      </c>
      <c r="B18" s="5" t="s">
        <v>4</v>
      </c>
      <c r="C18" s="11">
        <v>41402</v>
      </c>
      <c r="D18" s="11">
        <v>199369.86425776532</v>
      </c>
      <c r="E18" s="12">
        <v>180513.09586493406</v>
      </c>
    </row>
    <row r="19" spans="1:9" x14ac:dyDescent="0.75">
      <c r="A19" s="7"/>
      <c r="B19" t="s">
        <v>5</v>
      </c>
      <c r="C19" s="13">
        <v>16624</v>
      </c>
      <c r="D19" s="13">
        <v>223531.72942733398</v>
      </c>
      <c r="E19" s="14">
        <v>216668.60051732435</v>
      </c>
    </row>
    <row r="20" spans="1:9" ht="15.5" thickBot="1" x14ac:dyDescent="0.9">
      <c r="A20" s="15"/>
      <c r="B20" s="16" t="s">
        <v>6</v>
      </c>
      <c r="C20" s="17">
        <v>24778</v>
      </c>
      <c r="D20" s="17">
        <v>183159.24005165874</v>
      </c>
      <c r="E20" s="18">
        <v>156255.72604730004</v>
      </c>
    </row>
    <row r="21" spans="1:9" x14ac:dyDescent="0.75">
      <c r="A21" s="4" t="s">
        <v>11</v>
      </c>
      <c r="B21" s="5" t="s">
        <v>4</v>
      </c>
      <c r="C21" s="11">
        <v>28871</v>
      </c>
      <c r="D21" s="11">
        <v>187541.68490873196</v>
      </c>
      <c r="E21" s="12">
        <v>159849.25271033216</v>
      </c>
    </row>
    <row r="22" spans="1:9" x14ac:dyDescent="0.75">
      <c r="A22" s="7"/>
      <c r="B22" t="s">
        <v>5</v>
      </c>
      <c r="C22" s="13">
        <v>10441</v>
      </c>
      <c r="D22" s="13">
        <v>207492.12766976343</v>
      </c>
      <c r="E22" s="14">
        <v>196994.1911694282</v>
      </c>
    </row>
    <row r="23" spans="1:9" ht="15.5" thickBot="1" x14ac:dyDescent="0.9">
      <c r="A23" s="15"/>
      <c r="B23" s="16" t="s">
        <v>6</v>
      </c>
      <c r="C23" s="17">
        <v>18430</v>
      </c>
      <c r="D23" s="17">
        <v>176239.32067281607</v>
      </c>
      <c r="E23" s="18">
        <v>138805.82881172001</v>
      </c>
    </row>
    <row r="24" spans="1:9" x14ac:dyDescent="0.75">
      <c r="A24" s="4" t="s">
        <v>12</v>
      </c>
      <c r="B24" s="5" t="s">
        <v>4</v>
      </c>
      <c r="C24" s="11">
        <v>15536</v>
      </c>
      <c r="D24" s="11">
        <v>192212.25991246139</v>
      </c>
      <c r="E24" s="12">
        <v>155807.88265962925</v>
      </c>
    </row>
    <row r="25" spans="1:9" x14ac:dyDescent="0.75">
      <c r="A25" s="7"/>
      <c r="B25" t="s">
        <v>5</v>
      </c>
      <c r="C25" s="13">
        <v>4586</v>
      </c>
      <c r="D25" s="13">
        <v>205476.97012647186</v>
      </c>
      <c r="E25" s="14">
        <v>190321.47514173572</v>
      </c>
    </row>
    <row r="26" spans="1:9" ht="15.5" thickBot="1" x14ac:dyDescent="0.9">
      <c r="A26" s="15"/>
      <c r="B26" s="16" t="s">
        <v>6</v>
      </c>
      <c r="C26" s="17">
        <v>10950</v>
      </c>
      <c r="D26" s="17">
        <v>186656.82968036531</v>
      </c>
      <c r="E26" s="18">
        <v>141353.1488584475</v>
      </c>
    </row>
    <row r="27" spans="1:9" x14ac:dyDescent="0.75">
      <c r="A27" s="4" t="s">
        <v>13</v>
      </c>
      <c r="B27" s="5" t="s">
        <v>4</v>
      </c>
      <c r="C27" s="11">
        <v>6649</v>
      </c>
      <c r="D27" s="11">
        <v>194371.4851857422</v>
      </c>
      <c r="E27" s="12">
        <v>152426.27462776357</v>
      </c>
    </row>
    <row r="28" spans="1:9" x14ac:dyDescent="0.75">
      <c r="A28" s="7"/>
      <c r="B28" t="s">
        <v>5</v>
      </c>
      <c r="C28" s="13">
        <v>1800</v>
      </c>
      <c r="D28" s="13">
        <v>214994.02222222224</v>
      </c>
      <c r="E28" s="14">
        <v>195031.65555555557</v>
      </c>
    </row>
    <row r="29" spans="1:9" ht="15.5" thickBot="1" x14ac:dyDescent="0.9">
      <c r="A29" s="15"/>
      <c r="B29" s="16" t="s">
        <v>6</v>
      </c>
      <c r="C29" s="17">
        <v>4849</v>
      </c>
      <c r="D29" s="17">
        <v>186716.18168694575</v>
      </c>
      <c r="E29" s="18">
        <v>136610.70736234274</v>
      </c>
    </row>
    <row r="30" spans="1:9" x14ac:dyDescent="0.75">
      <c r="A30" s="4" t="s">
        <v>14</v>
      </c>
      <c r="B30" s="5" t="s">
        <v>4</v>
      </c>
      <c r="C30" s="11">
        <v>1452</v>
      </c>
      <c r="D30" s="11">
        <v>197295.61639118457</v>
      </c>
      <c r="E30" s="12">
        <v>151312.63429752065</v>
      </c>
    </row>
    <row r="31" spans="1:9" x14ac:dyDescent="0.75">
      <c r="A31" s="7"/>
      <c r="B31" t="s">
        <v>5</v>
      </c>
      <c r="C31" s="13">
        <v>332</v>
      </c>
      <c r="D31" s="13">
        <v>225000.19578313254</v>
      </c>
      <c r="E31" s="14">
        <v>198271.28012048194</v>
      </c>
    </row>
    <row r="32" spans="1:9" ht="15.5" thickBot="1" x14ac:dyDescent="0.9">
      <c r="A32" s="15"/>
      <c r="B32" s="16" t="s">
        <v>6</v>
      </c>
      <c r="C32" s="17">
        <v>1120</v>
      </c>
      <c r="D32" s="17">
        <v>189083.1875</v>
      </c>
      <c r="E32" s="18">
        <v>137392.75</v>
      </c>
    </row>
    <row r="33" spans="1:5" x14ac:dyDescent="0.75">
      <c r="A33" s="24">
        <v>-1924</v>
      </c>
      <c r="B33" s="5" t="s">
        <v>4</v>
      </c>
      <c r="C33" s="11">
        <v>169</v>
      </c>
      <c r="D33" s="11">
        <v>195556.15384615384</v>
      </c>
      <c r="E33" s="12">
        <v>142142.48520710057</v>
      </c>
    </row>
    <row r="34" spans="1:5" x14ac:dyDescent="0.75">
      <c r="A34" s="7"/>
      <c r="B34" t="s">
        <v>5</v>
      </c>
      <c r="C34" s="13">
        <v>35</v>
      </c>
      <c r="D34" s="13">
        <v>234559.28571428571</v>
      </c>
      <c r="E34" s="14">
        <v>182448.14285714287</v>
      </c>
    </row>
    <row r="35" spans="1:5" ht="15.5" thickBot="1" x14ac:dyDescent="0.9">
      <c r="A35" s="15"/>
      <c r="B35" s="16" t="s">
        <v>6</v>
      </c>
      <c r="C35" s="17">
        <v>134</v>
      </c>
      <c r="D35" s="17">
        <v>185368.76865671642</v>
      </c>
      <c r="E35" s="18">
        <v>131614.88805970148</v>
      </c>
    </row>
    <row r="36" spans="1:5" x14ac:dyDescent="0.75">
      <c r="A36" s="4" t="s">
        <v>15</v>
      </c>
      <c r="B36" s="5" t="s">
        <v>4</v>
      </c>
      <c r="C36" s="11">
        <v>207823</v>
      </c>
      <c r="D36" s="11">
        <v>204871.61538905703</v>
      </c>
      <c r="E36" s="12">
        <v>187879.18026397465</v>
      </c>
    </row>
    <row r="37" spans="1:5" x14ac:dyDescent="0.75">
      <c r="A37" s="7"/>
      <c r="B37" t="s">
        <v>5</v>
      </c>
      <c r="C37" s="13">
        <v>74520</v>
      </c>
      <c r="D37" s="13">
        <v>231761.19223027377</v>
      </c>
      <c r="E37" s="14">
        <v>225098.51006441223</v>
      </c>
    </row>
    <row r="38" spans="1:5" ht="15.5" thickBot="1" x14ac:dyDescent="0.9">
      <c r="A38" s="15"/>
      <c r="B38" s="16" t="s">
        <v>6</v>
      </c>
      <c r="C38" s="17">
        <v>133303</v>
      </c>
      <c r="D38" s="17">
        <v>189839.61111152786</v>
      </c>
      <c r="E38" s="18">
        <v>167072.56333315829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207823</v>
      </c>
      <c r="D42" s="11">
        <v>204871.61538905703</v>
      </c>
      <c r="E42" s="12">
        <v>187879.18026397465</v>
      </c>
    </row>
    <row r="43" spans="1:5" x14ac:dyDescent="0.75">
      <c r="A43" s="7"/>
      <c r="B43" t="s">
        <v>5</v>
      </c>
      <c r="C43" s="13">
        <v>74520</v>
      </c>
      <c r="D43" s="13">
        <v>231761.19223027377</v>
      </c>
      <c r="E43" s="14">
        <v>225098.51006441223</v>
      </c>
    </row>
    <row r="44" spans="1:5" ht="15.5" thickBot="1" x14ac:dyDescent="0.9">
      <c r="A44" s="15"/>
      <c r="B44" s="16" t="s">
        <v>6</v>
      </c>
      <c r="C44" s="17">
        <v>133303</v>
      </c>
      <c r="D44" s="17">
        <v>189839.61111152786</v>
      </c>
      <c r="E44" s="18">
        <v>167072.56333315829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C58D-6FE5-48E6-92C5-4FB1B1712807}">
  <dimension ref="A1:K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1" x14ac:dyDescent="0.75">
      <c r="A1" s="2" t="s">
        <v>27</v>
      </c>
      <c r="B1" s="2"/>
      <c r="C1" s="1"/>
      <c r="D1" s="1"/>
      <c r="E1" s="1"/>
    </row>
    <row r="2" spans="1:11" x14ac:dyDescent="0.75">
      <c r="A2" s="2"/>
      <c r="B2"/>
      <c r="C2" s="1"/>
      <c r="D2" s="1"/>
      <c r="E2" s="1"/>
    </row>
    <row r="3" spans="1:11" ht="15.5" thickBot="1" x14ac:dyDescent="0.9">
      <c r="A3" s="3" t="s">
        <v>23</v>
      </c>
      <c r="B3" s="3"/>
      <c r="C3" s="1"/>
      <c r="D3" s="1"/>
      <c r="E3" s="1"/>
      <c r="G3" s="25" t="s">
        <v>34</v>
      </c>
      <c r="H3" s="25" t="s">
        <v>32</v>
      </c>
      <c r="I3" s="25" t="s">
        <v>33</v>
      </c>
    </row>
    <row r="4" spans="1:11" x14ac:dyDescent="0.75">
      <c r="A4" s="4"/>
      <c r="B4" s="5"/>
      <c r="C4" s="6" t="s">
        <v>1</v>
      </c>
      <c r="D4" s="19" t="s">
        <v>29</v>
      </c>
      <c r="E4" s="20" t="s">
        <v>30</v>
      </c>
      <c r="G4" s="25">
        <v>58</v>
      </c>
      <c r="I4" s="23">
        <f>D8</f>
        <v>206632</v>
      </c>
    </row>
    <row r="5" spans="1:11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I7-2/5*(I7-D8)</f>
        <v>215576.21290245076</v>
      </c>
    </row>
    <row r="6" spans="1:11" x14ac:dyDescent="0.75">
      <c r="A6" s="4" t="s">
        <v>28</v>
      </c>
      <c r="B6" s="5" t="s">
        <v>4</v>
      </c>
      <c r="C6" s="11">
        <v>420</v>
      </c>
      <c r="D6" s="11">
        <v>206632</v>
      </c>
      <c r="E6" s="12">
        <v>206178</v>
      </c>
      <c r="G6" s="25">
        <v>60</v>
      </c>
      <c r="I6">
        <f>I7-1/3*(I7-D8)</f>
        <v>216570.0143360564</v>
      </c>
      <c r="J6" s="23"/>
      <c r="K6" s="23"/>
    </row>
    <row r="7" spans="1:11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H7" s="21"/>
      <c r="I7" s="26">
        <f>D11</f>
        <v>221539.02150408458</v>
      </c>
      <c r="J7" s="23"/>
      <c r="K7" s="23"/>
    </row>
    <row r="8" spans="1:11" ht="15.5" thickBot="1" x14ac:dyDescent="0.9">
      <c r="A8" s="15"/>
      <c r="B8" s="16" t="s">
        <v>6</v>
      </c>
      <c r="C8" s="17">
        <v>420</v>
      </c>
      <c r="D8" s="17">
        <v>206632</v>
      </c>
      <c r="E8" s="18">
        <v>206178</v>
      </c>
      <c r="G8" s="25">
        <v>62</v>
      </c>
      <c r="I8">
        <f>I$7+1/5*(I$12-I$7)</f>
        <v>216027.66944653785</v>
      </c>
      <c r="J8" s="23"/>
      <c r="K8" s="23"/>
    </row>
    <row r="9" spans="1:11" x14ac:dyDescent="0.75">
      <c r="A9" s="4" t="s">
        <v>7</v>
      </c>
      <c r="B9" s="5" t="s">
        <v>4</v>
      </c>
      <c r="C9" s="11">
        <v>8324</v>
      </c>
      <c r="D9" s="11">
        <v>221539.02150408458</v>
      </c>
      <c r="E9" s="12">
        <v>219884.23834694858</v>
      </c>
      <c r="G9" s="25">
        <v>63</v>
      </c>
      <c r="H9" s="21"/>
      <c r="I9">
        <f>I$7+2/5*(I$12-I$7)</f>
        <v>210516.31738899113</v>
      </c>
    </row>
    <row r="10" spans="1:11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I10">
        <f>I$7+3/5*(I$12-I$7)</f>
        <v>205004.9653314444</v>
      </c>
    </row>
    <row r="11" spans="1:11" ht="15.5" thickBot="1" x14ac:dyDescent="0.9">
      <c r="A11" s="15"/>
      <c r="B11" s="16" t="s">
        <v>6</v>
      </c>
      <c r="C11" s="17">
        <v>8324</v>
      </c>
      <c r="D11" s="17">
        <v>221539.02150408458</v>
      </c>
      <c r="E11" s="18">
        <v>219884.23834694858</v>
      </c>
      <c r="G11" s="25">
        <v>65</v>
      </c>
      <c r="H11" s="33">
        <f>D13</f>
        <v>255732.51776875238</v>
      </c>
      <c r="I11">
        <f>I$7+4/5*(I$12-I$7)</f>
        <v>199493.61327389767</v>
      </c>
    </row>
    <row r="12" spans="1:11" x14ac:dyDescent="0.75">
      <c r="A12" s="4" t="s">
        <v>8</v>
      </c>
      <c r="B12" s="5" t="s">
        <v>4</v>
      </c>
      <c r="C12" s="11">
        <v>40833</v>
      </c>
      <c r="D12" s="11">
        <v>217812.50985722331</v>
      </c>
      <c r="E12" s="12">
        <v>210546.56099233462</v>
      </c>
      <c r="G12" s="25">
        <v>66</v>
      </c>
      <c r="H12" s="28">
        <f>D13</f>
        <v>255732.51776875238</v>
      </c>
      <c r="I12" s="29">
        <f>D14</f>
        <v>193982.26121635095</v>
      </c>
    </row>
    <row r="13" spans="1:11" x14ac:dyDescent="0.75">
      <c r="A13" s="7"/>
      <c r="B13" t="s">
        <v>5</v>
      </c>
      <c r="C13" s="13">
        <v>15758</v>
      </c>
      <c r="D13" s="13">
        <v>255732.51776875238</v>
      </c>
      <c r="E13" s="14">
        <v>252047.21792105597</v>
      </c>
      <c r="G13" s="25">
        <v>67</v>
      </c>
      <c r="H13">
        <f>H$12+1/5*(H$17-H$12)</f>
        <v>246789.58930641165</v>
      </c>
      <c r="I13">
        <f>I$12+1/5*(I$17-I$12)</f>
        <v>191087.68806457453</v>
      </c>
    </row>
    <row r="14" spans="1:11" ht="15.5" thickBot="1" x14ac:dyDescent="0.9">
      <c r="A14" s="15"/>
      <c r="B14" s="16" t="s">
        <v>6</v>
      </c>
      <c r="C14" s="17">
        <v>25075</v>
      </c>
      <c r="D14" s="17">
        <v>193982.26121635095</v>
      </c>
      <c r="E14" s="18">
        <v>184466.10827517448</v>
      </c>
      <c r="G14" s="25">
        <v>68</v>
      </c>
      <c r="H14">
        <f>H$12+2/5*(H$17-H$12)</f>
        <v>237846.66084407092</v>
      </c>
      <c r="I14">
        <f>I$12+2/5*(I$17-I$12)</f>
        <v>188193.11491279808</v>
      </c>
    </row>
    <row r="15" spans="1:11" x14ac:dyDescent="0.75">
      <c r="A15" s="4" t="s">
        <v>9</v>
      </c>
      <c r="B15" s="5" t="s">
        <v>4</v>
      </c>
      <c r="C15" s="11">
        <v>51696</v>
      </c>
      <c r="D15" s="11">
        <v>193011.54953961622</v>
      </c>
      <c r="E15" s="12">
        <v>180431.18113587124</v>
      </c>
      <c r="G15" s="25">
        <v>69</v>
      </c>
      <c r="H15">
        <f>H$12+3/5*(H$17-H$12)</f>
        <v>228903.73238173017</v>
      </c>
      <c r="I15">
        <f>I$12+3/5*(I$17-I$12)</f>
        <v>185298.54176102165</v>
      </c>
    </row>
    <row r="16" spans="1:11" x14ac:dyDescent="0.75">
      <c r="A16" s="7"/>
      <c r="B16" t="s">
        <v>5</v>
      </c>
      <c r="C16" s="13">
        <v>22153</v>
      </c>
      <c r="D16" s="13">
        <v>211017.87545704871</v>
      </c>
      <c r="E16" s="14">
        <v>205708.69972464227</v>
      </c>
      <c r="G16" s="25">
        <v>70</v>
      </c>
      <c r="H16">
        <f>H$12+4/5*(H$17-H$12)</f>
        <v>219960.80391938944</v>
      </c>
      <c r="I16">
        <f>I$12+4/5*(I$17-I$12)</f>
        <v>182403.9686092452</v>
      </c>
    </row>
    <row r="17" spans="1:9" ht="15.5" thickBot="1" x14ac:dyDescent="0.9">
      <c r="A17" s="15"/>
      <c r="B17" s="16" t="s">
        <v>6</v>
      </c>
      <c r="C17" s="17">
        <v>29543</v>
      </c>
      <c r="D17" s="17">
        <v>179509.39545746878</v>
      </c>
      <c r="E17" s="18">
        <v>161476.67857021969</v>
      </c>
      <c r="H17" s="29">
        <f>D16</f>
        <v>211017.87545704871</v>
      </c>
      <c r="I17" s="29">
        <f>D17</f>
        <v>179509.39545746878</v>
      </c>
    </row>
    <row r="18" spans="1:9" x14ac:dyDescent="0.75">
      <c r="A18" s="4" t="s">
        <v>10</v>
      </c>
      <c r="B18" s="5" t="s">
        <v>4</v>
      </c>
      <c r="C18" s="11">
        <v>38038</v>
      </c>
      <c r="D18" s="11">
        <v>193199.37049792314</v>
      </c>
      <c r="E18" s="12">
        <v>173240.96074977654</v>
      </c>
    </row>
    <row r="19" spans="1:9" x14ac:dyDescent="0.75">
      <c r="A19" s="7"/>
      <c r="B19" t="s">
        <v>5</v>
      </c>
      <c r="C19" s="13">
        <v>15094</v>
      </c>
      <c r="D19" s="13">
        <v>214651.65264343447</v>
      </c>
      <c r="E19" s="14">
        <v>206499.55081489333</v>
      </c>
    </row>
    <row r="20" spans="1:9" ht="15.5" thickBot="1" x14ac:dyDescent="0.9">
      <c r="A20" s="15"/>
      <c r="B20" s="16" t="s">
        <v>6</v>
      </c>
      <c r="C20" s="17">
        <v>22944</v>
      </c>
      <c r="D20" s="17">
        <v>179086.71591701533</v>
      </c>
      <c r="E20" s="18">
        <v>151361.37748430963</v>
      </c>
    </row>
    <row r="21" spans="1:9" x14ac:dyDescent="0.75">
      <c r="A21" s="4" t="s">
        <v>11</v>
      </c>
      <c r="B21" s="5" t="s">
        <v>4</v>
      </c>
      <c r="C21" s="11">
        <v>26985</v>
      </c>
      <c r="D21" s="11">
        <v>187289.5390031499</v>
      </c>
      <c r="E21" s="12">
        <v>157818.6605521586</v>
      </c>
    </row>
    <row r="22" spans="1:9" x14ac:dyDescent="0.75">
      <c r="A22" s="7"/>
      <c r="B22" t="s">
        <v>5</v>
      </c>
      <c r="C22" s="13">
        <v>9409</v>
      </c>
      <c r="D22" s="13">
        <v>207386.75789138061</v>
      </c>
      <c r="E22" s="14">
        <v>194934.14018492933</v>
      </c>
    </row>
    <row r="23" spans="1:9" ht="15.5" thickBot="1" x14ac:dyDescent="0.9">
      <c r="A23" s="15"/>
      <c r="B23" s="16" t="s">
        <v>6</v>
      </c>
      <c r="C23" s="17">
        <v>17576</v>
      </c>
      <c r="D23" s="17">
        <v>176530.84916932179</v>
      </c>
      <c r="E23" s="18">
        <v>137949.54654073736</v>
      </c>
    </row>
    <row r="24" spans="1:9" x14ac:dyDescent="0.75">
      <c r="A24" s="4" t="s">
        <v>12</v>
      </c>
      <c r="B24" s="5" t="s">
        <v>4</v>
      </c>
      <c r="C24" s="11">
        <v>15327</v>
      </c>
      <c r="D24" s="11">
        <v>194218.02081294448</v>
      </c>
      <c r="E24" s="12">
        <v>156276.18940431919</v>
      </c>
    </row>
    <row r="25" spans="1:9" x14ac:dyDescent="0.75">
      <c r="A25" s="7"/>
      <c r="B25" t="s">
        <v>5</v>
      </c>
      <c r="C25" s="13">
        <v>4540</v>
      </c>
      <c r="D25" s="13">
        <v>214754.01541850221</v>
      </c>
      <c r="E25" s="14">
        <v>197548.36674008809</v>
      </c>
    </row>
    <row r="26" spans="1:9" ht="15.5" thickBot="1" x14ac:dyDescent="0.9">
      <c r="A26" s="15"/>
      <c r="B26" s="16" t="s">
        <v>6</v>
      </c>
      <c r="C26" s="17">
        <v>10787</v>
      </c>
      <c r="D26" s="17">
        <v>185574.89339019189</v>
      </c>
      <c r="E26" s="18">
        <v>138905.67998516734</v>
      </c>
    </row>
    <row r="27" spans="1:9" x14ac:dyDescent="0.75">
      <c r="A27" s="4" t="s">
        <v>13</v>
      </c>
      <c r="B27" s="5" t="s">
        <v>4</v>
      </c>
      <c r="C27" s="11">
        <v>6444</v>
      </c>
      <c r="D27" s="11">
        <v>196526.05369335818</v>
      </c>
      <c r="E27" s="12">
        <v>152823.47998137801</v>
      </c>
    </row>
    <row r="28" spans="1:9" x14ac:dyDescent="0.75">
      <c r="A28" s="7"/>
      <c r="B28" t="s">
        <v>5</v>
      </c>
      <c r="C28" s="13">
        <v>1679</v>
      </c>
      <c r="D28" s="13">
        <v>224671.47111375819</v>
      </c>
      <c r="E28" s="14">
        <v>202096.20607504467</v>
      </c>
    </row>
    <row r="29" spans="1:9" ht="15.5" thickBot="1" x14ac:dyDescent="0.9">
      <c r="A29" s="15"/>
      <c r="B29" s="16" t="s">
        <v>6</v>
      </c>
      <c r="C29" s="17">
        <v>4765</v>
      </c>
      <c r="D29" s="17">
        <v>186608.70724029382</v>
      </c>
      <c r="E29" s="18">
        <v>135461.6946484785</v>
      </c>
    </row>
    <row r="30" spans="1:9" x14ac:dyDescent="0.75">
      <c r="A30" s="4" t="s">
        <v>14</v>
      </c>
      <c r="B30" s="5" t="s">
        <v>4</v>
      </c>
      <c r="C30" s="11">
        <v>1472</v>
      </c>
      <c r="D30" s="11">
        <v>195731.4504076087</v>
      </c>
      <c r="E30" s="12">
        <v>147535.41440217392</v>
      </c>
    </row>
    <row r="31" spans="1:9" x14ac:dyDescent="0.75">
      <c r="A31" s="7"/>
      <c r="B31" t="s">
        <v>5</v>
      </c>
      <c r="C31" s="13">
        <v>340</v>
      </c>
      <c r="D31" s="13">
        <v>232125.88235294117</v>
      </c>
      <c r="E31" s="14">
        <v>199367.11764705883</v>
      </c>
    </row>
    <row r="32" spans="1:9" ht="15.5" thickBot="1" x14ac:dyDescent="0.9">
      <c r="A32" s="15"/>
      <c r="B32" s="16" t="s">
        <v>6</v>
      </c>
      <c r="C32" s="17">
        <v>1132</v>
      </c>
      <c r="D32" s="17">
        <v>184800.26060070671</v>
      </c>
      <c r="E32" s="18">
        <v>131967.58833922262</v>
      </c>
    </row>
    <row r="33" spans="1:5" x14ac:dyDescent="0.75">
      <c r="A33" s="24">
        <v>-1924</v>
      </c>
      <c r="B33" s="5" t="s">
        <v>4</v>
      </c>
      <c r="C33" s="11">
        <v>164</v>
      </c>
      <c r="D33" s="11">
        <v>191869.39024390245</v>
      </c>
      <c r="E33" s="12">
        <v>141525.9756097561</v>
      </c>
    </row>
    <row r="34" spans="1:5" x14ac:dyDescent="0.75">
      <c r="A34" s="7"/>
      <c r="B34" t="s">
        <v>5</v>
      </c>
      <c r="C34" s="13">
        <v>29</v>
      </c>
      <c r="D34" s="13">
        <v>216337.06896551725</v>
      </c>
      <c r="E34" s="14">
        <v>182245</v>
      </c>
    </row>
    <row r="35" spans="1:5" ht="15.5" thickBot="1" x14ac:dyDescent="0.9">
      <c r="A35" s="15"/>
      <c r="B35" s="16" t="s">
        <v>6</v>
      </c>
      <c r="C35" s="17">
        <v>135</v>
      </c>
      <c r="D35" s="17">
        <v>186613.37037037036</v>
      </c>
      <c r="E35" s="18">
        <v>132778.92592592593</v>
      </c>
    </row>
    <row r="36" spans="1:5" x14ac:dyDescent="0.75">
      <c r="A36" s="4" t="s">
        <v>15</v>
      </c>
      <c r="B36" s="5" t="s">
        <v>4</v>
      </c>
      <c r="C36" s="11">
        <v>189703</v>
      </c>
      <c r="D36" s="11">
        <v>199092.48844246005</v>
      </c>
      <c r="E36" s="12">
        <v>180864.97087552649</v>
      </c>
    </row>
    <row r="37" spans="1:5" x14ac:dyDescent="0.75">
      <c r="A37" s="7"/>
      <c r="B37" t="s">
        <v>5</v>
      </c>
      <c r="C37" s="13">
        <v>69002</v>
      </c>
      <c r="D37" s="13">
        <v>222213.40345207386</v>
      </c>
      <c r="E37" s="14">
        <v>214328.91032143997</v>
      </c>
    </row>
    <row r="38" spans="1:5" ht="15.5" thickBot="1" x14ac:dyDescent="0.9">
      <c r="A38" s="15"/>
      <c r="B38" s="16" t="s">
        <v>6</v>
      </c>
      <c r="C38" s="17">
        <v>120701</v>
      </c>
      <c r="D38" s="17">
        <v>185874.79034970712</v>
      </c>
      <c r="E38" s="18">
        <v>161734.40236617759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189703</v>
      </c>
      <c r="D42" s="11">
        <v>199092.48844246005</v>
      </c>
      <c r="E42" s="12">
        <v>180864.97087552649</v>
      </c>
    </row>
    <row r="43" spans="1:5" x14ac:dyDescent="0.75">
      <c r="A43" s="7"/>
      <c r="B43" t="s">
        <v>5</v>
      </c>
      <c r="C43" s="13">
        <v>69002</v>
      </c>
      <c r="D43" s="13">
        <v>222213.40345207386</v>
      </c>
      <c r="E43" s="14">
        <v>214328.91032143997</v>
      </c>
    </row>
    <row r="44" spans="1:5" ht="15.5" thickBot="1" x14ac:dyDescent="0.9">
      <c r="A44" s="15"/>
      <c r="B44" s="16" t="s">
        <v>6</v>
      </c>
      <c r="C44" s="17">
        <v>120701</v>
      </c>
      <c r="D44" s="17">
        <v>185874.79034970712</v>
      </c>
      <c r="E44" s="18">
        <v>161734.40236617759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20A0-8362-4B2D-B0FD-0D9CF4BADBE1}">
  <dimension ref="A1:K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1" x14ac:dyDescent="0.75">
      <c r="A1" s="2" t="s">
        <v>27</v>
      </c>
      <c r="B1" s="2"/>
      <c r="C1" s="1"/>
      <c r="D1" s="1"/>
      <c r="E1" s="1"/>
    </row>
    <row r="2" spans="1:11" x14ac:dyDescent="0.75">
      <c r="A2" s="2"/>
      <c r="B2"/>
      <c r="C2" s="1"/>
      <c r="D2" s="1"/>
      <c r="E2" s="1"/>
    </row>
    <row r="3" spans="1:11" ht="15.5" thickBot="1" x14ac:dyDescent="0.9">
      <c r="A3" s="3" t="s">
        <v>24</v>
      </c>
      <c r="B3" s="3"/>
      <c r="C3" s="1"/>
      <c r="D3" s="1"/>
      <c r="E3" s="1"/>
      <c r="G3" s="25" t="s">
        <v>34</v>
      </c>
      <c r="H3" s="25" t="s">
        <v>32</v>
      </c>
      <c r="I3" s="25" t="s">
        <v>33</v>
      </c>
    </row>
    <row r="4" spans="1:11" x14ac:dyDescent="0.75">
      <c r="A4" s="4"/>
      <c r="B4" s="5"/>
      <c r="C4" s="6" t="s">
        <v>1</v>
      </c>
      <c r="D4" s="19" t="s">
        <v>29</v>
      </c>
      <c r="E4" s="20" t="s">
        <v>30</v>
      </c>
      <c r="G4" s="25">
        <v>58</v>
      </c>
      <c r="I4" s="23">
        <f>D8</f>
        <v>207998</v>
      </c>
    </row>
    <row r="5" spans="1:11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I7-2/5*(I7-D8)</f>
        <v>219948.35326656254</v>
      </c>
    </row>
    <row r="6" spans="1:11" x14ac:dyDescent="0.75">
      <c r="A6" s="4" t="s">
        <v>28</v>
      </c>
      <c r="B6" s="5" t="s">
        <v>4</v>
      </c>
      <c r="C6" s="11">
        <v>429</v>
      </c>
      <c r="D6" s="11">
        <v>207998</v>
      </c>
      <c r="E6" s="12">
        <v>206355</v>
      </c>
      <c r="G6" s="25">
        <v>60</v>
      </c>
      <c r="I6">
        <f>I7-1/3*(I7-D8)</f>
        <v>221276.17029618059</v>
      </c>
      <c r="J6" s="23"/>
      <c r="K6" s="23"/>
    </row>
    <row r="7" spans="1:11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H7" s="21"/>
      <c r="I7" s="26">
        <f>D11</f>
        <v>227915.25544427088</v>
      </c>
      <c r="J7" s="23"/>
      <c r="K7" s="23"/>
    </row>
    <row r="8" spans="1:11" ht="15.5" thickBot="1" x14ac:dyDescent="0.9">
      <c r="A8" s="15"/>
      <c r="B8" s="16" t="s">
        <v>6</v>
      </c>
      <c r="C8" s="17">
        <v>429</v>
      </c>
      <c r="D8" s="17">
        <v>207998</v>
      </c>
      <c r="E8" s="18">
        <v>206355</v>
      </c>
      <c r="G8" s="25">
        <v>62</v>
      </c>
      <c r="I8">
        <f>I$7+1/5*(I$12-I$7)</f>
        <v>222151.53457911345</v>
      </c>
      <c r="J8" s="23"/>
      <c r="K8" s="23"/>
    </row>
    <row r="9" spans="1:11" x14ac:dyDescent="0.75">
      <c r="A9" s="4" t="s">
        <v>7</v>
      </c>
      <c r="B9" s="5" t="s">
        <v>4</v>
      </c>
      <c r="C9" s="11">
        <v>10883</v>
      </c>
      <c r="D9" s="11">
        <v>227915.25544427088</v>
      </c>
      <c r="E9" s="12">
        <v>225585.28438849581</v>
      </c>
      <c r="G9" s="25">
        <v>63</v>
      </c>
      <c r="H9" s="21"/>
      <c r="I9">
        <f>I$7+2/5*(I$12-I$7)</f>
        <v>216387.81371395601</v>
      </c>
    </row>
    <row r="10" spans="1:11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I10">
        <f>I$7+3/5*(I$12-I$7)</f>
        <v>210624.09284879858</v>
      </c>
    </row>
    <row r="11" spans="1:11" ht="15.5" thickBot="1" x14ac:dyDescent="0.9">
      <c r="A11" s="15"/>
      <c r="B11" s="16" t="s">
        <v>6</v>
      </c>
      <c r="C11" s="17">
        <v>10883</v>
      </c>
      <c r="D11" s="17">
        <v>227915.25544427088</v>
      </c>
      <c r="E11" s="18">
        <v>225585.28438849581</v>
      </c>
      <c r="G11" s="25">
        <v>65</v>
      </c>
      <c r="H11" s="33">
        <f>D13</f>
        <v>264473.15219207841</v>
      </c>
      <c r="I11">
        <f>I$7+4/5*(I$12-I$7)</f>
        <v>204860.37198364115</v>
      </c>
    </row>
    <row r="12" spans="1:11" x14ac:dyDescent="0.75">
      <c r="A12" s="4" t="s">
        <v>8</v>
      </c>
      <c r="B12" s="5" t="s">
        <v>4</v>
      </c>
      <c r="C12" s="11">
        <v>48394</v>
      </c>
      <c r="D12" s="11">
        <v>223347.04519155266</v>
      </c>
      <c r="E12" s="12">
        <v>214168.32747861306</v>
      </c>
      <c r="G12" s="25">
        <v>66</v>
      </c>
      <c r="H12" s="28">
        <f>D13</f>
        <v>264473.15219207841</v>
      </c>
      <c r="I12" s="29">
        <f>D14</f>
        <v>199096.65111848371</v>
      </c>
    </row>
    <row r="13" spans="1:11" x14ac:dyDescent="0.75">
      <c r="A13" s="7"/>
      <c r="B13" t="s">
        <v>5</v>
      </c>
      <c r="C13" s="13">
        <v>17951</v>
      </c>
      <c r="D13" s="13">
        <v>264473.15219207841</v>
      </c>
      <c r="E13" s="14">
        <v>260530.85287727704</v>
      </c>
      <c r="G13" s="25">
        <v>67</v>
      </c>
      <c r="H13">
        <f>H$12+1/5*(H$17-H$12)</f>
        <v>255665.99121738758</v>
      </c>
      <c r="I13">
        <f>I$12+1/5*(I$17-I$12)</f>
        <v>195743.46378360811</v>
      </c>
    </row>
    <row r="14" spans="1:11" ht="15.5" thickBot="1" x14ac:dyDescent="0.9">
      <c r="A14" s="15"/>
      <c r="B14" s="16" t="s">
        <v>6</v>
      </c>
      <c r="C14" s="17">
        <v>30443</v>
      </c>
      <c r="D14" s="17">
        <v>199096.65111848371</v>
      </c>
      <c r="E14" s="18">
        <v>186830.23026639951</v>
      </c>
      <c r="G14" s="25">
        <v>68</v>
      </c>
      <c r="H14">
        <f>H$12+2/5*(H$17-H$12)</f>
        <v>246858.83024269674</v>
      </c>
      <c r="I14">
        <f>I$12+2/5*(I$17-I$12)</f>
        <v>192390.2764487325</v>
      </c>
    </row>
    <row r="15" spans="1:11" x14ac:dyDescent="0.75">
      <c r="A15" s="4" t="s">
        <v>9</v>
      </c>
      <c r="B15" s="5" t="s">
        <v>4</v>
      </c>
      <c r="C15" s="11">
        <v>61866</v>
      </c>
      <c r="D15" s="11">
        <v>198215.56161704328</v>
      </c>
      <c r="E15" s="12">
        <v>182531.52604015131</v>
      </c>
      <c r="G15" s="25">
        <v>69</v>
      </c>
      <c r="H15">
        <f>H$12+3/5*(H$17-H$12)</f>
        <v>238051.66926800591</v>
      </c>
      <c r="I15">
        <f>I$12+3/5*(I$17-I$12)</f>
        <v>189037.08911385687</v>
      </c>
    </row>
    <row r="16" spans="1:11" x14ac:dyDescent="0.75">
      <c r="A16" s="7"/>
      <c r="B16" t="s">
        <v>5</v>
      </c>
      <c r="C16" s="13">
        <v>25789</v>
      </c>
      <c r="D16" s="13">
        <v>220437.34731862423</v>
      </c>
      <c r="E16" s="14">
        <v>213977.56349606422</v>
      </c>
      <c r="G16" s="25">
        <v>70</v>
      </c>
      <c r="H16">
        <f>H$12+4/5*(H$17-H$12)</f>
        <v>229244.50829331507</v>
      </c>
      <c r="I16">
        <f>I$12+4/5*(I$17-I$12)</f>
        <v>185683.90177898126</v>
      </c>
    </row>
    <row r="17" spans="1:9" ht="15.5" thickBot="1" x14ac:dyDescent="0.9">
      <c r="A17" s="15"/>
      <c r="B17" s="16" t="s">
        <v>6</v>
      </c>
      <c r="C17" s="17">
        <v>36077</v>
      </c>
      <c r="D17" s="17">
        <v>182330.71444410566</v>
      </c>
      <c r="E17" s="18">
        <v>160052.88701943067</v>
      </c>
      <c r="H17" s="29">
        <f>D16</f>
        <v>220437.34731862423</v>
      </c>
      <c r="I17" s="29">
        <f>D17</f>
        <v>182330.71444410566</v>
      </c>
    </row>
    <row r="18" spans="1:9" x14ac:dyDescent="0.75">
      <c r="A18" s="4" t="s">
        <v>10</v>
      </c>
      <c r="B18" s="5" t="s">
        <v>4</v>
      </c>
      <c r="C18" s="11">
        <v>44578</v>
      </c>
      <c r="D18" s="11">
        <v>195470.58683655615</v>
      </c>
      <c r="E18" s="12">
        <v>172435.65076943784</v>
      </c>
    </row>
    <row r="19" spans="1:9" x14ac:dyDescent="0.75">
      <c r="A19" s="7"/>
      <c r="B19" t="s">
        <v>5</v>
      </c>
      <c r="C19" s="13">
        <v>17043</v>
      </c>
      <c r="D19" s="13">
        <v>219437.35052514228</v>
      </c>
      <c r="E19" s="14">
        <v>210909.3487062137</v>
      </c>
    </row>
    <row r="20" spans="1:9" ht="15.5" thickBot="1" x14ac:dyDescent="0.9">
      <c r="A20" s="15"/>
      <c r="B20" s="16" t="s">
        <v>6</v>
      </c>
      <c r="C20" s="17">
        <v>27535</v>
      </c>
      <c r="D20" s="17">
        <v>180636.17414200108</v>
      </c>
      <c r="E20" s="18">
        <v>148622.05956055928</v>
      </c>
    </row>
    <row r="21" spans="1:9" x14ac:dyDescent="0.75">
      <c r="A21" s="4" t="s">
        <v>11</v>
      </c>
      <c r="B21" s="5" t="s">
        <v>4</v>
      </c>
      <c r="C21" s="11">
        <v>32887</v>
      </c>
      <c r="D21" s="11">
        <v>188344.07638276523</v>
      </c>
      <c r="E21" s="12">
        <v>155814.31082190532</v>
      </c>
    </row>
    <row r="22" spans="1:9" x14ac:dyDescent="0.75">
      <c r="A22" s="7"/>
      <c r="B22" t="s">
        <v>5</v>
      </c>
      <c r="C22" s="13">
        <v>11046</v>
      </c>
      <c r="D22" s="13">
        <v>210993.64113706318</v>
      </c>
      <c r="E22" s="14">
        <v>198408.613525258</v>
      </c>
    </row>
    <row r="23" spans="1:9" ht="15.5" thickBot="1" x14ac:dyDescent="0.9">
      <c r="A23" s="15"/>
      <c r="B23" s="16" t="s">
        <v>6</v>
      </c>
      <c r="C23" s="17">
        <v>21841</v>
      </c>
      <c r="D23" s="17">
        <v>176889.14793278696</v>
      </c>
      <c r="E23" s="18">
        <v>134272.40945927385</v>
      </c>
    </row>
    <row r="24" spans="1:9" x14ac:dyDescent="0.75">
      <c r="A24" s="4" t="s">
        <v>12</v>
      </c>
      <c r="B24" s="5" t="s">
        <v>4</v>
      </c>
      <c r="C24" s="11">
        <v>18227</v>
      </c>
      <c r="D24" s="11">
        <v>193190.54589345478</v>
      </c>
      <c r="E24" s="12">
        <v>153291.66456355955</v>
      </c>
    </row>
    <row r="25" spans="1:9" x14ac:dyDescent="0.75">
      <c r="A25" s="7"/>
      <c r="B25" t="s">
        <v>5</v>
      </c>
      <c r="C25" s="13">
        <v>5109</v>
      </c>
      <c r="D25" s="13">
        <v>214178.73850068505</v>
      </c>
      <c r="E25" s="14">
        <v>198026.37306713642</v>
      </c>
    </row>
    <row r="26" spans="1:9" ht="15.5" thickBot="1" x14ac:dyDescent="0.9">
      <c r="A26" s="15"/>
      <c r="B26" s="16" t="s">
        <v>6</v>
      </c>
      <c r="C26" s="17">
        <v>13118</v>
      </c>
      <c r="D26" s="17">
        <v>185016.38245159324</v>
      </c>
      <c r="E26" s="18">
        <v>135869.06769324592</v>
      </c>
    </row>
    <row r="27" spans="1:9" x14ac:dyDescent="0.75">
      <c r="A27" s="4" t="s">
        <v>13</v>
      </c>
      <c r="B27" s="5" t="s">
        <v>4</v>
      </c>
      <c r="C27" s="11">
        <v>7076</v>
      </c>
      <c r="D27" s="11">
        <v>195853.41435839457</v>
      </c>
      <c r="E27" s="12">
        <v>151413.15079140756</v>
      </c>
    </row>
    <row r="28" spans="1:9" x14ac:dyDescent="0.75">
      <c r="A28" s="7"/>
      <c r="B28" t="s">
        <v>5</v>
      </c>
      <c r="C28" s="13">
        <v>1824</v>
      </c>
      <c r="D28" s="13">
        <v>226244.95888157896</v>
      </c>
      <c r="E28" s="14">
        <v>203909.54495614034</v>
      </c>
    </row>
    <row r="29" spans="1:9" ht="15.5" thickBot="1" x14ac:dyDescent="0.9">
      <c r="A29" s="15"/>
      <c r="B29" s="16" t="s">
        <v>6</v>
      </c>
      <c r="C29" s="17">
        <v>5252</v>
      </c>
      <c r="D29" s="17">
        <v>185298.54436405178</v>
      </c>
      <c r="E29" s="18">
        <v>133181.34900990099</v>
      </c>
    </row>
    <row r="30" spans="1:9" x14ac:dyDescent="0.75">
      <c r="A30" s="4" t="s">
        <v>14</v>
      </c>
      <c r="B30" s="5" t="s">
        <v>4</v>
      </c>
      <c r="C30" s="11">
        <v>1435</v>
      </c>
      <c r="D30" s="11">
        <v>192898.36933797909</v>
      </c>
      <c r="E30" s="12">
        <v>145011.84668989546</v>
      </c>
    </row>
    <row r="31" spans="1:9" x14ac:dyDescent="0.75">
      <c r="A31" s="7"/>
      <c r="B31" t="s">
        <v>5</v>
      </c>
      <c r="C31" s="13">
        <v>311</v>
      </c>
      <c r="D31" s="13">
        <v>219943.32797427653</v>
      </c>
      <c r="E31" s="14">
        <v>195095.12861736334</v>
      </c>
    </row>
    <row r="32" spans="1:9" ht="15.5" thickBot="1" x14ac:dyDescent="0.9">
      <c r="A32" s="15"/>
      <c r="B32" s="16" t="s">
        <v>6</v>
      </c>
      <c r="C32" s="17">
        <v>1124</v>
      </c>
      <c r="D32" s="17">
        <v>185415.28914590747</v>
      </c>
      <c r="E32" s="18">
        <v>131154.28380782917</v>
      </c>
    </row>
    <row r="33" spans="1:5" x14ac:dyDescent="0.75">
      <c r="A33" s="24">
        <v>-1924</v>
      </c>
      <c r="B33" s="5" t="s">
        <v>4</v>
      </c>
      <c r="C33" s="11">
        <v>170</v>
      </c>
      <c r="D33" s="11">
        <v>189145.26470588235</v>
      </c>
      <c r="E33" s="12">
        <v>135723.29411764705</v>
      </c>
    </row>
    <row r="34" spans="1:5" x14ac:dyDescent="0.75">
      <c r="A34" s="7"/>
      <c r="B34" t="s">
        <v>5</v>
      </c>
      <c r="C34" s="13">
        <v>27</v>
      </c>
      <c r="D34" s="13">
        <v>235224.07407407407</v>
      </c>
      <c r="E34" s="14">
        <v>183411.29629629629</v>
      </c>
    </row>
    <row r="35" spans="1:5" ht="15.5" thickBot="1" x14ac:dyDescent="0.9">
      <c r="A35" s="15"/>
      <c r="B35" s="16" t="s">
        <v>6</v>
      </c>
      <c r="C35" s="17">
        <v>143</v>
      </c>
      <c r="D35" s="17">
        <v>180445.06993006993</v>
      </c>
      <c r="E35" s="18">
        <v>126719.26573426573</v>
      </c>
    </row>
    <row r="36" spans="1:5" x14ac:dyDescent="0.75">
      <c r="A36" s="4" t="s">
        <v>15</v>
      </c>
      <c r="B36" s="5" t="s">
        <v>4</v>
      </c>
      <c r="C36" s="11">
        <v>225945</v>
      </c>
      <c r="D36" s="11">
        <v>202549.11553696697</v>
      </c>
      <c r="E36" s="12">
        <v>181939.15114297727</v>
      </c>
    </row>
    <row r="37" spans="1:5" x14ac:dyDescent="0.75">
      <c r="A37" s="7"/>
      <c r="B37" t="s">
        <v>5</v>
      </c>
      <c r="C37" s="13">
        <v>79100</v>
      </c>
      <c r="D37" s="13">
        <v>228629.40878634641</v>
      </c>
      <c r="E37" s="14">
        <v>220360.05992414666</v>
      </c>
    </row>
    <row r="38" spans="1:5" ht="15.5" thickBot="1" x14ac:dyDescent="0.9">
      <c r="A38" s="15"/>
      <c r="B38" s="16" t="s">
        <v>6</v>
      </c>
      <c r="C38" s="17">
        <v>146845</v>
      </c>
      <c r="D38" s="17">
        <v>188500.6208927781</v>
      </c>
      <c r="E38" s="18">
        <v>161243.22084510879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225945</v>
      </c>
      <c r="D42" s="11">
        <v>202549.11553696697</v>
      </c>
      <c r="E42" s="12">
        <v>181939.15114297727</v>
      </c>
    </row>
    <row r="43" spans="1:5" x14ac:dyDescent="0.75">
      <c r="A43" s="7"/>
      <c r="B43" t="s">
        <v>5</v>
      </c>
      <c r="C43" s="13">
        <v>79100</v>
      </c>
      <c r="D43" s="13">
        <v>228629.40878634641</v>
      </c>
      <c r="E43" s="14">
        <v>220360.05992414666</v>
      </c>
    </row>
    <row r="44" spans="1:5" ht="15.5" thickBot="1" x14ac:dyDescent="0.9">
      <c r="A44" s="15"/>
      <c r="B44" s="16" t="s">
        <v>6</v>
      </c>
      <c r="C44" s="17">
        <v>146845</v>
      </c>
      <c r="D44" s="17">
        <v>188500.6208927781</v>
      </c>
      <c r="E44" s="18">
        <v>161243.22084510879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EAF9-2BDB-457A-8114-8235253D9E31}">
  <dimension ref="A1:K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1" customWidth="1"/>
    <col min="2" max="2" width="9.1328125" style="21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1" x14ac:dyDescent="0.75">
      <c r="A1" s="2" t="s">
        <v>27</v>
      </c>
      <c r="B1" s="2"/>
      <c r="C1" s="1"/>
      <c r="D1" s="1"/>
      <c r="E1" s="1"/>
    </row>
    <row r="2" spans="1:11" x14ac:dyDescent="0.75">
      <c r="A2" s="2"/>
      <c r="B2"/>
      <c r="C2" s="1"/>
      <c r="D2" s="1"/>
      <c r="E2" s="1"/>
    </row>
    <row r="3" spans="1:11" ht="15.5" thickBot="1" x14ac:dyDescent="0.9">
      <c r="A3" s="3" t="s">
        <v>25</v>
      </c>
      <c r="B3" s="3"/>
      <c r="C3" s="1"/>
      <c r="D3" s="1"/>
      <c r="E3" s="1"/>
      <c r="G3" s="25" t="s">
        <v>34</v>
      </c>
      <c r="H3" s="25" t="s">
        <v>32</v>
      </c>
      <c r="I3" s="25" t="s">
        <v>33</v>
      </c>
    </row>
    <row r="4" spans="1:11" x14ac:dyDescent="0.75">
      <c r="A4" s="4"/>
      <c r="B4" s="5"/>
      <c r="C4" s="6" t="s">
        <v>1</v>
      </c>
      <c r="D4" s="19" t="s">
        <v>29</v>
      </c>
      <c r="E4" s="20" t="s">
        <v>30</v>
      </c>
      <c r="G4" s="25">
        <v>58</v>
      </c>
      <c r="I4" s="23">
        <f>D8</f>
        <v>205378</v>
      </c>
    </row>
    <row r="5" spans="1:11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I5">
        <f>I7-2/5*(I7-D8)</f>
        <v>214622.68339294838</v>
      </c>
    </row>
    <row r="6" spans="1:11" x14ac:dyDescent="0.75">
      <c r="A6" s="4" t="s">
        <v>28</v>
      </c>
      <c r="B6" s="5" t="s">
        <v>4</v>
      </c>
      <c r="C6" s="11">
        <v>602</v>
      </c>
      <c r="D6" s="11">
        <v>205378</v>
      </c>
      <c r="E6" s="12">
        <v>204571</v>
      </c>
      <c r="G6" s="25">
        <v>60</v>
      </c>
      <c r="I6">
        <f>I7-1/3*(I7-D8)</f>
        <v>215649.87043660932</v>
      </c>
      <c r="J6" s="23"/>
      <c r="K6" s="23"/>
    </row>
    <row r="7" spans="1:11" x14ac:dyDescent="0.75">
      <c r="A7" s="7"/>
      <c r="B7" t="s">
        <v>5</v>
      </c>
      <c r="C7" s="13">
        <v>0</v>
      </c>
      <c r="D7" s="13">
        <v>0</v>
      </c>
      <c r="E7" s="14">
        <v>0</v>
      </c>
      <c r="G7" s="25">
        <v>61</v>
      </c>
      <c r="H7" s="21"/>
      <c r="I7" s="26">
        <f>D11</f>
        <v>220785.80565491397</v>
      </c>
      <c r="J7" s="23"/>
      <c r="K7" s="23"/>
    </row>
    <row r="8" spans="1:11" ht="15.5" thickBot="1" x14ac:dyDescent="0.9">
      <c r="A8" s="15"/>
      <c r="B8" s="16" t="s">
        <v>6</v>
      </c>
      <c r="C8" s="17">
        <v>602</v>
      </c>
      <c r="D8" s="17">
        <v>205378</v>
      </c>
      <c r="E8" s="18">
        <v>204571</v>
      </c>
      <c r="G8" s="25">
        <v>62</v>
      </c>
      <c r="I8">
        <f>I$7+1/5*(I$12-I$7)</f>
        <v>215008.72302870851</v>
      </c>
      <c r="J8" s="23"/>
      <c r="K8" s="23"/>
    </row>
    <row r="9" spans="1:11" x14ac:dyDescent="0.75">
      <c r="A9" s="4" t="s">
        <v>7</v>
      </c>
      <c r="B9" s="5" t="s">
        <v>4</v>
      </c>
      <c r="C9" s="11">
        <v>11742</v>
      </c>
      <c r="D9" s="11">
        <v>220785.80565491397</v>
      </c>
      <c r="E9" s="12">
        <v>219172.54896951115</v>
      </c>
      <c r="G9" s="25">
        <v>63</v>
      </c>
      <c r="H9" s="21"/>
      <c r="I9">
        <f>I$7+2/5*(I$12-I$7)</f>
        <v>209231.64040250305</v>
      </c>
    </row>
    <row r="10" spans="1:11" x14ac:dyDescent="0.75">
      <c r="A10" s="7"/>
      <c r="B10" t="s">
        <v>5</v>
      </c>
      <c r="C10" s="13">
        <v>0</v>
      </c>
      <c r="D10" s="13">
        <v>0</v>
      </c>
      <c r="E10" s="14">
        <v>0</v>
      </c>
      <c r="G10" s="25">
        <v>64</v>
      </c>
      <c r="I10">
        <f>I$7+3/5*(I$12-I$7)</f>
        <v>203454.55777629762</v>
      </c>
    </row>
    <row r="11" spans="1:11" ht="15.5" thickBot="1" x14ac:dyDescent="0.9">
      <c r="A11" s="15"/>
      <c r="B11" s="16" t="s">
        <v>6</v>
      </c>
      <c r="C11" s="17">
        <v>11742</v>
      </c>
      <c r="D11" s="17">
        <v>220785.80565491397</v>
      </c>
      <c r="E11" s="18">
        <v>219172.54896951115</v>
      </c>
      <c r="G11" s="25">
        <v>65</v>
      </c>
      <c r="H11" s="33">
        <f>D13</f>
        <v>239346.31680779386</v>
      </c>
      <c r="I11">
        <f>I$7+4/5*(I$12-I$7)</f>
        <v>197677.47515009216</v>
      </c>
    </row>
    <row r="12" spans="1:11" x14ac:dyDescent="0.75">
      <c r="A12" s="4" t="s">
        <v>8</v>
      </c>
      <c r="B12" s="5" t="s">
        <v>4</v>
      </c>
      <c r="C12" s="11">
        <v>57760</v>
      </c>
      <c r="D12" s="11">
        <v>209943.97238573406</v>
      </c>
      <c r="E12" s="12">
        <v>202590.11971952909</v>
      </c>
      <c r="G12" s="25">
        <v>66</v>
      </c>
      <c r="H12" s="28">
        <f>D13</f>
        <v>239346.31680779386</v>
      </c>
      <c r="I12" s="29">
        <f>D14</f>
        <v>191900.39252388669</v>
      </c>
    </row>
    <row r="13" spans="1:11" x14ac:dyDescent="0.75">
      <c r="A13" s="7"/>
      <c r="B13" t="s">
        <v>5</v>
      </c>
      <c r="C13" s="13">
        <v>21966</v>
      </c>
      <c r="D13" s="13">
        <v>239346.31680779386</v>
      </c>
      <c r="E13" s="14">
        <v>236291.57493398889</v>
      </c>
      <c r="G13" s="25">
        <v>67</v>
      </c>
      <c r="H13">
        <f>H$12+1/5*(H$17-H$12)</f>
        <v>231396.35578069219</v>
      </c>
      <c r="I13">
        <f>I$12+1/5*(I$17-I$12)</f>
        <v>188543.84972481939</v>
      </c>
    </row>
    <row r="14" spans="1:11" ht="15.5" thickBot="1" x14ac:dyDescent="0.9">
      <c r="A14" s="15"/>
      <c r="B14" s="16" t="s">
        <v>6</v>
      </c>
      <c r="C14" s="17">
        <v>35794</v>
      </c>
      <c r="D14" s="17">
        <v>191900.39252388669</v>
      </c>
      <c r="E14" s="18">
        <v>181908.26898362854</v>
      </c>
      <c r="G14" s="25">
        <v>68</v>
      </c>
      <c r="H14">
        <f>H$12+2/5*(H$17-H$12)</f>
        <v>223446.39475359052</v>
      </c>
      <c r="I14">
        <f>I$12+2/5*(I$17-I$12)</f>
        <v>185187.30692575208</v>
      </c>
    </row>
    <row r="15" spans="1:11" x14ac:dyDescent="0.75">
      <c r="A15" s="4" t="s">
        <v>9</v>
      </c>
      <c r="B15" s="5" t="s">
        <v>4</v>
      </c>
      <c r="C15" s="11">
        <v>73088</v>
      </c>
      <c r="D15" s="11">
        <v>185648.31928633974</v>
      </c>
      <c r="E15" s="12">
        <v>173346.89846486427</v>
      </c>
      <c r="G15" s="25">
        <v>69</v>
      </c>
      <c r="H15">
        <f>H$12+3/5*(H$17-H$12)</f>
        <v>215496.43372648882</v>
      </c>
      <c r="I15">
        <f>I$12+3/5*(I$17-I$12)</f>
        <v>181830.76412668478</v>
      </c>
    </row>
    <row r="16" spans="1:11" x14ac:dyDescent="0.75">
      <c r="A16" s="7"/>
      <c r="B16" t="s">
        <v>5</v>
      </c>
      <c r="C16" s="13">
        <v>31442</v>
      </c>
      <c r="D16" s="13">
        <v>199596.51167228547</v>
      </c>
      <c r="E16" s="14">
        <v>194819.67416194899</v>
      </c>
      <c r="G16" s="25">
        <v>70</v>
      </c>
      <c r="H16">
        <f>H$12+4/5*(H$17-H$12)</f>
        <v>207546.47269938714</v>
      </c>
      <c r="I16">
        <f>I$12+4/5*(I$17-I$12)</f>
        <v>178474.22132761747</v>
      </c>
    </row>
    <row r="17" spans="1:9" ht="15.5" thickBot="1" x14ac:dyDescent="0.9">
      <c r="A17" s="15"/>
      <c r="B17" s="16" t="s">
        <v>6</v>
      </c>
      <c r="C17" s="17">
        <v>41646</v>
      </c>
      <c r="D17" s="17">
        <v>175117.67852855017</v>
      </c>
      <c r="E17" s="18">
        <v>157135.32920328484</v>
      </c>
      <c r="H17" s="29">
        <f>D16</f>
        <v>199596.51167228547</v>
      </c>
      <c r="I17" s="29">
        <f>D17</f>
        <v>175117.67852855017</v>
      </c>
    </row>
    <row r="18" spans="1:9" x14ac:dyDescent="0.75">
      <c r="A18" s="4" t="s">
        <v>10</v>
      </c>
      <c r="B18" s="5" t="s">
        <v>4</v>
      </c>
      <c r="C18" s="11">
        <v>53264</v>
      </c>
      <c r="D18" s="11">
        <v>186001.90757359567</v>
      </c>
      <c r="E18" s="12">
        <v>167143.05872634426</v>
      </c>
    </row>
    <row r="19" spans="1:9" x14ac:dyDescent="0.75">
      <c r="A19" s="7"/>
      <c r="B19" t="s">
        <v>5</v>
      </c>
      <c r="C19" s="13">
        <v>21480</v>
      </c>
      <c r="D19" s="13">
        <v>201883.42132216014</v>
      </c>
      <c r="E19" s="14">
        <v>195009.80702979516</v>
      </c>
    </row>
    <row r="20" spans="1:9" ht="15.5" thickBot="1" x14ac:dyDescent="0.9">
      <c r="A20" s="15"/>
      <c r="B20" s="16" t="s">
        <v>6</v>
      </c>
      <c r="C20" s="17">
        <v>31784</v>
      </c>
      <c r="D20" s="17">
        <v>175268.99430531086</v>
      </c>
      <c r="E20" s="18">
        <v>148310.38336899068</v>
      </c>
    </row>
    <row r="21" spans="1:9" x14ac:dyDescent="0.75">
      <c r="A21" s="4" t="s">
        <v>11</v>
      </c>
      <c r="B21" s="5" t="s">
        <v>4</v>
      </c>
      <c r="C21" s="11">
        <v>36212</v>
      </c>
      <c r="D21" s="11">
        <v>180227.48522589196</v>
      </c>
      <c r="E21" s="12">
        <v>152977.40997459405</v>
      </c>
    </row>
    <row r="22" spans="1:9" x14ac:dyDescent="0.75">
      <c r="A22" s="7"/>
      <c r="B22" t="s">
        <v>5</v>
      </c>
      <c r="C22" s="13">
        <v>12989</v>
      </c>
      <c r="D22" s="13">
        <v>194371.584032643</v>
      </c>
      <c r="E22" s="14">
        <v>184325.87959042267</v>
      </c>
    </row>
    <row r="23" spans="1:9" ht="15.5" thickBot="1" x14ac:dyDescent="0.9">
      <c r="A23" s="15"/>
      <c r="B23" s="16" t="s">
        <v>6</v>
      </c>
      <c r="C23" s="17">
        <v>23223</v>
      </c>
      <c r="D23" s="17">
        <v>172316.46169745512</v>
      </c>
      <c r="E23" s="18">
        <v>135443.70322525082</v>
      </c>
    </row>
    <row r="24" spans="1:9" x14ac:dyDescent="0.75">
      <c r="A24" s="4" t="s">
        <v>12</v>
      </c>
      <c r="B24" s="5" t="s">
        <v>4</v>
      </c>
      <c r="C24" s="11">
        <v>20015</v>
      </c>
      <c r="D24" s="11">
        <v>183967.46165375967</v>
      </c>
      <c r="E24" s="12">
        <v>149849.61803647265</v>
      </c>
    </row>
    <row r="25" spans="1:9" x14ac:dyDescent="0.75">
      <c r="A25" s="7"/>
      <c r="B25" t="s">
        <v>5</v>
      </c>
      <c r="C25" s="13">
        <v>6119</v>
      </c>
      <c r="D25" s="13">
        <v>191830.55973198236</v>
      </c>
      <c r="E25" s="14">
        <v>178304.51299231901</v>
      </c>
    </row>
    <row r="26" spans="1:9" ht="15.5" thickBot="1" x14ac:dyDescent="0.9">
      <c r="A26" s="15"/>
      <c r="B26" s="16" t="s">
        <v>6</v>
      </c>
      <c r="C26" s="17">
        <v>13896</v>
      </c>
      <c r="D26" s="17">
        <v>180505.00503742084</v>
      </c>
      <c r="E26" s="18">
        <v>137319.71718480138</v>
      </c>
    </row>
    <row r="27" spans="1:9" x14ac:dyDescent="0.75">
      <c r="A27" s="4" t="s">
        <v>13</v>
      </c>
      <c r="B27" s="5" t="s">
        <v>4</v>
      </c>
      <c r="C27" s="11">
        <v>8168</v>
      </c>
      <c r="D27" s="11">
        <v>187189.00832517139</v>
      </c>
      <c r="E27" s="12">
        <v>148697.60222820763</v>
      </c>
    </row>
    <row r="28" spans="1:9" x14ac:dyDescent="0.75">
      <c r="A28" s="7"/>
      <c r="B28" t="s">
        <v>5</v>
      </c>
      <c r="C28" s="13">
        <v>2368</v>
      </c>
      <c r="D28" s="13">
        <v>201371.91300675675</v>
      </c>
      <c r="E28" s="14">
        <v>183752.18327702704</v>
      </c>
    </row>
    <row r="29" spans="1:9" ht="15.5" thickBot="1" x14ac:dyDescent="0.9">
      <c r="A29" s="15"/>
      <c r="B29" s="16" t="s">
        <v>6</v>
      </c>
      <c r="C29" s="17">
        <v>5800</v>
      </c>
      <c r="D29" s="17">
        <v>181398.47068965517</v>
      </c>
      <c r="E29" s="18">
        <v>134385.66293103449</v>
      </c>
    </row>
    <row r="30" spans="1:9" x14ac:dyDescent="0.75">
      <c r="A30" s="4" t="s">
        <v>14</v>
      </c>
      <c r="B30" s="5" t="s">
        <v>4</v>
      </c>
      <c r="C30" s="11">
        <v>1710</v>
      </c>
      <c r="D30" s="11">
        <v>187328.45614035087</v>
      </c>
      <c r="E30" s="12">
        <v>145117.94152046784</v>
      </c>
    </row>
    <row r="31" spans="1:9" x14ac:dyDescent="0.75">
      <c r="A31" s="7"/>
      <c r="B31" t="s">
        <v>5</v>
      </c>
      <c r="C31" s="13">
        <v>444</v>
      </c>
      <c r="D31" s="13">
        <v>203300.52927927929</v>
      </c>
      <c r="E31" s="14">
        <v>180919.77477477476</v>
      </c>
    </row>
    <row r="32" spans="1:9" ht="15.5" thickBot="1" x14ac:dyDescent="0.9">
      <c r="A32" s="15"/>
      <c r="B32" s="16" t="s">
        <v>6</v>
      </c>
      <c r="C32" s="17">
        <v>1266</v>
      </c>
      <c r="D32" s="17">
        <v>181726.87598736177</v>
      </c>
      <c r="E32" s="18">
        <v>132561.84834123222</v>
      </c>
    </row>
    <row r="33" spans="1:5" x14ac:dyDescent="0.75">
      <c r="A33" s="24">
        <v>-1924</v>
      </c>
      <c r="B33" s="5" t="s">
        <v>4</v>
      </c>
      <c r="C33" s="11">
        <v>198</v>
      </c>
      <c r="D33" s="11">
        <v>185205.78282828283</v>
      </c>
      <c r="E33" s="12">
        <v>139484.24242424243</v>
      </c>
    </row>
    <row r="34" spans="1:5" x14ac:dyDescent="0.75">
      <c r="A34" s="7"/>
      <c r="B34" t="s">
        <v>5</v>
      </c>
      <c r="C34" s="13">
        <v>59</v>
      </c>
      <c r="D34" s="13">
        <v>210664.2372881356</v>
      </c>
      <c r="E34" s="14">
        <v>167857.20338983051</v>
      </c>
    </row>
    <row r="35" spans="1:5" ht="15.5" thickBot="1" x14ac:dyDescent="0.9">
      <c r="A35" s="15"/>
      <c r="B35" s="16" t="s">
        <v>6</v>
      </c>
      <c r="C35" s="17">
        <v>139</v>
      </c>
      <c r="D35" s="17">
        <v>174399.67625899281</v>
      </c>
      <c r="E35" s="18">
        <v>127441.04316546762</v>
      </c>
    </row>
    <row r="36" spans="1:5" x14ac:dyDescent="0.75">
      <c r="A36" s="4" t="s">
        <v>15</v>
      </c>
      <c r="B36" s="5" t="s">
        <v>4</v>
      </c>
      <c r="C36" s="11">
        <v>262759</v>
      </c>
      <c r="D36" s="11">
        <v>191859.48772449279</v>
      </c>
      <c r="E36" s="12">
        <v>175064.43754543137</v>
      </c>
    </row>
    <row r="37" spans="1:5" x14ac:dyDescent="0.75">
      <c r="A37" s="7"/>
      <c r="B37" t="s">
        <v>5</v>
      </c>
      <c r="C37" s="13">
        <v>96867</v>
      </c>
      <c r="D37" s="13">
        <v>207993.40972673873</v>
      </c>
      <c r="E37" s="14">
        <v>201465.13131406982</v>
      </c>
    </row>
    <row r="38" spans="1:5" ht="15.5" thickBot="1" x14ac:dyDescent="0.9">
      <c r="A38" s="15"/>
      <c r="B38" s="16" t="s">
        <v>6</v>
      </c>
      <c r="C38" s="17">
        <v>165892</v>
      </c>
      <c r="D38" s="17">
        <v>182438.63185084271</v>
      </c>
      <c r="E38" s="18">
        <v>159648.6489402744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3">
        <v>0</v>
      </c>
      <c r="D40" s="13">
        <v>0</v>
      </c>
      <c r="E40" s="14">
        <v>0</v>
      </c>
    </row>
    <row r="41" spans="1:5" ht="15.5" thickBot="1" x14ac:dyDescent="0.9">
      <c r="A41" s="15"/>
      <c r="B41" s="16" t="s">
        <v>6</v>
      </c>
      <c r="C41" s="17">
        <v>0</v>
      </c>
      <c r="D41" s="17">
        <v>0</v>
      </c>
      <c r="E41" s="18">
        <v>0</v>
      </c>
    </row>
    <row r="42" spans="1:5" x14ac:dyDescent="0.75">
      <c r="A42" s="4" t="s">
        <v>18</v>
      </c>
      <c r="B42" s="5" t="s">
        <v>4</v>
      </c>
      <c r="C42" s="11">
        <v>262759</v>
      </c>
      <c r="D42" s="11">
        <v>191859.48772449279</v>
      </c>
      <c r="E42" s="12">
        <v>175064.43754543137</v>
      </c>
    </row>
    <row r="43" spans="1:5" x14ac:dyDescent="0.75">
      <c r="A43" s="7"/>
      <c r="B43" t="s">
        <v>5</v>
      </c>
      <c r="C43" s="13">
        <v>96867</v>
      </c>
      <c r="D43" s="13">
        <v>207993.40972673873</v>
      </c>
      <c r="E43" s="14">
        <v>201465.13131406982</v>
      </c>
    </row>
    <row r="44" spans="1:5" ht="15.5" thickBot="1" x14ac:dyDescent="0.9">
      <c r="A44" s="15"/>
      <c r="B44" s="16" t="s">
        <v>6</v>
      </c>
      <c r="C44" s="17">
        <v>165892</v>
      </c>
      <c r="D44" s="17">
        <v>182438.63185084271</v>
      </c>
      <c r="E44" s="18">
        <v>159648.6489402744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2024-02-13T11:13:24Z</dcterms:created>
  <dcterms:modified xsi:type="dcterms:W3CDTF">2024-04-29T18:15:53Z</dcterms:modified>
</cp:coreProperties>
</file>