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di\BPM\Szakdoga\adatok\KSH\"/>
    </mc:Choice>
  </mc:AlternateContent>
  <xr:revisionPtr revIDLastSave="0" documentId="13_ncr:1_{236ED0C2-AACC-4112-BAD0-90BF9749B037}" xr6:coauthVersionLast="47" xr6:coauthVersionMax="47" xr10:uidLastSave="{00000000-0000-0000-0000-000000000000}"/>
  <bookViews>
    <workbookView xWindow="-90" yWindow="-90" windowWidth="19380" windowHeight="10380" activeTab="1" xr2:uid="{6D694AF7-A309-4EDF-A2DB-EB3D8442E340}"/>
  </bookViews>
  <sheets>
    <sheet name="Munka1" sheetId="1" r:id="rId1"/>
    <sheet name="male_65" sheetId="2" r:id="rId2"/>
    <sheet name="female_58_65" sheetId="3" r:id="rId3"/>
    <sheet name="early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0" i="3" l="1"/>
  <c r="AJ11" i="3" s="1"/>
  <c r="AJ13" i="3" s="1"/>
  <c r="AJ3" i="3"/>
  <c r="AJ4" i="3"/>
  <c r="AI3" i="3"/>
  <c r="AH3" i="3"/>
  <c r="AG3" i="3"/>
  <c r="AF3" i="3"/>
  <c r="AE3" i="3"/>
  <c r="AD3" i="3"/>
  <c r="AC3" i="3"/>
  <c r="AB3" i="3"/>
  <c r="AA3" i="3"/>
  <c r="Z3" i="3"/>
  <c r="Y3" i="3"/>
  <c r="AI4" i="3"/>
  <c r="AH4" i="3"/>
  <c r="AG4" i="3"/>
  <c r="AF4" i="3"/>
  <c r="AE4" i="3"/>
  <c r="AD4" i="3"/>
  <c r="AC4" i="3"/>
  <c r="AB4" i="3"/>
  <c r="AA4" i="3"/>
  <c r="Z4" i="3"/>
  <c r="Y4" i="3"/>
  <c r="AJ9" i="3"/>
  <c r="AJ8" i="3"/>
  <c r="AJ7" i="3"/>
  <c r="AJ6" i="3"/>
  <c r="AJ5" i="3"/>
  <c r="Y6" i="3"/>
  <c r="Z6" i="3"/>
  <c r="AA6" i="3"/>
  <c r="AB6" i="3"/>
  <c r="AC6" i="3"/>
  <c r="AD6" i="3"/>
  <c r="AE6" i="3"/>
  <c r="AF6" i="3"/>
  <c r="AG6" i="3"/>
  <c r="AH6" i="3"/>
  <c r="AI6" i="3"/>
  <c r="Y7" i="3"/>
  <c r="Z7" i="3"/>
  <c r="AA7" i="3"/>
  <c r="AB7" i="3"/>
  <c r="AC7" i="3"/>
  <c r="AD7" i="3"/>
  <c r="AE7" i="3"/>
  <c r="AF7" i="3"/>
  <c r="AG7" i="3"/>
  <c r="AH7" i="3"/>
  <c r="AI7" i="3"/>
  <c r="Y8" i="3"/>
  <c r="Z8" i="3"/>
  <c r="AA8" i="3"/>
  <c r="AB8" i="3"/>
  <c r="AC8" i="3"/>
  <c r="AD8" i="3"/>
  <c r="AE8" i="3"/>
  <c r="AF8" i="3"/>
  <c r="AG8" i="3"/>
  <c r="AH8" i="3"/>
  <c r="AI8" i="3"/>
  <c r="Y9" i="3"/>
  <c r="Z9" i="3"/>
  <c r="AA9" i="3"/>
  <c r="AB9" i="3"/>
  <c r="AC9" i="3"/>
  <c r="AD9" i="3"/>
  <c r="AE9" i="3"/>
  <c r="AF9" i="3"/>
  <c r="AG9" i="3"/>
  <c r="AH9" i="3"/>
  <c r="AI9" i="3"/>
  <c r="Y10" i="3"/>
  <c r="Z10" i="3"/>
  <c r="AA10" i="3"/>
  <c r="AB10" i="3"/>
  <c r="AC10" i="3"/>
  <c r="AD10" i="3"/>
  <c r="AE10" i="3"/>
  <c r="AF10" i="3"/>
  <c r="AG10" i="3"/>
  <c r="AH10" i="3"/>
  <c r="AI10" i="3"/>
  <c r="Z5" i="3"/>
  <c r="AA5" i="3"/>
  <c r="AB5" i="3"/>
  <c r="AC5" i="3"/>
  <c r="AD5" i="3"/>
  <c r="AE5" i="3"/>
  <c r="AF5" i="3"/>
  <c r="AG5" i="3"/>
  <c r="AH5" i="3"/>
  <c r="AI5" i="3"/>
  <c r="Y5" i="3"/>
  <c r="H14" i="2"/>
  <c r="H4" i="2"/>
  <c r="H5" i="2"/>
  <c r="H6" i="2"/>
  <c r="H7" i="2"/>
  <c r="H8" i="2"/>
  <c r="H9" i="2"/>
  <c r="H10" i="2"/>
  <c r="H11" i="2"/>
  <c r="H12" i="2"/>
  <c r="H13" i="2"/>
  <c r="H3" i="2"/>
  <c r="I97" i="3"/>
  <c r="I96" i="3"/>
  <c r="I95" i="3"/>
  <c r="B2" i="4" s="1"/>
  <c r="I94" i="3"/>
  <c r="I93" i="3"/>
  <c r="I92" i="3"/>
  <c r="I91" i="3"/>
  <c r="I90" i="3"/>
  <c r="I89" i="3"/>
  <c r="I88" i="3"/>
  <c r="I87" i="3"/>
  <c r="I86" i="3"/>
  <c r="I85" i="3"/>
  <c r="I84" i="3"/>
  <c r="I83" i="3"/>
  <c r="B3" i="4" s="1"/>
  <c r="I82" i="3"/>
  <c r="I81" i="3"/>
  <c r="I80" i="3"/>
  <c r="I79" i="3"/>
  <c r="I78" i="3"/>
  <c r="I77" i="3"/>
  <c r="I76" i="3"/>
  <c r="I75" i="3"/>
  <c r="I74" i="3"/>
  <c r="I73" i="3"/>
  <c r="I72" i="3"/>
  <c r="I71" i="3"/>
  <c r="B4" i="4" s="1"/>
  <c r="I70" i="3"/>
  <c r="I69" i="3"/>
  <c r="I68" i="3"/>
  <c r="I67" i="3"/>
  <c r="I66" i="3"/>
  <c r="I65" i="3"/>
  <c r="I64" i="3"/>
  <c r="I63" i="3"/>
  <c r="I62" i="3"/>
  <c r="I61" i="3"/>
  <c r="I60" i="3"/>
  <c r="I59" i="3"/>
  <c r="B5" i="4" s="1"/>
  <c r="I58" i="3"/>
  <c r="I57" i="3"/>
  <c r="I56" i="3"/>
  <c r="I55" i="3"/>
  <c r="I54" i="3"/>
  <c r="I53" i="3"/>
  <c r="I52" i="3"/>
  <c r="I51" i="3"/>
  <c r="I50" i="3"/>
  <c r="I49" i="3"/>
  <c r="I48" i="3"/>
  <c r="I47" i="3"/>
  <c r="B6" i="4" s="1"/>
  <c r="I46" i="3"/>
  <c r="I45" i="3"/>
  <c r="I44" i="3"/>
  <c r="I43" i="3"/>
  <c r="I42" i="3"/>
  <c r="I41" i="3"/>
  <c r="I40" i="3"/>
  <c r="I39" i="3"/>
  <c r="I38" i="3"/>
  <c r="I37" i="3"/>
  <c r="I36" i="3"/>
  <c r="I35" i="3"/>
  <c r="B7" i="4" s="1"/>
  <c r="I34" i="3"/>
  <c r="I33" i="3"/>
  <c r="I32" i="3"/>
  <c r="I31" i="3"/>
  <c r="I30" i="3"/>
  <c r="I29" i="3"/>
  <c r="I28" i="3"/>
  <c r="I27" i="3"/>
  <c r="I26" i="3"/>
  <c r="I25" i="3"/>
  <c r="I24" i="3"/>
  <c r="I23" i="3"/>
  <c r="B8" i="4" s="1"/>
  <c r="I22" i="3"/>
  <c r="I21" i="3"/>
  <c r="I20" i="3"/>
  <c r="I19" i="3"/>
  <c r="I18" i="3"/>
  <c r="I17" i="3"/>
  <c r="I16" i="3"/>
  <c r="I15" i="3"/>
  <c r="I14" i="3"/>
  <c r="I3" i="3"/>
  <c r="I4" i="3"/>
  <c r="I5" i="3"/>
  <c r="I6" i="3"/>
  <c r="I7" i="3"/>
  <c r="I8" i="3"/>
  <c r="I9" i="3"/>
  <c r="I10" i="3"/>
  <c r="I11" i="3"/>
  <c r="I12" i="3"/>
  <c r="I13" i="3"/>
  <c r="I2" i="3"/>
  <c r="B9" i="4" l="1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H25" i="3" s="1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H61" i="3" s="1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H73" i="3" s="1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H85" i="3" s="1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H97" i="3" s="1"/>
  <c r="F2" i="3"/>
  <c r="H2" i="3" s="1"/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<sst xmlns="http://schemas.openxmlformats.org/spreadsheetml/2006/main" count="197" uniqueCount="51">
  <si>
    <t>férfi</t>
  </si>
  <si>
    <t>nő</t>
  </si>
  <si>
    <t>1946-1953</t>
  </si>
  <si>
    <t>1946-1949</t>
  </si>
  <si>
    <t>1947-1950</t>
  </si>
  <si>
    <t>1948-1951</t>
  </si>
  <si>
    <t>1949-1952</t>
  </si>
  <si>
    <t>1950-1953</t>
  </si>
  <si>
    <t>1951-1954</t>
  </si>
  <si>
    <t>1952-1955</t>
  </si>
  <si>
    <t>1953-1956</t>
  </si>
  <si>
    <t>1954-1957</t>
  </si>
  <si>
    <t>1955-1958</t>
  </si>
  <si>
    <t>1956-1959</t>
  </si>
  <si>
    <t>1957-1960</t>
  </si>
  <si>
    <t>férfi_születési évek</t>
  </si>
  <si>
    <t>nő_születési évek</t>
  </si>
  <si>
    <t>1947-1954</t>
  </si>
  <si>
    <t>1948-1955</t>
  </si>
  <si>
    <t>1949-1956</t>
  </si>
  <si>
    <t>1950-1957</t>
  </si>
  <si>
    <t>1951-1958</t>
  </si>
  <si>
    <t>1952-1959</t>
  </si>
  <si>
    <t>1953-1960</t>
  </si>
  <si>
    <t>1954-1961</t>
  </si>
  <si>
    <t>1955-1962</t>
  </si>
  <si>
    <t>1956-1963</t>
  </si>
  <si>
    <t>1957-1964</t>
  </si>
  <si>
    <t>korév</t>
  </si>
  <si>
    <t>nem</t>
  </si>
  <si>
    <t>létszám</t>
  </si>
  <si>
    <t>teljes ellátás átlaga</t>
  </si>
  <si>
    <t>főellátás átlaga</t>
  </si>
  <si>
    <t xml:space="preserve">Öregségi nyugdíjban részesülő 62-65 éves férfiak és 58-65 éves nők száma és átlagos ellátása nyugdíjemelés után, januárban </t>
  </si>
  <si>
    <t>cal_year</t>
  </si>
  <si>
    <t>sex</t>
  </si>
  <si>
    <t>age</t>
  </si>
  <si>
    <t>M</t>
  </si>
  <si>
    <t>avg_pension</t>
  </si>
  <si>
    <t>inflation</t>
  </si>
  <si>
    <t>F</t>
  </si>
  <si>
    <t>inf</t>
  </si>
  <si>
    <t>num_pensioners</t>
  </si>
  <si>
    <t>Avg_pensions</t>
  </si>
  <si>
    <t>Number of pensioners</t>
  </si>
  <si>
    <t>income</t>
  </si>
  <si>
    <t>early_pun</t>
  </si>
  <si>
    <t>factor</t>
  </si>
  <si>
    <t>count</t>
  </si>
  <si>
    <t>retired</t>
  </si>
  <si>
    <t>Nincs területi mintázat, 2020 utáni naptári évekre átlagolom a korosztálynak megfelelő, 65 éves korhoz viszonyított arányokat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</si>
</sst>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\ #,##0;&quot;-&quot;;"/>
    <numFmt numFmtId="165" formatCode="#,##0;"/>
    <numFmt numFmtId="166" formatCode="0.0"/>
  </numFmts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3" fontId="0" fillId="0" borderId="0" xfId="0" applyNumberFormat="1" applyAlignment="1">
      <alignment horizontal="right" inden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right" indent="1"/>
    </xf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6" xfId="0" applyNumberFormat="1" applyBorder="1" applyAlignment="1">
      <alignment horizontal="right" indent="1"/>
    </xf>
    <xf numFmtId="164" fontId="0" fillId="0" borderId="8" xfId="0" applyNumberFormat="1" applyBorder="1" applyAlignment="1">
      <alignment horizontal="right" indent="1"/>
    </xf>
    <xf numFmtId="3" fontId="0" fillId="0" borderId="8" xfId="0" applyNumberFormat="1" applyBorder="1"/>
    <xf numFmtId="3" fontId="0" fillId="0" borderId="9" xfId="0" applyNumberFormat="1" applyBorder="1"/>
    <xf numFmtId="3" fontId="0" fillId="0" borderId="6" xfId="0" applyNumberForma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2" fillId="0" borderId="0" xfId="0" applyFont="1"/>
    <xf numFmtId="16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male_65!$D$1</c:f>
              <c:strCache>
                <c:ptCount val="1"/>
                <c:pt idx="0">
                  <c:v>avg_pension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male_65!$A$2:$A$13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male_65!$D$2:$D$13</c:f>
              <c:numCache>
                <c:formatCode>General</c:formatCode>
                <c:ptCount val="12"/>
                <c:pt idx="0">
                  <c:v>117229</c:v>
                </c:pt>
                <c:pt idx="1">
                  <c:v>126050</c:v>
                </c:pt>
                <c:pt idx="2">
                  <c:v>126328</c:v>
                </c:pt>
                <c:pt idx="3">
                  <c:v>127499</c:v>
                </c:pt>
                <c:pt idx="4">
                  <c:v>132483</c:v>
                </c:pt>
                <c:pt idx="5">
                  <c:v>129140</c:v>
                </c:pt>
                <c:pt idx="6" formatCode="0">
                  <c:v>136870</c:v>
                </c:pt>
                <c:pt idx="7" formatCode="#,##0">
                  <c:v>146559.69014868553</c:v>
                </c:pt>
                <c:pt idx="8" formatCode="#,##0">
                  <c:v>166266</c:v>
                </c:pt>
                <c:pt idx="9" formatCode="0">
                  <c:v>190593.75667436013</c:v>
                </c:pt>
                <c:pt idx="10" formatCode="0">
                  <c:v>220141.54006194067</c:v>
                </c:pt>
                <c:pt idx="11" formatCode="#,##0">
                  <c:v>263048.02174483205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B-431C-9292-16C26A9A94A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male_65!$A$2:$A$13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[1]data!$A$54:$A$65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B-431C-9292-16C26A9A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614688"/>
        <c:axId val="1545614208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male_65!$A$2:$A$13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[1]data!$B$54:$B$65</c:f>
              <c:numCache>
                <c:formatCode>General</c:formatCode>
                <c:ptCount val="12"/>
                <c:pt idx="0">
                  <c:v>1.0569999999999999</c:v>
                </c:pt>
                <c:pt idx="1">
                  <c:v>1.0170000000000001</c:v>
                </c:pt>
                <c:pt idx="2">
                  <c:v>0.998</c:v>
                </c:pt>
                <c:pt idx="3">
                  <c:v>0.99900000000000011</c:v>
                </c:pt>
                <c:pt idx="4">
                  <c:v>1.004</c:v>
                </c:pt>
                <c:pt idx="5">
                  <c:v>1.024</c:v>
                </c:pt>
                <c:pt idx="6">
                  <c:v>1.028</c:v>
                </c:pt>
                <c:pt idx="7">
                  <c:v>1.034</c:v>
                </c:pt>
                <c:pt idx="8">
                  <c:v>1.0329999999999999</c:v>
                </c:pt>
                <c:pt idx="9">
                  <c:v>1.0509999999999999</c:v>
                </c:pt>
                <c:pt idx="10">
                  <c:v>1.145</c:v>
                </c:pt>
                <c:pt idx="11">
                  <c:v>1.1759999999999999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7B-431C-9292-16C26A9A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437440"/>
        <c:axId val="1781455680"/>
      </c:lineChart>
      <c:catAx>
        <c:axId val="15456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45614208"/>
        <c:crosses val="autoZero"/>
        <c:auto val="1"/>
        <c:lblAlgn val="ctr"/>
        <c:lblOffset val="100"/>
        <c:noMultiLvlLbl val="0"/>
      </c:catAx>
      <c:valAx>
        <c:axId val="1545614208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45614688"/>
        <c:crosses val="autoZero"/>
        <c:crossBetween val="between"/>
      </c:valAx>
      <c:valAx>
        <c:axId val="1781455680"/>
        <c:scaling>
          <c:orientation val="minMax"/>
          <c:max val="1.2"/>
          <c:min val="0.97499999999999998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1437440"/>
        <c:crosses val="max"/>
        <c:crossBetween val="between"/>
      </c:valAx>
      <c:catAx>
        <c:axId val="1781437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1455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female_58_65!$K$7</c:f>
              <c:strCache>
                <c:ptCount val="1"/>
                <c:pt idx="0">
                  <c:v>62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female_58_65!$L$7:$W$7</c:f>
              <c:numCache>
                <c:formatCode>#\ ##0;</c:formatCode>
                <c:ptCount val="12"/>
                <c:pt idx="0" formatCode="#\ ##0;\-\ #\ ##0;&quot;-&quot;;">
                  <c:v>98806</c:v>
                </c:pt>
                <c:pt idx="1">
                  <c:v>113028</c:v>
                </c:pt>
                <c:pt idx="2">
                  <c:v>108098</c:v>
                </c:pt>
                <c:pt idx="3" formatCode="#\ ##0;\-\ #\ ##0;&quot;-&quot;;">
                  <c:v>119638</c:v>
                </c:pt>
                <c:pt idx="4" formatCode="#\ ##0;\-\ #\ ##0;&quot;-&quot;;">
                  <c:v>129341</c:v>
                </c:pt>
                <c:pt idx="5" formatCode="#\ ##0;\-\ #\ ##0;&quot;-&quot;;">
                  <c:v>129061</c:v>
                </c:pt>
                <c:pt idx="6" formatCode="#\ ##0;\-\ #\ ##0;&quot;-&quot;;">
                  <c:v>130138</c:v>
                </c:pt>
                <c:pt idx="7" formatCode="#,##0">
                  <c:v>134797.19850055643</c:v>
                </c:pt>
                <c:pt idx="8" formatCode="#,##0">
                  <c:v>143598</c:v>
                </c:pt>
                <c:pt idx="9" formatCode="#\ ##0;\-\ #\ ##0;&quot;-&quot;;">
                  <c:v>156364.13328753007</c:v>
                </c:pt>
                <c:pt idx="10" formatCode="#\ ##0;\-\ #\ ##0;&quot;-&quot;;">
                  <c:v>174728.19663396172</c:v>
                </c:pt>
                <c:pt idx="11" formatCode="#,##0">
                  <c:v>229317.29196885257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18-4B84-8DBE-6A52332E5C82}"/>
            </c:ext>
          </c:extLst>
        </c:ser>
        <c:ser>
          <c:idx val="0"/>
          <c:order val="0"/>
          <c:tx>
            <c:strRef>
              <c:f>female_58_65!$K$3</c:f>
              <c:strCache>
                <c:ptCount val="1"/>
                <c:pt idx="0">
                  <c:v>58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female_58_65!$L$3:$W$3</c:f>
              <c:numCache>
                <c:formatCode>#\ ##0;</c:formatCode>
                <c:ptCount val="12"/>
                <c:pt idx="0" formatCode="#\ ##0;\-\ #\ ##0;&quot;-&quot;;">
                  <c:v>109098</c:v>
                </c:pt>
                <c:pt idx="1">
                  <c:v>116232</c:v>
                </c:pt>
                <c:pt idx="2">
                  <c:v>111372</c:v>
                </c:pt>
                <c:pt idx="3" formatCode="#\ ##0;\-\ #\ ##0;&quot;-&quot;;">
                  <c:v>112265</c:v>
                </c:pt>
                <c:pt idx="4" formatCode="#\ ##0;\-\ #\ ##0;&quot;-&quot;;">
                  <c:v>113333</c:v>
                </c:pt>
                <c:pt idx="5" formatCode="#\ ##0;\-\ #\ ##0;&quot;-&quot;;">
                  <c:v>115608</c:v>
                </c:pt>
                <c:pt idx="6" formatCode="#\ ##0;\-\ #\ ##0;&quot;-&quot;;">
                  <c:v>123156</c:v>
                </c:pt>
                <c:pt idx="7" formatCode="#,##0">
                  <c:v>135984.26133425272</c:v>
                </c:pt>
                <c:pt idx="8" formatCode="#,##0">
                  <c:v>153070</c:v>
                </c:pt>
                <c:pt idx="9" formatCode="#\ ##0;\-\ #\ ##0;&quot;-&quot;;">
                  <c:v>167525.00843739454</c:v>
                </c:pt>
                <c:pt idx="10" formatCode="#\ ##0;\-\ #\ ##0;&quot;-&quot;;">
                  <c:v>191176.96286472148</c:v>
                </c:pt>
                <c:pt idx="11" formatCode="#,##0">
                  <c:v>237251.55976855842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8-4B84-8DBE-6A52332E5C82}"/>
            </c:ext>
          </c:extLst>
        </c:ser>
        <c:ser>
          <c:idx val="1"/>
          <c:order val="1"/>
          <c:tx>
            <c:strRef>
              <c:f>female_58_65!$K$4</c:f>
              <c:strCache>
                <c:ptCount val="1"/>
                <c:pt idx="0">
                  <c:v>59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female_58_65!$L$4:$W$4</c:f>
              <c:numCache>
                <c:formatCode>#\ ##0;</c:formatCode>
                <c:ptCount val="12"/>
                <c:pt idx="0" formatCode="#\ ##0;\-\ #\ ##0;&quot;-&quot;;">
                  <c:v>114012</c:v>
                </c:pt>
                <c:pt idx="1">
                  <c:v>120182</c:v>
                </c:pt>
                <c:pt idx="2">
                  <c:v>119710</c:v>
                </c:pt>
                <c:pt idx="3" formatCode="#\ ##0;\-\ #\ ##0;&quot;-&quot;;">
                  <c:v>116650</c:v>
                </c:pt>
                <c:pt idx="4" formatCode="#\ ##0;\-\ #\ ##0;&quot;-&quot;;">
                  <c:v>117223</c:v>
                </c:pt>
                <c:pt idx="5" formatCode="#\ ##0;\-\ #\ ##0;&quot;-&quot;;">
                  <c:v>119250</c:v>
                </c:pt>
                <c:pt idx="6" formatCode="#\ ##0;\-\ #\ ##0;&quot;-&quot;;">
                  <c:v>125208</c:v>
                </c:pt>
                <c:pt idx="7" formatCode="#,##0">
                  <c:v>135412.915130198</c:v>
                </c:pt>
                <c:pt idx="8" formatCode="#,##0">
                  <c:v>149682</c:v>
                </c:pt>
                <c:pt idx="9" formatCode="#\ ##0;\-\ #\ ##0;&quot;-&quot;;">
                  <c:v>167962.86756599002</c:v>
                </c:pt>
                <c:pt idx="10" formatCode="#\ ##0;\-\ #\ ##0;&quot;-&quot;;">
                  <c:v>190321.72535475637</c:v>
                </c:pt>
                <c:pt idx="11" formatCode="#,##0">
                  <c:v>243057.57606567253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8-4B84-8DBE-6A52332E5C82}"/>
            </c:ext>
          </c:extLst>
        </c:ser>
        <c:ser>
          <c:idx val="2"/>
          <c:order val="2"/>
          <c:tx>
            <c:strRef>
              <c:f>female_58_65!$K$5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female_58_65!$L$5:$W$5</c:f>
              <c:numCache>
                <c:formatCode>#\ ##0;</c:formatCode>
                <c:ptCount val="12"/>
                <c:pt idx="0" formatCode="#\ ##0;\-\ #\ ##0;&quot;-&quot;;">
                  <c:v>115646</c:v>
                </c:pt>
                <c:pt idx="1">
                  <c:v>123948</c:v>
                </c:pt>
                <c:pt idx="2">
                  <c:v>123337</c:v>
                </c:pt>
                <c:pt idx="3" formatCode="#\ ##0;\-\ #\ ##0;&quot;-&quot;;">
                  <c:v>121678</c:v>
                </c:pt>
                <c:pt idx="4" formatCode="#\ ##0;\-\ #\ ##0;&quot;-&quot;;">
                  <c:v>119081</c:v>
                </c:pt>
                <c:pt idx="5" formatCode="#\ ##0;\-\ #\ ##0;&quot;-&quot;;">
                  <c:v>120173</c:v>
                </c:pt>
                <c:pt idx="6" formatCode="#\ ##0;\-\ #\ ##0;&quot;-&quot;;">
                  <c:v>125125</c:v>
                </c:pt>
                <c:pt idx="7" formatCode="#,##0">
                  <c:v>132629.7092207906</c:v>
                </c:pt>
                <c:pt idx="8" formatCode="#,##0">
                  <c:v>144199</c:v>
                </c:pt>
                <c:pt idx="9" formatCode="#\ ##0;\-\ #\ ##0;&quot;-&quot;;">
                  <c:v>160476.85575364667</c:v>
                </c:pt>
                <c:pt idx="10" formatCode="#\ ##0;\-\ #\ ##0;&quot;-&quot;;">
                  <c:v>183494.91453445164</c:v>
                </c:pt>
                <c:pt idx="11" formatCode="#,##0">
                  <c:v>238188.29686098653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8-4B84-8DBE-6A52332E5C82}"/>
            </c:ext>
          </c:extLst>
        </c:ser>
        <c:ser>
          <c:idx val="3"/>
          <c:order val="3"/>
          <c:tx>
            <c:strRef>
              <c:f>female_58_65!$K$6</c:f>
              <c:strCache>
                <c:ptCount val="1"/>
                <c:pt idx="0">
                  <c:v>61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female_58_65!$L$6:$W$6</c:f>
              <c:numCache>
                <c:formatCode>#\ ##0;</c:formatCode>
                <c:ptCount val="12"/>
                <c:pt idx="0" formatCode="#\ ##0;\-\ #\ ##0;&quot;-&quot;;">
                  <c:v>117485</c:v>
                </c:pt>
                <c:pt idx="1">
                  <c:v>123952</c:v>
                </c:pt>
                <c:pt idx="2">
                  <c:v>127009</c:v>
                </c:pt>
                <c:pt idx="3" formatCode="#\ ##0;\-\ #\ ##0;&quot;-&quot;;">
                  <c:v>125833</c:v>
                </c:pt>
                <c:pt idx="4" formatCode="#\ ##0;\-\ #\ ##0;&quot;-&quot;;">
                  <c:v>124407</c:v>
                </c:pt>
                <c:pt idx="5" formatCode="#\ ##0;\-\ #\ ##0;&quot;-&quot;;">
                  <c:v>122507</c:v>
                </c:pt>
                <c:pt idx="6" formatCode="#\ ##0;\-\ #\ ##0;&quot;-&quot;;">
                  <c:v>126659</c:v>
                </c:pt>
                <c:pt idx="7" formatCode="#,##0">
                  <c:v>132767.21981093904</c:v>
                </c:pt>
                <c:pt idx="8" formatCode="#,##0">
                  <c:v>143110</c:v>
                </c:pt>
                <c:pt idx="9" formatCode="#\ ##0;\-\ #\ ##0;&quot;-&quot;;">
                  <c:v>156191.04760349472</c:v>
                </c:pt>
                <c:pt idx="10" formatCode="#\ ##0;\-\ #\ ##0;&quot;-&quot;;">
                  <c:v>177928.13490529571</c:v>
                </c:pt>
                <c:pt idx="11" formatCode="#,##0">
                  <c:v>233670.34429645736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18-4B84-8DBE-6A52332E5C82}"/>
            </c:ext>
          </c:extLst>
        </c:ser>
        <c:ser>
          <c:idx val="5"/>
          <c:order val="5"/>
          <c:tx>
            <c:strRef>
              <c:f>female_58_65!$K$8</c:f>
              <c:strCache>
                <c:ptCount val="1"/>
                <c:pt idx="0">
                  <c:v>63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female_58_65!$L$8:$W$8</c:f>
              <c:numCache>
                <c:formatCode>#\ ##0;</c:formatCode>
                <c:ptCount val="12"/>
                <c:pt idx="0" formatCode="#\ ##0;\-\ #\ ##0;&quot;-&quot;;">
                  <c:v>100167</c:v>
                </c:pt>
                <c:pt idx="1">
                  <c:v>106190</c:v>
                </c:pt>
                <c:pt idx="2">
                  <c:v>114531</c:v>
                </c:pt>
                <c:pt idx="3" formatCode="#\ ##0;\-\ #\ ##0;&quot;-&quot;;">
                  <c:v>109921</c:v>
                </c:pt>
                <c:pt idx="4" formatCode="#\ ##0;\-\ #\ ##0;&quot;-&quot;;">
                  <c:v>114453</c:v>
                </c:pt>
                <c:pt idx="5" formatCode="#\ ##0;\-\ #\ ##0;&quot;-&quot;;">
                  <c:v>117805</c:v>
                </c:pt>
                <c:pt idx="6" formatCode="#\ ##0;\-\ #\ ##0;&quot;-&quot;;">
                  <c:v>129983</c:v>
                </c:pt>
                <c:pt idx="7" formatCode="#,##0">
                  <c:v>137553.6457120683</c:v>
                </c:pt>
                <c:pt idx="8" formatCode="#,##0">
                  <c:v>144601</c:v>
                </c:pt>
                <c:pt idx="9" formatCode="#\ ##0;\-\ #\ ##0;&quot;-&quot;;">
                  <c:v>155221.38049896437</c:v>
                </c:pt>
                <c:pt idx="10" formatCode="#\ ##0;\-\ #\ ##0;&quot;-&quot;;">
                  <c:v>174508.58607542212</c:v>
                </c:pt>
                <c:pt idx="11" formatCode="#,##0">
                  <c:v>224793.67598238483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18-4B84-8DBE-6A52332E5C82}"/>
            </c:ext>
          </c:extLst>
        </c:ser>
        <c:ser>
          <c:idx val="6"/>
          <c:order val="6"/>
          <c:tx>
            <c:strRef>
              <c:f>female_58_65!$K$9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female_58_65!$L$9:$W$9</c:f>
              <c:numCache>
                <c:formatCode>#\ ##0;</c:formatCode>
                <c:ptCount val="12"/>
                <c:pt idx="0" formatCode="#\ ##0;\-\ #\ ##0;&quot;-&quot;;">
                  <c:v>99014</c:v>
                </c:pt>
                <c:pt idx="1">
                  <c:v>107788</c:v>
                </c:pt>
                <c:pt idx="2">
                  <c:v>109189</c:v>
                </c:pt>
                <c:pt idx="3" formatCode="#\ ##0;\-\ #\ ##0;&quot;-&quot;;">
                  <c:v>116792</c:v>
                </c:pt>
                <c:pt idx="4" formatCode="#\ ##0;\-\ #\ ##0;&quot;-&quot;;">
                  <c:v>112303</c:v>
                </c:pt>
                <c:pt idx="5" formatCode="#\ ##0;\-\ #\ ##0;&quot;-&quot;;">
                  <c:v>116844</c:v>
                </c:pt>
                <c:pt idx="6" formatCode="#\ ##0;\-\ #\ ##0;&quot;-&quot;;">
                  <c:v>122043</c:v>
                </c:pt>
                <c:pt idx="7" formatCode="#,##0">
                  <c:v>130177.22751677853</c:v>
                </c:pt>
                <c:pt idx="8" formatCode="#,##0">
                  <c:v>138791.99245965917</c:v>
                </c:pt>
                <c:pt idx="9" formatCode="#\ ##0;\-\ #\ ##0;&quot;-&quot;;">
                  <c:v>151019.39503913154</c:v>
                </c:pt>
                <c:pt idx="10" formatCode="#\ ##0;\-\ #\ ##0;&quot;-&quot;;">
                  <c:v>169844.23750298258</c:v>
                </c:pt>
                <c:pt idx="11" formatCode="#,##0">
                  <c:v>222108.75837070713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18-4B84-8DBE-6A52332E5C82}"/>
            </c:ext>
          </c:extLst>
        </c:ser>
        <c:ser>
          <c:idx val="7"/>
          <c:order val="7"/>
          <c:tx>
            <c:strRef>
              <c:f>female_58_65!$K$10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female_58_65!$L$10:$W$10</c:f>
              <c:numCache>
                <c:formatCode>#\ ##0;</c:formatCode>
                <c:ptCount val="12"/>
                <c:pt idx="0" formatCode="#\ ##0;\-\ #\ ##0;&quot;-&quot;;">
                  <c:v>93631</c:v>
                </c:pt>
                <c:pt idx="1">
                  <c:v>106586</c:v>
                </c:pt>
                <c:pt idx="2">
                  <c:v>110847</c:v>
                </c:pt>
                <c:pt idx="3" formatCode="#\ ##0;\-\ #\ ##0;&quot;-&quot;;">
                  <c:v>111975</c:v>
                </c:pt>
                <c:pt idx="4" formatCode="#\ ##0;\-\ #\ ##0;&quot;-&quot;;">
                  <c:v>119157</c:v>
                </c:pt>
                <c:pt idx="5" formatCode="#\ ##0;\-\ #\ ##0;&quot;-&quot;;">
                  <c:v>115025</c:v>
                </c:pt>
                <c:pt idx="6" formatCode="#\ ##0;\-\ #\ ##0;&quot;-&quot;;">
                  <c:v>122129</c:v>
                </c:pt>
                <c:pt idx="7" formatCode="#,##0">
                  <c:v>126568.92708710449</c:v>
                </c:pt>
                <c:pt idx="8" formatCode="#,##0">
                  <c:v>136242</c:v>
                </c:pt>
                <c:pt idx="9" formatCode="#\ ##0;\-\ #\ ##0;&quot;-&quot;;">
                  <c:v>147033.67447457532</c:v>
                </c:pt>
                <c:pt idx="10" formatCode="#\ ##0;\-\ #\ ##0;&quot;-&quot;;">
                  <c:v>162185.3965355877</c:v>
                </c:pt>
                <c:pt idx="11" formatCode="#,##0">
                  <c:v>201493.44927322635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18-4B84-8DBE-6A52332E5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7583"/>
        <c:axId val="74288063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(female_58_65!$A$2,female_58_65!$E$2)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2012</c:v>
                      </c:pt>
                      <c:pt idx="1">
                        <c:v>1.0569999999999999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718-4B84-8DBE-6A52332E5C82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(female_58_65!$A$3,female_58_65!$E$3)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2013</c:v>
                      </c:pt>
                      <c:pt idx="1">
                        <c:v>1.0170000000000001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718-4B84-8DBE-6A52332E5C82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(female_58_65!$A$4,female_58_65!$E$4)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2014</c:v>
                      </c:pt>
                      <c:pt idx="1">
                        <c:v>0.998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718-4B84-8DBE-6A52332E5C82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(female_58_65!$A$5,female_58_65!$E$5)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2015</c:v>
                      </c:pt>
                      <c:pt idx="1">
                        <c:v>0.99900000000000011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718-4B84-8DBE-6A52332E5C82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(female_58_65!$A$6,female_58_65!$E$6)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2016</c:v>
                      </c:pt>
                      <c:pt idx="1">
                        <c:v>1.004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718-4B84-8DBE-6A52332E5C82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(female_58_65!$A$7,female_58_65!$E$7)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2017</c:v>
                      </c:pt>
                      <c:pt idx="1">
                        <c:v>1.024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718-4B84-8DBE-6A52332E5C82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(female_58_65!$A$8,female_58_65!$E$8)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2018</c:v>
                      </c:pt>
                      <c:pt idx="1">
                        <c:v>1.028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718-4B84-8DBE-6A52332E5C82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(female_58_65!$A$9,female_58_65!$E$9)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2019</c:v>
                      </c:pt>
                      <c:pt idx="1">
                        <c:v>1.034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718-4B84-8DBE-6A52332E5C82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(female_58_65!$A$10,female_58_65!$E$10)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2020</c:v>
                      </c:pt>
                      <c:pt idx="1">
                        <c:v>1.0329999999999999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718-4B84-8DBE-6A52332E5C82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(female_58_65!$A$11,female_58_65!$E$11)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2021</c:v>
                      </c:pt>
                      <c:pt idx="1">
                        <c:v>1.0509999999999999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718-4B84-8DBE-6A52332E5C82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(female_58_65!$A$12,female_58_65!$E$12)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2022</c:v>
                      </c:pt>
                      <c:pt idx="1">
                        <c:v>1.145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718-4B84-8DBE-6A52332E5C82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female_58_65!$L$2:$W$2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(female_58_65!$A$13,female_58_65!$E$13)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2023</c:v>
                      </c:pt>
                      <c:pt idx="1">
                        <c:v>1.1759999999999999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718-4B84-8DBE-6A52332E5C8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0"/>
          <c:order val="20"/>
          <c:tx>
            <c:strRef>
              <c:f>female_58_65!$K$11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female_58_65!$L$2:$W$2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female_58_65!$L$11:$W$11</c:f>
              <c:numCache>
                <c:formatCode>General</c:formatCode>
                <c:ptCount val="12"/>
                <c:pt idx="0">
                  <c:v>1.0569999999999999</c:v>
                </c:pt>
                <c:pt idx="1">
                  <c:v>1.0170000000000001</c:v>
                </c:pt>
                <c:pt idx="2">
                  <c:v>0.998</c:v>
                </c:pt>
                <c:pt idx="3">
                  <c:v>0.99900000000000011</c:v>
                </c:pt>
                <c:pt idx="4">
                  <c:v>1.004</c:v>
                </c:pt>
                <c:pt idx="5">
                  <c:v>1.024</c:v>
                </c:pt>
                <c:pt idx="6">
                  <c:v>1.028</c:v>
                </c:pt>
                <c:pt idx="7">
                  <c:v>1.034</c:v>
                </c:pt>
                <c:pt idx="8">
                  <c:v>1.0329999999999999</c:v>
                </c:pt>
                <c:pt idx="9">
                  <c:v>1.0509999999999999</c:v>
                </c:pt>
                <c:pt idx="10">
                  <c:v>1.145</c:v>
                </c:pt>
                <c:pt idx="11">
                  <c:v>1.1759999999999999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718-4B84-8DBE-6A52332E5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595296"/>
        <c:axId val="869594816"/>
      </c:lineChart>
      <c:catAx>
        <c:axId val="742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4288063"/>
        <c:crosses val="autoZero"/>
        <c:auto val="1"/>
        <c:lblAlgn val="ctr"/>
        <c:lblOffset val="100"/>
        <c:noMultiLvlLbl val="0"/>
      </c:catAx>
      <c:valAx>
        <c:axId val="7428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;\-\ #\ ##0;&quot;-&quot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4287583"/>
        <c:crosses val="autoZero"/>
        <c:crossBetween val="between"/>
      </c:valAx>
      <c:valAx>
        <c:axId val="869594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69595296"/>
        <c:crosses val="max"/>
        <c:crossBetween val="between"/>
      </c:valAx>
      <c:catAx>
        <c:axId val="86959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9594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569912</xdr:colOff>
      <xdr:row>2</xdr:row>
      <xdr:rowOff>19050</xdr:rowOff>
    </xdr:from>
    <xdr:to>
      <xdr:col>18</xdr:col>
      <xdr:colOff>874712</xdr:colOff>
      <xdr:row>16</xdr:row>
      <xdr:rowOff>139700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A24799D-5850-4594-EDC9-AB2B6CECC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21</xdr:row>
      <xdr:rowOff>12700</xdr:rowOff>
    </xdr:from>
    <xdr:to>
      <xdr:col>18</xdr:col>
      <xdr:colOff>309562</xdr:colOff>
      <xdr:row>35</xdr:row>
      <xdr:rowOff>133350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340F1AD-F761-E5B8-0195-DD5A22166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Nandi\BPM\Szakdoga\adatok\inflation_HU.xlsx" TargetMode="External"/><Relationship Id="rId1" Type="http://schemas.openxmlformats.org/officeDocument/2006/relationships/externalLinkPath" Target="/Nandi/BPM/Szakdoga/adatok/inflation_H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regional_wi"/>
      <sheetName val="segéd"/>
    </sheetNames>
    <sheetDataSet>
      <sheetData sheetId="0">
        <row r="54">
          <cell r="A54">
            <v>2012</v>
          </cell>
          <cell r="B54">
            <v>1.0569999999999999</v>
          </cell>
        </row>
        <row r="55">
          <cell r="A55">
            <v>2013</v>
          </cell>
          <cell r="B55">
            <v>1.0170000000000001</v>
          </cell>
        </row>
        <row r="56">
          <cell r="A56">
            <v>2014</v>
          </cell>
          <cell r="B56">
            <v>0.998</v>
          </cell>
        </row>
        <row r="57">
          <cell r="A57">
            <v>2015</v>
          </cell>
          <cell r="B57">
            <v>0.99900000000000011</v>
          </cell>
        </row>
        <row r="58">
          <cell r="A58">
            <v>2016</v>
          </cell>
          <cell r="B58">
            <v>1.004</v>
          </cell>
        </row>
        <row r="59">
          <cell r="A59">
            <v>2017</v>
          </cell>
          <cell r="B59">
            <v>1.024</v>
          </cell>
        </row>
        <row r="60">
          <cell r="A60">
            <v>2018</v>
          </cell>
          <cell r="B60">
            <v>1.028</v>
          </cell>
        </row>
        <row r="61">
          <cell r="A61">
            <v>2019</v>
          </cell>
          <cell r="B61">
            <v>1.034</v>
          </cell>
        </row>
        <row r="62">
          <cell r="A62">
            <v>2020</v>
          </cell>
          <cell r="B62">
            <v>1.0329999999999999</v>
          </cell>
        </row>
        <row r="63">
          <cell r="A63">
            <v>2021</v>
          </cell>
          <cell r="B63">
            <v>1.0509999999999999</v>
          </cell>
        </row>
        <row r="64">
          <cell r="A64">
            <v>2022</v>
          </cell>
          <cell r="B64">
            <v>1.145</v>
          </cell>
        </row>
        <row r="65">
          <cell r="A65">
            <v>2023</v>
          </cell>
          <cell r="B65">
            <v>1.1759999999999999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7DE6-88BA-4C98-87AE-5E0D140FB0DA}">
  <dimension ref="A1:AL19"/>
  <sheetViews>
    <sheetView topLeftCell="AH6" workbookViewId="0">
      <selection activeCell="E17" sqref="E17"/>
    </sheetView>
  </sheetViews>
  <sheetFormatPr defaultRowHeight="14.75" x14ac:dyDescent="0.75"/>
  <cols>
    <col min="1" max="1" width="8.26953125" customWidth="1"/>
    <col min="2" max="36" width="12" customWidth="1"/>
  </cols>
  <sheetData>
    <row r="1" spans="1:38" x14ac:dyDescent="0.75">
      <c r="A1" t="s">
        <v>33</v>
      </c>
    </row>
    <row r="2" spans="1:38" x14ac:dyDescent="0.75">
      <c r="A2" s="34" t="s">
        <v>28</v>
      </c>
      <c r="B2" s="33" t="s">
        <v>29</v>
      </c>
      <c r="C2" s="31">
        <v>2012</v>
      </c>
      <c r="D2" s="32"/>
      <c r="E2" s="32"/>
      <c r="F2" s="32">
        <v>2013</v>
      </c>
      <c r="G2" s="32"/>
      <c r="H2" s="32"/>
      <c r="I2" s="32">
        <v>2014</v>
      </c>
      <c r="J2" s="32"/>
      <c r="K2" s="32"/>
      <c r="L2" s="32">
        <v>2015</v>
      </c>
      <c r="M2" s="32"/>
      <c r="N2" s="32"/>
      <c r="O2" s="32">
        <v>2016</v>
      </c>
      <c r="P2" s="32"/>
      <c r="Q2" s="32"/>
      <c r="R2" s="32">
        <v>2017</v>
      </c>
      <c r="S2" s="32"/>
      <c r="T2" s="32"/>
      <c r="U2" s="32">
        <v>2018</v>
      </c>
      <c r="V2" s="32"/>
      <c r="W2" s="32"/>
      <c r="X2" s="32">
        <v>2019</v>
      </c>
      <c r="Y2" s="32"/>
      <c r="Z2" s="32"/>
      <c r="AA2" s="32">
        <v>2020</v>
      </c>
      <c r="AB2" s="32"/>
      <c r="AC2" s="32"/>
      <c r="AD2" s="32">
        <v>2021</v>
      </c>
      <c r="AE2" s="32"/>
      <c r="AF2" s="32"/>
      <c r="AG2" s="32">
        <v>2022</v>
      </c>
      <c r="AH2" s="32"/>
      <c r="AI2" s="32"/>
      <c r="AJ2" s="32">
        <v>2023</v>
      </c>
      <c r="AK2" s="32"/>
      <c r="AL2" s="35"/>
    </row>
    <row r="3" spans="1:38" ht="44.25" x14ac:dyDescent="0.75">
      <c r="A3" s="34"/>
      <c r="B3" s="33"/>
      <c r="C3" s="9" t="s">
        <v>30</v>
      </c>
      <c r="D3" s="3" t="s">
        <v>31</v>
      </c>
      <c r="E3" s="3" t="s">
        <v>32</v>
      </c>
      <c r="F3" s="3" t="s">
        <v>30</v>
      </c>
      <c r="G3" s="3" t="s">
        <v>31</v>
      </c>
      <c r="H3" s="3" t="s">
        <v>32</v>
      </c>
      <c r="I3" s="3" t="s">
        <v>30</v>
      </c>
      <c r="J3" s="3" t="s">
        <v>31</v>
      </c>
      <c r="K3" s="3" t="s">
        <v>32</v>
      </c>
      <c r="L3" s="3" t="s">
        <v>30</v>
      </c>
      <c r="M3" s="3" t="s">
        <v>31</v>
      </c>
      <c r="N3" s="3" t="s">
        <v>32</v>
      </c>
      <c r="O3" s="3" t="s">
        <v>30</v>
      </c>
      <c r="P3" s="3" t="s">
        <v>31</v>
      </c>
      <c r="Q3" s="3" t="s">
        <v>32</v>
      </c>
      <c r="R3" s="3" t="s">
        <v>30</v>
      </c>
      <c r="S3" s="3" t="s">
        <v>31</v>
      </c>
      <c r="T3" s="3" t="s">
        <v>32</v>
      </c>
      <c r="U3" s="3" t="s">
        <v>30</v>
      </c>
      <c r="V3" s="3" t="s">
        <v>31</v>
      </c>
      <c r="W3" s="3" t="s">
        <v>32</v>
      </c>
      <c r="X3" s="3" t="s">
        <v>30</v>
      </c>
      <c r="Y3" s="3" t="s">
        <v>31</v>
      </c>
      <c r="Z3" s="3" t="s">
        <v>32</v>
      </c>
      <c r="AA3" s="3" t="s">
        <v>30</v>
      </c>
      <c r="AB3" s="3" t="s">
        <v>31</v>
      </c>
      <c r="AC3" s="3" t="s">
        <v>32</v>
      </c>
      <c r="AD3" s="3" t="s">
        <v>30</v>
      </c>
      <c r="AE3" s="3" t="s">
        <v>31</v>
      </c>
      <c r="AF3" s="3" t="s">
        <v>32</v>
      </c>
      <c r="AG3" s="3" t="s">
        <v>30</v>
      </c>
      <c r="AH3" s="3" t="s">
        <v>31</v>
      </c>
      <c r="AI3" s="3" t="s">
        <v>32</v>
      </c>
      <c r="AJ3" s="3" t="s">
        <v>30</v>
      </c>
      <c r="AK3" s="3" t="s">
        <v>31</v>
      </c>
      <c r="AL3" s="10" t="s">
        <v>32</v>
      </c>
    </row>
    <row r="4" spans="1:38" x14ac:dyDescent="0.75">
      <c r="A4" s="21">
        <v>62</v>
      </c>
      <c r="B4" s="29" t="s">
        <v>0</v>
      </c>
      <c r="C4" s="4">
        <v>54840</v>
      </c>
      <c r="D4" s="4">
        <v>112650</v>
      </c>
      <c r="E4" s="13">
        <v>111215</v>
      </c>
      <c r="F4" s="4">
        <v>44493</v>
      </c>
      <c r="G4" s="5">
        <v>126235</v>
      </c>
      <c r="H4" s="13">
        <v>124849</v>
      </c>
      <c r="I4" s="4">
        <v>46660</v>
      </c>
      <c r="J4" s="5">
        <v>122291</v>
      </c>
      <c r="K4" s="13">
        <v>120901</v>
      </c>
      <c r="L4" s="4">
        <v>20473</v>
      </c>
      <c r="M4" s="6">
        <v>131227</v>
      </c>
      <c r="N4" s="13">
        <v>129942</v>
      </c>
      <c r="O4" s="4">
        <v>1911</v>
      </c>
      <c r="P4" s="6">
        <v>212912</v>
      </c>
      <c r="Q4" s="13">
        <v>212056</v>
      </c>
      <c r="R4" s="4">
        <v>1877</v>
      </c>
      <c r="S4" s="6">
        <v>219212</v>
      </c>
      <c r="T4" s="13">
        <v>218572</v>
      </c>
      <c r="U4" s="4">
        <v>0</v>
      </c>
      <c r="V4" s="4">
        <v>0</v>
      </c>
      <c r="W4" s="16">
        <v>0</v>
      </c>
      <c r="X4" s="4">
        <v>0</v>
      </c>
      <c r="Y4" s="4">
        <v>0</v>
      </c>
      <c r="Z4" s="16">
        <v>0</v>
      </c>
      <c r="AA4" s="4">
        <v>0</v>
      </c>
      <c r="AB4" s="4">
        <v>0</v>
      </c>
      <c r="AC4" s="16">
        <v>0</v>
      </c>
      <c r="AD4" s="4">
        <v>0</v>
      </c>
      <c r="AE4" s="4">
        <v>0</v>
      </c>
      <c r="AF4" s="16">
        <v>0</v>
      </c>
      <c r="AG4" s="4">
        <v>0</v>
      </c>
      <c r="AH4" s="4">
        <v>0</v>
      </c>
      <c r="AI4" s="16">
        <v>0</v>
      </c>
      <c r="AJ4" s="4">
        <v>0</v>
      </c>
      <c r="AK4" s="4">
        <v>0</v>
      </c>
      <c r="AL4" s="4">
        <v>0</v>
      </c>
    </row>
    <row r="5" spans="1:38" x14ac:dyDescent="0.75">
      <c r="A5" s="21">
        <v>63</v>
      </c>
      <c r="B5" s="29"/>
      <c r="C5" s="4">
        <v>54181</v>
      </c>
      <c r="D5" s="4">
        <v>113887</v>
      </c>
      <c r="E5" s="14">
        <v>112284</v>
      </c>
      <c r="F5" s="4">
        <v>55323</v>
      </c>
      <c r="G5" s="5">
        <v>121270</v>
      </c>
      <c r="H5" s="14">
        <v>119560</v>
      </c>
      <c r="I5" s="4">
        <v>47416</v>
      </c>
      <c r="J5" s="5">
        <v>127875</v>
      </c>
      <c r="K5" s="14">
        <v>126250</v>
      </c>
      <c r="L5" s="4">
        <v>49687</v>
      </c>
      <c r="M5" s="6">
        <v>124021</v>
      </c>
      <c r="N5" s="14">
        <v>122401</v>
      </c>
      <c r="O5" s="4">
        <v>48579</v>
      </c>
      <c r="P5" s="6">
        <v>128382</v>
      </c>
      <c r="Q5" s="14">
        <v>126784</v>
      </c>
      <c r="R5" s="4">
        <v>48301</v>
      </c>
      <c r="S5" s="6">
        <v>135634</v>
      </c>
      <c r="T5" s="14">
        <v>134141</v>
      </c>
      <c r="U5" s="4">
        <v>22302</v>
      </c>
      <c r="V5" s="6">
        <v>152045</v>
      </c>
      <c r="W5" s="14">
        <v>150670</v>
      </c>
      <c r="X5" s="4">
        <v>0</v>
      </c>
      <c r="Y5" s="4">
        <v>0</v>
      </c>
      <c r="Z5" s="17">
        <v>0</v>
      </c>
      <c r="AA5" s="4">
        <v>0</v>
      </c>
      <c r="AB5" s="4">
        <v>0</v>
      </c>
      <c r="AC5" s="17">
        <v>0</v>
      </c>
      <c r="AD5" s="4">
        <v>0</v>
      </c>
      <c r="AE5" s="4">
        <v>0</v>
      </c>
      <c r="AF5" s="17">
        <v>0</v>
      </c>
      <c r="AG5" s="4">
        <v>0</v>
      </c>
      <c r="AH5" s="4">
        <v>0</v>
      </c>
      <c r="AI5" s="17">
        <v>0</v>
      </c>
      <c r="AJ5" s="4">
        <v>0</v>
      </c>
      <c r="AK5" s="4">
        <v>0</v>
      </c>
      <c r="AL5" s="4">
        <v>0</v>
      </c>
    </row>
    <row r="6" spans="1:38" x14ac:dyDescent="0.75">
      <c r="A6" s="21">
        <v>64</v>
      </c>
      <c r="B6" s="29"/>
      <c r="C6" s="4">
        <v>51696</v>
      </c>
      <c r="D6" s="4">
        <v>117394</v>
      </c>
      <c r="E6" s="14">
        <v>115576</v>
      </c>
      <c r="F6" s="4">
        <v>53189</v>
      </c>
      <c r="G6" s="5">
        <v>122777</v>
      </c>
      <c r="H6" s="14">
        <v>120934</v>
      </c>
      <c r="I6" s="4">
        <v>54201</v>
      </c>
      <c r="J6" s="5">
        <v>124711</v>
      </c>
      <c r="K6" s="14">
        <v>122805</v>
      </c>
      <c r="L6" s="4">
        <v>47660</v>
      </c>
      <c r="M6" s="6">
        <v>130245</v>
      </c>
      <c r="N6" s="14">
        <v>128429</v>
      </c>
      <c r="O6" s="4">
        <v>49512</v>
      </c>
      <c r="P6" s="6">
        <v>126505</v>
      </c>
      <c r="Q6" s="14">
        <v>124722</v>
      </c>
      <c r="R6" s="4">
        <v>49480</v>
      </c>
      <c r="S6" s="6">
        <v>131257</v>
      </c>
      <c r="T6" s="14">
        <v>129468</v>
      </c>
      <c r="U6" s="4">
        <v>55810</v>
      </c>
      <c r="V6" s="6">
        <v>141319</v>
      </c>
      <c r="W6" s="14">
        <v>139481</v>
      </c>
      <c r="X6" s="2">
        <v>60246</v>
      </c>
      <c r="Y6" s="7">
        <v>159269.40842545562</v>
      </c>
      <c r="Z6" s="18">
        <v>157245.82088437406</v>
      </c>
      <c r="AA6" s="2">
        <v>51028</v>
      </c>
      <c r="AB6" s="7">
        <v>180234.97227012619</v>
      </c>
      <c r="AC6" s="18">
        <v>178315.54078153172</v>
      </c>
      <c r="AD6" s="4">
        <v>20667</v>
      </c>
      <c r="AE6" s="6">
        <v>200574.23646392801</v>
      </c>
      <c r="AF6" s="14">
        <v>198772.40818696472</v>
      </c>
      <c r="AG6" s="4">
        <v>0</v>
      </c>
      <c r="AH6" s="4">
        <v>0</v>
      </c>
      <c r="AI6" s="17">
        <v>0</v>
      </c>
      <c r="AJ6" s="4">
        <v>0</v>
      </c>
      <c r="AK6" s="4">
        <v>0</v>
      </c>
      <c r="AL6" s="4">
        <v>0</v>
      </c>
    </row>
    <row r="7" spans="1:38" x14ac:dyDescent="0.75">
      <c r="A7" s="21">
        <v>65</v>
      </c>
      <c r="B7" s="30"/>
      <c r="C7" s="4">
        <v>44648</v>
      </c>
      <c r="D7" s="4">
        <v>117229</v>
      </c>
      <c r="E7" s="15">
        <v>115297</v>
      </c>
      <c r="F7" s="4">
        <v>50575</v>
      </c>
      <c r="G7" s="5">
        <v>126050</v>
      </c>
      <c r="H7" s="15">
        <v>123943</v>
      </c>
      <c r="I7" s="4">
        <v>51937</v>
      </c>
      <c r="J7" s="5">
        <v>126328</v>
      </c>
      <c r="K7" s="15">
        <v>124252</v>
      </c>
      <c r="L7" s="4">
        <v>53143</v>
      </c>
      <c r="M7" s="6">
        <v>127499</v>
      </c>
      <c r="N7" s="15">
        <v>125434</v>
      </c>
      <c r="O7" s="4">
        <v>47468</v>
      </c>
      <c r="P7" s="6">
        <v>132483</v>
      </c>
      <c r="Q7" s="15">
        <v>130466</v>
      </c>
      <c r="R7" s="4">
        <v>49006</v>
      </c>
      <c r="S7" s="6">
        <v>129140</v>
      </c>
      <c r="T7" s="15">
        <v>127154</v>
      </c>
      <c r="U7" s="4">
        <v>48931</v>
      </c>
      <c r="V7" s="6">
        <v>136870</v>
      </c>
      <c r="W7" s="15">
        <v>134808</v>
      </c>
      <c r="X7" s="2">
        <v>55688</v>
      </c>
      <c r="Y7" s="7">
        <v>146559.69014868553</v>
      </c>
      <c r="Z7" s="19">
        <v>144325.43923286884</v>
      </c>
      <c r="AA7" s="2">
        <v>61232</v>
      </c>
      <c r="AB7" s="7">
        <v>166266</v>
      </c>
      <c r="AC7" s="19">
        <v>163959</v>
      </c>
      <c r="AD7" s="4">
        <v>58058</v>
      </c>
      <c r="AE7" s="6">
        <v>190593.75667436013</v>
      </c>
      <c r="AF7" s="15">
        <v>188374.84093492714</v>
      </c>
      <c r="AG7" s="4">
        <v>52631</v>
      </c>
      <c r="AH7" s="6">
        <v>220141.54006194067</v>
      </c>
      <c r="AI7" s="15">
        <v>217837.82789610684</v>
      </c>
      <c r="AJ7" s="4">
        <v>41941</v>
      </c>
      <c r="AK7" s="8">
        <v>263048.02174483205</v>
      </c>
      <c r="AL7" s="8">
        <v>260627.53701628477</v>
      </c>
    </row>
    <row r="8" spans="1:38" x14ac:dyDescent="0.7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75">
      <c r="A9" s="21">
        <v>58</v>
      </c>
      <c r="B9" s="28" t="s">
        <v>1</v>
      </c>
      <c r="C9" s="4">
        <v>15593</v>
      </c>
      <c r="D9" s="4">
        <v>109098</v>
      </c>
      <c r="E9" s="13">
        <v>108012</v>
      </c>
      <c r="F9" s="4">
        <v>20072</v>
      </c>
      <c r="G9" s="5">
        <v>116232</v>
      </c>
      <c r="H9" s="13">
        <v>115028</v>
      </c>
      <c r="I9" s="4">
        <v>18566</v>
      </c>
      <c r="J9" s="5">
        <v>111372</v>
      </c>
      <c r="K9" s="13">
        <v>110190</v>
      </c>
      <c r="L9" s="4">
        <v>17113</v>
      </c>
      <c r="M9" s="6">
        <v>112265</v>
      </c>
      <c r="N9" s="13">
        <v>111175</v>
      </c>
      <c r="O9" s="4">
        <v>14478</v>
      </c>
      <c r="P9" s="6">
        <v>113333</v>
      </c>
      <c r="Q9" s="13">
        <v>112352</v>
      </c>
      <c r="R9" s="4">
        <v>13174</v>
      </c>
      <c r="S9" s="6">
        <v>115608</v>
      </c>
      <c r="T9" s="13">
        <v>114622</v>
      </c>
      <c r="U9" s="4">
        <v>12127</v>
      </c>
      <c r="V9" s="6">
        <v>123156</v>
      </c>
      <c r="W9" s="13">
        <v>121979</v>
      </c>
      <c r="X9" s="2">
        <v>11602</v>
      </c>
      <c r="Y9" s="7">
        <v>135984.26133425272</v>
      </c>
      <c r="Z9" s="20">
        <v>134734.35312877089</v>
      </c>
      <c r="AA9" s="2">
        <v>10512</v>
      </c>
      <c r="AB9" s="7">
        <v>153070</v>
      </c>
      <c r="AC9" s="20">
        <v>151768</v>
      </c>
      <c r="AD9" s="4">
        <v>8889</v>
      </c>
      <c r="AE9" s="6">
        <v>167525.00843739454</v>
      </c>
      <c r="AF9" s="13">
        <v>166465.40949488131</v>
      </c>
      <c r="AG9" s="4">
        <v>8671</v>
      </c>
      <c r="AH9" s="6">
        <v>191176.96286472148</v>
      </c>
      <c r="AI9" s="13">
        <v>189703.34505824011</v>
      </c>
      <c r="AJ9" s="4">
        <v>8123</v>
      </c>
      <c r="AK9" s="8">
        <v>237251.55976855842</v>
      </c>
      <c r="AL9" s="8">
        <v>236159.34322294718</v>
      </c>
    </row>
    <row r="10" spans="1:38" x14ac:dyDescent="0.75">
      <c r="A10" s="21">
        <v>59</v>
      </c>
      <c r="B10" s="29"/>
      <c r="C10" s="4">
        <v>16560</v>
      </c>
      <c r="D10" s="4">
        <v>114012</v>
      </c>
      <c r="E10" s="14">
        <v>112762</v>
      </c>
      <c r="F10" s="4">
        <v>22857</v>
      </c>
      <c r="G10" s="5">
        <v>120182</v>
      </c>
      <c r="H10" s="14">
        <v>118848</v>
      </c>
      <c r="I10" s="4">
        <v>26688</v>
      </c>
      <c r="J10" s="5">
        <v>119710</v>
      </c>
      <c r="K10" s="14">
        <v>118527</v>
      </c>
      <c r="L10" s="4">
        <v>25609</v>
      </c>
      <c r="M10" s="6">
        <v>116650</v>
      </c>
      <c r="N10" s="14">
        <v>115416</v>
      </c>
      <c r="O10" s="4">
        <v>23704</v>
      </c>
      <c r="P10" s="6">
        <v>117223</v>
      </c>
      <c r="Q10" s="14">
        <v>116092</v>
      </c>
      <c r="R10" s="4">
        <v>20200</v>
      </c>
      <c r="S10" s="6">
        <v>119250</v>
      </c>
      <c r="T10" s="14">
        <v>118108</v>
      </c>
      <c r="U10" s="4">
        <v>18685</v>
      </c>
      <c r="V10" s="6">
        <v>125208</v>
      </c>
      <c r="W10" s="14">
        <v>123932</v>
      </c>
      <c r="X10" s="2">
        <v>17627</v>
      </c>
      <c r="Y10" s="7">
        <v>135412.915130198</v>
      </c>
      <c r="Z10" s="18">
        <v>134065.1418278777</v>
      </c>
      <c r="AA10" s="2">
        <v>16689</v>
      </c>
      <c r="AB10" s="7">
        <v>149682</v>
      </c>
      <c r="AC10" s="18">
        <v>148392</v>
      </c>
      <c r="AD10" s="4">
        <v>15419</v>
      </c>
      <c r="AE10" s="6">
        <v>167962.86756599002</v>
      </c>
      <c r="AF10" s="14">
        <v>166638.36014008691</v>
      </c>
      <c r="AG10" s="4">
        <v>13319</v>
      </c>
      <c r="AH10" s="6">
        <v>190321.72535475637</v>
      </c>
      <c r="AI10" s="14">
        <v>188638.29904647497</v>
      </c>
      <c r="AJ10" s="4">
        <v>13278</v>
      </c>
      <c r="AK10" s="8">
        <v>243057.57606567253</v>
      </c>
      <c r="AL10" s="8">
        <v>241780.16945323092</v>
      </c>
    </row>
    <row r="11" spans="1:38" x14ac:dyDescent="0.75">
      <c r="A11" s="21">
        <v>60</v>
      </c>
      <c r="B11" s="29"/>
      <c r="C11" s="4">
        <v>6992</v>
      </c>
      <c r="D11" s="4">
        <v>115646</v>
      </c>
      <c r="E11" s="14">
        <v>114191</v>
      </c>
      <c r="F11" s="4">
        <v>19914</v>
      </c>
      <c r="G11" s="5">
        <v>123948</v>
      </c>
      <c r="H11" s="14">
        <v>122429</v>
      </c>
      <c r="I11" s="4">
        <v>24532</v>
      </c>
      <c r="J11" s="5">
        <v>123337</v>
      </c>
      <c r="K11" s="14">
        <v>121923</v>
      </c>
      <c r="L11" s="4">
        <v>31392</v>
      </c>
      <c r="M11" s="6">
        <v>121678</v>
      </c>
      <c r="N11" s="14">
        <v>120361</v>
      </c>
      <c r="O11" s="4">
        <v>30227</v>
      </c>
      <c r="P11" s="6">
        <v>119081</v>
      </c>
      <c r="Q11" s="14">
        <v>117791</v>
      </c>
      <c r="R11" s="4">
        <v>28065</v>
      </c>
      <c r="S11" s="6">
        <v>120173</v>
      </c>
      <c r="T11" s="14">
        <v>118912</v>
      </c>
      <c r="U11" s="4">
        <v>23905</v>
      </c>
      <c r="V11" s="6">
        <v>125125</v>
      </c>
      <c r="W11" s="14">
        <v>123880</v>
      </c>
      <c r="X11" s="2">
        <v>22818</v>
      </c>
      <c r="Y11" s="7">
        <v>132629.7092207906</v>
      </c>
      <c r="Z11" s="18">
        <v>131259.32334122184</v>
      </c>
      <c r="AA11" s="2">
        <v>21376</v>
      </c>
      <c r="AB11" s="7">
        <v>144199</v>
      </c>
      <c r="AC11" s="18">
        <v>142854</v>
      </c>
      <c r="AD11" s="4">
        <v>20361</v>
      </c>
      <c r="AE11" s="6">
        <v>160476.85575364667</v>
      </c>
      <c r="AF11" s="14">
        <v>159084.8187711802</v>
      </c>
      <c r="AG11" s="4">
        <v>18838</v>
      </c>
      <c r="AH11" s="6">
        <v>183494.91453445164</v>
      </c>
      <c r="AI11" s="14">
        <v>181795.98285380614</v>
      </c>
      <c r="AJ11" s="4">
        <v>16725</v>
      </c>
      <c r="AK11" s="8">
        <v>238188.29686098653</v>
      </c>
      <c r="AL11" s="8">
        <v>236643.40568011958</v>
      </c>
    </row>
    <row r="12" spans="1:38" x14ac:dyDescent="0.75">
      <c r="A12" s="21">
        <v>61</v>
      </c>
      <c r="B12" s="29"/>
      <c r="C12" s="4">
        <v>5206</v>
      </c>
      <c r="D12" s="4">
        <v>117485</v>
      </c>
      <c r="E12" s="14">
        <v>115793</v>
      </c>
      <c r="F12" s="4">
        <v>9335</v>
      </c>
      <c r="G12" s="5">
        <v>123952</v>
      </c>
      <c r="H12" s="14">
        <v>121931</v>
      </c>
      <c r="I12" s="4">
        <v>20273</v>
      </c>
      <c r="J12" s="5">
        <v>127009</v>
      </c>
      <c r="K12" s="14">
        <v>125416</v>
      </c>
      <c r="L12" s="4">
        <v>25238</v>
      </c>
      <c r="M12" s="6">
        <v>125833</v>
      </c>
      <c r="N12" s="14">
        <v>124308</v>
      </c>
      <c r="O12" s="4">
        <v>34811</v>
      </c>
      <c r="P12" s="6">
        <v>124407</v>
      </c>
      <c r="Q12" s="14">
        <v>123045</v>
      </c>
      <c r="R12" s="4">
        <v>33675</v>
      </c>
      <c r="S12" s="6">
        <v>122507</v>
      </c>
      <c r="T12" s="14">
        <v>121106</v>
      </c>
      <c r="U12" s="4">
        <v>31257</v>
      </c>
      <c r="V12" s="6">
        <v>126659</v>
      </c>
      <c r="W12" s="14">
        <v>125209</v>
      </c>
      <c r="X12" s="2">
        <v>27187</v>
      </c>
      <c r="Y12" s="7">
        <v>132767.21981093904</v>
      </c>
      <c r="Z12" s="18">
        <v>131256.75580240556</v>
      </c>
      <c r="AA12" s="2">
        <v>26160</v>
      </c>
      <c r="AB12" s="7">
        <v>143110</v>
      </c>
      <c r="AC12" s="18">
        <v>141540</v>
      </c>
      <c r="AD12" s="4">
        <v>24494</v>
      </c>
      <c r="AE12" s="6">
        <v>156191.04760349472</v>
      </c>
      <c r="AF12" s="14">
        <v>154457.40956969053</v>
      </c>
      <c r="AG12" s="4">
        <v>23283</v>
      </c>
      <c r="AH12" s="6">
        <v>177928.13490529571</v>
      </c>
      <c r="AI12" s="14">
        <v>176158.81888072842</v>
      </c>
      <c r="AJ12" s="4">
        <v>22074</v>
      </c>
      <c r="AK12" s="8">
        <v>233670.34429645736</v>
      </c>
      <c r="AL12" s="8">
        <v>231869.61900878861</v>
      </c>
    </row>
    <row r="13" spans="1:38" x14ac:dyDescent="0.75">
      <c r="A13" s="21">
        <v>62</v>
      </c>
      <c r="B13" s="29"/>
      <c r="C13" s="4">
        <v>66818</v>
      </c>
      <c r="D13" s="4">
        <v>98806</v>
      </c>
      <c r="E13" s="14">
        <v>92555</v>
      </c>
      <c r="F13" s="4">
        <v>56296</v>
      </c>
      <c r="G13" s="5">
        <v>113028</v>
      </c>
      <c r="H13" s="14">
        <v>107373</v>
      </c>
      <c r="I13" s="4">
        <v>59510</v>
      </c>
      <c r="J13" s="5">
        <v>108098</v>
      </c>
      <c r="K13" s="14">
        <v>102347</v>
      </c>
      <c r="L13" s="4">
        <v>36397</v>
      </c>
      <c r="M13" s="6">
        <v>119638</v>
      </c>
      <c r="N13" s="14">
        <v>115001</v>
      </c>
      <c r="O13" s="4">
        <v>25775</v>
      </c>
      <c r="P13" s="6">
        <v>129341</v>
      </c>
      <c r="Q13" s="14">
        <v>126681</v>
      </c>
      <c r="R13" s="4">
        <v>37449</v>
      </c>
      <c r="S13" s="6">
        <v>129061</v>
      </c>
      <c r="T13" s="14">
        <v>126808</v>
      </c>
      <c r="U13" s="4">
        <v>36458</v>
      </c>
      <c r="V13" s="6">
        <v>130138</v>
      </c>
      <c r="W13" s="14">
        <v>127823</v>
      </c>
      <c r="X13" s="2">
        <v>34146</v>
      </c>
      <c r="Y13" s="7">
        <v>134797.19850055643</v>
      </c>
      <c r="Z13" s="18">
        <v>132620.09225092252</v>
      </c>
      <c r="AA13" s="2">
        <v>30048</v>
      </c>
      <c r="AB13" s="7">
        <v>143598</v>
      </c>
      <c r="AC13" s="18">
        <v>141562</v>
      </c>
      <c r="AD13" s="4">
        <v>29110</v>
      </c>
      <c r="AE13" s="6">
        <v>156364.13328753007</v>
      </c>
      <c r="AF13" s="14">
        <v>154394.59395396771</v>
      </c>
      <c r="AG13" s="4">
        <v>27213</v>
      </c>
      <c r="AH13" s="6">
        <v>174728.19663396172</v>
      </c>
      <c r="AI13" s="14">
        <v>172610.74651820821</v>
      </c>
      <c r="AJ13" s="4">
        <v>26198</v>
      </c>
      <c r="AK13" s="8">
        <v>229317.29196885257</v>
      </c>
      <c r="AL13" s="8">
        <v>227213.31494770592</v>
      </c>
    </row>
    <row r="14" spans="1:38" x14ac:dyDescent="0.75">
      <c r="A14" s="21">
        <v>63</v>
      </c>
      <c r="B14" s="29"/>
      <c r="C14" s="4">
        <v>66494</v>
      </c>
      <c r="D14" s="4">
        <v>100167</v>
      </c>
      <c r="E14" s="14">
        <v>92895</v>
      </c>
      <c r="F14" s="4">
        <v>67218</v>
      </c>
      <c r="G14" s="5">
        <v>106190</v>
      </c>
      <c r="H14" s="14">
        <v>98839</v>
      </c>
      <c r="I14" s="4">
        <v>58957</v>
      </c>
      <c r="J14" s="5">
        <v>114531</v>
      </c>
      <c r="K14" s="14">
        <v>107955</v>
      </c>
      <c r="L14" s="4">
        <v>62364</v>
      </c>
      <c r="M14" s="6">
        <v>109921</v>
      </c>
      <c r="N14" s="14">
        <v>103371</v>
      </c>
      <c r="O14" s="4">
        <v>60564</v>
      </c>
      <c r="P14" s="6">
        <v>114453</v>
      </c>
      <c r="Q14" s="14">
        <v>108152</v>
      </c>
      <c r="R14" s="4">
        <v>63623</v>
      </c>
      <c r="S14" s="6">
        <v>117805</v>
      </c>
      <c r="T14" s="14">
        <v>111900</v>
      </c>
      <c r="U14" s="4">
        <v>50189</v>
      </c>
      <c r="V14" s="6">
        <v>129983</v>
      </c>
      <c r="W14" s="14">
        <v>125506</v>
      </c>
      <c r="X14" s="2">
        <v>38655</v>
      </c>
      <c r="Y14" s="7">
        <v>137553.6457120683</v>
      </c>
      <c r="Z14" s="18">
        <v>134871.28456861986</v>
      </c>
      <c r="AA14" s="2">
        <v>36465</v>
      </c>
      <c r="AB14" s="7">
        <v>144601</v>
      </c>
      <c r="AC14" s="18">
        <v>142114</v>
      </c>
      <c r="AD14" s="4">
        <v>32347</v>
      </c>
      <c r="AE14" s="6">
        <v>155221.38049896437</v>
      </c>
      <c r="AF14" s="14">
        <v>153068.3715645964</v>
      </c>
      <c r="AG14" s="4">
        <v>31211</v>
      </c>
      <c r="AH14" s="6">
        <v>174508.58607542212</v>
      </c>
      <c r="AI14" s="14">
        <v>171995.23677549581</v>
      </c>
      <c r="AJ14" s="4">
        <v>29520</v>
      </c>
      <c r="AK14" s="8">
        <v>224793.67598238483</v>
      </c>
      <c r="AL14" s="8">
        <v>222437.20511517616</v>
      </c>
    </row>
    <row r="15" spans="1:38" x14ac:dyDescent="0.75">
      <c r="A15" s="21">
        <v>64</v>
      </c>
      <c r="B15" s="29"/>
      <c r="C15" s="4">
        <v>63768</v>
      </c>
      <c r="D15" s="4">
        <v>99014</v>
      </c>
      <c r="E15" s="14">
        <v>90896</v>
      </c>
      <c r="F15" s="4">
        <v>65994</v>
      </c>
      <c r="G15" s="5">
        <v>107788</v>
      </c>
      <c r="H15" s="14">
        <v>99498</v>
      </c>
      <c r="I15" s="4">
        <v>66485</v>
      </c>
      <c r="J15" s="5">
        <v>109189</v>
      </c>
      <c r="K15" s="14">
        <v>101110</v>
      </c>
      <c r="L15" s="4">
        <v>59621</v>
      </c>
      <c r="M15" s="6">
        <v>116792</v>
      </c>
      <c r="N15" s="14">
        <v>109538</v>
      </c>
      <c r="O15" s="4">
        <v>62570</v>
      </c>
      <c r="P15" s="6">
        <v>112303</v>
      </c>
      <c r="Q15" s="14">
        <v>105105</v>
      </c>
      <c r="R15" s="4">
        <v>61598</v>
      </c>
      <c r="S15" s="6">
        <v>116844</v>
      </c>
      <c r="T15" s="14">
        <v>109808</v>
      </c>
      <c r="U15" s="4">
        <v>68685</v>
      </c>
      <c r="V15" s="6">
        <v>122043</v>
      </c>
      <c r="W15" s="14">
        <v>115055</v>
      </c>
      <c r="X15" s="2">
        <v>74500</v>
      </c>
      <c r="Y15" s="7">
        <v>130177.22751677853</v>
      </c>
      <c r="Z15" s="18">
        <v>122888.51476510067</v>
      </c>
      <c r="AA15" s="2">
        <v>66310</v>
      </c>
      <c r="AB15" s="7">
        <v>138791.99245965917</v>
      </c>
      <c r="AC15" s="18">
        <v>131800.09787362389</v>
      </c>
      <c r="AD15" s="4">
        <v>47532</v>
      </c>
      <c r="AE15" s="6">
        <v>151019.39503913154</v>
      </c>
      <c r="AF15" s="14">
        <v>145717.47601615754</v>
      </c>
      <c r="AG15" s="4">
        <v>33528</v>
      </c>
      <c r="AH15" s="6">
        <v>169844.23750298258</v>
      </c>
      <c r="AI15" s="14">
        <v>167072.53922094966</v>
      </c>
      <c r="AJ15" s="4">
        <v>32554</v>
      </c>
      <c r="AK15" s="8">
        <v>222108.75837070713</v>
      </c>
      <c r="AL15" s="8">
        <v>219256.73634576396</v>
      </c>
    </row>
    <row r="16" spans="1:38" x14ac:dyDescent="0.75">
      <c r="A16" s="22">
        <v>65</v>
      </c>
      <c r="B16" s="30"/>
      <c r="C16" s="4">
        <v>55623</v>
      </c>
      <c r="D16" s="4">
        <v>93631</v>
      </c>
      <c r="E16" s="14">
        <v>84747</v>
      </c>
      <c r="F16" s="4">
        <v>63228</v>
      </c>
      <c r="G16" s="5">
        <v>106586</v>
      </c>
      <c r="H16" s="14">
        <v>97381</v>
      </c>
      <c r="I16" s="4">
        <v>65241</v>
      </c>
      <c r="J16" s="5">
        <v>110847</v>
      </c>
      <c r="K16" s="14">
        <v>101804</v>
      </c>
      <c r="L16" s="4">
        <v>65948</v>
      </c>
      <c r="M16" s="6">
        <v>111975</v>
      </c>
      <c r="N16" s="14">
        <v>103219</v>
      </c>
      <c r="O16" s="4">
        <v>59795</v>
      </c>
      <c r="P16" s="6">
        <v>119157</v>
      </c>
      <c r="Q16" s="14">
        <v>111234</v>
      </c>
      <c r="R16" s="4">
        <v>62586</v>
      </c>
      <c r="S16" s="6">
        <v>115025</v>
      </c>
      <c r="T16" s="14">
        <v>107052</v>
      </c>
      <c r="U16" s="4">
        <v>61619</v>
      </c>
      <c r="V16" s="6">
        <v>122129</v>
      </c>
      <c r="W16" s="14">
        <v>114141</v>
      </c>
      <c r="X16" s="2">
        <v>69055</v>
      </c>
      <c r="Y16" s="7">
        <v>126568.92708710449</v>
      </c>
      <c r="Z16" s="18">
        <v>118589.56947360799</v>
      </c>
      <c r="AA16" s="2">
        <v>75831</v>
      </c>
      <c r="AB16" s="7">
        <v>136242</v>
      </c>
      <c r="AC16" s="18">
        <v>128016</v>
      </c>
      <c r="AD16" s="4">
        <v>71466</v>
      </c>
      <c r="AE16" s="6">
        <v>147033.67447457532</v>
      </c>
      <c r="AF16" s="14">
        <v>138753.36845492962</v>
      </c>
      <c r="AG16" s="4">
        <v>65177</v>
      </c>
      <c r="AH16" s="6">
        <v>162185.3965355877</v>
      </c>
      <c r="AI16" s="14">
        <v>153265.62974668978</v>
      </c>
      <c r="AJ16" s="4">
        <v>54281</v>
      </c>
      <c r="AK16" s="8">
        <v>201493.44927322635</v>
      </c>
      <c r="AL16" s="8">
        <v>191773.75647095669</v>
      </c>
    </row>
    <row r="18" spans="1:38" x14ac:dyDescent="0.75">
      <c r="A18" s="1" t="s">
        <v>15</v>
      </c>
      <c r="B18" s="1"/>
      <c r="C18" s="11" t="s">
        <v>3</v>
      </c>
      <c r="D18" s="11"/>
      <c r="E18" s="11"/>
      <c r="F18" s="11" t="s">
        <v>4</v>
      </c>
      <c r="G18" s="11"/>
      <c r="H18" s="11"/>
      <c r="I18" s="11" t="s">
        <v>5</v>
      </c>
      <c r="J18" s="11"/>
      <c r="K18" s="11"/>
      <c r="L18" s="11" t="s">
        <v>6</v>
      </c>
      <c r="M18" s="11"/>
      <c r="N18" s="11"/>
      <c r="O18" s="11" t="s">
        <v>7</v>
      </c>
      <c r="P18" s="11"/>
      <c r="Q18" s="11"/>
      <c r="R18" s="11" t="s">
        <v>8</v>
      </c>
      <c r="S18" s="11"/>
      <c r="T18" s="11"/>
      <c r="U18" s="11" t="s">
        <v>9</v>
      </c>
      <c r="V18" s="11"/>
      <c r="W18" s="11"/>
      <c r="X18" s="11" t="s">
        <v>10</v>
      </c>
      <c r="Y18" s="11"/>
      <c r="Z18" s="11"/>
      <c r="AA18" s="11" t="s">
        <v>11</v>
      </c>
      <c r="AB18" s="11"/>
      <c r="AC18" s="11"/>
      <c r="AD18" s="11" t="s">
        <v>12</v>
      </c>
      <c r="AE18" s="11"/>
      <c r="AF18" s="11"/>
      <c r="AG18" s="11" t="s">
        <v>13</v>
      </c>
      <c r="AH18" s="11"/>
      <c r="AI18" s="11"/>
      <c r="AJ18" s="11" t="s">
        <v>14</v>
      </c>
      <c r="AK18" s="11"/>
      <c r="AL18" s="11"/>
    </row>
    <row r="19" spans="1:38" x14ac:dyDescent="0.75">
      <c r="A19" s="1" t="s">
        <v>16</v>
      </c>
      <c r="B19" s="1"/>
      <c r="C19" s="12" t="s">
        <v>2</v>
      </c>
      <c r="D19" s="12"/>
      <c r="E19" s="12"/>
      <c r="F19" s="12" t="s">
        <v>17</v>
      </c>
      <c r="G19" s="12"/>
      <c r="H19" s="12"/>
      <c r="I19" s="12" t="s">
        <v>18</v>
      </c>
      <c r="J19" s="12"/>
      <c r="K19" s="12"/>
      <c r="L19" s="12" t="s">
        <v>19</v>
      </c>
      <c r="M19" s="12"/>
      <c r="N19" s="12"/>
      <c r="O19" s="12" t="s">
        <v>20</v>
      </c>
      <c r="P19" s="12"/>
      <c r="Q19" s="12"/>
      <c r="R19" s="12" t="s">
        <v>21</v>
      </c>
      <c r="S19" s="12"/>
      <c r="T19" s="12"/>
      <c r="U19" s="12" t="s">
        <v>22</v>
      </c>
      <c r="V19" s="12"/>
      <c r="W19" s="12"/>
      <c r="X19" s="12" t="s">
        <v>23</v>
      </c>
      <c r="Y19" s="12"/>
      <c r="Z19" s="12"/>
      <c r="AA19" s="12" t="s">
        <v>24</v>
      </c>
      <c r="AB19" s="12"/>
      <c r="AC19" s="12"/>
      <c r="AD19" s="12" t="s">
        <v>25</v>
      </c>
      <c r="AE19" s="12"/>
      <c r="AF19" s="12"/>
      <c r="AG19" s="12" t="s">
        <v>26</v>
      </c>
      <c r="AH19" s="12"/>
      <c r="AI19" s="12"/>
      <c r="AJ19" s="12" t="s">
        <v>27</v>
      </c>
      <c r="AK19" s="12"/>
      <c r="AL19" s="12"/>
    </row>
  </sheetData>
  <sortState xmlns:xlrd2="http://schemas.microsoft.com/office/spreadsheetml/2017/richdata2" ref="A9:A16">
    <sortCondition ref="A4"/>
  </sortState>
  <mergeCells count="17">
    <mergeCell ref="B4:B7"/>
    <mergeCell ref="B9:B16"/>
    <mergeCell ref="C2:E2"/>
    <mergeCell ref="B2:B3"/>
    <mergeCell ref="A2:A3"/>
    <mergeCell ref="AJ2:AL2"/>
    <mergeCell ref="A8:AL8"/>
    <mergeCell ref="U2:W2"/>
    <mergeCell ref="X2:Z2"/>
    <mergeCell ref="AA2:AC2"/>
    <mergeCell ref="AD2:AF2"/>
    <mergeCell ref="AG2:AI2"/>
    <mergeCell ref="F2:H2"/>
    <mergeCell ref="I2:K2"/>
    <mergeCell ref="L2:N2"/>
    <mergeCell ref="O2:Q2"/>
    <mergeCell ref="R2:T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8B64-B0F0-4258-B69F-7BC7F26BB9C3}">
  <dimension ref="A1:AA16"/>
  <sheetViews>
    <sheetView tabSelected="1" workbookViewId="0">
      <selection activeCell="G9" sqref="G9"/>
    </sheetView>
  </sheetViews>
  <sheetFormatPr defaultRowHeight="14.75" x14ac:dyDescent="0.75"/>
  <cols>
    <col min="4" max="4" width="11.1796875" bestFit="1" customWidth="1"/>
    <col min="6" max="6" width="9.86328125" customWidth="1"/>
    <col min="7" max="7" width="12.40625" bestFit="1" customWidth="1"/>
    <col min="19" max="19" width="17" bestFit="1" customWidth="1"/>
    <col min="20" max="20" width="12.26953125" bestFit="1" customWidth="1"/>
    <col min="21" max="21" width="12.953125" bestFit="1" customWidth="1"/>
    <col min="22" max="22" width="12.26953125" bestFit="1" customWidth="1"/>
    <col min="23" max="23" width="11.6796875" bestFit="1" customWidth="1"/>
    <col min="24" max="24" width="15.26953125" bestFit="1" customWidth="1"/>
  </cols>
  <sheetData>
    <row r="1" spans="1:27" x14ac:dyDescent="0.75">
      <c r="A1" t="s">
        <v>34</v>
      </c>
      <c r="B1" t="s">
        <v>35</v>
      </c>
      <c r="C1" t="s">
        <v>36</v>
      </c>
      <c r="D1" t="s">
        <v>38</v>
      </c>
      <c r="E1" t="s">
        <v>39</v>
      </c>
      <c r="F1" t="s">
        <v>45</v>
      </c>
    </row>
    <row r="2" spans="1:27" x14ac:dyDescent="0.75">
      <c r="A2">
        <v>2012</v>
      </c>
      <c r="B2" t="s">
        <v>37</v>
      </c>
      <c r="C2">
        <v>65</v>
      </c>
      <c r="D2">
        <f>Munka1!D7</f>
        <v>117229</v>
      </c>
      <c r="E2">
        <v>1.0569999999999999</v>
      </c>
      <c r="F2">
        <v>308015</v>
      </c>
    </row>
    <row r="3" spans="1:27" x14ac:dyDescent="0.75">
      <c r="A3">
        <v>2013</v>
      </c>
      <c r="B3" t="s">
        <v>37</v>
      </c>
      <c r="C3">
        <v>65</v>
      </c>
      <c r="D3">
        <f>Munka1!G7</f>
        <v>126050</v>
      </c>
      <c r="E3">
        <v>1.0170000000000001</v>
      </c>
      <c r="F3">
        <v>314463</v>
      </c>
      <c r="H3">
        <f>D3/D2-(E3-1)</f>
        <v>1.0582458862568134</v>
      </c>
      <c r="S3" s="24"/>
      <c r="T3" s="24"/>
    </row>
    <row r="4" spans="1:27" x14ac:dyDescent="0.75">
      <c r="A4">
        <v>2014</v>
      </c>
      <c r="B4" t="s">
        <v>37</v>
      </c>
      <c r="C4">
        <v>65</v>
      </c>
      <c r="D4">
        <f>Munka1!J7</f>
        <v>126328</v>
      </c>
      <c r="E4">
        <v>0.998</v>
      </c>
      <c r="F4">
        <v>308032</v>
      </c>
      <c r="H4">
        <f t="shared" ref="H4:H13" si="0">D4/D3-(E4-1)</f>
        <v>1.0042054740182467</v>
      </c>
    </row>
    <row r="5" spans="1:27" x14ac:dyDescent="0.75">
      <c r="A5">
        <v>2015</v>
      </c>
      <c r="B5" t="s">
        <v>37</v>
      </c>
      <c r="C5">
        <v>65</v>
      </c>
      <c r="D5">
        <f>Munka1!M7</f>
        <v>127499</v>
      </c>
      <c r="E5">
        <v>0.99900000000000011</v>
      </c>
      <c r="F5">
        <v>282794</v>
      </c>
      <c r="H5">
        <f t="shared" si="0"/>
        <v>1.0102695206130072</v>
      </c>
    </row>
    <row r="6" spans="1:27" x14ac:dyDescent="0.75">
      <c r="A6">
        <v>2016</v>
      </c>
      <c r="B6" t="s">
        <v>37</v>
      </c>
      <c r="C6">
        <v>65</v>
      </c>
      <c r="D6">
        <f>Munka1!P7</f>
        <v>132483</v>
      </c>
      <c r="E6">
        <v>1.004</v>
      </c>
      <c r="F6">
        <v>294832</v>
      </c>
      <c r="H6">
        <f t="shared" si="0"/>
        <v>1.0350905026706092</v>
      </c>
    </row>
    <row r="7" spans="1:27" x14ac:dyDescent="0.75">
      <c r="A7">
        <v>2017</v>
      </c>
      <c r="B7" t="s">
        <v>37</v>
      </c>
      <c r="C7">
        <v>65</v>
      </c>
      <c r="D7">
        <f>Munka1!S7</f>
        <v>129140</v>
      </c>
      <c r="E7">
        <v>1.024</v>
      </c>
      <c r="F7">
        <v>330322</v>
      </c>
      <c r="H7">
        <f t="shared" si="0"/>
        <v>0.9507665738245662</v>
      </c>
    </row>
    <row r="8" spans="1:27" x14ac:dyDescent="0.75">
      <c r="A8">
        <v>2018</v>
      </c>
      <c r="B8" t="s">
        <v>37</v>
      </c>
      <c r="C8">
        <v>65</v>
      </c>
      <c r="D8" s="23">
        <f>Munka1!V7</f>
        <v>136870</v>
      </c>
      <c r="E8">
        <v>1.028</v>
      </c>
      <c r="F8">
        <v>347174</v>
      </c>
      <c r="H8">
        <f t="shared" si="0"/>
        <v>1.0318575189716586</v>
      </c>
    </row>
    <row r="9" spans="1:27" x14ac:dyDescent="0.75">
      <c r="A9">
        <v>2019</v>
      </c>
      <c r="B9" t="s">
        <v>37</v>
      </c>
      <c r="C9">
        <v>65</v>
      </c>
      <c r="D9" s="7">
        <f>Munka1!Y7</f>
        <v>146559.69014868553</v>
      </c>
      <c r="E9">
        <v>1.034</v>
      </c>
      <c r="F9" s="27">
        <v>393196.30329052272</v>
      </c>
      <c r="H9">
        <f t="shared" si="0"/>
        <v>1.0367948429070324</v>
      </c>
    </row>
    <row r="10" spans="1:27" x14ac:dyDescent="0.75">
      <c r="A10">
        <v>2020</v>
      </c>
      <c r="B10" t="s">
        <v>37</v>
      </c>
      <c r="C10">
        <v>65</v>
      </c>
      <c r="D10" s="7">
        <f>Munka1!AB7</f>
        <v>166266</v>
      </c>
      <c r="E10">
        <v>1.0329999999999999</v>
      </c>
      <c r="F10" s="27">
        <v>423029.41921487334</v>
      </c>
      <c r="H10">
        <f t="shared" si="0"/>
        <v>1.1014592761578734</v>
      </c>
    </row>
    <row r="11" spans="1:27" x14ac:dyDescent="0.75">
      <c r="A11">
        <v>2021</v>
      </c>
      <c r="B11" t="s">
        <v>37</v>
      </c>
      <c r="C11">
        <v>65</v>
      </c>
      <c r="D11" s="23">
        <f>Munka1!AE7</f>
        <v>190593.75667436013</v>
      </c>
      <c r="E11">
        <v>1.0509999999999999</v>
      </c>
      <c r="F11" s="27">
        <v>474908.0558857157</v>
      </c>
      <c r="H11">
        <f t="shared" si="0"/>
        <v>1.0953182892134299</v>
      </c>
      <c r="S11" s="25"/>
      <c r="T11" s="25"/>
      <c r="U11" s="25"/>
      <c r="V11" s="25"/>
      <c r="W11" s="25"/>
      <c r="X11" s="25"/>
    </row>
    <row r="12" spans="1:27" x14ac:dyDescent="0.75">
      <c r="A12">
        <v>2022</v>
      </c>
      <c r="B12" t="s">
        <v>37</v>
      </c>
      <c r="C12">
        <v>65</v>
      </c>
      <c r="D12" s="23">
        <f>Munka1!AH7</f>
        <v>220141.54006194067</v>
      </c>
      <c r="E12">
        <v>1.145</v>
      </c>
      <c r="F12" s="27">
        <v>538951.28518722521</v>
      </c>
      <c r="H12">
        <f t="shared" si="0"/>
        <v>1.010030174666553</v>
      </c>
    </row>
    <row r="13" spans="1:27" x14ac:dyDescent="0.75">
      <c r="A13">
        <v>2023</v>
      </c>
      <c r="B13" t="s">
        <v>37</v>
      </c>
      <c r="C13">
        <v>65</v>
      </c>
      <c r="D13" s="7">
        <f>Munka1!AK7</f>
        <v>263048.02174483205</v>
      </c>
      <c r="E13">
        <v>1.1759999999999999</v>
      </c>
      <c r="F13" s="27">
        <v>609998.77348276577</v>
      </c>
      <c r="H13">
        <f t="shared" si="0"/>
        <v>1.0189040679501875</v>
      </c>
    </row>
    <row r="14" spans="1:27" x14ac:dyDescent="0.75">
      <c r="H14" s="26">
        <f>GEOMEAN(H3:H13)</f>
        <v>1.0312897345721699</v>
      </c>
    </row>
    <row r="16" spans="1:27" x14ac:dyDescent="0.75">
      <c r="S16" s="25"/>
      <c r="T16" s="25"/>
      <c r="U16" s="25"/>
      <c r="V16" s="25"/>
      <c r="W16" s="25"/>
      <c r="X16" s="25"/>
      <c r="Y16" s="25"/>
      <c r="Z16" s="25"/>
      <c r="AA16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3007-25C1-4FD8-A4AE-CFF7D956CD0C}">
  <dimension ref="A1:AJ97"/>
  <sheetViews>
    <sheetView topLeftCell="V1" zoomScale="70" zoomScaleNormal="70" workbookViewId="0">
      <selection activeCell="AJ13" sqref="AJ13"/>
    </sheetView>
  </sheetViews>
  <sheetFormatPr defaultRowHeight="14.75" x14ac:dyDescent="0.75"/>
  <cols>
    <col min="4" max="4" width="10.90625" bestFit="1" customWidth="1"/>
    <col min="6" max="6" width="14.26953125" bestFit="1" customWidth="1"/>
    <col min="7" max="8" width="14.26953125" customWidth="1"/>
    <col min="9" max="9" width="8.81640625" bestFit="1" customWidth="1"/>
    <col min="10" max="10" width="8.81640625" customWidth="1"/>
    <col min="13" max="13" width="12.08984375" bestFit="1" customWidth="1"/>
  </cols>
  <sheetData>
    <row r="1" spans="1:36" x14ac:dyDescent="0.75">
      <c r="A1" t="s">
        <v>34</v>
      </c>
      <c r="B1" t="s">
        <v>35</v>
      </c>
      <c r="C1" t="s">
        <v>36</v>
      </c>
      <c r="D1" t="s">
        <v>38</v>
      </c>
      <c r="E1" t="s">
        <v>39</v>
      </c>
      <c r="F1" t="s">
        <v>42</v>
      </c>
      <c r="G1" t="s">
        <v>48</v>
      </c>
      <c r="H1" t="s">
        <v>49</v>
      </c>
      <c r="I1" t="s">
        <v>46</v>
      </c>
      <c r="K1" s="26" t="s">
        <v>43</v>
      </c>
      <c r="Y1" t="s">
        <v>50</v>
      </c>
    </row>
    <row r="2" spans="1:36" x14ac:dyDescent="0.75">
      <c r="A2">
        <v>2012</v>
      </c>
      <c r="B2" t="s">
        <v>40</v>
      </c>
      <c r="C2">
        <v>65</v>
      </c>
      <c r="D2" s="23">
        <v>93631</v>
      </c>
      <c r="E2">
        <v>1.0569999999999999</v>
      </c>
      <c r="F2">
        <f>INDEX($L$14:$W$21,MATCH(C2,$K$14:$K$21,0),MATCH(A2,$L$2:$W$2,0))</f>
        <v>55623</v>
      </c>
      <c r="G2" s="7">
        <v>58958</v>
      </c>
      <c r="H2">
        <f>F2/G2</f>
        <v>0.94343430916923909</v>
      </c>
      <c r="I2">
        <f>D2/D2</f>
        <v>1</v>
      </c>
      <c r="K2" t="s">
        <v>36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  <c r="AH2">
        <v>2022</v>
      </c>
      <c r="AI2">
        <v>2023</v>
      </c>
    </row>
    <row r="3" spans="1:36" x14ac:dyDescent="0.75">
      <c r="A3">
        <v>2013</v>
      </c>
      <c r="B3" t="s">
        <v>40</v>
      </c>
      <c r="C3">
        <v>65</v>
      </c>
      <c r="D3" s="23">
        <v>106586</v>
      </c>
      <c r="E3">
        <v>1.0170000000000001</v>
      </c>
      <c r="F3">
        <f t="shared" ref="F3:F66" si="0">INDEX($L$14:$W$21,MATCH(C3,$K$14:$K$21,0),MATCH(A3,$L$2:$W$2,0))</f>
        <v>63228</v>
      </c>
      <c r="G3" s="7">
        <v>66763</v>
      </c>
      <c r="H3">
        <f t="shared" ref="H3:H66" si="1">F3/G3</f>
        <v>0.94705151056723036</v>
      </c>
      <c r="I3">
        <f t="shared" ref="I3:I13" si="2">D3/D3</f>
        <v>1</v>
      </c>
      <c r="K3" s="21">
        <v>58</v>
      </c>
      <c r="L3" s="4">
        <v>109098</v>
      </c>
      <c r="M3" s="5">
        <v>116232</v>
      </c>
      <c r="N3" s="5">
        <v>111372</v>
      </c>
      <c r="O3" s="6">
        <v>112265</v>
      </c>
      <c r="P3" s="6">
        <v>113333</v>
      </c>
      <c r="Q3" s="6">
        <v>115608</v>
      </c>
      <c r="R3" s="6">
        <v>123156</v>
      </c>
      <c r="S3" s="7">
        <v>135984.26133425272</v>
      </c>
      <c r="T3" s="7">
        <v>153070</v>
      </c>
      <c r="U3" s="6">
        <v>167525.00843739454</v>
      </c>
      <c r="V3" s="6">
        <v>191176.96286472148</v>
      </c>
      <c r="W3" s="8">
        <v>237251.55976855842</v>
      </c>
      <c r="Y3">
        <f>M3/L3-M$11+1</f>
        <v>1.0483907496012759</v>
      </c>
      <c r="Z3">
        <f t="shared" ref="Z3" si="3">N3/M3-N$11+1</f>
        <v>0.96018707412760684</v>
      </c>
      <c r="AA3">
        <f t="shared" ref="AA3" si="4">O3/N3-O$11+1</f>
        <v>1.0090181733290233</v>
      </c>
      <c r="AB3">
        <f t="shared" ref="AB3" si="5">P3/O3-P$11+1</f>
        <v>1.0055132053623124</v>
      </c>
      <c r="AC3">
        <f t="shared" ref="AC3" si="6">Q3/P3-Q$11+1</f>
        <v>0.99607358845173066</v>
      </c>
      <c r="AD3">
        <f t="shared" ref="AD3" si="7">R3/Q3-R$11+1</f>
        <v>1.0372895993356861</v>
      </c>
      <c r="AE3">
        <f t="shared" ref="AE3" si="8">S3/R3-S$11+1</f>
        <v>1.07016269880682</v>
      </c>
      <c r="AF3">
        <f t="shared" ref="AF3" si="9">T3/S3-T$11+1</f>
        <v>1.092644971690879</v>
      </c>
      <c r="AG3">
        <f t="shared" ref="AG3" si="10">U3/T3-U$11+1</f>
        <v>1.0434339742431211</v>
      </c>
      <c r="AH3">
        <f t="shared" ref="AH3" si="11">V3/U3-V$11+1</f>
        <v>0.99618461863063179</v>
      </c>
      <c r="AI3">
        <f t="shared" ref="AI3" si="12">W3/V3-W$11+1</f>
        <v>1.0650049632205933</v>
      </c>
      <c r="AJ3">
        <f t="shared" ref="AJ3:AJ4" si="13">GEOMEAN(Y3:AI3)</f>
        <v>1.0287573728943169</v>
      </c>
    </row>
    <row r="4" spans="1:36" x14ac:dyDescent="0.75">
      <c r="A4">
        <v>2014</v>
      </c>
      <c r="B4" t="s">
        <v>40</v>
      </c>
      <c r="C4">
        <v>65</v>
      </c>
      <c r="D4" s="23">
        <v>110847</v>
      </c>
      <c r="E4">
        <v>0.998</v>
      </c>
      <c r="F4">
        <f t="shared" si="0"/>
        <v>65241</v>
      </c>
      <c r="G4" s="7">
        <v>69340</v>
      </c>
      <c r="H4">
        <f t="shared" si="1"/>
        <v>0.94088549177963654</v>
      </c>
      <c r="I4">
        <f t="shared" si="2"/>
        <v>1</v>
      </c>
      <c r="K4" s="21">
        <v>59</v>
      </c>
      <c r="L4" s="4">
        <v>114012</v>
      </c>
      <c r="M4" s="5">
        <v>120182</v>
      </c>
      <c r="N4" s="5">
        <v>119710</v>
      </c>
      <c r="O4" s="6">
        <v>116650</v>
      </c>
      <c r="P4" s="6">
        <v>117223</v>
      </c>
      <c r="Q4" s="6">
        <v>119250</v>
      </c>
      <c r="R4" s="6">
        <v>125208</v>
      </c>
      <c r="S4" s="7">
        <v>135412.915130198</v>
      </c>
      <c r="T4" s="7">
        <v>149682</v>
      </c>
      <c r="U4" s="6">
        <v>167962.86756599002</v>
      </c>
      <c r="V4" s="6">
        <v>190321.72535475637</v>
      </c>
      <c r="W4" s="8">
        <v>243057.57606567253</v>
      </c>
      <c r="Y4">
        <f>M4/L4-M$11+1</f>
        <v>1.0371171104795984</v>
      </c>
      <c r="Z4">
        <f t="shared" ref="Z4" si="14">N4/M4-N$11+1</f>
        <v>0.99807262318816459</v>
      </c>
      <c r="AA4">
        <f t="shared" ref="AA4" si="15">O4/N4-O$11+1</f>
        <v>0.97543822571213756</v>
      </c>
      <c r="AB4">
        <f t="shared" ref="AB4" si="16">P4/O4-P$11+1</f>
        <v>1.0009121303043291</v>
      </c>
      <c r="AC4">
        <f t="shared" ref="AC4" si="17">Q4/P4-Q$11+1</f>
        <v>0.99329182839545149</v>
      </c>
      <c r="AD4">
        <f t="shared" ref="AD4" si="18">R4/Q4-R$11+1</f>
        <v>1.0219622641509434</v>
      </c>
      <c r="AE4">
        <f t="shared" ref="AE4" si="19">S4/R4-S$11+1</f>
        <v>1.0475036988866366</v>
      </c>
      <c r="AF4">
        <f t="shared" ref="AF4" si="20">T4/S4-T$11+1</f>
        <v>1.072374622916008</v>
      </c>
      <c r="AG4">
        <f t="shared" ref="AG4" si="21">U4/T4-U$11+1</f>
        <v>1.0711313689420907</v>
      </c>
      <c r="AH4">
        <f t="shared" ref="AH4" si="22">V4/U4-V$11+1</f>
        <v>0.98811786177966932</v>
      </c>
      <c r="AI4">
        <f t="shared" ref="AI4" si="23">W4/V4-W$11+1</f>
        <v>1.1010879184318945</v>
      </c>
      <c r="AJ4">
        <f t="shared" si="13"/>
        <v>1.0271715854006682</v>
      </c>
    </row>
    <row r="5" spans="1:36" x14ac:dyDescent="0.75">
      <c r="A5">
        <v>2015</v>
      </c>
      <c r="B5" t="s">
        <v>40</v>
      </c>
      <c r="C5">
        <v>65</v>
      </c>
      <c r="D5" s="23">
        <v>111975</v>
      </c>
      <c r="E5">
        <v>0.99900000000000011</v>
      </c>
      <c r="F5">
        <f t="shared" si="0"/>
        <v>65948</v>
      </c>
      <c r="G5" s="7">
        <v>70016</v>
      </c>
      <c r="H5">
        <f t="shared" si="1"/>
        <v>0.94189899451553927</v>
      </c>
      <c r="I5">
        <f t="shared" si="2"/>
        <v>1</v>
      </c>
      <c r="K5" s="21">
        <v>60</v>
      </c>
      <c r="L5" s="4">
        <v>115646</v>
      </c>
      <c r="M5" s="5">
        <v>123948</v>
      </c>
      <c r="N5" s="5">
        <v>123337</v>
      </c>
      <c r="O5" s="6">
        <v>121678</v>
      </c>
      <c r="P5" s="6">
        <v>119081</v>
      </c>
      <c r="Q5" s="6">
        <v>120173</v>
      </c>
      <c r="R5" s="6">
        <v>125125</v>
      </c>
      <c r="S5" s="7">
        <v>132629.7092207906</v>
      </c>
      <c r="T5" s="7">
        <v>144199</v>
      </c>
      <c r="U5" s="6">
        <v>160476.85575364667</v>
      </c>
      <c r="V5" s="6">
        <v>183494.91453445164</v>
      </c>
      <c r="W5" s="8">
        <v>238188.29686098653</v>
      </c>
      <c r="Y5">
        <f>M5/L5-M$11+1</f>
        <v>1.0547880428203309</v>
      </c>
      <c r="Z5">
        <f t="shared" ref="Z5:AI5" si="24">N5/M5-N$11+1</f>
        <v>0.99707051344112052</v>
      </c>
      <c r="AA5">
        <f t="shared" si="24"/>
        <v>0.98754904854180003</v>
      </c>
      <c r="AB5">
        <f t="shared" si="24"/>
        <v>0.9746567826558622</v>
      </c>
      <c r="AC5">
        <f t="shared" si="24"/>
        <v>0.9851702286678814</v>
      </c>
      <c r="AD5">
        <f t="shared" si="24"/>
        <v>1.0132072595341715</v>
      </c>
      <c r="AE5">
        <f t="shared" si="24"/>
        <v>1.0259776960702545</v>
      </c>
      <c r="AF5">
        <f t="shared" si="24"/>
        <v>1.0542300093785915</v>
      </c>
      <c r="AG5">
        <f t="shared" si="24"/>
        <v>1.061884664620744</v>
      </c>
      <c r="AH5">
        <f t="shared" si="24"/>
        <v>0.99843537996619736</v>
      </c>
      <c r="AI5">
        <f t="shared" si="24"/>
        <v>1.1220648399183077</v>
      </c>
      <c r="AJ5" s="37">
        <f>GEOMEAN(Y5:AI5)</f>
        <v>1.0241500693692673</v>
      </c>
    </row>
    <row r="6" spans="1:36" x14ac:dyDescent="0.75">
      <c r="A6">
        <v>2016</v>
      </c>
      <c r="B6" t="s">
        <v>40</v>
      </c>
      <c r="C6">
        <v>65</v>
      </c>
      <c r="D6" s="23">
        <v>119157</v>
      </c>
      <c r="E6">
        <v>1.004</v>
      </c>
      <c r="F6">
        <f t="shared" si="0"/>
        <v>59795</v>
      </c>
      <c r="G6" s="7">
        <v>72753</v>
      </c>
      <c r="H6">
        <f t="shared" si="1"/>
        <v>0.82189050623341997</v>
      </c>
      <c r="I6">
        <f t="shared" si="2"/>
        <v>1</v>
      </c>
      <c r="K6" s="21">
        <v>61</v>
      </c>
      <c r="L6" s="4">
        <v>117485</v>
      </c>
      <c r="M6" s="5">
        <v>123952</v>
      </c>
      <c r="N6" s="5">
        <v>127009</v>
      </c>
      <c r="O6" s="6">
        <v>125833</v>
      </c>
      <c r="P6" s="6">
        <v>124407</v>
      </c>
      <c r="Q6" s="6">
        <v>122507</v>
      </c>
      <c r="R6" s="6">
        <v>126659</v>
      </c>
      <c r="S6" s="7">
        <v>132767.21981093904</v>
      </c>
      <c r="T6" s="7">
        <v>143110</v>
      </c>
      <c r="U6" s="6">
        <v>156191.04760349472</v>
      </c>
      <c r="V6" s="6">
        <v>177928.13490529571</v>
      </c>
      <c r="W6" s="8">
        <v>233670.34429645736</v>
      </c>
      <c r="Y6">
        <f t="shared" ref="Y6:Y10" si="25">M6/L6-M$11+1</f>
        <v>1.038045324935098</v>
      </c>
      <c r="Z6">
        <f t="shared" ref="Z6:Z10" si="26">N6/M6-N$11+1</f>
        <v>1.0266627726862012</v>
      </c>
      <c r="AA6">
        <f t="shared" ref="AA6:AA10" si="27">O6/N6-O$11+1</f>
        <v>0.99174081364312749</v>
      </c>
      <c r="AB6">
        <f t="shared" ref="AB6:AB10" si="28">P6/O6-P$11+1</f>
        <v>0.98466751964905863</v>
      </c>
      <c r="AC6">
        <f t="shared" ref="AC6:AC10" si="29">Q6/P6-Q$11+1</f>
        <v>0.96072754748527012</v>
      </c>
      <c r="AD6">
        <f t="shared" ref="AD6:AD10" si="30">R6/Q6-R$11+1</f>
        <v>1.0058919408686851</v>
      </c>
      <c r="AE6">
        <f t="shared" ref="AE6:AE10" si="31">S6/R6-S$11+1</f>
        <v>1.014225706905463</v>
      </c>
      <c r="AF6">
        <f t="shared" ref="AF6:AF10" si="32">T6/S6-T$11+1</f>
        <v>1.0449016100795747</v>
      </c>
      <c r="AG6">
        <f t="shared" ref="AG6:AG10" si="33">U6/T6-U$11+1</f>
        <v>1.040405545409089</v>
      </c>
      <c r="AH6">
        <f t="shared" ref="AH6:AH10" si="34">V6/U6-V$11+1</f>
        <v>0.99416986687343667</v>
      </c>
      <c r="AI6">
        <f t="shared" ref="AI6:AI10" si="35">W6/V6-W$11+1</f>
        <v>1.1372849642965746</v>
      </c>
      <c r="AJ6" s="37">
        <f t="shared" ref="AJ6:AJ10" si="36">GEOMEAN(Y6:AI6)</f>
        <v>1.0207741004723732</v>
      </c>
    </row>
    <row r="7" spans="1:36" x14ac:dyDescent="0.75">
      <c r="A7">
        <v>2017</v>
      </c>
      <c r="B7" t="s">
        <v>40</v>
      </c>
      <c r="C7">
        <v>65</v>
      </c>
      <c r="D7" s="23">
        <v>115025</v>
      </c>
      <c r="E7">
        <v>1.024</v>
      </c>
      <c r="F7">
        <f t="shared" si="0"/>
        <v>62586</v>
      </c>
      <c r="G7" s="7">
        <v>72063</v>
      </c>
      <c r="H7">
        <f t="shared" si="1"/>
        <v>0.86849007118771071</v>
      </c>
      <c r="I7">
        <f t="shared" si="2"/>
        <v>1</v>
      </c>
      <c r="K7" s="21">
        <v>62</v>
      </c>
      <c r="L7" s="4">
        <v>98806</v>
      </c>
      <c r="M7" s="5">
        <v>113028</v>
      </c>
      <c r="N7" s="5">
        <v>108098</v>
      </c>
      <c r="O7" s="6">
        <v>119638</v>
      </c>
      <c r="P7" s="6">
        <v>129341</v>
      </c>
      <c r="Q7" s="6">
        <v>129061</v>
      </c>
      <c r="R7" s="6">
        <v>130138</v>
      </c>
      <c r="S7" s="7">
        <v>134797.19850055643</v>
      </c>
      <c r="T7" s="7">
        <v>143598</v>
      </c>
      <c r="U7" s="6">
        <v>156364.13328753007</v>
      </c>
      <c r="V7" s="6">
        <v>174728.19663396172</v>
      </c>
      <c r="W7" s="8">
        <v>229317.29196885257</v>
      </c>
      <c r="Y7">
        <f t="shared" si="25"/>
        <v>1.1269386272088737</v>
      </c>
      <c r="Z7">
        <f t="shared" si="26"/>
        <v>0.95838248929468806</v>
      </c>
      <c r="AA7">
        <f t="shared" si="27"/>
        <v>1.1077549815907786</v>
      </c>
      <c r="AB7">
        <f t="shared" si="28"/>
        <v>1.0771029940319965</v>
      </c>
      <c r="AC7">
        <f t="shared" si="29"/>
        <v>0.97383517987335799</v>
      </c>
      <c r="AD7">
        <f t="shared" si="30"/>
        <v>0.98034489117549062</v>
      </c>
      <c r="AE7">
        <f t="shared" si="31"/>
        <v>1.0018019832835638</v>
      </c>
      <c r="AF7">
        <f t="shared" si="32"/>
        <v>1.032289201833132</v>
      </c>
      <c r="AG7">
        <f t="shared" si="33"/>
        <v>1.0379018878224633</v>
      </c>
      <c r="AH7">
        <f t="shared" si="34"/>
        <v>0.97244421793112168</v>
      </c>
      <c r="AI7">
        <f t="shared" si="35"/>
        <v>1.1364229310810643</v>
      </c>
      <c r="AJ7" s="37">
        <f t="shared" si="36"/>
        <v>1.0349577194365278</v>
      </c>
    </row>
    <row r="8" spans="1:36" x14ac:dyDescent="0.75">
      <c r="A8">
        <v>2018</v>
      </c>
      <c r="B8" t="s">
        <v>40</v>
      </c>
      <c r="C8">
        <v>65</v>
      </c>
      <c r="D8" s="23">
        <v>122129</v>
      </c>
      <c r="E8">
        <v>1.028</v>
      </c>
      <c r="F8">
        <f t="shared" si="0"/>
        <v>61619</v>
      </c>
      <c r="G8" s="7">
        <v>70358</v>
      </c>
      <c r="H8">
        <f t="shared" si="1"/>
        <v>0.8757923761334887</v>
      </c>
      <c r="I8">
        <f t="shared" si="2"/>
        <v>1</v>
      </c>
      <c r="K8" s="21">
        <v>63</v>
      </c>
      <c r="L8" s="4">
        <v>100167</v>
      </c>
      <c r="M8" s="5">
        <v>106190</v>
      </c>
      <c r="N8" s="5">
        <v>114531</v>
      </c>
      <c r="O8" s="6">
        <v>109921</v>
      </c>
      <c r="P8" s="6">
        <v>114453</v>
      </c>
      <c r="Q8" s="6">
        <v>117805</v>
      </c>
      <c r="R8" s="6">
        <v>129983</v>
      </c>
      <c r="S8" s="7">
        <v>137553.6457120683</v>
      </c>
      <c r="T8" s="7">
        <v>144601</v>
      </c>
      <c r="U8" s="6">
        <v>155221.38049896437</v>
      </c>
      <c r="V8" s="6">
        <v>174508.58607542212</v>
      </c>
      <c r="W8" s="8">
        <v>224793.67598238483</v>
      </c>
      <c r="Y8">
        <f t="shared" si="25"/>
        <v>1.0431295835953955</v>
      </c>
      <c r="Z8">
        <f t="shared" si="26"/>
        <v>1.0805478858649591</v>
      </c>
      <c r="AA8">
        <f t="shared" si="27"/>
        <v>0.9607488889470972</v>
      </c>
      <c r="AB8">
        <f t="shared" si="28"/>
        <v>1.0372296103565288</v>
      </c>
      <c r="AC8">
        <f t="shared" si="29"/>
        <v>1.0052871309620544</v>
      </c>
      <c r="AD8">
        <f t="shared" si="30"/>
        <v>1.0753742201095029</v>
      </c>
      <c r="AE8">
        <f t="shared" si="31"/>
        <v>1.0242433526851074</v>
      </c>
      <c r="AF8">
        <f t="shared" si="32"/>
        <v>1.0182334969491353</v>
      </c>
      <c r="AG8">
        <f t="shared" si="33"/>
        <v>1.0224461068662345</v>
      </c>
      <c r="AH8">
        <f t="shared" si="34"/>
        <v>0.97925611416712299</v>
      </c>
      <c r="AI8">
        <f t="shared" si="35"/>
        <v>1.112152526118283</v>
      </c>
      <c r="AJ8" s="37">
        <f t="shared" si="36"/>
        <v>1.0317390227602823</v>
      </c>
    </row>
    <row r="9" spans="1:36" x14ac:dyDescent="0.75">
      <c r="A9">
        <v>2019</v>
      </c>
      <c r="B9" t="s">
        <v>40</v>
      </c>
      <c r="C9">
        <v>65</v>
      </c>
      <c r="D9" s="23">
        <v>126568.92708710449</v>
      </c>
      <c r="E9">
        <v>1.034</v>
      </c>
      <c r="F9">
        <f t="shared" si="0"/>
        <v>69055</v>
      </c>
      <c r="G9" s="7">
        <v>77483</v>
      </c>
      <c r="H9">
        <f t="shared" si="1"/>
        <v>0.89122775318456948</v>
      </c>
      <c r="I9">
        <f t="shared" si="2"/>
        <v>1</v>
      </c>
      <c r="K9" s="21">
        <v>64</v>
      </c>
      <c r="L9" s="4">
        <v>99014</v>
      </c>
      <c r="M9" s="5">
        <v>107788</v>
      </c>
      <c r="N9" s="5">
        <v>109189</v>
      </c>
      <c r="O9" s="6">
        <v>116792</v>
      </c>
      <c r="P9" s="6">
        <v>112303</v>
      </c>
      <c r="Q9" s="6">
        <v>116844</v>
      </c>
      <c r="R9" s="6">
        <v>122043</v>
      </c>
      <c r="S9" s="7">
        <v>130177.22751677853</v>
      </c>
      <c r="T9" s="7">
        <v>138791.99245965917</v>
      </c>
      <c r="U9" s="6">
        <v>151019.39503913154</v>
      </c>
      <c r="V9" s="6">
        <v>169844.23750298258</v>
      </c>
      <c r="W9" s="8">
        <v>222108.75837070713</v>
      </c>
      <c r="Y9">
        <f t="shared" si="25"/>
        <v>1.0716137313915202</v>
      </c>
      <c r="Z9">
        <f t="shared" si="26"/>
        <v>1.014997736297176</v>
      </c>
      <c r="AA9">
        <f t="shared" si="27"/>
        <v>1.0706315562923003</v>
      </c>
      <c r="AB9">
        <f t="shared" si="28"/>
        <v>0.95756414822933078</v>
      </c>
      <c r="AC9">
        <f t="shared" si="29"/>
        <v>1.0164352510618595</v>
      </c>
      <c r="AD9">
        <f t="shared" si="30"/>
        <v>1.0164952244017664</v>
      </c>
      <c r="AE9">
        <f t="shared" si="31"/>
        <v>1.0326505044679213</v>
      </c>
      <c r="AF9">
        <f t="shared" si="32"/>
        <v>1.0331772040103582</v>
      </c>
      <c r="AG9">
        <f t="shared" si="33"/>
        <v>1.037098761050832</v>
      </c>
      <c r="AH9">
        <f t="shared" si="34"/>
        <v>0.9796518201120672</v>
      </c>
      <c r="AI9">
        <f t="shared" si="35"/>
        <v>1.1317203067711188</v>
      </c>
      <c r="AJ9" s="37">
        <f t="shared" si="36"/>
        <v>1.0319522170327213</v>
      </c>
    </row>
    <row r="10" spans="1:36" x14ac:dyDescent="0.75">
      <c r="A10">
        <v>2020</v>
      </c>
      <c r="B10" t="s">
        <v>40</v>
      </c>
      <c r="C10">
        <v>65</v>
      </c>
      <c r="D10" s="23">
        <v>136242</v>
      </c>
      <c r="E10">
        <v>1.0329999999999999</v>
      </c>
      <c r="F10">
        <f t="shared" si="0"/>
        <v>75831</v>
      </c>
      <c r="G10" s="7">
        <v>84194</v>
      </c>
      <c r="H10">
        <f t="shared" si="1"/>
        <v>0.90066988146423732</v>
      </c>
      <c r="I10">
        <f t="shared" si="2"/>
        <v>1</v>
      </c>
      <c r="K10" s="22">
        <v>65</v>
      </c>
      <c r="L10" s="4">
        <v>93631</v>
      </c>
      <c r="M10" s="5">
        <v>106586</v>
      </c>
      <c r="N10" s="5">
        <v>110847</v>
      </c>
      <c r="O10" s="6">
        <v>111975</v>
      </c>
      <c r="P10" s="6">
        <v>119157</v>
      </c>
      <c r="Q10" s="6">
        <v>115025</v>
      </c>
      <c r="R10" s="6">
        <v>122129</v>
      </c>
      <c r="S10" s="7">
        <v>126568.92708710449</v>
      </c>
      <c r="T10" s="7">
        <v>136242</v>
      </c>
      <c r="U10" s="6">
        <v>147033.67447457532</v>
      </c>
      <c r="V10" s="6">
        <v>162185.3965355877</v>
      </c>
      <c r="W10" s="8">
        <v>201493.44927322635</v>
      </c>
      <c r="Y10">
        <f t="shared" si="25"/>
        <v>1.1213622945392017</v>
      </c>
      <c r="Z10">
        <f t="shared" si="26"/>
        <v>1.0419771076876889</v>
      </c>
      <c r="AA10">
        <f t="shared" si="27"/>
        <v>1.0111761888007793</v>
      </c>
      <c r="AB10">
        <f t="shared" si="28"/>
        <v>1.0601393168117883</v>
      </c>
      <c r="AC10">
        <f t="shared" si="29"/>
        <v>0.94132306117139575</v>
      </c>
      <c r="AD10">
        <f t="shared" si="30"/>
        <v>1.0337604868506847</v>
      </c>
      <c r="AE10">
        <f t="shared" si="31"/>
        <v>1.0023544046631387</v>
      </c>
      <c r="AF10">
        <f t="shared" si="32"/>
        <v>1.0434253370516331</v>
      </c>
      <c r="AG10">
        <f t="shared" si="33"/>
        <v>1.0282096011110768</v>
      </c>
      <c r="AH10">
        <f t="shared" si="34"/>
        <v>0.95804933284947835</v>
      </c>
      <c r="AI10">
        <f t="shared" si="35"/>
        <v>1.0663649328317513</v>
      </c>
      <c r="AJ10" s="37">
        <f t="shared" si="36"/>
        <v>1.0269001935525972</v>
      </c>
    </row>
    <row r="11" spans="1:36" x14ac:dyDescent="0.75">
      <c r="A11">
        <v>2021</v>
      </c>
      <c r="B11" t="s">
        <v>40</v>
      </c>
      <c r="C11">
        <v>65</v>
      </c>
      <c r="D11" s="23">
        <v>147033.67447457532</v>
      </c>
      <c r="E11">
        <v>1.0509999999999999</v>
      </c>
      <c r="F11">
        <f t="shared" si="0"/>
        <v>71466</v>
      </c>
      <c r="G11" s="7">
        <v>80596</v>
      </c>
      <c r="H11">
        <f t="shared" si="1"/>
        <v>0.88671894386818206</v>
      </c>
      <c r="I11">
        <f t="shared" si="2"/>
        <v>1</v>
      </c>
      <c r="K11" t="s">
        <v>41</v>
      </c>
      <c r="L11">
        <v>1.0569999999999999</v>
      </c>
      <c r="M11">
        <v>1.0170000000000001</v>
      </c>
      <c r="N11">
        <v>0.998</v>
      </c>
      <c r="O11">
        <v>0.99900000000000011</v>
      </c>
      <c r="P11">
        <v>1.004</v>
      </c>
      <c r="Q11">
        <v>1.024</v>
      </c>
      <c r="R11">
        <v>1.028</v>
      </c>
      <c r="S11">
        <v>1.034</v>
      </c>
      <c r="T11">
        <v>1.0329999999999999</v>
      </c>
      <c r="U11">
        <v>1.0509999999999999</v>
      </c>
      <c r="V11">
        <v>1.145</v>
      </c>
      <c r="W11">
        <v>1.1759999999999999</v>
      </c>
      <c r="AJ11" s="26">
        <f>GEOMEAN(AJ5:AJ10)</f>
        <v>1.028400443009629</v>
      </c>
    </row>
    <row r="12" spans="1:36" x14ac:dyDescent="0.75">
      <c r="A12">
        <v>2022</v>
      </c>
      <c r="B12" t="s">
        <v>40</v>
      </c>
      <c r="C12">
        <v>65</v>
      </c>
      <c r="D12" s="23">
        <v>162185.3965355877</v>
      </c>
      <c r="E12">
        <v>1.145</v>
      </c>
      <c r="F12">
        <f t="shared" si="0"/>
        <v>65177</v>
      </c>
      <c r="G12" s="7">
        <v>74615</v>
      </c>
      <c r="H12">
        <f t="shared" si="1"/>
        <v>0.87351068819942368</v>
      </c>
      <c r="I12">
        <f t="shared" si="2"/>
        <v>1</v>
      </c>
    </row>
    <row r="13" spans="1:36" x14ac:dyDescent="0.75">
      <c r="A13">
        <v>2023</v>
      </c>
      <c r="B13" t="s">
        <v>40</v>
      </c>
      <c r="C13">
        <v>65</v>
      </c>
      <c r="D13" s="23">
        <v>201493.44927322635</v>
      </c>
      <c r="E13">
        <v>1.1759999999999999</v>
      </c>
      <c r="F13">
        <f t="shared" si="0"/>
        <v>54281</v>
      </c>
      <c r="G13" s="7">
        <v>64715</v>
      </c>
      <c r="H13">
        <f t="shared" si="1"/>
        <v>0.83876999150119758</v>
      </c>
      <c r="I13">
        <f t="shared" si="2"/>
        <v>1</v>
      </c>
      <c r="K13" s="26" t="s">
        <v>44</v>
      </c>
      <c r="L13" s="24"/>
      <c r="AJ13" s="26">
        <f>GEOMEAN(AJ11,male_65!H14)</f>
        <v>1.0298440755305156</v>
      </c>
    </row>
    <row r="14" spans="1:36" x14ac:dyDescent="0.75">
      <c r="A14">
        <v>2012</v>
      </c>
      <c r="B14" t="s">
        <v>40</v>
      </c>
      <c r="C14">
        <v>64</v>
      </c>
      <c r="D14" s="23">
        <v>99014</v>
      </c>
      <c r="E14">
        <v>1.0569999999999999</v>
      </c>
      <c r="F14">
        <f t="shared" si="0"/>
        <v>63768</v>
      </c>
      <c r="G14" s="7">
        <v>67560</v>
      </c>
      <c r="H14">
        <f t="shared" si="1"/>
        <v>0.94387211367673174</v>
      </c>
      <c r="I14">
        <f>D14/$D$2</f>
        <v>1.0574916427251657</v>
      </c>
      <c r="K14" s="21">
        <v>58</v>
      </c>
      <c r="L14" s="4">
        <v>15593</v>
      </c>
      <c r="M14" s="4">
        <v>20072</v>
      </c>
      <c r="N14" s="4">
        <v>18566</v>
      </c>
      <c r="O14" s="4">
        <v>17113</v>
      </c>
      <c r="P14" s="4">
        <v>14478</v>
      </c>
      <c r="Q14" s="4">
        <v>13174</v>
      </c>
      <c r="R14" s="4">
        <v>12127</v>
      </c>
      <c r="S14" s="2">
        <v>11602</v>
      </c>
      <c r="T14" s="2">
        <v>10512</v>
      </c>
      <c r="U14" s="4">
        <v>8889</v>
      </c>
      <c r="V14" s="4">
        <v>8671</v>
      </c>
      <c r="W14" s="4">
        <v>8123</v>
      </c>
    </row>
    <row r="15" spans="1:36" x14ac:dyDescent="0.75">
      <c r="A15">
        <v>2013</v>
      </c>
      <c r="B15" t="s">
        <v>40</v>
      </c>
      <c r="C15">
        <v>64</v>
      </c>
      <c r="D15" s="23">
        <v>107788</v>
      </c>
      <c r="E15">
        <v>1.0170000000000001</v>
      </c>
      <c r="F15">
        <f t="shared" si="0"/>
        <v>65994</v>
      </c>
      <c r="G15" s="7">
        <v>70155</v>
      </c>
      <c r="H15">
        <f t="shared" si="1"/>
        <v>0.94068847551849477</v>
      </c>
      <c r="I15">
        <f>D15/$D$3</f>
        <v>1.0112772784418216</v>
      </c>
      <c r="K15" s="21">
        <v>59</v>
      </c>
      <c r="L15" s="4">
        <v>16560</v>
      </c>
      <c r="M15" s="4">
        <v>22857</v>
      </c>
      <c r="N15" s="4">
        <v>26688</v>
      </c>
      <c r="O15" s="4">
        <v>25609</v>
      </c>
      <c r="P15" s="4">
        <v>23704</v>
      </c>
      <c r="Q15" s="4">
        <v>20200</v>
      </c>
      <c r="R15" s="4">
        <v>18685</v>
      </c>
      <c r="S15" s="2">
        <v>17627</v>
      </c>
      <c r="T15" s="2">
        <v>16689</v>
      </c>
      <c r="U15" s="4">
        <v>15419</v>
      </c>
      <c r="V15" s="4">
        <v>13319</v>
      </c>
      <c r="W15" s="4">
        <v>13278</v>
      </c>
    </row>
    <row r="16" spans="1:36" x14ac:dyDescent="0.75">
      <c r="A16">
        <v>2014</v>
      </c>
      <c r="B16" t="s">
        <v>40</v>
      </c>
      <c r="C16">
        <v>64</v>
      </c>
      <c r="D16" s="23">
        <v>109189</v>
      </c>
      <c r="E16">
        <v>0.998</v>
      </c>
      <c r="F16">
        <f t="shared" si="0"/>
        <v>66485</v>
      </c>
      <c r="G16" s="7">
        <v>70790</v>
      </c>
      <c r="H16">
        <f t="shared" si="1"/>
        <v>0.93918632575222494</v>
      </c>
      <c r="I16">
        <f>D16/$D$4</f>
        <v>0.98504244589388978</v>
      </c>
      <c r="K16" s="21">
        <v>60</v>
      </c>
      <c r="L16" s="4">
        <v>6992</v>
      </c>
      <c r="M16" s="4">
        <v>19914</v>
      </c>
      <c r="N16" s="4">
        <v>24532</v>
      </c>
      <c r="O16" s="4">
        <v>31392</v>
      </c>
      <c r="P16" s="4">
        <v>30227</v>
      </c>
      <c r="Q16" s="4">
        <v>28065</v>
      </c>
      <c r="R16" s="4">
        <v>23905</v>
      </c>
      <c r="S16" s="2">
        <v>22818</v>
      </c>
      <c r="T16" s="2">
        <v>21376</v>
      </c>
      <c r="U16" s="4">
        <v>20361</v>
      </c>
      <c r="V16" s="4">
        <v>18838</v>
      </c>
      <c r="W16" s="4">
        <v>16725</v>
      </c>
    </row>
    <row r="17" spans="1:23" x14ac:dyDescent="0.75">
      <c r="A17">
        <v>2015</v>
      </c>
      <c r="B17" t="s">
        <v>40</v>
      </c>
      <c r="C17">
        <v>64</v>
      </c>
      <c r="D17" s="23">
        <v>116792</v>
      </c>
      <c r="E17">
        <v>0.99900000000000011</v>
      </c>
      <c r="F17">
        <f t="shared" si="0"/>
        <v>59621</v>
      </c>
      <c r="G17" s="7">
        <v>73552</v>
      </c>
      <c r="H17">
        <f t="shared" si="1"/>
        <v>0.81059658472917118</v>
      </c>
      <c r="I17">
        <f>D17/$D$5</f>
        <v>1.0430185309220807</v>
      </c>
      <c r="K17" s="21">
        <v>61</v>
      </c>
      <c r="L17" s="4">
        <v>5206</v>
      </c>
      <c r="M17" s="4">
        <v>9335</v>
      </c>
      <c r="N17" s="4">
        <v>20273</v>
      </c>
      <c r="O17" s="4">
        <v>25238</v>
      </c>
      <c r="P17" s="4">
        <v>34811</v>
      </c>
      <c r="Q17" s="4">
        <v>33675</v>
      </c>
      <c r="R17" s="4">
        <v>31257</v>
      </c>
      <c r="S17" s="2">
        <v>27187</v>
      </c>
      <c r="T17" s="2">
        <v>26160</v>
      </c>
      <c r="U17" s="4">
        <v>24494</v>
      </c>
      <c r="V17" s="4">
        <v>23283</v>
      </c>
      <c r="W17" s="4">
        <v>22074</v>
      </c>
    </row>
    <row r="18" spans="1:23" x14ac:dyDescent="0.75">
      <c r="A18">
        <v>2016</v>
      </c>
      <c r="B18" t="s">
        <v>40</v>
      </c>
      <c r="C18">
        <v>64</v>
      </c>
      <c r="D18" s="23">
        <v>112303</v>
      </c>
      <c r="E18">
        <v>1.004</v>
      </c>
      <c r="F18">
        <f t="shared" si="0"/>
        <v>62570</v>
      </c>
      <c r="G18" s="7">
        <v>72904</v>
      </c>
      <c r="H18">
        <f t="shared" si="1"/>
        <v>0.85825194776692637</v>
      </c>
      <c r="I18">
        <f>D18/$D$6</f>
        <v>0.94247925006504019</v>
      </c>
      <c r="K18" s="21">
        <v>62</v>
      </c>
      <c r="L18" s="4">
        <v>66818</v>
      </c>
      <c r="M18" s="4">
        <v>56296</v>
      </c>
      <c r="N18" s="4">
        <v>59510</v>
      </c>
      <c r="O18" s="4">
        <v>36397</v>
      </c>
      <c r="P18" s="4">
        <v>25775</v>
      </c>
      <c r="Q18" s="4">
        <v>37449</v>
      </c>
      <c r="R18" s="4">
        <v>36458</v>
      </c>
      <c r="S18" s="2">
        <v>34146</v>
      </c>
      <c r="T18" s="2">
        <v>30048</v>
      </c>
      <c r="U18" s="4">
        <v>29110</v>
      </c>
      <c r="V18" s="4">
        <v>27213</v>
      </c>
      <c r="W18" s="4">
        <v>26198</v>
      </c>
    </row>
    <row r="19" spans="1:23" x14ac:dyDescent="0.75">
      <c r="A19">
        <v>2017</v>
      </c>
      <c r="B19" t="s">
        <v>40</v>
      </c>
      <c r="C19">
        <v>64</v>
      </c>
      <c r="D19" s="23">
        <v>116844</v>
      </c>
      <c r="E19">
        <v>1.024</v>
      </c>
      <c r="F19">
        <f t="shared" si="0"/>
        <v>61598</v>
      </c>
      <c r="G19" s="7">
        <v>71280</v>
      </c>
      <c r="H19">
        <f t="shared" si="1"/>
        <v>0.86416947250280585</v>
      </c>
      <c r="I19">
        <f>D19/$D$7</f>
        <v>1.0158139534883721</v>
      </c>
      <c r="K19" s="21">
        <v>63</v>
      </c>
      <c r="L19" s="4">
        <v>66494</v>
      </c>
      <c r="M19" s="4">
        <v>67218</v>
      </c>
      <c r="N19" s="4">
        <v>58957</v>
      </c>
      <c r="O19" s="4">
        <v>62364</v>
      </c>
      <c r="P19" s="4">
        <v>60564</v>
      </c>
      <c r="Q19" s="4">
        <v>63623</v>
      </c>
      <c r="R19" s="4">
        <v>50189</v>
      </c>
      <c r="S19" s="2">
        <v>38655</v>
      </c>
      <c r="T19" s="2">
        <v>36465</v>
      </c>
      <c r="U19" s="4">
        <v>32347</v>
      </c>
      <c r="V19" s="4">
        <v>31211</v>
      </c>
      <c r="W19" s="4">
        <v>29520</v>
      </c>
    </row>
    <row r="20" spans="1:23" x14ac:dyDescent="0.75">
      <c r="A20">
        <v>2018</v>
      </c>
      <c r="B20" t="s">
        <v>40</v>
      </c>
      <c r="C20">
        <v>64</v>
      </c>
      <c r="D20" s="23">
        <v>122043</v>
      </c>
      <c r="E20">
        <v>1.028</v>
      </c>
      <c r="F20">
        <f t="shared" si="0"/>
        <v>68685</v>
      </c>
      <c r="G20" s="7">
        <v>78476</v>
      </c>
      <c r="H20">
        <f t="shared" si="1"/>
        <v>0.87523574086344869</v>
      </c>
      <c r="I20">
        <f>D20/$D$8</f>
        <v>0.99929582654406401</v>
      </c>
      <c r="K20" s="21">
        <v>64</v>
      </c>
      <c r="L20" s="4">
        <v>63768</v>
      </c>
      <c r="M20" s="4">
        <v>65994</v>
      </c>
      <c r="N20" s="4">
        <v>66485</v>
      </c>
      <c r="O20" s="4">
        <v>59621</v>
      </c>
      <c r="P20" s="4">
        <v>62570</v>
      </c>
      <c r="Q20" s="4">
        <v>61598</v>
      </c>
      <c r="R20" s="4">
        <v>68685</v>
      </c>
      <c r="S20" s="2">
        <v>74500</v>
      </c>
      <c r="T20" s="2">
        <v>66310</v>
      </c>
      <c r="U20" s="4">
        <v>47532</v>
      </c>
      <c r="V20" s="4">
        <v>33528</v>
      </c>
      <c r="W20" s="4">
        <v>32554</v>
      </c>
    </row>
    <row r="21" spans="1:23" x14ac:dyDescent="0.75">
      <c r="A21">
        <v>2019</v>
      </c>
      <c r="B21" t="s">
        <v>40</v>
      </c>
      <c r="C21">
        <v>64</v>
      </c>
      <c r="D21" s="23">
        <v>130177.22751677853</v>
      </c>
      <c r="E21">
        <v>1.034</v>
      </c>
      <c r="F21">
        <f t="shared" si="0"/>
        <v>74500</v>
      </c>
      <c r="G21" s="7">
        <v>85185</v>
      </c>
      <c r="H21">
        <f t="shared" si="1"/>
        <v>0.87456711862417091</v>
      </c>
      <c r="I21">
        <f>D21/$D$9</f>
        <v>1.0285085803657861</v>
      </c>
      <c r="K21" s="22">
        <v>65</v>
      </c>
      <c r="L21" s="4">
        <v>55623</v>
      </c>
      <c r="M21" s="4">
        <v>63228</v>
      </c>
      <c r="N21" s="4">
        <v>65241</v>
      </c>
      <c r="O21" s="4">
        <v>65948</v>
      </c>
      <c r="P21" s="4">
        <v>59795</v>
      </c>
      <c r="Q21" s="4">
        <v>62586</v>
      </c>
      <c r="R21" s="4">
        <v>61619</v>
      </c>
      <c r="S21" s="2">
        <v>69055</v>
      </c>
      <c r="T21" s="2">
        <v>75831</v>
      </c>
      <c r="U21" s="4">
        <v>71466</v>
      </c>
      <c r="V21" s="4">
        <v>65177</v>
      </c>
      <c r="W21" s="4">
        <v>54281</v>
      </c>
    </row>
    <row r="22" spans="1:23" x14ac:dyDescent="0.75">
      <c r="A22">
        <v>2020</v>
      </c>
      <c r="B22" t="s">
        <v>40</v>
      </c>
      <c r="C22">
        <v>64</v>
      </c>
      <c r="D22" s="23">
        <v>138791.99245965917</v>
      </c>
      <c r="E22">
        <v>1.0329999999999999</v>
      </c>
      <c r="F22">
        <f t="shared" si="0"/>
        <v>66310</v>
      </c>
      <c r="G22" s="7">
        <v>81620</v>
      </c>
      <c r="H22">
        <f t="shared" si="1"/>
        <v>0.81242342563097281</v>
      </c>
      <c r="I22">
        <f>D22/$D$10</f>
        <v>1.018716639947</v>
      </c>
    </row>
    <row r="23" spans="1:23" x14ac:dyDescent="0.75">
      <c r="A23">
        <v>2021</v>
      </c>
      <c r="B23" t="s">
        <v>40</v>
      </c>
      <c r="C23">
        <v>64</v>
      </c>
      <c r="D23" s="23">
        <v>151019.39503913154</v>
      </c>
      <c r="E23">
        <v>1.0509999999999999</v>
      </c>
      <c r="F23">
        <f t="shared" si="0"/>
        <v>47532</v>
      </c>
      <c r="G23" s="7">
        <v>75742</v>
      </c>
      <c r="H23">
        <f t="shared" si="1"/>
        <v>0.62755142457289215</v>
      </c>
      <c r="I23">
        <f>D23/$D$11</f>
        <v>1.0271075355954966</v>
      </c>
    </row>
    <row r="24" spans="1:23" x14ac:dyDescent="0.75">
      <c r="A24">
        <v>2022</v>
      </c>
      <c r="B24" t="s">
        <v>40</v>
      </c>
      <c r="C24">
        <v>64</v>
      </c>
      <c r="D24" s="23">
        <v>169844.23750298258</v>
      </c>
      <c r="E24">
        <v>1.145</v>
      </c>
      <c r="F24">
        <f t="shared" si="0"/>
        <v>33528</v>
      </c>
      <c r="G24" s="7">
        <v>66288</v>
      </c>
      <c r="H24">
        <f t="shared" si="1"/>
        <v>0.50579290369297614</v>
      </c>
      <c r="I24">
        <f>D24/$D$12</f>
        <v>1.04722275328725</v>
      </c>
    </row>
    <row r="25" spans="1:23" x14ac:dyDescent="0.75">
      <c r="A25">
        <v>2023</v>
      </c>
      <c r="B25" t="s">
        <v>40</v>
      </c>
      <c r="C25">
        <v>64</v>
      </c>
      <c r="D25" s="23">
        <v>222108.75837070713</v>
      </c>
      <c r="E25">
        <v>1.1759999999999999</v>
      </c>
      <c r="F25">
        <f t="shared" si="0"/>
        <v>32554</v>
      </c>
      <c r="G25" s="7">
        <v>63208</v>
      </c>
      <c r="H25">
        <f t="shared" si="1"/>
        <v>0.51502974307049743</v>
      </c>
      <c r="I25">
        <f>D25/$D$13</f>
        <v>1.1023125524518977</v>
      </c>
    </row>
    <row r="26" spans="1:23" x14ac:dyDescent="0.75">
      <c r="A26">
        <v>2012</v>
      </c>
      <c r="B26" t="s">
        <v>40</v>
      </c>
      <c r="C26">
        <v>63</v>
      </c>
      <c r="D26" s="23">
        <v>100167</v>
      </c>
      <c r="E26">
        <v>1.0569999999999999</v>
      </c>
      <c r="F26">
        <f t="shared" si="0"/>
        <v>66494</v>
      </c>
      <c r="G26" s="7">
        <v>70858</v>
      </c>
      <c r="H26">
        <f t="shared" si="1"/>
        <v>0.93841203533828221</v>
      </c>
      <c r="I26">
        <f>D26/$D$2</f>
        <v>1.069805940340272</v>
      </c>
      <c r="K26" s="25"/>
      <c r="L26" s="25"/>
      <c r="M26" s="25"/>
      <c r="N26" s="25"/>
      <c r="O26" s="25"/>
      <c r="P26" s="25"/>
      <c r="Q26" s="25"/>
      <c r="R26" s="25"/>
      <c r="S26" s="25"/>
    </row>
    <row r="27" spans="1:23" x14ac:dyDescent="0.75">
      <c r="A27">
        <v>2013</v>
      </c>
      <c r="B27" t="s">
        <v>40</v>
      </c>
      <c r="C27">
        <v>63</v>
      </c>
      <c r="D27" s="23">
        <v>106190</v>
      </c>
      <c r="E27">
        <v>1.0170000000000001</v>
      </c>
      <c r="F27">
        <f t="shared" si="0"/>
        <v>67218</v>
      </c>
      <c r="G27" s="7">
        <v>71527</v>
      </c>
      <c r="H27">
        <f t="shared" si="1"/>
        <v>0.93975701483355933</v>
      </c>
      <c r="I27">
        <f>D27/$D$3</f>
        <v>0.99628469029703715</v>
      </c>
    </row>
    <row r="28" spans="1:23" x14ac:dyDescent="0.75">
      <c r="A28">
        <v>2014</v>
      </c>
      <c r="B28" t="s">
        <v>40</v>
      </c>
      <c r="C28">
        <v>63</v>
      </c>
      <c r="D28" s="23">
        <v>114531</v>
      </c>
      <c r="E28">
        <v>0.998</v>
      </c>
      <c r="F28">
        <f t="shared" si="0"/>
        <v>58957</v>
      </c>
      <c r="G28" s="7">
        <v>74306</v>
      </c>
      <c r="H28">
        <f t="shared" si="1"/>
        <v>0.79343525421904015</v>
      </c>
      <c r="I28">
        <f>D28/$D$4</f>
        <v>1.0332349995940351</v>
      </c>
    </row>
    <row r="29" spans="1:23" x14ac:dyDescent="0.75">
      <c r="A29">
        <v>2015</v>
      </c>
      <c r="B29" t="s">
        <v>40</v>
      </c>
      <c r="C29">
        <v>63</v>
      </c>
      <c r="D29" s="23">
        <v>109921</v>
      </c>
      <c r="E29">
        <v>0.99900000000000011</v>
      </c>
      <c r="F29">
        <f t="shared" si="0"/>
        <v>62364</v>
      </c>
      <c r="G29" s="7">
        <v>73643</v>
      </c>
      <c r="H29">
        <f t="shared" si="1"/>
        <v>0.84684219817226347</v>
      </c>
      <c r="I29">
        <f>D29/$D$5</f>
        <v>0.98165661978120111</v>
      </c>
    </row>
    <row r="30" spans="1:23" x14ac:dyDescent="0.75">
      <c r="A30">
        <v>2016</v>
      </c>
      <c r="B30" t="s">
        <v>40</v>
      </c>
      <c r="C30">
        <v>63</v>
      </c>
      <c r="D30" s="23">
        <v>114453</v>
      </c>
      <c r="E30">
        <v>1.004</v>
      </c>
      <c r="F30">
        <f t="shared" si="0"/>
        <v>60564</v>
      </c>
      <c r="G30" s="7">
        <v>72071</v>
      </c>
      <c r="H30">
        <f t="shared" si="1"/>
        <v>0.84033800002775039</v>
      </c>
      <c r="I30">
        <f>D30/$D$6</f>
        <v>0.96052267176917849</v>
      </c>
    </row>
    <row r="31" spans="1:23" x14ac:dyDescent="0.75">
      <c r="A31">
        <v>2017</v>
      </c>
      <c r="B31" t="s">
        <v>40</v>
      </c>
      <c r="C31">
        <v>63</v>
      </c>
      <c r="D31" s="23">
        <v>117805</v>
      </c>
      <c r="E31">
        <v>1.024</v>
      </c>
      <c r="F31">
        <f t="shared" si="0"/>
        <v>63623</v>
      </c>
      <c r="G31" s="7">
        <v>79459</v>
      </c>
      <c r="H31">
        <f t="shared" si="1"/>
        <v>0.80070224895858244</v>
      </c>
      <c r="I31">
        <f>D31/$D$7</f>
        <v>1.0241686589871768</v>
      </c>
    </row>
    <row r="32" spans="1:23" x14ac:dyDescent="0.75">
      <c r="A32">
        <v>2018</v>
      </c>
      <c r="B32" t="s">
        <v>40</v>
      </c>
      <c r="C32">
        <v>63</v>
      </c>
      <c r="D32" s="23">
        <v>129983</v>
      </c>
      <c r="E32">
        <v>1.028</v>
      </c>
      <c r="F32">
        <f t="shared" si="0"/>
        <v>50189</v>
      </c>
      <c r="G32" s="7">
        <v>86073</v>
      </c>
      <c r="H32">
        <f t="shared" si="1"/>
        <v>0.58309806791909191</v>
      </c>
      <c r="I32">
        <f>D32/$D$8</f>
        <v>1.0643090502665216</v>
      </c>
    </row>
    <row r="33" spans="1:9" x14ac:dyDescent="0.75">
      <c r="A33">
        <v>2019</v>
      </c>
      <c r="B33" t="s">
        <v>40</v>
      </c>
      <c r="C33">
        <v>63</v>
      </c>
      <c r="D33" s="23">
        <v>137553.6457120683</v>
      </c>
      <c r="E33">
        <v>1.034</v>
      </c>
      <c r="F33">
        <f t="shared" si="0"/>
        <v>38655</v>
      </c>
      <c r="G33" s="7">
        <v>82485</v>
      </c>
      <c r="H33">
        <f t="shared" si="1"/>
        <v>0.4686306601200218</v>
      </c>
      <c r="I33">
        <f>D33/$D$9</f>
        <v>1.0867884312348177</v>
      </c>
    </row>
    <row r="34" spans="1:9" x14ac:dyDescent="0.75">
      <c r="A34">
        <v>2020</v>
      </c>
      <c r="B34" t="s">
        <v>40</v>
      </c>
      <c r="C34">
        <v>63</v>
      </c>
      <c r="D34" s="23">
        <v>144601</v>
      </c>
      <c r="E34">
        <v>1.0329999999999999</v>
      </c>
      <c r="F34">
        <f t="shared" si="0"/>
        <v>36465</v>
      </c>
      <c r="G34" s="7">
        <v>76554</v>
      </c>
      <c r="H34">
        <f t="shared" si="1"/>
        <v>0.47633043341954701</v>
      </c>
      <c r="I34">
        <f>D34/$D$10</f>
        <v>1.0613540611558845</v>
      </c>
    </row>
    <row r="35" spans="1:9" x14ac:dyDescent="0.75">
      <c r="A35">
        <v>2021</v>
      </c>
      <c r="B35" t="s">
        <v>40</v>
      </c>
      <c r="C35">
        <v>63</v>
      </c>
      <c r="D35" s="23">
        <v>155221.38049896437</v>
      </c>
      <c r="E35">
        <v>1.0509999999999999</v>
      </c>
      <c r="F35">
        <f t="shared" si="0"/>
        <v>32347</v>
      </c>
      <c r="G35" s="7">
        <v>67149</v>
      </c>
      <c r="H35">
        <f t="shared" si="1"/>
        <v>0.48171975755409613</v>
      </c>
      <c r="I35">
        <f>D35/$D$11</f>
        <v>1.0556859240146708</v>
      </c>
    </row>
    <row r="36" spans="1:9" x14ac:dyDescent="0.75">
      <c r="A36">
        <v>2022</v>
      </c>
      <c r="B36" t="s">
        <v>40</v>
      </c>
      <c r="C36">
        <v>63</v>
      </c>
      <c r="D36" s="23">
        <v>174508.58607542212</v>
      </c>
      <c r="E36">
        <v>1.145</v>
      </c>
      <c r="F36">
        <f t="shared" si="0"/>
        <v>31211</v>
      </c>
      <c r="G36" s="7">
        <v>64671</v>
      </c>
      <c r="H36">
        <f t="shared" si="1"/>
        <v>0.48261198991820137</v>
      </c>
      <c r="I36">
        <f>D36/$D$12</f>
        <v>1.0759821155484266</v>
      </c>
    </row>
    <row r="37" spans="1:9" x14ac:dyDescent="0.75">
      <c r="A37">
        <v>2023</v>
      </c>
      <c r="B37" t="s">
        <v>40</v>
      </c>
      <c r="C37">
        <v>63</v>
      </c>
      <c r="D37" s="23">
        <v>224793.67598238483</v>
      </c>
      <c r="E37">
        <v>1.1759999999999999</v>
      </c>
      <c r="F37">
        <f t="shared" si="0"/>
        <v>29520</v>
      </c>
      <c r="G37" s="7">
        <v>61210</v>
      </c>
      <c r="H37">
        <f t="shared" si="1"/>
        <v>0.48227413821271037</v>
      </c>
      <c r="I37">
        <f>D37/$D$13</f>
        <v>1.1156376388076181</v>
      </c>
    </row>
    <row r="38" spans="1:9" x14ac:dyDescent="0.75">
      <c r="A38">
        <v>2012</v>
      </c>
      <c r="B38" t="s">
        <v>40</v>
      </c>
      <c r="C38">
        <v>62</v>
      </c>
      <c r="D38" s="23">
        <v>98806</v>
      </c>
      <c r="E38">
        <v>1.0569999999999999</v>
      </c>
      <c r="F38">
        <f t="shared" si="0"/>
        <v>66818</v>
      </c>
      <c r="G38" s="7">
        <v>72242</v>
      </c>
      <c r="H38">
        <f t="shared" si="1"/>
        <v>0.92491902217546584</v>
      </c>
      <c r="I38">
        <f>D38/$D$2</f>
        <v>1.0552701562516689</v>
      </c>
    </row>
    <row r="39" spans="1:9" x14ac:dyDescent="0.75">
      <c r="A39">
        <v>2013</v>
      </c>
      <c r="B39" t="s">
        <v>40</v>
      </c>
      <c r="C39">
        <v>62</v>
      </c>
      <c r="D39" s="23">
        <v>113028</v>
      </c>
      <c r="E39">
        <v>1.0170000000000001</v>
      </c>
      <c r="F39">
        <f t="shared" si="0"/>
        <v>56296</v>
      </c>
      <c r="G39" s="7">
        <v>75084</v>
      </c>
      <c r="H39">
        <f t="shared" si="1"/>
        <v>0.74977358691598739</v>
      </c>
      <c r="I39">
        <f>D39/$D$3</f>
        <v>1.060439457339613</v>
      </c>
    </row>
    <row r="40" spans="1:9" x14ac:dyDescent="0.75">
      <c r="A40">
        <v>2014</v>
      </c>
      <c r="B40" t="s">
        <v>40</v>
      </c>
      <c r="C40">
        <v>62</v>
      </c>
      <c r="D40" s="23">
        <v>108098</v>
      </c>
      <c r="E40">
        <v>0.998</v>
      </c>
      <c r="F40">
        <f t="shared" si="0"/>
        <v>59510</v>
      </c>
      <c r="G40" s="7">
        <v>74382</v>
      </c>
      <c r="H40">
        <f t="shared" si="1"/>
        <v>0.80005915409642114</v>
      </c>
      <c r="I40">
        <f>D40/$D$4</f>
        <v>0.97520005052008629</v>
      </c>
    </row>
    <row r="41" spans="1:9" x14ac:dyDescent="0.75">
      <c r="A41">
        <v>2015</v>
      </c>
      <c r="B41" t="s">
        <v>40</v>
      </c>
      <c r="C41">
        <v>62</v>
      </c>
      <c r="D41" s="23">
        <v>119638</v>
      </c>
      <c r="E41">
        <v>0.99900000000000011</v>
      </c>
      <c r="F41">
        <f t="shared" si="0"/>
        <v>36397</v>
      </c>
      <c r="G41" s="7">
        <v>72719</v>
      </c>
      <c r="H41">
        <f t="shared" si="1"/>
        <v>0.50051568365901622</v>
      </c>
      <c r="I41">
        <f>D41/$D$5</f>
        <v>1.0684349185085957</v>
      </c>
    </row>
    <row r="42" spans="1:9" x14ac:dyDescent="0.75">
      <c r="A42">
        <v>2016</v>
      </c>
      <c r="B42" t="s">
        <v>40</v>
      </c>
      <c r="C42">
        <v>62</v>
      </c>
      <c r="D42" s="23">
        <v>129341</v>
      </c>
      <c r="E42">
        <v>1.004</v>
      </c>
      <c r="F42">
        <f t="shared" si="0"/>
        <v>25775</v>
      </c>
      <c r="G42" s="7">
        <v>80259</v>
      </c>
      <c r="H42">
        <f t="shared" si="1"/>
        <v>0.32114778404914091</v>
      </c>
      <c r="I42">
        <f>D42/$D$6</f>
        <v>1.0854670728534623</v>
      </c>
    </row>
    <row r="43" spans="1:9" x14ac:dyDescent="0.75">
      <c r="A43">
        <v>2017</v>
      </c>
      <c r="B43" t="s">
        <v>40</v>
      </c>
      <c r="C43">
        <v>62</v>
      </c>
      <c r="D43" s="23">
        <v>129061</v>
      </c>
      <c r="E43">
        <v>1.024</v>
      </c>
      <c r="F43">
        <f t="shared" si="0"/>
        <v>37449</v>
      </c>
      <c r="G43" s="7">
        <v>87008</v>
      </c>
      <c r="H43">
        <f t="shared" si="1"/>
        <v>0.43040869805075394</v>
      </c>
      <c r="I43">
        <f>D43/$D$7</f>
        <v>1.1220256465985656</v>
      </c>
    </row>
    <row r="44" spans="1:9" x14ac:dyDescent="0.75">
      <c r="A44">
        <v>2018</v>
      </c>
      <c r="B44" t="s">
        <v>40</v>
      </c>
      <c r="C44">
        <v>62</v>
      </c>
      <c r="D44" s="23">
        <v>130138</v>
      </c>
      <c r="E44">
        <v>1.028</v>
      </c>
      <c r="F44">
        <f t="shared" si="0"/>
        <v>36458</v>
      </c>
      <c r="G44" s="7">
        <v>83349</v>
      </c>
      <c r="H44">
        <f t="shared" si="1"/>
        <v>0.43741376621195216</v>
      </c>
      <c r="I44">
        <f>D44/$D$8</f>
        <v>1.0655782000998943</v>
      </c>
    </row>
    <row r="45" spans="1:9" x14ac:dyDescent="0.75">
      <c r="A45">
        <v>2019</v>
      </c>
      <c r="B45" t="s">
        <v>40</v>
      </c>
      <c r="C45">
        <v>62</v>
      </c>
      <c r="D45" s="23">
        <v>134797.19850055643</v>
      </c>
      <c r="E45">
        <v>1.034</v>
      </c>
      <c r="F45">
        <f t="shared" si="0"/>
        <v>34146</v>
      </c>
      <c r="G45" s="7">
        <v>77293</v>
      </c>
      <c r="H45">
        <f t="shared" si="1"/>
        <v>0.4417735111847127</v>
      </c>
      <c r="I45">
        <f>D45/$D$9</f>
        <v>1.0650102011830223</v>
      </c>
    </row>
    <row r="46" spans="1:9" x14ac:dyDescent="0.75">
      <c r="A46">
        <v>2020</v>
      </c>
      <c r="B46" t="s">
        <v>40</v>
      </c>
      <c r="C46">
        <v>62</v>
      </c>
      <c r="D46" s="23">
        <v>143598</v>
      </c>
      <c r="E46">
        <v>1.0329999999999999</v>
      </c>
      <c r="F46">
        <f t="shared" si="0"/>
        <v>30048</v>
      </c>
      <c r="G46" s="7">
        <v>67837</v>
      </c>
      <c r="H46">
        <f t="shared" si="1"/>
        <v>0.44294411604286749</v>
      </c>
      <c r="I46">
        <f>D46/$D$10</f>
        <v>1.0539921610076188</v>
      </c>
    </row>
    <row r="47" spans="1:9" x14ac:dyDescent="0.75">
      <c r="A47">
        <v>2021</v>
      </c>
      <c r="B47" t="s">
        <v>40</v>
      </c>
      <c r="C47">
        <v>62</v>
      </c>
      <c r="D47" s="23">
        <v>156364.13328753007</v>
      </c>
      <c r="E47">
        <v>1.0509999999999999</v>
      </c>
      <c r="F47">
        <f t="shared" si="0"/>
        <v>29110</v>
      </c>
      <c r="G47" s="7">
        <v>65486</v>
      </c>
      <c r="H47">
        <f t="shared" si="1"/>
        <v>0.44452249335735883</v>
      </c>
      <c r="I47">
        <f>D47/$D$11</f>
        <v>1.0634579721026298</v>
      </c>
    </row>
    <row r="48" spans="1:9" x14ac:dyDescent="0.75">
      <c r="A48">
        <v>2022</v>
      </c>
      <c r="B48" t="s">
        <v>40</v>
      </c>
      <c r="C48">
        <v>62</v>
      </c>
      <c r="D48" s="23">
        <v>174728.19663396172</v>
      </c>
      <c r="E48">
        <v>1.145</v>
      </c>
      <c r="F48">
        <f t="shared" si="0"/>
        <v>27213</v>
      </c>
      <c r="G48" s="7">
        <v>62497</v>
      </c>
      <c r="H48">
        <f t="shared" si="1"/>
        <v>0.43542890058722816</v>
      </c>
      <c r="I48">
        <f>D48/$D$12</f>
        <v>1.0773361866499602</v>
      </c>
    </row>
    <row r="49" spans="1:9" x14ac:dyDescent="0.75">
      <c r="A49">
        <v>2023</v>
      </c>
      <c r="B49" t="s">
        <v>40</v>
      </c>
      <c r="C49">
        <v>62</v>
      </c>
      <c r="D49" s="23">
        <v>229317.29196885257</v>
      </c>
      <c r="E49">
        <v>1.1759999999999999</v>
      </c>
      <c r="F49">
        <f t="shared" si="0"/>
        <v>26198</v>
      </c>
      <c r="G49" s="7">
        <v>60672</v>
      </c>
      <c r="H49">
        <f t="shared" si="1"/>
        <v>0.43179720464135019</v>
      </c>
      <c r="I49">
        <f>D49/$D$13</f>
        <v>1.1380880757959377</v>
      </c>
    </row>
    <row r="50" spans="1:9" x14ac:dyDescent="0.75">
      <c r="A50">
        <v>2012</v>
      </c>
      <c r="B50" t="s">
        <v>40</v>
      </c>
      <c r="C50">
        <v>61</v>
      </c>
      <c r="D50" s="23">
        <v>117485</v>
      </c>
      <c r="E50">
        <v>1.0569999999999999</v>
      </c>
      <c r="F50">
        <f t="shared" si="0"/>
        <v>5206</v>
      </c>
      <c r="G50" s="7">
        <v>75720</v>
      </c>
      <c r="H50">
        <f t="shared" si="1"/>
        <v>6.8753301637612257E-2</v>
      </c>
      <c r="I50">
        <f>D50/$D$2</f>
        <v>1.2547660497057598</v>
      </c>
    </row>
    <row r="51" spans="1:9" x14ac:dyDescent="0.75">
      <c r="A51">
        <v>2013</v>
      </c>
      <c r="B51" t="s">
        <v>40</v>
      </c>
      <c r="C51">
        <v>61</v>
      </c>
      <c r="D51" s="23">
        <v>123952</v>
      </c>
      <c r="E51">
        <v>1.0170000000000001</v>
      </c>
      <c r="F51">
        <f t="shared" si="0"/>
        <v>9335</v>
      </c>
      <c r="G51" s="7">
        <v>75035</v>
      </c>
      <c r="H51">
        <f t="shared" si="1"/>
        <v>0.1244086093156527</v>
      </c>
      <c r="I51">
        <f>D51/$D$3</f>
        <v>1.162929465408215</v>
      </c>
    </row>
    <row r="52" spans="1:9" x14ac:dyDescent="0.75">
      <c r="A52">
        <v>2014</v>
      </c>
      <c r="B52" t="s">
        <v>40</v>
      </c>
      <c r="C52">
        <v>61</v>
      </c>
      <c r="D52" s="23">
        <v>127009</v>
      </c>
      <c r="E52">
        <v>0.998</v>
      </c>
      <c r="F52">
        <f t="shared" si="0"/>
        <v>20273</v>
      </c>
      <c r="G52" s="7">
        <v>73261</v>
      </c>
      <c r="H52">
        <f t="shared" si="1"/>
        <v>0.27672294945468939</v>
      </c>
      <c r="I52">
        <f>D52/$D$4</f>
        <v>1.1458045774806715</v>
      </c>
    </row>
    <row r="53" spans="1:9" x14ac:dyDescent="0.75">
      <c r="A53">
        <v>2015</v>
      </c>
      <c r="B53" t="s">
        <v>40</v>
      </c>
      <c r="C53">
        <v>61</v>
      </c>
      <c r="D53" s="23">
        <v>125833</v>
      </c>
      <c r="E53">
        <v>0.99900000000000011</v>
      </c>
      <c r="F53">
        <f t="shared" si="0"/>
        <v>25238</v>
      </c>
      <c r="G53" s="7">
        <v>80967</v>
      </c>
      <c r="H53">
        <f t="shared" si="1"/>
        <v>0.31170723875159018</v>
      </c>
      <c r="I53">
        <f>D53/$D$5</f>
        <v>1.1237597678053137</v>
      </c>
    </row>
    <row r="54" spans="1:9" x14ac:dyDescent="0.75">
      <c r="A54">
        <v>2016</v>
      </c>
      <c r="B54" t="s">
        <v>40</v>
      </c>
      <c r="C54">
        <v>61</v>
      </c>
      <c r="D54" s="23">
        <v>124407</v>
      </c>
      <c r="E54">
        <v>1.004</v>
      </c>
      <c r="F54">
        <f t="shared" si="0"/>
        <v>34811</v>
      </c>
      <c r="G54" s="7">
        <v>87798</v>
      </c>
      <c r="H54">
        <f t="shared" si="1"/>
        <v>0.3964896694685528</v>
      </c>
      <c r="I54">
        <f>D54/$D$6</f>
        <v>1.0440595181147561</v>
      </c>
    </row>
    <row r="55" spans="1:9" x14ac:dyDescent="0.75">
      <c r="A55">
        <v>2017</v>
      </c>
      <c r="B55" t="s">
        <v>40</v>
      </c>
      <c r="C55">
        <v>61</v>
      </c>
      <c r="D55" s="23">
        <v>122507</v>
      </c>
      <c r="E55">
        <v>1.024</v>
      </c>
      <c r="F55">
        <f t="shared" si="0"/>
        <v>33675</v>
      </c>
      <c r="G55" s="7">
        <v>84201</v>
      </c>
      <c r="H55">
        <f t="shared" si="1"/>
        <v>0.39993586774503864</v>
      </c>
      <c r="I55">
        <f>D55/$D$7</f>
        <v>1.0650467289719625</v>
      </c>
    </row>
    <row r="56" spans="1:9" x14ac:dyDescent="0.75">
      <c r="A56">
        <v>2018</v>
      </c>
      <c r="B56" t="s">
        <v>40</v>
      </c>
      <c r="C56">
        <v>61</v>
      </c>
      <c r="D56" s="23">
        <v>126659</v>
      </c>
      <c r="E56">
        <v>1.028</v>
      </c>
      <c r="F56">
        <f t="shared" si="0"/>
        <v>31257</v>
      </c>
      <c r="G56" s="7">
        <v>77992</v>
      </c>
      <c r="H56">
        <f t="shared" si="1"/>
        <v>0.4007718740383629</v>
      </c>
      <c r="I56">
        <f>D56/$D$8</f>
        <v>1.0370919273882535</v>
      </c>
    </row>
    <row r="57" spans="1:9" x14ac:dyDescent="0.75">
      <c r="A57">
        <v>2019</v>
      </c>
      <c r="B57" t="s">
        <v>40</v>
      </c>
      <c r="C57">
        <v>61</v>
      </c>
      <c r="D57" s="23">
        <v>132767.21981093904</v>
      </c>
      <c r="E57">
        <v>1.034</v>
      </c>
      <c r="F57">
        <f t="shared" si="0"/>
        <v>27187</v>
      </c>
      <c r="G57" s="7">
        <v>68397</v>
      </c>
      <c r="H57">
        <f t="shared" si="1"/>
        <v>0.3974881939266342</v>
      </c>
      <c r="I57">
        <f>D57/$D$9</f>
        <v>1.048971677855568</v>
      </c>
    </row>
    <row r="58" spans="1:9" x14ac:dyDescent="0.75">
      <c r="A58">
        <v>2020</v>
      </c>
      <c r="B58" t="s">
        <v>40</v>
      </c>
      <c r="C58">
        <v>61</v>
      </c>
      <c r="D58" s="23">
        <v>143110</v>
      </c>
      <c r="E58">
        <v>1.0329999999999999</v>
      </c>
      <c r="F58">
        <f t="shared" si="0"/>
        <v>26160</v>
      </c>
      <c r="G58" s="7">
        <v>66089</v>
      </c>
      <c r="H58">
        <f t="shared" si="1"/>
        <v>0.39582986578704477</v>
      </c>
      <c r="I58">
        <f>D58/$D$10</f>
        <v>1.050410299320327</v>
      </c>
    </row>
    <row r="59" spans="1:9" x14ac:dyDescent="0.75">
      <c r="A59">
        <v>2021</v>
      </c>
      <c r="B59" t="s">
        <v>40</v>
      </c>
      <c r="C59">
        <v>61</v>
      </c>
      <c r="D59" s="23">
        <v>156191.04760349472</v>
      </c>
      <c r="E59">
        <v>1.0509999999999999</v>
      </c>
      <c r="F59">
        <f t="shared" si="0"/>
        <v>24494</v>
      </c>
      <c r="G59" s="7">
        <v>63172</v>
      </c>
      <c r="H59">
        <f t="shared" si="1"/>
        <v>0.3877350725004749</v>
      </c>
      <c r="I59">
        <f>D59/$D$11</f>
        <v>1.0622807881367535</v>
      </c>
    </row>
    <row r="60" spans="1:9" x14ac:dyDescent="0.75">
      <c r="A60">
        <v>2022</v>
      </c>
      <c r="B60" t="s">
        <v>40</v>
      </c>
      <c r="C60">
        <v>61</v>
      </c>
      <c r="D60" s="23">
        <v>177928.13490529571</v>
      </c>
      <c r="E60">
        <v>1.145</v>
      </c>
      <c r="F60">
        <f t="shared" si="0"/>
        <v>23283</v>
      </c>
      <c r="G60" s="7">
        <v>62114</v>
      </c>
      <c r="H60">
        <f t="shared" si="1"/>
        <v>0.3748430305567183</v>
      </c>
      <c r="I60">
        <f>D60/$D$12</f>
        <v>1.0970663124176758</v>
      </c>
    </row>
    <row r="61" spans="1:9" x14ac:dyDescent="0.75">
      <c r="A61">
        <v>2023</v>
      </c>
      <c r="B61" t="s">
        <v>40</v>
      </c>
      <c r="C61">
        <v>61</v>
      </c>
      <c r="D61" s="23">
        <v>233670.34429645736</v>
      </c>
      <c r="E61">
        <v>1.1759999999999999</v>
      </c>
      <c r="F61">
        <f t="shared" si="0"/>
        <v>22074</v>
      </c>
      <c r="G61" s="7">
        <v>58764</v>
      </c>
      <c r="H61">
        <f t="shared" si="1"/>
        <v>0.3756381458035532</v>
      </c>
      <c r="I61">
        <f>D61/$D$13</f>
        <v>1.1596920154937591</v>
      </c>
    </row>
    <row r="62" spans="1:9" x14ac:dyDescent="0.75">
      <c r="A62">
        <v>2012</v>
      </c>
      <c r="B62" t="s">
        <v>40</v>
      </c>
      <c r="C62">
        <v>60</v>
      </c>
      <c r="D62" s="23">
        <v>115646</v>
      </c>
      <c r="E62">
        <v>1.0569999999999999</v>
      </c>
      <c r="F62">
        <f t="shared" si="0"/>
        <v>6992</v>
      </c>
      <c r="G62" s="7">
        <v>75588</v>
      </c>
      <c r="H62">
        <f t="shared" si="1"/>
        <v>9.2501455257448267E-2</v>
      </c>
      <c r="I62">
        <f>D62/$D$2</f>
        <v>1.2351251188174857</v>
      </c>
    </row>
    <row r="63" spans="1:9" x14ac:dyDescent="0.75">
      <c r="A63">
        <v>2013</v>
      </c>
      <c r="B63" t="s">
        <v>40</v>
      </c>
      <c r="C63">
        <v>60</v>
      </c>
      <c r="D63" s="23">
        <v>123948</v>
      </c>
      <c r="E63">
        <v>1.0170000000000001</v>
      </c>
      <c r="F63">
        <f t="shared" si="0"/>
        <v>19914</v>
      </c>
      <c r="G63" s="7">
        <v>73900</v>
      </c>
      <c r="H63">
        <f t="shared" si="1"/>
        <v>0.26947225981055478</v>
      </c>
      <c r="I63">
        <f>D63/$D$3</f>
        <v>1.1628919370273769</v>
      </c>
    </row>
    <row r="64" spans="1:9" x14ac:dyDescent="0.75">
      <c r="A64">
        <v>2014</v>
      </c>
      <c r="B64" t="s">
        <v>40</v>
      </c>
      <c r="C64">
        <v>60</v>
      </c>
      <c r="D64" s="23">
        <v>123337</v>
      </c>
      <c r="E64">
        <v>0.998</v>
      </c>
      <c r="F64">
        <f t="shared" si="0"/>
        <v>24532</v>
      </c>
      <c r="G64" s="7">
        <v>81616</v>
      </c>
      <c r="H64">
        <f t="shared" si="1"/>
        <v>0.30057831797686729</v>
      </c>
      <c r="I64">
        <f>D64/$D$4</f>
        <v>1.1126778352143043</v>
      </c>
    </row>
    <row r="65" spans="1:9" x14ac:dyDescent="0.75">
      <c r="A65">
        <v>2015</v>
      </c>
      <c r="B65" t="s">
        <v>40</v>
      </c>
      <c r="C65">
        <v>60</v>
      </c>
      <c r="D65" s="23">
        <v>121678</v>
      </c>
      <c r="E65">
        <v>0.99900000000000011</v>
      </c>
      <c r="F65">
        <f t="shared" si="0"/>
        <v>31392</v>
      </c>
      <c r="G65" s="7">
        <v>88602</v>
      </c>
      <c r="H65">
        <f t="shared" si="1"/>
        <v>0.35430351459335002</v>
      </c>
      <c r="I65">
        <f>D65/$D$5</f>
        <v>1.0866532708193792</v>
      </c>
    </row>
    <row r="66" spans="1:9" x14ac:dyDescent="0.75">
      <c r="A66">
        <v>2016</v>
      </c>
      <c r="B66" t="s">
        <v>40</v>
      </c>
      <c r="C66">
        <v>60</v>
      </c>
      <c r="D66" s="23">
        <v>119081</v>
      </c>
      <c r="E66">
        <v>1.004</v>
      </c>
      <c r="F66">
        <f t="shared" si="0"/>
        <v>30227</v>
      </c>
      <c r="G66" s="7">
        <v>84943</v>
      </c>
      <c r="H66">
        <f t="shared" si="1"/>
        <v>0.35585039379348504</v>
      </c>
      <c r="I66">
        <f>D66/$D$6</f>
        <v>0.99936218602348159</v>
      </c>
    </row>
    <row r="67" spans="1:9" x14ac:dyDescent="0.75">
      <c r="A67">
        <v>2017</v>
      </c>
      <c r="B67" t="s">
        <v>40</v>
      </c>
      <c r="C67">
        <v>60</v>
      </c>
      <c r="D67" s="23">
        <v>120173</v>
      </c>
      <c r="E67">
        <v>1.024</v>
      </c>
      <c r="F67">
        <f t="shared" ref="F67:F97" si="37">INDEX($L$14:$W$21,MATCH(C67,$K$14:$K$21,0),MATCH(A67,$L$2:$W$2,0))</f>
        <v>28065</v>
      </c>
      <c r="G67" s="7">
        <v>78648</v>
      </c>
      <c r="H67">
        <f t="shared" ref="H67:H97" si="38">F67/G67</f>
        <v>0.35684314922184923</v>
      </c>
      <c r="I67">
        <f>D67/$D$7</f>
        <v>1.0447554879374048</v>
      </c>
    </row>
    <row r="68" spans="1:9" x14ac:dyDescent="0.75">
      <c r="A68">
        <v>2018</v>
      </c>
      <c r="B68" t="s">
        <v>40</v>
      </c>
      <c r="C68">
        <v>60</v>
      </c>
      <c r="D68" s="23">
        <v>125125</v>
      </c>
      <c r="E68">
        <v>1.028</v>
      </c>
      <c r="F68">
        <f t="shared" si="37"/>
        <v>23905</v>
      </c>
      <c r="G68" s="7">
        <v>69011</v>
      </c>
      <c r="H68">
        <f t="shared" si="38"/>
        <v>0.34639405312196608</v>
      </c>
      <c r="I68">
        <f>D68/$D$8</f>
        <v>1.0245314380695822</v>
      </c>
    </row>
    <row r="69" spans="1:9" x14ac:dyDescent="0.75">
      <c r="A69">
        <v>2019</v>
      </c>
      <c r="B69" t="s">
        <v>40</v>
      </c>
      <c r="C69">
        <v>60</v>
      </c>
      <c r="D69" s="23">
        <v>132629.7092207906</v>
      </c>
      <c r="E69">
        <v>1.034</v>
      </c>
      <c r="F69">
        <f t="shared" si="37"/>
        <v>22818</v>
      </c>
      <c r="G69" s="7">
        <v>66545</v>
      </c>
      <c r="H69">
        <f t="shared" si="38"/>
        <v>0.34289578480727329</v>
      </c>
      <c r="I69">
        <f>D69/$D$9</f>
        <v>1.0478852295991661</v>
      </c>
    </row>
    <row r="70" spans="1:9" x14ac:dyDescent="0.75">
      <c r="A70">
        <v>2020</v>
      </c>
      <c r="B70" t="s">
        <v>40</v>
      </c>
      <c r="C70">
        <v>60</v>
      </c>
      <c r="D70" s="23">
        <v>144199</v>
      </c>
      <c r="E70">
        <v>1.0329999999999999</v>
      </c>
      <c r="F70">
        <f t="shared" si="37"/>
        <v>21376</v>
      </c>
      <c r="G70" s="7">
        <v>63646</v>
      </c>
      <c r="H70">
        <f t="shared" si="38"/>
        <v>0.33585771297489236</v>
      </c>
      <c r="I70">
        <f>D70/$D$10</f>
        <v>1.0584034291921727</v>
      </c>
    </row>
    <row r="71" spans="1:9" x14ac:dyDescent="0.75">
      <c r="A71">
        <v>2021</v>
      </c>
      <c r="B71" t="s">
        <v>40</v>
      </c>
      <c r="C71">
        <v>60</v>
      </c>
      <c r="D71" s="23">
        <v>160476.85575364667</v>
      </c>
      <c r="E71">
        <v>1.0509999999999999</v>
      </c>
      <c r="F71">
        <f t="shared" si="37"/>
        <v>20361</v>
      </c>
      <c r="G71" s="7">
        <v>62730</v>
      </c>
      <c r="H71">
        <f t="shared" si="38"/>
        <v>0.32458153993304639</v>
      </c>
      <c r="I71">
        <f>D71/$D$11</f>
        <v>1.0914292683435312</v>
      </c>
    </row>
    <row r="72" spans="1:9" x14ac:dyDescent="0.75">
      <c r="A72">
        <v>2022</v>
      </c>
      <c r="B72" t="s">
        <v>40</v>
      </c>
      <c r="C72">
        <v>60</v>
      </c>
      <c r="D72" s="23">
        <v>183494.91453445164</v>
      </c>
      <c r="E72">
        <v>1.145</v>
      </c>
      <c r="F72">
        <f t="shared" si="37"/>
        <v>18838</v>
      </c>
      <c r="G72" s="7">
        <v>59731</v>
      </c>
      <c r="H72">
        <f t="shared" si="38"/>
        <v>0.31538062312701948</v>
      </c>
      <c r="I72">
        <f>D72/$D$12</f>
        <v>1.1313898689651019</v>
      </c>
    </row>
    <row r="73" spans="1:9" x14ac:dyDescent="0.75">
      <c r="A73">
        <v>2023</v>
      </c>
      <c r="B73" t="s">
        <v>40</v>
      </c>
      <c r="C73">
        <v>60</v>
      </c>
      <c r="D73" s="23">
        <v>238188.29686098653</v>
      </c>
      <c r="E73">
        <v>1.1759999999999999</v>
      </c>
      <c r="F73">
        <f t="shared" si="37"/>
        <v>16725</v>
      </c>
      <c r="G73" s="7">
        <v>55299</v>
      </c>
      <c r="H73">
        <f t="shared" si="38"/>
        <v>0.30244669885531383</v>
      </c>
      <c r="I73">
        <f>D73/$D$13</f>
        <v>1.1821143452559679</v>
      </c>
    </row>
    <row r="74" spans="1:9" x14ac:dyDescent="0.75">
      <c r="A74">
        <v>2012</v>
      </c>
      <c r="B74" t="s">
        <v>40</v>
      </c>
      <c r="C74">
        <v>59</v>
      </c>
      <c r="D74" s="23">
        <v>114012</v>
      </c>
      <c r="E74">
        <v>1.0569999999999999</v>
      </c>
      <c r="F74">
        <f t="shared" si="37"/>
        <v>16560</v>
      </c>
      <c r="G74" s="7">
        <v>74464</v>
      </c>
      <c r="H74">
        <f t="shared" si="38"/>
        <v>0.22238934250107434</v>
      </c>
      <c r="I74">
        <f>D74/$D$2</f>
        <v>1.2176736337324177</v>
      </c>
    </row>
    <row r="75" spans="1:9" x14ac:dyDescent="0.75">
      <c r="A75">
        <v>2013</v>
      </c>
      <c r="B75" t="s">
        <v>40</v>
      </c>
      <c r="C75">
        <v>59</v>
      </c>
      <c r="D75" s="23">
        <v>120182</v>
      </c>
      <c r="E75">
        <v>1.0170000000000001</v>
      </c>
      <c r="F75">
        <f t="shared" si="37"/>
        <v>22857</v>
      </c>
      <c r="G75" s="7">
        <v>82295</v>
      </c>
      <c r="H75">
        <f t="shared" si="38"/>
        <v>0.27774469894890336</v>
      </c>
      <c r="I75">
        <f>D75/$D$3</f>
        <v>1.1275589664683918</v>
      </c>
    </row>
    <row r="76" spans="1:9" x14ac:dyDescent="0.75">
      <c r="A76">
        <v>2014</v>
      </c>
      <c r="B76" t="s">
        <v>40</v>
      </c>
      <c r="C76">
        <v>59</v>
      </c>
      <c r="D76" s="23">
        <v>119710</v>
      </c>
      <c r="E76">
        <v>0.998</v>
      </c>
      <c r="F76">
        <f t="shared" si="37"/>
        <v>26688</v>
      </c>
      <c r="G76" s="7">
        <v>89236</v>
      </c>
      <c r="H76">
        <f t="shared" si="38"/>
        <v>0.29907212335828587</v>
      </c>
      <c r="I76">
        <f>D76/$D$4</f>
        <v>1.0799570579266917</v>
      </c>
    </row>
    <row r="77" spans="1:9" x14ac:dyDescent="0.75">
      <c r="A77">
        <v>2015</v>
      </c>
      <c r="B77" t="s">
        <v>40</v>
      </c>
      <c r="C77">
        <v>59</v>
      </c>
      <c r="D77" s="23">
        <v>116650</v>
      </c>
      <c r="E77">
        <v>0.99900000000000011</v>
      </c>
      <c r="F77">
        <f t="shared" si="37"/>
        <v>25609</v>
      </c>
      <c r="G77" s="7">
        <v>85575</v>
      </c>
      <c r="H77">
        <f t="shared" si="38"/>
        <v>0.2992579608530529</v>
      </c>
      <c r="I77">
        <f>D77/$D$5</f>
        <v>1.0417503907122125</v>
      </c>
    </row>
    <row r="78" spans="1:9" x14ac:dyDescent="0.75">
      <c r="A78">
        <v>2016</v>
      </c>
      <c r="B78" t="s">
        <v>40</v>
      </c>
      <c r="C78">
        <v>59</v>
      </c>
      <c r="D78" s="23">
        <v>117223</v>
      </c>
      <c r="E78">
        <v>1.004</v>
      </c>
      <c r="F78">
        <f t="shared" si="37"/>
        <v>23704</v>
      </c>
      <c r="G78" s="7">
        <v>79288</v>
      </c>
      <c r="H78">
        <f t="shared" si="38"/>
        <v>0.29896075068106143</v>
      </c>
      <c r="I78">
        <f>D78/$D$6</f>
        <v>0.98376931275544033</v>
      </c>
    </row>
    <row r="79" spans="1:9" x14ac:dyDescent="0.75">
      <c r="A79">
        <v>2017</v>
      </c>
      <c r="B79" t="s">
        <v>40</v>
      </c>
      <c r="C79">
        <v>59</v>
      </c>
      <c r="D79" s="23">
        <v>119250</v>
      </c>
      <c r="E79">
        <v>1.024</v>
      </c>
      <c r="F79">
        <f t="shared" si="37"/>
        <v>20200</v>
      </c>
      <c r="G79" s="7">
        <v>69577</v>
      </c>
      <c r="H79">
        <f t="shared" si="38"/>
        <v>0.29032582606321056</v>
      </c>
      <c r="I79">
        <f>D79/$D$7</f>
        <v>1.0367311454031731</v>
      </c>
    </row>
    <row r="80" spans="1:9" x14ac:dyDescent="0.75">
      <c r="A80">
        <v>2018</v>
      </c>
      <c r="B80" t="s">
        <v>40</v>
      </c>
      <c r="C80">
        <v>59</v>
      </c>
      <c r="D80" s="23">
        <v>125208</v>
      </c>
      <c r="E80">
        <v>1.028</v>
      </c>
      <c r="F80">
        <f t="shared" si="37"/>
        <v>18685</v>
      </c>
      <c r="G80" s="7">
        <v>66997</v>
      </c>
      <c r="H80">
        <f t="shared" si="38"/>
        <v>0.27889308476498947</v>
      </c>
      <c r="I80">
        <f>D80/$D$8</f>
        <v>1.0252110473351947</v>
      </c>
    </row>
    <row r="81" spans="1:9" x14ac:dyDescent="0.75">
      <c r="A81">
        <v>2019</v>
      </c>
      <c r="B81" t="s">
        <v>40</v>
      </c>
      <c r="C81">
        <v>59</v>
      </c>
      <c r="D81" s="23">
        <v>135412.915130198</v>
      </c>
      <c r="E81">
        <v>1.034</v>
      </c>
      <c r="F81">
        <f t="shared" si="37"/>
        <v>17627</v>
      </c>
      <c r="G81" s="7">
        <v>64114</v>
      </c>
      <c r="H81">
        <f t="shared" si="38"/>
        <v>0.27493215210406463</v>
      </c>
      <c r="I81">
        <f>D81/$D$9</f>
        <v>1.069874875663654</v>
      </c>
    </row>
    <row r="82" spans="1:9" x14ac:dyDescent="0.75">
      <c r="A82">
        <v>2020</v>
      </c>
      <c r="B82" t="s">
        <v>40</v>
      </c>
      <c r="C82">
        <v>59</v>
      </c>
      <c r="D82" s="23">
        <v>149682</v>
      </c>
      <c r="E82">
        <v>1.0329999999999999</v>
      </c>
      <c r="F82">
        <f t="shared" si="37"/>
        <v>16689</v>
      </c>
      <c r="G82" s="7">
        <v>63154</v>
      </c>
      <c r="H82">
        <f t="shared" si="38"/>
        <v>0.26425879595908414</v>
      </c>
      <c r="I82">
        <f>D82/$D$10</f>
        <v>1.0986479940106575</v>
      </c>
    </row>
    <row r="83" spans="1:9" x14ac:dyDescent="0.75">
      <c r="A83">
        <v>2021</v>
      </c>
      <c r="B83" t="s">
        <v>40</v>
      </c>
      <c r="C83">
        <v>59</v>
      </c>
      <c r="D83" s="23">
        <v>167962.86756599002</v>
      </c>
      <c r="E83">
        <v>1.0509999999999999</v>
      </c>
      <c r="F83">
        <f t="shared" si="37"/>
        <v>15419</v>
      </c>
      <c r="G83" s="7">
        <v>60266</v>
      </c>
      <c r="H83">
        <f t="shared" si="38"/>
        <v>0.25584906912687089</v>
      </c>
      <c r="I83">
        <f>D83/$D$11</f>
        <v>1.1423428555819279</v>
      </c>
    </row>
    <row r="84" spans="1:9" x14ac:dyDescent="0.75">
      <c r="A84">
        <v>2022</v>
      </c>
      <c r="B84" t="s">
        <v>40</v>
      </c>
      <c r="C84">
        <v>59</v>
      </c>
      <c r="D84" s="23">
        <v>190321.72535475637</v>
      </c>
      <c r="E84">
        <v>1.145</v>
      </c>
      <c r="F84">
        <f t="shared" si="37"/>
        <v>13319</v>
      </c>
      <c r="G84" s="7">
        <v>56257</v>
      </c>
      <c r="H84">
        <f t="shared" si="38"/>
        <v>0.23675275965657608</v>
      </c>
      <c r="I84">
        <f>D84/$D$12</f>
        <v>1.1734825047148731</v>
      </c>
    </row>
    <row r="85" spans="1:9" x14ac:dyDescent="0.75">
      <c r="A85">
        <v>2023</v>
      </c>
      <c r="B85" t="s">
        <v>40</v>
      </c>
      <c r="C85">
        <v>59</v>
      </c>
      <c r="D85" s="23">
        <v>243057.57606567253</v>
      </c>
      <c r="E85">
        <v>1.1759999999999999</v>
      </c>
      <c r="F85">
        <f t="shared" si="37"/>
        <v>13278</v>
      </c>
      <c r="G85" s="7">
        <v>56963</v>
      </c>
      <c r="H85">
        <f t="shared" si="38"/>
        <v>0.23309867808928603</v>
      </c>
      <c r="I85">
        <f>D85/$D$13</f>
        <v>1.2062802882295443</v>
      </c>
    </row>
    <row r="86" spans="1:9" x14ac:dyDescent="0.75">
      <c r="A86">
        <v>2012</v>
      </c>
      <c r="B86" t="s">
        <v>40</v>
      </c>
      <c r="C86">
        <v>58</v>
      </c>
      <c r="D86" s="23">
        <v>109098</v>
      </c>
      <c r="E86">
        <v>1.0569999999999999</v>
      </c>
      <c r="F86">
        <f t="shared" si="37"/>
        <v>15593</v>
      </c>
      <c r="G86" s="7">
        <v>82833</v>
      </c>
      <c r="H86">
        <f t="shared" si="38"/>
        <v>0.18824623036712421</v>
      </c>
      <c r="I86">
        <f>D86/$D$2</f>
        <v>1.1651910157960506</v>
      </c>
    </row>
    <row r="87" spans="1:9" x14ac:dyDescent="0.75">
      <c r="A87">
        <v>2013</v>
      </c>
      <c r="B87" t="s">
        <v>40</v>
      </c>
      <c r="C87">
        <v>58</v>
      </c>
      <c r="D87" s="23">
        <v>116232</v>
      </c>
      <c r="E87">
        <v>1.0170000000000001</v>
      </c>
      <c r="F87">
        <f t="shared" si="37"/>
        <v>20072</v>
      </c>
      <c r="G87" s="7">
        <v>89908</v>
      </c>
      <c r="H87">
        <f t="shared" si="38"/>
        <v>0.22325043377674958</v>
      </c>
      <c r="I87">
        <f>D87/$D$3</f>
        <v>1.0904996903908581</v>
      </c>
    </row>
    <row r="88" spans="1:9" x14ac:dyDescent="0.75">
      <c r="A88">
        <v>2014</v>
      </c>
      <c r="B88" t="s">
        <v>40</v>
      </c>
      <c r="C88">
        <v>58</v>
      </c>
      <c r="D88" s="23">
        <v>111372</v>
      </c>
      <c r="E88">
        <v>0.998</v>
      </c>
      <c r="F88">
        <f t="shared" si="37"/>
        <v>18566</v>
      </c>
      <c r="G88" s="7">
        <v>86123</v>
      </c>
      <c r="H88">
        <f t="shared" si="38"/>
        <v>0.21557539797731151</v>
      </c>
      <c r="I88">
        <f>D88/$D$4</f>
        <v>1.0047362580854691</v>
      </c>
    </row>
    <row r="89" spans="1:9" x14ac:dyDescent="0.75">
      <c r="A89">
        <v>2015</v>
      </c>
      <c r="B89" t="s">
        <v>40</v>
      </c>
      <c r="C89">
        <v>58</v>
      </c>
      <c r="D89" s="23">
        <v>112265</v>
      </c>
      <c r="E89">
        <v>0.99900000000000011</v>
      </c>
      <c r="F89">
        <f t="shared" si="37"/>
        <v>17113</v>
      </c>
      <c r="G89" s="7">
        <v>79890</v>
      </c>
      <c r="H89">
        <f t="shared" si="38"/>
        <v>0.21420703467267493</v>
      </c>
      <c r="I89">
        <f>D89/$D$5</f>
        <v>1.0025898638088859</v>
      </c>
    </row>
    <row r="90" spans="1:9" x14ac:dyDescent="0.75">
      <c r="A90">
        <v>2016</v>
      </c>
      <c r="B90" t="s">
        <v>40</v>
      </c>
      <c r="C90">
        <v>58</v>
      </c>
      <c r="D90" s="23">
        <v>113333</v>
      </c>
      <c r="E90">
        <v>1.004</v>
      </c>
      <c r="F90">
        <f t="shared" si="37"/>
        <v>14478</v>
      </c>
      <c r="G90" s="7">
        <v>70121</v>
      </c>
      <c r="H90">
        <f t="shared" si="38"/>
        <v>0.20647167039831149</v>
      </c>
      <c r="I90">
        <f>D90/$D$6</f>
        <v>0.95112330790469712</v>
      </c>
    </row>
    <row r="91" spans="1:9" x14ac:dyDescent="0.75">
      <c r="A91">
        <v>2017</v>
      </c>
      <c r="B91" t="s">
        <v>40</v>
      </c>
      <c r="C91">
        <v>58</v>
      </c>
      <c r="D91" s="23">
        <v>115608</v>
      </c>
      <c r="E91">
        <v>1.024</v>
      </c>
      <c r="F91">
        <f t="shared" si="37"/>
        <v>13174</v>
      </c>
      <c r="G91" s="7">
        <v>67503</v>
      </c>
      <c r="H91">
        <f t="shared" si="38"/>
        <v>0.19516169651719184</v>
      </c>
      <c r="I91">
        <f>D91/$D$7</f>
        <v>1.0050684633775266</v>
      </c>
    </row>
    <row r="92" spans="1:9" x14ac:dyDescent="0.75">
      <c r="A92">
        <v>2018</v>
      </c>
      <c r="B92" t="s">
        <v>40</v>
      </c>
      <c r="C92">
        <v>58</v>
      </c>
      <c r="D92" s="23">
        <v>123156</v>
      </c>
      <c r="E92">
        <v>1.028</v>
      </c>
      <c r="F92">
        <f t="shared" si="37"/>
        <v>12127</v>
      </c>
      <c r="G92" s="7">
        <v>64567</v>
      </c>
      <c r="H92">
        <f t="shared" si="38"/>
        <v>0.18782040361175215</v>
      </c>
      <c r="I92">
        <f>D92/$D$8</f>
        <v>1.0084091411540257</v>
      </c>
    </row>
    <row r="93" spans="1:9" x14ac:dyDescent="0.75">
      <c r="A93">
        <v>2019</v>
      </c>
      <c r="B93" t="s">
        <v>40</v>
      </c>
      <c r="C93">
        <v>58</v>
      </c>
      <c r="D93" s="23">
        <v>135984.26133425272</v>
      </c>
      <c r="E93">
        <v>1.034</v>
      </c>
      <c r="F93">
        <f t="shared" si="37"/>
        <v>11602</v>
      </c>
      <c r="G93" s="7">
        <v>63550</v>
      </c>
      <c r="H93">
        <f t="shared" si="38"/>
        <v>0.18256490952006293</v>
      </c>
      <c r="I93">
        <f>D93/$D$9</f>
        <v>1.0743889868061267</v>
      </c>
    </row>
    <row r="94" spans="1:9" x14ac:dyDescent="0.75">
      <c r="A94">
        <v>2020</v>
      </c>
      <c r="B94" t="s">
        <v>40</v>
      </c>
      <c r="C94">
        <v>58</v>
      </c>
      <c r="D94" s="23">
        <v>153070</v>
      </c>
      <c r="E94">
        <v>1.0329999999999999</v>
      </c>
      <c r="F94">
        <f t="shared" si="37"/>
        <v>10512</v>
      </c>
      <c r="G94" s="7">
        <v>60654</v>
      </c>
      <c r="H94">
        <f t="shared" si="38"/>
        <v>0.17331091106934415</v>
      </c>
      <c r="I94">
        <f>D94/$D$10</f>
        <v>1.1235155091675109</v>
      </c>
    </row>
    <row r="95" spans="1:9" x14ac:dyDescent="0.75">
      <c r="A95">
        <v>2021</v>
      </c>
      <c r="B95" t="s">
        <v>40</v>
      </c>
      <c r="C95">
        <v>58</v>
      </c>
      <c r="D95" s="23">
        <v>167525.00843739454</v>
      </c>
      <c r="E95">
        <v>1.0509999999999999</v>
      </c>
      <c r="F95">
        <f t="shared" si="37"/>
        <v>8889</v>
      </c>
      <c r="G95" s="7">
        <v>56668</v>
      </c>
      <c r="H95">
        <f t="shared" si="38"/>
        <v>0.15686101503494035</v>
      </c>
      <c r="I95">
        <f>D95/$D$11</f>
        <v>1.1393649042373795</v>
      </c>
    </row>
    <row r="96" spans="1:9" x14ac:dyDescent="0.75">
      <c r="A96">
        <v>2022</v>
      </c>
      <c r="B96" t="s">
        <v>40</v>
      </c>
      <c r="C96">
        <v>58</v>
      </c>
      <c r="D96" s="23">
        <v>191176.96286472148</v>
      </c>
      <c r="E96">
        <v>1.145</v>
      </c>
      <c r="F96">
        <f t="shared" si="37"/>
        <v>8671</v>
      </c>
      <c r="G96" s="7">
        <v>57895</v>
      </c>
      <c r="H96">
        <f t="shared" si="38"/>
        <v>0.1497711374039209</v>
      </c>
      <c r="I96">
        <f>D96/$D$12</f>
        <v>1.1787557138214493</v>
      </c>
    </row>
    <row r="97" spans="1:9" x14ac:dyDescent="0.75">
      <c r="A97">
        <v>2023</v>
      </c>
      <c r="B97" t="s">
        <v>40</v>
      </c>
      <c r="C97">
        <v>58</v>
      </c>
      <c r="D97" s="23">
        <v>237251.55976855842</v>
      </c>
      <c r="E97">
        <v>1.1759999999999999</v>
      </c>
      <c r="F97">
        <f t="shared" si="37"/>
        <v>8123</v>
      </c>
      <c r="G97" s="7">
        <v>57847</v>
      </c>
      <c r="H97">
        <f t="shared" si="38"/>
        <v>0.14042214808028075</v>
      </c>
      <c r="I97">
        <f>D97/$D$13</f>
        <v>1.1774653748015593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22F-1195-4467-BDEE-D9EED73498CC}">
  <dimension ref="A1:B9"/>
  <sheetViews>
    <sheetView workbookViewId="0">
      <selection activeCell="G12" sqref="G12"/>
    </sheetView>
  </sheetViews>
  <sheetFormatPr defaultRowHeight="14.75" x14ac:dyDescent="0.75"/>
  <sheetData>
    <row r="1" spans="1:2" x14ac:dyDescent="0.75">
      <c r="A1" t="s">
        <v>36</v>
      </c>
      <c r="B1" t="s">
        <v>47</v>
      </c>
    </row>
    <row r="2" spans="1:2" x14ac:dyDescent="0.75">
      <c r="A2">
        <v>58</v>
      </c>
      <c r="B2">
        <f>AVERAGEIFS(female_58_65!$I$2:$I$97,female_58_65!$C$2:$C$97,A2,female_58_65!$A$2:$A$97,"&gt;2020")</f>
        <v>1.1651953309534626</v>
      </c>
    </row>
    <row r="3" spans="1:2" x14ac:dyDescent="0.75">
      <c r="A3">
        <v>59</v>
      </c>
      <c r="B3">
        <f>AVERAGEIFS(female_58_65!$I$2:$I$97,female_58_65!$C$2:$C$97,A3,female_58_65!$A$2:$A$97,"&gt;2020")</f>
        <v>1.1740352161754484</v>
      </c>
    </row>
    <row r="4" spans="1:2" x14ac:dyDescent="0.75">
      <c r="A4">
        <v>60</v>
      </c>
      <c r="B4">
        <f>AVERAGEIFS(female_58_65!$I$2:$I$97,female_58_65!$C$2:$C$97,A4,female_58_65!$A$2:$A$97,"&gt;2020")</f>
        <v>1.1349778275215339</v>
      </c>
    </row>
    <row r="5" spans="1:2" x14ac:dyDescent="0.75">
      <c r="A5">
        <v>61</v>
      </c>
      <c r="B5">
        <f>AVERAGEIFS(female_58_65!$I$2:$I$97,female_58_65!$C$2:$C$97,A5,female_58_65!$A$2:$A$97,"&gt;2020")</f>
        <v>1.1063463720160627</v>
      </c>
    </row>
    <row r="6" spans="1:2" x14ac:dyDescent="0.75">
      <c r="A6">
        <v>62</v>
      </c>
      <c r="B6">
        <f>AVERAGEIFS(female_58_65!$I$2:$I$97,female_58_65!$C$2:$C$97,A6,female_58_65!$A$2:$A$97,"&gt;2020")</f>
        <v>1.0929607448495093</v>
      </c>
    </row>
    <row r="7" spans="1:2" x14ac:dyDescent="0.75">
      <c r="A7">
        <v>63</v>
      </c>
      <c r="B7">
        <f>AVERAGEIFS(female_58_65!$I$2:$I$97,female_58_65!$C$2:$C$97,A7,female_58_65!$A$2:$A$97,"&gt;2020")</f>
        <v>1.0824352261235717</v>
      </c>
    </row>
    <row r="8" spans="1:2" x14ac:dyDescent="0.75">
      <c r="A8">
        <v>64</v>
      </c>
      <c r="B8">
        <f>AVERAGEIFS(female_58_65!$I$2:$I$97,female_58_65!$C$2:$C$97,A8,female_58_65!$A$2:$A$97,"&gt;2020")</f>
        <v>1.0588809471115483</v>
      </c>
    </row>
    <row r="9" spans="1:2" x14ac:dyDescent="0.75">
      <c r="A9">
        <v>65</v>
      </c>
      <c r="B9">
        <f>AVERAGEIFS(female_58_65!$I$2:$I$97,female_58_65!$C$2:$C$97,A9,female_58_65!$A$2:$A$97,"&gt;2020")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male_65</vt:lpstr>
      <vt:lpstr>female_58_65</vt:lpstr>
      <vt:lpstr>early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Beáta</dc:creator>
  <cp:lastModifiedBy>Szakmáry Nándor</cp:lastModifiedBy>
  <dcterms:created xsi:type="dcterms:W3CDTF">2024-02-16T08:54:15Z</dcterms:created>
  <dcterms:modified xsi:type="dcterms:W3CDTF">2024-05-14T22:59:53Z</dcterms:modified>
</cp:coreProperties>
</file>