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zala\Desktop\apparat-heating-planner\xlsx\"/>
    </mc:Choice>
  </mc:AlternateContent>
  <bookViews>
    <workbookView xWindow="0" yWindow="0" windowWidth="25200" windowHeight="11880" activeTab="1"/>
  </bookViews>
  <sheets>
    <sheet name="Munka1" sheetId="1" r:id="rId1"/>
    <sheet name="Munka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" i="3" l="1"/>
  <c r="L1" i="3"/>
  <c r="K1" i="3"/>
  <c r="J1" i="3"/>
  <c r="I1" i="3"/>
  <c r="H1" i="3"/>
  <c r="G1" i="3"/>
  <c r="F1" i="3"/>
  <c r="E1" i="3"/>
  <c r="D1" i="3"/>
  <c r="C1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W10" i="3" l="1"/>
  <c r="C69" i="1"/>
  <c r="L3" i="1" s="1"/>
  <c r="C68" i="1"/>
  <c r="C12" i="1" s="1"/>
  <c r="W7" i="3"/>
  <c r="W8" i="3"/>
  <c r="V6" i="3"/>
  <c r="V5" i="3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5" i="1"/>
  <c r="P4" i="3" l="1"/>
  <c r="O4" i="3"/>
  <c r="C8" i="1"/>
  <c r="J3" i="1"/>
  <c r="F69" i="1"/>
  <c r="F68" i="1"/>
  <c r="C13" i="1"/>
  <c r="C6" i="1"/>
  <c r="C14" i="1"/>
  <c r="C11" i="1"/>
  <c r="C10" i="1"/>
  <c r="C9" i="1"/>
  <c r="C7" i="1"/>
  <c r="I3" i="1"/>
  <c r="H3" i="1"/>
  <c r="N3" i="1"/>
  <c r="M3" i="1"/>
  <c r="E3" i="1"/>
  <c r="G3" i="1"/>
  <c r="O3" i="1"/>
  <c r="F3" i="1"/>
  <c r="K3" i="1"/>
  <c r="C5" i="1"/>
  <c r="C34" i="1"/>
  <c r="C32" i="1"/>
  <c r="C30" i="1"/>
  <c r="C28" i="1"/>
  <c r="C26" i="1"/>
  <c r="C25" i="1"/>
  <c r="C24" i="1"/>
  <c r="C23" i="1"/>
  <c r="C22" i="1"/>
  <c r="C21" i="1"/>
  <c r="C20" i="1"/>
  <c r="C19" i="1"/>
  <c r="C33" i="1"/>
  <c r="C18" i="1"/>
  <c r="C31" i="1"/>
  <c r="C17" i="1"/>
  <c r="C29" i="1"/>
  <c r="C16" i="1"/>
  <c r="C27" i="1"/>
  <c r="C15" i="1"/>
  <c r="V9" i="3"/>
  <c r="D2" i="1" l="1"/>
  <c r="K68" i="1"/>
  <c r="E2" i="1"/>
  <c r="I1" i="1" l="1"/>
  <c r="K69" i="1" s="1"/>
</calcChain>
</file>

<file path=xl/sharedStrings.xml><?xml version="1.0" encoding="utf-8"?>
<sst xmlns="http://schemas.openxmlformats.org/spreadsheetml/2006/main" count="28" uniqueCount="21">
  <si>
    <t>X</t>
  </si>
  <si>
    <t>Y</t>
  </si>
  <si>
    <t>y=a*x+b</t>
  </si>
  <si>
    <t>a</t>
  </si>
  <si>
    <t>b</t>
  </si>
  <si>
    <t>T=</t>
  </si>
  <si>
    <t>ϕ=</t>
  </si>
  <si>
    <t>°C</t>
  </si>
  <si>
    <t>%</t>
  </si>
  <si>
    <t>a=</t>
  </si>
  <si>
    <t>b=</t>
  </si>
  <si>
    <t xml:space="preserve">Harmatponti hőmérséklet: </t>
  </si>
  <si>
    <t>x</t>
  </si>
  <si>
    <t>y</t>
  </si>
  <si>
    <t>Ellenőrző hőm. a táblázatból:</t>
  </si>
  <si>
    <t>fi^2</t>
  </si>
  <si>
    <t>fi^1</t>
  </si>
  <si>
    <t>fi^0</t>
  </si>
  <si>
    <t>Hőmérséklet:</t>
  </si>
  <si>
    <t>Páratartalom:</t>
  </si>
  <si>
    <t>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</si>
</sst>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.0&quot; °C&quot;"/>
    <numFmt numFmtId="165" formatCode="0.0"/>
  </numFmts>
  <fonts count="5" x14ac:knownFonts="1"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sz val="11"/>
      <color theme="1"/>
      <name val="Calibri"/>
      <family val="2"/>
      <charset val="238"/>
    </font>
    <font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9" fontId="2" fillId="0" borderId="5" xfId="0" applyNumberFormat="1" applyFont="1" applyBorder="1" applyAlignment="1">
      <alignment horizontal="center" vertical="center" wrapText="1"/>
    </xf>
    <xf numFmtId="0" fontId="3" fillId="0" borderId="0" xfId="0" applyFont="1"/>
    <xf numFmtId="9" fontId="2" fillId="2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164" fontId="1" fillId="0" borderId="9" xfId="0" applyNumberFormat="1" applyFont="1" applyBorder="1" applyAlignment="1">
      <alignment horizontal="center" vertical="center" wrapText="1"/>
    </xf>
    <xf numFmtId="164" fontId="1" fillId="0" borderId="10" xfId="0" applyNumberFormat="1" applyFont="1" applyBorder="1" applyAlignment="1">
      <alignment horizontal="center" vertical="center" wrapText="1"/>
    </xf>
    <xf numFmtId="164" fontId="1" fillId="0" borderId="11" xfId="0" applyNumberFormat="1" applyFont="1" applyBorder="1" applyAlignment="1">
      <alignment horizontal="center" vertical="center" wrapText="1"/>
    </xf>
    <xf numFmtId="164" fontId="1" fillId="2" borderId="12" xfId="0" applyNumberFormat="1" applyFont="1" applyFill="1" applyBorder="1" applyAlignment="1">
      <alignment horizontal="center" vertical="center" wrapText="1"/>
    </xf>
    <xf numFmtId="164" fontId="1" fillId="2" borderId="13" xfId="0" applyNumberFormat="1" applyFont="1" applyFill="1" applyBorder="1" applyAlignment="1">
      <alignment horizontal="center" vertical="center" wrapText="1"/>
    </xf>
    <xf numFmtId="164" fontId="1" fillId="2" borderId="14" xfId="0" applyNumberFormat="1" applyFont="1" applyFill="1" applyBorder="1" applyAlignment="1">
      <alignment horizontal="center" vertical="center" wrapText="1"/>
    </xf>
    <xf numFmtId="0" fontId="3" fillId="0" borderId="15" xfId="0" applyFont="1" applyBorder="1"/>
    <xf numFmtId="0" fontId="1" fillId="3" borderId="16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17" xfId="0" applyBorder="1"/>
    <xf numFmtId="0" fontId="1" fillId="3" borderId="18" xfId="0" applyFont="1" applyFill="1" applyBorder="1" applyAlignment="1">
      <alignment horizontal="center" vertical="center" wrapText="1"/>
    </xf>
    <xf numFmtId="0" fontId="0" fillId="0" borderId="5" xfId="0" applyBorder="1"/>
    <xf numFmtId="0" fontId="4" fillId="0" borderId="0" xfId="0" applyFont="1" applyFill="1"/>
    <xf numFmtId="0" fontId="4" fillId="0" borderId="0" xfId="0" applyFont="1"/>
    <xf numFmtId="165" fontId="0" fillId="0" borderId="18" xfId="0" applyNumberFormat="1" applyBorder="1"/>
  </cellXfs>
  <cellStyles count="1">
    <cellStyle name="Normál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74951881014873"/>
                  <c:y val="0.13847222222222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Munka1!$A$5:$A$34</c:f>
              <c:numCache>
                <c:formatCode>General</c:formatCode>
                <c:ptCount val="3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32</c:v>
                </c:pt>
                <c:pt idx="26">
                  <c:v>34</c:v>
                </c:pt>
                <c:pt idx="27">
                  <c:v>36</c:v>
                </c:pt>
                <c:pt idx="28">
                  <c:v>38</c:v>
                </c:pt>
                <c:pt idx="29">
                  <c:v>40</c:v>
                </c:pt>
              </c:numCache>
            </c:numRef>
          </c:xVal>
          <c:yVal>
            <c:numRef>
              <c:f>Munka1!$B$5:$B$34</c:f>
              <c:numCache>
                <c:formatCode>General</c:formatCode>
                <c:ptCount val="30"/>
                <c:pt idx="0">
                  <c:v>1.2</c:v>
                </c:pt>
                <c:pt idx="1">
                  <c:v>3.2</c:v>
                </c:pt>
                <c:pt idx="2">
                  <c:v>5.4</c:v>
                </c:pt>
                <c:pt idx="3">
                  <c:v>7.3</c:v>
                </c:pt>
                <c:pt idx="4">
                  <c:v>9.3000000000000007</c:v>
                </c:pt>
                <c:pt idx="5">
                  <c:v>10.199999999999999</c:v>
                </c:pt>
                <c:pt idx="6">
                  <c:v>11.3</c:v>
                </c:pt>
                <c:pt idx="7">
                  <c:v>12.2</c:v>
                </c:pt>
                <c:pt idx="8">
                  <c:v>13.4</c:v>
                </c:pt>
                <c:pt idx="9">
                  <c:v>14.4</c:v>
                </c:pt>
                <c:pt idx="10">
                  <c:v>15.5</c:v>
                </c:pt>
                <c:pt idx="11">
                  <c:v>16.2</c:v>
                </c:pt>
                <c:pt idx="12">
                  <c:v>17.3</c:v>
                </c:pt>
                <c:pt idx="13">
                  <c:v>18.2</c:v>
                </c:pt>
                <c:pt idx="14">
                  <c:v>19.2</c:v>
                </c:pt>
                <c:pt idx="15">
                  <c:v>20.2</c:v>
                </c:pt>
                <c:pt idx="16">
                  <c:v>21.2</c:v>
                </c:pt>
                <c:pt idx="17">
                  <c:v>22.2</c:v>
                </c:pt>
                <c:pt idx="18">
                  <c:v>23.2</c:v>
                </c:pt>
                <c:pt idx="19">
                  <c:v>24.2</c:v>
                </c:pt>
                <c:pt idx="20">
                  <c:v>25.2</c:v>
                </c:pt>
                <c:pt idx="21">
                  <c:v>26.1</c:v>
                </c:pt>
                <c:pt idx="22">
                  <c:v>27.2</c:v>
                </c:pt>
                <c:pt idx="23">
                  <c:v>28.2</c:v>
                </c:pt>
                <c:pt idx="24">
                  <c:v>29.1</c:v>
                </c:pt>
                <c:pt idx="25">
                  <c:v>31.2</c:v>
                </c:pt>
                <c:pt idx="26">
                  <c:v>33.1</c:v>
                </c:pt>
                <c:pt idx="27">
                  <c:v>35.1</c:v>
                </c:pt>
                <c:pt idx="28">
                  <c:v>37</c:v>
                </c:pt>
                <c:pt idx="29">
                  <c:v>39.1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36-43BC-8F21-5A97A42F6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510768"/>
        <c:axId val="287508808"/>
      </c:scatterChart>
      <c:valAx>
        <c:axId val="28751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08808"/>
        <c:crosses val="autoZero"/>
        <c:crossBetween val="midCat"/>
      </c:valAx>
      <c:valAx>
        <c:axId val="28750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1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a-%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986307961504811"/>
                  <c:y val="2.736111111111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Munka1!$A$37:$A$47</c:f>
              <c:numCache>
                <c:formatCode>General</c:formatCode>
                <c:ptCount val="11"/>
                <c:pt idx="0">
                  <c:v>45</c:v>
                </c:pt>
                <c:pt idx="1">
                  <c:v>50</c:v>
                </c:pt>
                <c:pt idx="2">
                  <c:v>55.000000000000007</c:v>
                </c:pt>
                <c:pt idx="3">
                  <c:v>60</c:v>
                </c:pt>
                <c:pt idx="4">
                  <c:v>65</c:v>
                </c:pt>
                <c:pt idx="5">
                  <c:v>70</c:v>
                </c:pt>
                <c:pt idx="6">
                  <c:v>75</c:v>
                </c:pt>
                <c:pt idx="7">
                  <c:v>80</c:v>
                </c:pt>
                <c:pt idx="8">
                  <c:v>85</c:v>
                </c:pt>
                <c:pt idx="9">
                  <c:v>90</c:v>
                </c:pt>
                <c:pt idx="10">
                  <c:v>95</c:v>
                </c:pt>
              </c:numCache>
            </c:numRef>
          </c:xVal>
          <c:yVal>
            <c:numRef>
              <c:f>Munka1!$B$37:$B$47</c:f>
              <c:numCache>
                <c:formatCode>General</c:formatCode>
                <c:ptCount val="11"/>
                <c:pt idx="0">
                  <c:v>0.89339999999999997</c:v>
                </c:pt>
                <c:pt idx="1">
                  <c:v>0.90980000000000005</c:v>
                </c:pt>
                <c:pt idx="2">
                  <c:v>0.92149999999999999</c:v>
                </c:pt>
                <c:pt idx="3">
                  <c:v>0.93379999999999996</c:v>
                </c:pt>
                <c:pt idx="4">
                  <c:v>0.9476</c:v>
                </c:pt>
                <c:pt idx="5">
                  <c:v>0.95540000000000003</c:v>
                </c:pt>
                <c:pt idx="6">
                  <c:v>0.96479999999999999</c:v>
                </c:pt>
                <c:pt idx="7">
                  <c:v>0.97299999999999998</c:v>
                </c:pt>
                <c:pt idx="8">
                  <c:v>0.98089999999999999</c:v>
                </c:pt>
                <c:pt idx="9">
                  <c:v>0.98780000000000001</c:v>
                </c:pt>
                <c:pt idx="10">
                  <c:v>0.99329999999999996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61-459B-93AB-2762A2A45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513120"/>
        <c:axId val="287507632"/>
      </c:scatterChart>
      <c:valAx>
        <c:axId val="28751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07632"/>
        <c:crosses val="autoZero"/>
        <c:crossBetween val="midCat"/>
      </c:valAx>
      <c:valAx>
        <c:axId val="2875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1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b-%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1727274715660541"/>
                  <c:y val="0.1106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Munka1!$A$49:$A$59</c:f>
              <c:numCache>
                <c:formatCode>General</c:formatCode>
                <c:ptCount val="11"/>
                <c:pt idx="0">
                  <c:v>45</c:v>
                </c:pt>
                <c:pt idx="1">
                  <c:v>50</c:v>
                </c:pt>
                <c:pt idx="2">
                  <c:v>55.000000000000007</c:v>
                </c:pt>
                <c:pt idx="3">
                  <c:v>60</c:v>
                </c:pt>
                <c:pt idx="4">
                  <c:v>65</c:v>
                </c:pt>
                <c:pt idx="5">
                  <c:v>70</c:v>
                </c:pt>
                <c:pt idx="6">
                  <c:v>75</c:v>
                </c:pt>
                <c:pt idx="7">
                  <c:v>80</c:v>
                </c:pt>
                <c:pt idx="8">
                  <c:v>85</c:v>
                </c:pt>
                <c:pt idx="9">
                  <c:v>90</c:v>
                </c:pt>
                <c:pt idx="10">
                  <c:v>95</c:v>
                </c:pt>
              </c:numCache>
            </c:numRef>
          </c:xVal>
          <c:yVal>
            <c:numRef>
              <c:f>Munka1!$B$49:$B$59</c:f>
              <c:numCache>
                <c:formatCode>General</c:formatCode>
                <c:ptCount val="11"/>
                <c:pt idx="0">
                  <c:v>-10.073</c:v>
                </c:pt>
                <c:pt idx="1">
                  <c:v>-8.8628</c:v>
                </c:pt>
                <c:pt idx="2">
                  <c:v>-7.6917</c:v>
                </c:pt>
                <c:pt idx="3">
                  <c:v>-6.6310000000000002</c:v>
                </c:pt>
                <c:pt idx="4">
                  <c:v>-5.6578999999999997</c:v>
                </c:pt>
                <c:pt idx="5">
                  <c:v>-4.7154999999999996</c:v>
                </c:pt>
                <c:pt idx="6">
                  <c:v>-3.8424</c:v>
                </c:pt>
                <c:pt idx="7">
                  <c:v>-2.9851999999999999</c:v>
                </c:pt>
                <c:pt idx="8">
                  <c:v>-2.1993</c:v>
                </c:pt>
                <c:pt idx="9">
                  <c:v>-1.4045000000000001</c:v>
                </c:pt>
                <c:pt idx="10">
                  <c:v>-0.64139999999999997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0-4442-A5D6-61EA40F71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88656"/>
        <c:axId val="143289832"/>
      </c:scatterChart>
      <c:valAx>
        <c:axId val="14328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9832"/>
        <c:crosses val="autoZero"/>
        <c:crossBetween val="midCat"/>
      </c:valAx>
      <c:valAx>
        <c:axId val="14328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518160</xdr:colOff>
      <xdr:row>3</xdr:row>
      <xdr:rowOff>3810</xdr:rowOff>
    </xdr:from>
    <xdr:to>
      <xdr:col>23</xdr:col>
      <xdr:colOff>213360</xdr:colOff>
      <xdr:row>17</xdr:row>
      <xdr:rowOff>163830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129540</xdr:colOff>
      <xdr:row>30</xdr:row>
      <xdr:rowOff>148590</xdr:rowOff>
    </xdr:from>
    <xdr:to>
      <xdr:col>23</xdr:col>
      <xdr:colOff>434340</xdr:colOff>
      <xdr:row>45</xdr:row>
      <xdr:rowOff>140970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45720</xdr:colOff>
      <xdr:row>42</xdr:row>
      <xdr:rowOff>121920</xdr:rowOff>
    </xdr:from>
    <xdr:to>
      <xdr:col>12</xdr:col>
      <xdr:colOff>350520</xdr:colOff>
      <xdr:row>57</xdr:row>
      <xdr:rowOff>121920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12</xdr:row>
      <xdr:rowOff>161925</xdr:rowOff>
    </xdr:from>
    <xdr:to>
      <xdr:col>13</xdr:col>
      <xdr:colOff>546</xdr:colOff>
      <xdr:row>17</xdr:row>
      <xdr:rowOff>190377</xdr:rowOff>
    </xdr:to>
    <xdr:pic>
      <xdr:nvPicPr>
        <xdr:cNvPr id="2" name="Kép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-100000"/>
                  </a14:imgEffect>
                  <a14:imgEffect>
                    <a14:brightnessContrast bright="-100000" contrast="-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2486025"/>
          <a:ext cx="7352381" cy="9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1"/>
  <dimension ref="A1:O69"/>
  <sheetViews>
    <sheetView workbookViewId="0">
      <selection activeCell="I1" sqref="I1"/>
    </sheetView>
  </sheetViews>
  <sheetFormatPr defaultRowHeight="15" x14ac:dyDescent="0.25"/>
  <sheetData>
    <row r="1" spans="1:15" x14ac:dyDescent="0.25">
      <c r="D1" t="s">
        <v>12</v>
      </c>
      <c r="E1" t="s">
        <v>13</v>
      </c>
      <c r="I1">
        <f>IFERROR(INDEX(E5:O34,E2,D2),"----")</f>
        <v>15.4</v>
      </c>
    </row>
    <row r="2" spans="1:15" x14ac:dyDescent="0.25">
      <c r="A2" t="s">
        <v>0</v>
      </c>
      <c r="B2" t="s">
        <v>1</v>
      </c>
      <c r="D2">
        <f>IF(MAX(E3:O3)&gt;0,MAX(E3:O3),"X")</f>
        <v>9</v>
      </c>
      <c r="E2">
        <f>IF(MAX(C5:C34)&gt;0,MAX(C5:C34),"X")</f>
        <v>13</v>
      </c>
    </row>
    <row r="3" spans="1:15" ht="15.75" thickBot="1" x14ac:dyDescent="0.3">
      <c r="E3" t="str">
        <f>IF(E4*100=$C$69,COLUMN(E3)-4,"")</f>
        <v/>
      </c>
      <c r="F3" t="str">
        <f t="shared" ref="F3:O3" si="0">IF(F4*100=$C$69,COLUMN(F3)-4,"")</f>
        <v/>
      </c>
      <c r="G3" t="str">
        <f t="shared" si="0"/>
        <v/>
      </c>
      <c r="H3" t="str">
        <f t="shared" si="0"/>
        <v/>
      </c>
      <c r="I3" t="str">
        <f t="shared" si="0"/>
        <v/>
      </c>
      <c r="J3" t="str">
        <f t="shared" si="0"/>
        <v/>
      </c>
      <c r="K3" t="str">
        <f t="shared" si="0"/>
        <v/>
      </c>
      <c r="L3" t="str">
        <f t="shared" si="0"/>
        <v/>
      </c>
      <c r="M3">
        <f t="shared" si="0"/>
        <v>9</v>
      </c>
      <c r="N3" t="str">
        <f t="shared" si="0"/>
        <v/>
      </c>
      <c r="O3" t="str">
        <f t="shared" si="0"/>
        <v/>
      </c>
    </row>
    <row r="4" spans="1:15" ht="15.75" thickBot="1" x14ac:dyDescent="0.3">
      <c r="B4">
        <v>11</v>
      </c>
      <c r="E4" s="7">
        <v>0.45</v>
      </c>
      <c r="F4" s="8">
        <v>0.5</v>
      </c>
      <c r="G4" s="8">
        <v>0.55000000000000004</v>
      </c>
      <c r="H4" s="8">
        <v>0.6</v>
      </c>
      <c r="I4" s="8">
        <v>0.65</v>
      </c>
      <c r="J4" s="8">
        <v>0.7</v>
      </c>
      <c r="K4" s="8">
        <v>0.75</v>
      </c>
      <c r="L4" s="8">
        <v>0.8</v>
      </c>
      <c r="M4" s="8">
        <v>0.85</v>
      </c>
      <c r="N4" s="8">
        <v>0.9</v>
      </c>
      <c r="O4" s="8">
        <v>0.95</v>
      </c>
    </row>
    <row r="5" spans="1:15" x14ac:dyDescent="0.25">
      <c r="A5">
        <f>D5</f>
        <v>2</v>
      </c>
      <c r="B5">
        <f>INDEX($E$5:$O$34,ROW(B5)-4,$B$4)</f>
        <v>1.2</v>
      </c>
      <c r="C5" t="str">
        <f>IF(D5=$C$68,ROW(C5)-4,"")</f>
        <v/>
      </c>
      <c r="D5" s="1">
        <v>2</v>
      </c>
      <c r="E5" s="4">
        <v>-7.8</v>
      </c>
      <c r="F5" s="4">
        <v>-6.6</v>
      </c>
      <c r="G5" s="4">
        <v>-5.4</v>
      </c>
      <c r="H5" s="4">
        <v>-4.4000000000000004</v>
      </c>
      <c r="I5" s="4">
        <v>-3.2</v>
      </c>
      <c r="J5" s="4">
        <v>-2.5</v>
      </c>
      <c r="K5" s="4">
        <v>-1.8</v>
      </c>
      <c r="L5" s="4">
        <v>-1</v>
      </c>
      <c r="M5" s="4">
        <v>-0.3</v>
      </c>
      <c r="N5" s="4">
        <v>0.5</v>
      </c>
      <c r="O5" s="4">
        <v>1.2</v>
      </c>
    </row>
    <row r="6" spans="1:15" x14ac:dyDescent="0.25">
      <c r="A6">
        <f t="shared" ref="A6:A34" si="1">D6</f>
        <v>4</v>
      </c>
      <c r="B6">
        <f t="shared" ref="B6:B34" si="2">INDEX($E$5:$O$34,ROW(B6)-4,$B$4)</f>
        <v>3.2</v>
      </c>
      <c r="C6" t="str">
        <f t="shared" ref="C6:C34" si="3">IF(D6=$C$68,ROW(C6)-4,"")</f>
        <v/>
      </c>
      <c r="D6" s="2">
        <v>4</v>
      </c>
      <c r="E6" s="5">
        <v>-6.1</v>
      </c>
      <c r="F6" s="5">
        <v>-4.9000000000000004</v>
      </c>
      <c r="G6" s="5">
        <v>-3.7</v>
      </c>
      <c r="H6" s="5">
        <v>-2.6</v>
      </c>
      <c r="I6" s="5">
        <v>-1.8</v>
      </c>
      <c r="J6" s="5">
        <v>-0.9</v>
      </c>
      <c r="K6" s="5">
        <v>-0.1</v>
      </c>
      <c r="L6" s="5">
        <v>0.8</v>
      </c>
      <c r="M6" s="5">
        <v>1.6</v>
      </c>
      <c r="N6" s="5">
        <v>2.4</v>
      </c>
      <c r="O6" s="5">
        <v>3.2</v>
      </c>
    </row>
    <row r="7" spans="1:15" x14ac:dyDescent="0.25">
      <c r="A7">
        <f t="shared" si="1"/>
        <v>6</v>
      </c>
      <c r="B7">
        <f t="shared" si="2"/>
        <v>5.4</v>
      </c>
      <c r="C7" t="str">
        <f t="shared" si="3"/>
        <v/>
      </c>
      <c r="D7" s="2">
        <v>6</v>
      </c>
      <c r="E7" s="5">
        <v>-4.5</v>
      </c>
      <c r="F7" s="5">
        <v>-3.1</v>
      </c>
      <c r="G7" s="5">
        <v>-2.1</v>
      </c>
      <c r="H7" s="5">
        <v>-1.1000000000000001</v>
      </c>
      <c r="I7" s="5">
        <v>-0.1</v>
      </c>
      <c r="J7" s="5">
        <v>0.9</v>
      </c>
      <c r="K7" s="5">
        <v>1.9</v>
      </c>
      <c r="L7" s="5">
        <v>2.7</v>
      </c>
      <c r="M7" s="5">
        <v>3.6</v>
      </c>
      <c r="N7" s="5">
        <v>4.5</v>
      </c>
      <c r="O7" s="5">
        <v>5.4</v>
      </c>
    </row>
    <row r="8" spans="1:15" x14ac:dyDescent="0.25">
      <c r="A8">
        <f t="shared" si="1"/>
        <v>8</v>
      </c>
      <c r="B8">
        <f t="shared" si="2"/>
        <v>7.3</v>
      </c>
      <c r="C8" t="str">
        <f t="shared" si="3"/>
        <v/>
      </c>
      <c r="D8" s="2">
        <v>8</v>
      </c>
      <c r="E8" s="5">
        <v>-2.7</v>
      </c>
      <c r="F8" s="5">
        <v>-1.6</v>
      </c>
      <c r="G8" s="5">
        <v>-0.4</v>
      </c>
      <c r="H8" s="5">
        <v>0.7</v>
      </c>
      <c r="I8" s="5">
        <v>1.8</v>
      </c>
      <c r="J8" s="5">
        <v>2.8</v>
      </c>
      <c r="K8" s="5">
        <v>3.8</v>
      </c>
      <c r="L8" s="5">
        <v>4.8</v>
      </c>
      <c r="M8" s="5">
        <v>5.7</v>
      </c>
      <c r="N8" s="5">
        <v>6.5</v>
      </c>
      <c r="O8" s="5">
        <v>7.3</v>
      </c>
    </row>
    <row r="9" spans="1:15" ht="15.75" thickBot="1" x14ac:dyDescent="0.3">
      <c r="A9">
        <f t="shared" si="1"/>
        <v>10</v>
      </c>
      <c r="B9">
        <f t="shared" si="2"/>
        <v>9.3000000000000007</v>
      </c>
      <c r="C9" t="str">
        <f t="shared" si="3"/>
        <v/>
      </c>
      <c r="D9" s="3">
        <v>10</v>
      </c>
      <c r="E9" s="6">
        <v>-1.3</v>
      </c>
      <c r="F9" s="6">
        <v>0</v>
      </c>
      <c r="G9" s="6">
        <v>1.3</v>
      </c>
      <c r="H9" s="6">
        <v>2.5</v>
      </c>
      <c r="I9" s="6">
        <v>3.7</v>
      </c>
      <c r="J9" s="6">
        <v>4.8</v>
      </c>
      <c r="K9" s="6">
        <v>5.8</v>
      </c>
      <c r="L9" s="6">
        <v>6.8</v>
      </c>
      <c r="M9" s="6">
        <v>7.7</v>
      </c>
      <c r="N9" s="6">
        <v>8.5</v>
      </c>
      <c r="O9" s="6">
        <v>9.3000000000000007</v>
      </c>
    </row>
    <row r="10" spans="1:15" x14ac:dyDescent="0.25">
      <c r="A10">
        <f t="shared" si="1"/>
        <v>11</v>
      </c>
      <c r="B10">
        <f t="shared" si="2"/>
        <v>10.199999999999999</v>
      </c>
      <c r="C10" t="str">
        <f t="shared" si="3"/>
        <v/>
      </c>
      <c r="D10" s="2">
        <v>11</v>
      </c>
      <c r="E10" s="5">
        <v>-0.4</v>
      </c>
      <c r="F10" s="5">
        <v>1</v>
      </c>
      <c r="G10" s="5">
        <v>2.2999999999999998</v>
      </c>
      <c r="H10" s="5">
        <v>3.6</v>
      </c>
      <c r="I10" s="5">
        <v>4.7</v>
      </c>
      <c r="J10" s="5">
        <v>5.8</v>
      </c>
      <c r="K10" s="5">
        <v>6.7</v>
      </c>
      <c r="L10" s="5">
        <v>7.7</v>
      </c>
      <c r="M10" s="5">
        <v>8.6</v>
      </c>
      <c r="N10" s="5">
        <v>9.4</v>
      </c>
      <c r="O10" s="5">
        <v>10.199999999999999</v>
      </c>
    </row>
    <row r="11" spans="1:15" x14ac:dyDescent="0.25">
      <c r="A11">
        <f t="shared" si="1"/>
        <v>12</v>
      </c>
      <c r="B11">
        <f t="shared" si="2"/>
        <v>11.3</v>
      </c>
      <c r="C11" t="str">
        <f t="shared" si="3"/>
        <v/>
      </c>
      <c r="D11" s="2">
        <v>12</v>
      </c>
      <c r="E11" s="5">
        <v>0.4</v>
      </c>
      <c r="F11" s="5">
        <v>1.8</v>
      </c>
      <c r="G11" s="5">
        <v>3.2</v>
      </c>
      <c r="H11" s="5">
        <v>4.5</v>
      </c>
      <c r="I11" s="5">
        <v>5.6</v>
      </c>
      <c r="J11" s="5">
        <v>6.7</v>
      </c>
      <c r="K11" s="5">
        <v>7.8</v>
      </c>
      <c r="L11" s="5">
        <v>8.6999999999999993</v>
      </c>
      <c r="M11" s="5">
        <v>9.6</v>
      </c>
      <c r="N11" s="5">
        <v>10.5</v>
      </c>
      <c r="O11" s="5">
        <v>11.3</v>
      </c>
    </row>
    <row r="12" spans="1:15" x14ac:dyDescent="0.25">
      <c r="A12">
        <f t="shared" si="1"/>
        <v>13</v>
      </c>
      <c r="B12">
        <f t="shared" si="2"/>
        <v>12.2</v>
      </c>
      <c r="C12" t="str">
        <f t="shared" si="3"/>
        <v/>
      </c>
      <c r="D12" s="2">
        <v>13</v>
      </c>
      <c r="E12" s="5">
        <v>1.3</v>
      </c>
      <c r="F12" s="5">
        <v>2.8</v>
      </c>
      <c r="G12" s="5">
        <v>4.2</v>
      </c>
      <c r="H12" s="5">
        <v>5.4</v>
      </c>
      <c r="I12" s="5">
        <v>6.6</v>
      </c>
      <c r="J12" s="5">
        <v>7.7</v>
      </c>
      <c r="K12" s="5">
        <v>8.6999999999999993</v>
      </c>
      <c r="L12" s="5">
        <v>9.6</v>
      </c>
      <c r="M12" s="5">
        <v>10.5</v>
      </c>
      <c r="N12" s="5">
        <v>11.4</v>
      </c>
      <c r="O12" s="5">
        <v>12.2</v>
      </c>
    </row>
    <row r="13" spans="1:15" x14ac:dyDescent="0.25">
      <c r="A13">
        <f t="shared" si="1"/>
        <v>14</v>
      </c>
      <c r="B13">
        <f t="shared" si="2"/>
        <v>13.4</v>
      </c>
      <c r="C13" t="str">
        <f t="shared" si="3"/>
        <v/>
      </c>
      <c r="D13" s="2">
        <v>14</v>
      </c>
      <c r="E13" s="5">
        <v>2.2000000000000002</v>
      </c>
      <c r="F13" s="5">
        <v>3.8</v>
      </c>
      <c r="G13" s="5">
        <v>5.0999999999999996</v>
      </c>
      <c r="H13" s="5">
        <v>6.4</v>
      </c>
      <c r="I13" s="5">
        <v>7.6</v>
      </c>
      <c r="J13" s="5">
        <v>8.6999999999999993</v>
      </c>
      <c r="K13" s="5">
        <v>9.6999999999999993</v>
      </c>
      <c r="L13" s="5">
        <v>10.7</v>
      </c>
      <c r="M13" s="5">
        <v>11.6</v>
      </c>
      <c r="N13" s="5">
        <v>12.6</v>
      </c>
      <c r="O13" s="5">
        <v>13.4</v>
      </c>
    </row>
    <row r="14" spans="1:15" ht="15.75" thickBot="1" x14ac:dyDescent="0.3">
      <c r="A14">
        <f t="shared" si="1"/>
        <v>15</v>
      </c>
      <c r="B14">
        <f t="shared" si="2"/>
        <v>14.4</v>
      </c>
      <c r="C14" t="str">
        <f t="shared" si="3"/>
        <v/>
      </c>
      <c r="D14" s="3">
        <v>15</v>
      </c>
      <c r="E14" s="6">
        <v>3.1</v>
      </c>
      <c r="F14" s="6">
        <v>4.7</v>
      </c>
      <c r="G14" s="6">
        <v>6.1</v>
      </c>
      <c r="H14" s="6">
        <v>7.4</v>
      </c>
      <c r="I14" s="6">
        <v>8.5</v>
      </c>
      <c r="J14" s="6">
        <v>9.6</v>
      </c>
      <c r="K14" s="6">
        <v>10.7</v>
      </c>
      <c r="L14" s="6">
        <v>11.7</v>
      </c>
      <c r="M14" s="6">
        <v>12.6</v>
      </c>
      <c r="N14" s="6">
        <v>13.5</v>
      </c>
      <c r="O14" s="6">
        <v>14.4</v>
      </c>
    </row>
    <row r="15" spans="1:15" x14ac:dyDescent="0.25">
      <c r="A15">
        <f t="shared" si="1"/>
        <v>16</v>
      </c>
      <c r="B15">
        <f t="shared" si="2"/>
        <v>15.5</v>
      </c>
      <c r="C15" t="str">
        <f t="shared" si="3"/>
        <v/>
      </c>
      <c r="D15" s="2">
        <v>16</v>
      </c>
      <c r="E15" s="5">
        <v>4.0999999999999996</v>
      </c>
      <c r="F15" s="5">
        <v>5.6</v>
      </c>
      <c r="G15" s="5">
        <v>7</v>
      </c>
      <c r="H15" s="5">
        <v>8.3000000000000007</v>
      </c>
      <c r="I15" s="5">
        <v>9.5</v>
      </c>
      <c r="J15" s="5">
        <v>10.6</v>
      </c>
      <c r="K15" s="5">
        <v>11.7</v>
      </c>
      <c r="L15" s="5">
        <v>12.7</v>
      </c>
      <c r="M15" s="5">
        <v>13.6</v>
      </c>
      <c r="N15" s="5">
        <v>14.6</v>
      </c>
      <c r="O15" s="5">
        <v>15.5</v>
      </c>
    </row>
    <row r="16" spans="1:15" x14ac:dyDescent="0.25">
      <c r="A16">
        <f t="shared" si="1"/>
        <v>17</v>
      </c>
      <c r="B16">
        <f t="shared" si="2"/>
        <v>16.2</v>
      </c>
      <c r="C16" t="str">
        <f t="shared" si="3"/>
        <v/>
      </c>
      <c r="D16" s="2">
        <v>17</v>
      </c>
      <c r="E16" s="5">
        <v>5</v>
      </c>
      <c r="F16" s="5">
        <v>6.5</v>
      </c>
      <c r="G16" s="5">
        <v>7.9</v>
      </c>
      <c r="H16" s="5">
        <v>9.1999999999999993</v>
      </c>
      <c r="I16" s="5">
        <v>10.4</v>
      </c>
      <c r="J16" s="5">
        <v>11.5</v>
      </c>
      <c r="K16" s="5">
        <v>12.5</v>
      </c>
      <c r="L16" s="5">
        <v>13.6</v>
      </c>
      <c r="M16" s="5">
        <v>14.5</v>
      </c>
      <c r="N16" s="5">
        <v>15.4</v>
      </c>
      <c r="O16" s="5">
        <v>16.2</v>
      </c>
    </row>
    <row r="17" spans="1:15" x14ac:dyDescent="0.25">
      <c r="A17">
        <f t="shared" si="1"/>
        <v>18</v>
      </c>
      <c r="B17">
        <f t="shared" si="2"/>
        <v>17.3</v>
      </c>
      <c r="C17">
        <f t="shared" si="3"/>
        <v>13</v>
      </c>
      <c r="D17" s="2">
        <v>18</v>
      </c>
      <c r="E17" s="5">
        <v>5.9</v>
      </c>
      <c r="F17" s="5">
        <v>7.4</v>
      </c>
      <c r="G17" s="5">
        <v>8.8000000000000007</v>
      </c>
      <c r="H17" s="5">
        <v>10.1</v>
      </c>
      <c r="I17" s="5">
        <v>11.3</v>
      </c>
      <c r="J17" s="5">
        <v>12.4</v>
      </c>
      <c r="K17" s="5">
        <v>13.5</v>
      </c>
      <c r="L17" s="5">
        <v>14.6</v>
      </c>
      <c r="M17" s="5">
        <v>15.4</v>
      </c>
      <c r="N17" s="5">
        <v>16.3</v>
      </c>
      <c r="O17" s="5">
        <v>17.3</v>
      </c>
    </row>
    <row r="18" spans="1:15" x14ac:dyDescent="0.25">
      <c r="A18">
        <f t="shared" si="1"/>
        <v>19</v>
      </c>
      <c r="B18">
        <f t="shared" si="2"/>
        <v>18.2</v>
      </c>
      <c r="C18" t="str">
        <f t="shared" si="3"/>
        <v/>
      </c>
      <c r="D18" s="2">
        <v>19</v>
      </c>
      <c r="E18" s="5">
        <v>6.8</v>
      </c>
      <c r="F18" s="5">
        <v>8.3000000000000007</v>
      </c>
      <c r="G18" s="5">
        <v>9.8000000000000007</v>
      </c>
      <c r="H18" s="5">
        <v>11.1</v>
      </c>
      <c r="I18" s="5">
        <v>12.3</v>
      </c>
      <c r="J18" s="5">
        <v>13.4</v>
      </c>
      <c r="K18" s="5">
        <v>14.5</v>
      </c>
      <c r="L18" s="5">
        <v>15.5</v>
      </c>
      <c r="M18" s="5">
        <v>16.399999999999999</v>
      </c>
      <c r="N18" s="5">
        <v>17.399999999999999</v>
      </c>
      <c r="O18" s="5">
        <v>18.2</v>
      </c>
    </row>
    <row r="19" spans="1:15" ht="15.75" thickBot="1" x14ac:dyDescent="0.3">
      <c r="A19">
        <f t="shared" si="1"/>
        <v>20</v>
      </c>
      <c r="B19">
        <f t="shared" si="2"/>
        <v>19.2</v>
      </c>
      <c r="C19" t="str">
        <f t="shared" si="3"/>
        <v/>
      </c>
      <c r="D19" s="3">
        <v>20</v>
      </c>
      <c r="E19" s="6">
        <v>7.7</v>
      </c>
      <c r="F19" s="6">
        <v>9.3000000000000007</v>
      </c>
      <c r="G19" s="6">
        <v>10.7</v>
      </c>
      <c r="H19" s="6">
        <v>12</v>
      </c>
      <c r="I19" s="6">
        <v>13.2</v>
      </c>
      <c r="J19" s="6">
        <v>14.4</v>
      </c>
      <c r="K19" s="6">
        <v>15.5</v>
      </c>
      <c r="L19" s="6">
        <v>16.5</v>
      </c>
      <c r="M19" s="6">
        <v>17.399999999999999</v>
      </c>
      <c r="N19" s="6">
        <v>18.399999999999999</v>
      </c>
      <c r="O19" s="6">
        <v>19.2</v>
      </c>
    </row>
    <row r="20" spans="1:15" x14ac:dyDescent="0.25">
      <c r="A20">
        <f t="shared" si="1"/>
        <v>21</v>
      </c>
      <c r="B20">
        <f t="shared" si="2"/>
        <v>20.2</v>
      </c>
      <c r="C20" t="str">
        <f t="shared" si="3"/>
        <v/>
      </c>
      <c r="D20" s="2">
        <v>21</v>
      </c>
      <c r="E20" s="5">
        <v>8.6</v>
      </c>
      <c r="F20" s="5">
        <v>10.199999999999999</v>
      </c>
      <c r="G20" s="5">
        <v>11.6</v>
      </c>
      <c r="H20" s="5">
        <v>12.9</v>
      </c>
      <c r="I20" s="5">
        <v>14.2</v>
      </c>
      <c r="J20" s="5">
        <v>15.4</v>
      </c>
      <c r="K20" s="5">
        <v>16.399999999999999</v>
      </c>
      <c r="L20" s="5">
        <v>17.399999999999999</v>
      </c>
      <c r="M20" s="5">
        <v>18.399999999999999</v>
      </c>
      <c r="N20" s="5">
        <v>19.3</v>
      </c>
      <c r="O20" s="5">
        <v>20.2</v>
      </c>
    </row>
    <row r="21" spans="1:15" x14ac:dyDescent="0.25">
      <c r="A21">
        <f t="shared" si="1"/>
        <v>22</v>
      </c>
      <c r="B21">
        <f t="shared" si="2"/>
        <v>21.2</v>
      </c>
      <c r="C21" t="str">
        <f t="shared" si="3"/>
        <v/>
      </c>
      <c r="D21" s="2">
        <v>22</v>
      </c>
      <c r="E21" s="5">
        <v>9.5</v>
      </c>
      <c r="F21" s="5">
        <v>11.2</v>
      </c>
      <c r="G21" s="5">
        <v>12.5</v>
      </c>
      <c r="H21" s="5">
        <v>13.9</v>
      </c>
      <c r="I21" s="5">
        <v>15.2</v>
      </c>
      <c r="J21" s="5">
        <v>16.3</v>
      </c>
      <c r="K21" s="5">
        <v>17.399999999999999</v>
      </c>
      <c r="L21" s="5">
        <v>18.399999999999999</v>
      </c>
      <c r="M21" s="5">
        <v>19.399999999999999</v>
      </c>
      <c r="N21" s="5">
        <v>20.3</v>
      </c>
      <c r="O21" s="5">
        <v>21.2</v>
      </c>
    </row>
    <row r="22" spans="1:15" x14ac:dyDescent="0.25">
      <c r="A22">
        <f t="shared" si="1"/>
        <v>23</v>
      </c>
      <c r="B22">
        <f t="shared" si="2"/>
        <v>22.2</v>
      </c>
      <c r="C22" t="str">
        <f t="shared" si="3"/>
        <v/>
      </c>
      <c r="D22" s="2">
        <v>23</v>
      </c>
      <c r="E22" s="5">
        <v>10.4</v>
      </c>
      <c r="F22" s="5">
        <v>12</v>
      </c>
      <c r="G22" s="5">
        <v>13.5</v>
      </c>
      <c r="H22" s="5">
        <v>14.9</v>
      </c>
      <c r="I22" s="5">
        <v>16</v>
      </c>
      <c r="J22" s="5">
        <v>17.3</v>
      </c>
      <c r="K22" s="5">
        <v>18.399999999999999</v>
      </c>
      <c r="L22" s="5">
        <v>19.399999999999999</v>
      </c>
      <c r="M22" s="5">
        <v>20.399999999999999</v>
      </c>
      <c r="N22" s="5">
        <v>21.3</v>
      </c>
      <c r="O22" s="5">
        <v>22.2</v>
      </c>
    </row>
    <row r="23" spans="1:15" x14ac:dyDescent="0.25">
      <c r="A23">
        <f t="shared" si="1"/>
        <v>24</v>
      </c>
      <c r="B23">
        <f t="shared" si="2"/>
        <v>23.2</v>
      </c>
      <c r="C23" t="str">
        <f t="shared" si="3"/>
        <v/>
      </c>
      <c r="D23" s="2">
        <v>24</v>
      </c>
      <c r="E23" s="5">
        <v>11.3</v>
      </c>
      <c r="F23" s="5">
        <v>12.9</v>
      </c>
      <c r="G23" s="5">
        <v>14.4</v>
      </c>
      <c r="H23" s="5">
        <v>15.7</v>
      </c>
      <c r="I23" s="5">
        <v>17.100000000000001</v>
      </c>
      <c r="J23" s="5">
        <v>18.2</v>
      </c>
      <c r="K23" s="5">
        <v>19.2</v>
      </c>
      <c r="L23" s="5">
        <v>20.3</v>
      </c>
      <c r="M23" s="5">
        <v>21.4</v>
      </c>
      <c r="N23" s="5">
        <v>22.3</v>
      </c>
      <c r="O23" s="5">
        <v>23.2</v>
      </c>
    </row>
    <row r="24" spans="1:15" ht="15.75" thickBot="1" x14ac:dyDescent="0.3">
      <c r="A24">
        <f t="shared" si="1"/>
        <v>25</v>
      </c>
      <c r="B24">
        <f t="shared" si="2"/>
        <v>24.2</v>
      </c>
      <c r="C24" t="str">
        <f t="shared" si="3"/>
        <v/>
      </c>
      <c r="D24" s="3">
        <v>25</v>
      </c>
      <c r="E24" s="6">
        <v>12.2</v>
      </c>
      <c r="F24" s="6">
        <v>13.8</v>
      </c>
      <c r="G24" s="6">
        <v>15.4</v>
      </c>
      <c r="H24" s="6">
        <v>16.7</v>
      </c>
      <c r="I24" s="6">
        <v>18</v>
      </c>
      <c r="J24" s="6">
        <v>19.100000000000001</v>
      </c>
      <c r="K24" s="6">
        <v>20.2</v>
      </c>
      <c r="L24" s="6">
        <v>21.4</v>
      </c>
      <c r="M24" s="6">
        <v>22.3</v>
      </c>
      <c r="N24" s="6">
        <v>23.3</v>
      </c>
      <c r="O24" s="6">
        <v>24.2</v>
      </c>
    </row>
    <row r="25" spans="1:15" x14ac:dyDescent="0.25">
      <c r="A25">
        <f t="shared" si="1"/>
        <v>26</v>
      </c>
      <c r="B25">
        <f t="shared" si="2"/>
        <v>25.2</v>
      </c>
      <c r="C25" t="str">
        <f t="shared" si="3"/>
        <v/>
      </c>
      <c r="D25" s="2">
        <v>26</v>
      </c>
      <c r="E25" s="5">
        <v>13.2</v>
      </c>
      <c r="F25" s="5">
        <v>14.8</v>
      </c>
      <c r="G25" s="5">
        <v>16.3</v>
      </c>
      <c r="H25" s="5">
        <v>17.7</v>
      </c>
      <c r="I25" s="5">
        <v>18.899999999999999</v>
      </c>
      <c r="J25" s="5">
        <v>20.100000000000001</v>
      </c>
      <c r="K25" s="5">
        <v>21.3</v>
      </c>
      <c r="L25" s="5">
        <v>22.3</v>
      </c>
      <c r="M25" s="5">
        <v>23.3</v>
      </c>
      <c r="N25" s="5">
        <v>24.3</v>
      </c>
      <c r="O25" s="5">
        <v>25.2</v>
      </c>
    </row>
    <row r="26" spans="1:15" x14ac:dyDescent="0.25">
      <c r="A26">
        <f t="shared" si="1"/>
        <v>27</v>
      </c>
      <c r="B26">
        <f t="shared" si="2"/>
        <v>26.1</v>
      </c>
      <c r="C26" t="str">
        <f t="shared" si="3"/>
        <v/>
      </c>
      <c r="D26" s="2">
        <v>27</v>
      </c>
      <c r="E26" s="5">
        <v>14.1</v>
      </c>
      <c r="F26" s="5">
        <v>15.7</v>
      </c>
      <c r="G26" s="5">
        <v>17.2</v>
      </c>
      <c r="H26" s="5">
        <v>18.600000000000001</v>
      </c>
      <c r="I26" s="5">
        <v>19.8</v>
      </c>
      <c r="J26" s="5">
        <v>21.1</v>
      </c>
      <c r="K26" s="5">
        <v>22.2</v>
      </c>
      <c r="L26" s="5">
        <v>23.3</v>
      </c>
      <c r="M26" s="5">
        <v>24.3</v>
      </c>
      <c r="N26" s="5">
        <v>25.2</v>
      </c>
      <c r="O26" s="5">
        <v>26.1</v>
      </c>
    </row>
    <row r="27" spans="1:15" x14ac:dyDescent="0.25">
      <c r="A27">
        <f t="shared" si="1"/>
        <v>28</v>
      </c>
      <c r="B27">
        <f t="shared" si="2"/>
        <v>27.2</v>
      </c>
      <c r="C27" t="str">
        <f t="shared" si="3"/>
        <v/>
      </c>
      <c r="D27" s="2">
        <v>28</v>
      </c>
      <c r="E27" s="5">
        <v>15</v>
      </c>
      <c r="F27" s="5">
        <v>16.600000000000001</v>
      </c>
      <c r="G27" s="5">
        <v>18.100000000000001</v>
      </c>
      <c r="H27" s="5">
        <v>19.399999999999999</v>
      </c>
      <c r="I27" s="5">
        <v>20.9</v>
      </c>
      <c r="J27" s="5">
        <v>22.1</v>
      </c>
      <c r="K27" s="5">
        <v>23.2</v>
      </c>
      <c r="L27" s="5">
        <v>24.3</v>
      </c>
      <c r="M27" s="5">
        <v>25.3</v>
      </c>
      <c r="N27" s="5">
        <v>26.2</v>
      </c>
      <c r="O27" s="5">
        <v>27.2</v>
      </c>
    </row>
    <row r="28" spans="1:15" x14ac:dyDescent="0.25">
      <c r="A28">
        <f t="shared" si="1"/>
        <v>29</v>
      </c>
      <c r="B28">
        <f t="shared" si="2"/>
        <v>28.2</v>
      </c>
      <c r="C28" t="str">
        <f t="shared" si="3"/>
        <v/>
      </c>
      <c r="D28" s="2">
        <v>29</v>
      </c>
      <c r="E28" s="5">
        <v>15.9</v>
      </c>
      <c r="F28" s="5">
        <v>17.600000000000001</v>
      </c>
      <c r="G28" s="5">
        <v>19</v>
      </c>
      <c r="H28" s="5">
        <v>20.5</v>
      </c>
      <c r="I28" s="5">
        <v>21.8</v>
      </c>
      <c r="J28" s="5">
        <v>23</v>
      </c>
      <c r="K28" s="5">
        <v>24.2</v>
      </c>
      <c r="L28" s="5">
        <v>25.2</v>
      </c>
      <c r="M28" s="5">
        <v>26.2</v>
      </c>
      <c r="N28" s="5">
        <v>27.3</v>
      </c>
      <c r="O28" s="5">
        <v>28.2</v>
      </c>
    </row>
    <row r="29" spans="1:15" ht="15.75" thickBot="1" x14ac:dyDescent="0.3">
      <c r="A29">
        <f t="shared" si="1"/>
        <v>30</v>
      </c>
      <c r="B29">
        <f t="shared" si="2"/>
        <v>29.1</v>
      </c>
      <c r="C29" t="str">
        <f t="shared" si="3"/>
        <v/>
      </c>
      <c r="D29" s="3">
        <v>30</v>
      </c>
      <c r="E29" s="6">
        <v>16.8</v>
      </c>
      <c r="F29" s="6">
        <v>18.399999999999999</v>
      </c>
      <c r="G29" s="6">
        <v>20</v>
      </c>
      <c r="H29" s="6">
        <v>21.4</v>
      </c>
      <c r="I29" s="6">
        <v>23.7</v>
      </c>
      <c r="J29" s="6">
        <v>23.9</v>
      </c>
      <c r="K29" s="6">
        <v>25.1</v>
      </c>
      <c r="L29" s="6">
        <v>26.1</v>
      </c>
      <c r="M29" s="6">
        <v>27.2</v>
      </c>
      <c r="N29" s="6">
        <v>28.2</v>
      </c>
      <c r="O29" s="6">
        <v>29.1</v>
      </c>
    </row>
    <row r="30" spans="1:15" x14ac:dyDescent="0.25">
      <c r="A30">
        <f t="shared" si="1"/>
        <v>32</v>
      </c>
      <c r="B30">
        <f t="shared" si="2"/>
        <v>31.2</v>
      </c>
      <c r="C30" t="str">
        <f t="shared" si="3"/>
        <v/>
      </c>
      <c r="D30" s="2">
        <v>32</v>
      </c>
      <c r="E30" s="5">
        <v>18.600000000000001</v>
      </c>
      <c r="F30" s="5">
        <v>20.3</v>
      </c>
      <c r="G30" s="5">
        <v>21.9</v>
      </c>
      <c r="H30" s="5">
        <v>23.3</v>
      </c>
      <c r="I30" s="5">
        <v>24.7</v>
      </c>
      <c r="J30" s="5">
        <v>25.8</v>
      </c>
      <c r="K30" s="5">
        <v>27.1</v>
      </c>
      <c r="L30" s="5">
        <v>28.2</v>
      </c>
      <c r="M30" s="5">
        <v>29.2</v>
      </c>
      <c r="N30" s="5">
        <v>30.2</v>
      </c>
      <c r="O30" s="5">
        <v>31.2</v>
      </c>
    </row>
    <row r="31" spans="1:15" x14ac:dyDescent="0.25">
      <c r="A31">
        <f t="shared" si="1"/>
        <v>34</v>
      </c>
      <c r="B31">
        <f t="shared" si="2"/>
        <v>33.1</v>
      </c>
      <c r="C31" t="str">
        <f t="shared" si="3"/>
        <v/>
      </c>
      <c r="D31" s="2">
        <v>34</v>
      </c>
      <c r="E31" s="5">
        <v>20.399999999999999</v>
      </c>
      <c r="F31" s="5">
        <v>22.2</v>
      </c>
      <c r="G31" s="5">
        <v>23.8</v>
      </c>
      <c r="H31" s="5">
        <v>25.2</v>
      </c>
      <c r="I31" s="5">
        <v>26.5</v>
      </c>
      <c r="J31" s="5">
        <v>27.9</v>
      </c>
      <c r="K31" s="5">
        <v>28.9</v>
      </c>
      <c r="L31" s="5">
        <v>30.1</v>
      </c>
      <c r="M31" s="5">
        <v>31.2</v>
      </c>
      <c r="N31" s="5">
        <v>32.1</v>
      </c>
      <c r="O31" s="5">
        <v>33.1</v>
      </c>
    </row>
    <row r="32" spans="1:15" x14ac:dyDescent="0.25">
      <c r="A32">
        <f t="shared" si="1"/>
        <v>36</v>
      </c>
      <c r="B32">
        <f t="shared" si="2"/>
        <v>35.1</v>
      </c>
      <c r="C32" t="str">
        <f t="shared" si="3"/>
        <v/>
      </c>
      <c r="D32" s="2">
        <v>36</v>
      </c>
      <c r="E32" s="5">
        <v>22.2</v>
      </c>
      <c r="F32" s="5">
        <v>24.1</v>
      </c>
      <c r="G32" s="5">
        <v>25.5</v>
      </c>
      <c r="H32" s="5">
        <v>27</v>
      </c>
      <c r="I32" s="5">
        <v>28.4</v>
      </c>
      <c r="J32" s="5">
        <v>29.7</v>
      </c>
      <c r="K32" s="5">
        <v>30.9</v>
      </c>
      <c r="L32" s="5">
        <v>32</v>
      </c>
      <c r="M32" s="5">
        <v>33.1</v>
      </c>
      <c r="N32" s="5">
        <v>34.200000000000003</v>
      </c>
      <c r="O32" s="5">
        <v>35.1</v>
      </c>
    </row>
    <row r="33" spans="1:15" x14ac:dyDescent="0.25">
      <c r="A33">
        <f t="shared" si="1"/>
        <v>38</v>
      </c>
      <c r="B33">
        <f t="shared" si="2"/>
        <v>37</v>
      </c>
      <c r="C33" t="str">
        <f t="shared" si="3"/>
        <v/>
      </c>
      <c r="D33" s="2">
        <v>38</v>
      </c>
      <c r="E33" s="5">
        <v>24</v>
      </c>
      <c r="F33" s="5">
        <v>25.7</v>
      </c>
      <c r="G33" s="5">
        <v>27.4</v>
      </c>
      <c r="H33" s="5">
        <v>28.9</v>
      </c>
      <c r="I33" s="5">
        <v>30.3</v>
      </c>
      <c r="J33" s="5">
        <v>31.6</v>
      </c>
      <c r="K33" s="5">
        <v>32.799999999999997</v>
      </c>
      <c r="L33" s="5">
        <v>34</v>
      </c>
      <c r="M33" s="5">
        <v>35</v>
      </c>
      <c r="N33" s="5">
        <v>36.1</v>
      </c>
      <c r="O33" s="5">
        <v>37</v>
      </c>
    </row>
    <row r="34" spans="1:15" ht="15.75" thickBot="1" x14ac:dyDescent="0.3">
      <c r="A34">
        <f t="shared" si="1"/>
        <v>40</v>
      </c>
      <c r="B34">
        <f t="shared" si="2"/>
        <v>39.1</v>
      </c>
      <c r="C34" t="str">
        <f t="shared" si="3"/>
        <v/>
      </c>
      <c r="D34" s="3">
        <v>40</v>
      </c>
      <c r="E34" s="6">
        <v>25.8</v>
      </c>
      <c r="F34" s="6">
        <v>27.7</v>
      </c>
      <c r="G34" s="6">
        <v>29.2</v>
      </c>
      <c r="H34" s="6">
        <v>30.8</v>
      </c>
      <c r="I34" s="6">
        <v>32.200000000000003</v>
      </c>
      <c r="J34" s="6">
        <v>33.5</v>
      </c>
      <c r="K34" s="6">
        <v>34.700000000000003</v>
      </c>
      <c r="L34" s="6">
        <v>35.9</v>
      </c>
      <c r="M34" s="6">
        <v>37</v>
      </c>
      <c r="N34" s="6">
        <v>38.1</v>
      </c>
      <c r="O34" s="6">
        <v>39.1</v>
      </c>
    </row>
    <row r="36" spans="1:15" x14ac:dyDescent="0.25">
      <c r="D36" t="s">
        <v>2</v>
      </c>
    </row>
    <row r="37" spans="1:15" x14ac:dyDescent="0.25">
      <c r="A37">
        <v>45</v>
      </c>
      <c r="B37">
        <v>0.89339999999999997</v>
      </c>
      <c r="E37">
        <v>45</v>
      </c>
      <c r="F37">
        <v>50</v>
      </c>
      <c r="G37">
        <v>55.000000000000007</v>
      </c>
      <c r="H37">
        <v>60</v>
      </c>
      <c r="I37">
        <v>65</v>
      </c>
      <c r="J37">
        <v>70</v>
      </c>
      <c r="K37">
        <v>75</v>
      </c>
      <c r="L37">
        <v>80</v>
      </c>
      <c r="M37">
        <v>85</v>
      </c>
      <c r="N37">
        <v>90</v>
      </c>
      <c r="O37">
        <v>95</v>
      </c>
    </row>
    <row r="38" spans="1:15" x14ac:dyDescent="0.25">
      <c r="A38">
        <v>50</v>
      </c>
      <c r="B38">
        <v>0.90980000000000005</v>
      </c>
      <c r="D38" t="s">
        <v>3</v>
      </c>
      <c r="E38">
        <v>0.89339999999999997</v>
      </c>
      <c r="F38">
        <v>0.90980000000000005</v>
      </c>
      <c r="G38">
        <v>0.92149999999999999</v>
      </c>
      <c r="H38">
        <v>0.93379999999999996</v>
      </c>
      <c r="I38">
        <v>0.9476</v>
      </c>
      <c r="J38">
        <v>0.95540000000000003</v>
      </c>
      <c r="K38">
        <v>0.96479999999999999</v>
      </c>
      <c r="L38">
        <v>0.97299999999999998</v>
      </c>
      <c r="M38">
        <v>0.98089999999999999</v>
      </c>
      <c r="N38">
        <v>0.98780000000000001</v>
      </c>
      <c r="O38">
        <v>0.99329999999999996</v>
      </c>
    </row>
    <row r="39" spans="1:15" x14ac:dyDescent="0.25">
      <c r="A39">
        <v>55.000000000000007</v>
      </c>
      <c r="B39">
        <v>0.92149999999999999</v>
      </c>
      <c r="D39" t="s">
        <v>4</v>
      </c>
      <c r="E39">
        <v>-10.073</v>
      </c>
      <c r="F39">
        <v>-8.8628</v>
      </c>
      <c r="G39">
        <v>-7.6917</v>
      </c>
      <c r="H39">
        <v>-6.6310000000000002</v>
      </c>
      <c r="I39">
        <v>-5.6578999999999997</v>
      </c>
      <c r="J39">
        <v>-4.7154999999999996</v>
      </c>
      <c r="K39">
        <v>-3.8424</v>
      </c>
      <c r="L39">
        <v>-2.9851999999999999</v>
      </c>
      <c r="M39">
        <v>-2.1993</v>
      </c>
      <c r="N39">
        <v>-1.4045000000000001</v>
      </c>
      <c r="O39">
        <v>-0.64139999999999997</v>
      </c>
    </row>
    <row r="40" spans="1:15" x14ac:dyDescent="0.25">
      <c r="A40">
        <v>60</v>
      </c>
      <c r="B40">
        <v>0.93379999999999996</v>
      </c>
    </row>
    <row r="41" spans="1:15" x14ac:dyDescent="0.25">
      <c r="A41">
        <v>65</v>
      </c>
      <c r="B41">
        <v>0.9476</v>
      </c>
    </row>
    <row r="42" spans="1:15" x14ac:dyDescent="0.25">
      <c r="A42">
        <v>70</v>
      </c>
      <c r="B42">
        <v>0.95540000000000003</v>
      </c>
    </row>
    <row r="43" spans="1:15" x14ac:dyDescent="0.25">
      <c r="A43">
        <v>75</v>
      </c>
      <c r="B43">
        <v>0.96479999999999999</v>
      </c>
    </row>
    <row r="44" spans="1:15" x14ac:dyDescent="0.25">
      <c r="A44">
        <v>80</v>
      </c>
      <c r="B44">
        <v>0.97299999999999998</v>
      </c>
    </row>
    <row r="45" spans="1:15" x14ac:dyDescent="0.25">
      <c r="A45">
        <v>85</v>
      </c>
      <c r="B45">
        <v>0.98089999999999999</v>
      </c>
    </row>
    <row r="46" spans="1:15" x14ac:dyDescent="0.25">
      <c r="A46">
        <v>90</v>
      </c>
      <c r="B46">
        <v>0.98780000000000001</v>
      </c>
    </row>
    <row r="47" spans="1:15" x14ac:dyDescent="0.25">
      <c r="A47">
        <v>95</v>
      </c>
      <c r="B47">
        <v>0.99329999999999996</v>
      </c>
    </row>
    <row r="49" spans="1:2" x14ac:dyDescent="0.25">
      <c r="A49">
        <v>45</v>
      </c>
      <c r="B49">
        <v>-10.073</v>
      </c>
    </row>
    <row r="50" spans="1:2" x14ac:dyDescent="0.25">
      <c r="A50">
        <v>50</v>
      </c>
      <c r="B50">
        <v>-8.8628</v>
      </c>
    </row>
    <row r="51" spans="1:2" x14ac:dyDescent="0.25">
      <c r="A51">
        <v>55.000000000000007</v>
      </c>
      <c r="B51">
        <v>-7.6917</v>
      </c>
    </row>
    <row r="52" spans="1:2" x14ac:dyDescent="0.25">
      <c r="A52">
        <v>60</v>
      </c>
      <c r="B52">
        <v>-6.6310000000000002</v>
      </c>
    </row>
    <row r="53" spans="1:2" x14ac:dyDescent="0.25">
      <c r="A53">
        <v>65</v>
      </c>
      <c r="B53">
        <v>-5.6578999999999997</v>
      </c>
    </row>
    <row r="54" spans="1:2" x14ac:dyDescent="0.25">
      <c r="A54">
        <v>70</v>
      </c>
      <c r="B54">
        <v>-4.7154999999999996</v>
      </c>
    </row>
    <row r="55" spans="1:2" x14ac:dyDescent="0.25">
      <c r="A55">
        <v>75</v>
      </c>
      <c r="B55">
        <v>-3.8424</v>
      </c>
    </row>
    <row r="56" spans="1:2" x14ac:dyDescent="0.25">
      <c r="A56">
        <v>80</v>
      </c>
      <c r="B56">
        <v>-2.9851999999999999</v>
      </c>
    </row>
    <row r="57" spans="1:2" x14ac:dyDescent="0.25">
      <c r="A57">
        <v>85</v>
      </c>
      <c r="B57">
        <v>-2.1993</v>
      </c>
    </row>
    <row r="58" spans="1:2" x14ac:dyDescent="0.25">
      <c r="A58">
        <v>90</v>
      </c>
      <c r="B58">
        <v>-1.4045000000000001</v>
      </c>
    </row>
    <row r="59" spans="1:2" x14ac:dyDescent="0.25">
      <c r="A59">
        <v>95</v>
      </c>
      <c r="B59">
        <v>-0.64139999999999997</v>
      </c>
    </row>
    <row r="68" spans="2:11" x14ac:dyDescent="0.25">
      <c r="B68" t="s">
        <v>5</v>
      </c>
      <c r="C68">
        <f>Munka3!P2</f>
        <v>18</v>
      </c>
      <c r="D68" t="s">
        <v>7</v>
      </c>
      <c r="E68" t="s">
        <v>9</v>
      </c>
      <c r="F68">
        <f>-0.00002*C69*C69+0.0047*C69+0.7213</f>
        <v>0.97630000000000006</v>
      </c>
      <c r="H68" t="s">
        <v>11</v>
      </c>
      <c r="K68">
        <f>F68*C68+F69</f>
        <v>15.636399999999998</v>
      </c>
    </row>
    <row r="69" spans="2:11" x14ac:dyDescent="0.25">
      <c r="B69" s="9" t="s">
        <v>6</v>
      </c>
      <c r="C69">
        <f>Munka3!P3</f>
        <v>85</v>
      </c>
      <c r="D69" t="s">
        <v>8</v>
      </c>
      <c r="E69" t="s">
        <v>10</v>
      </c>
      <c r="F69">
        <f>-0.001*C69*C69+0.3306*C69-22.813</f>
        <v>-1.9370000000000012</v>
      </c>
      <c r="H69" t="s">
        <v>14</v>
      </c>
      <c r="K69">
        <f>I1</f>
        <v>15.4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2"/>
  <dimension ref="A1:X32"/>
  <sheetViews>
    <sheetView tabSelected="1" zoomScale="130" zoomScaleNormal="130" workbookViewId="0"/>
  </sheetViews>
  <sheetFormatPr defaultRowHeight="15" x14ac:dyDescent="0.25"/>
  <cols>
    <col min="1" max="1" width="9.140625" style="25"/>
    <col min="15" max="15" width="31.85546875" bestFit="1" customWidth="1"/>
  </cols>
  <sheetData>
    <row r="1" spans="1:24" ht="15.75" thickBot="1" x14ac:dyDescent="0.3">
      <c r="A1" s="24"/>
      <c r="B1" s="24"/>
      <c r="C1" s="24" t="str">
        <f>IF($P$3=C2*100,COLUMN(A1),"")</f>
        <v/>
      </c>
      <c r="D1" s="24" t="str">
        <f t="shared" ref="D1:M1" si="0">IF($P$3=D2*100,COLUMN(B1),"")</f>
        <v/>
      </c>
      <c r="E1" s="24" t="str">
        <f t="shared" si="0"/>
        <v/>
      </c>
      <c r="F1" s="24" t="str">
        <f t="shared" si="0"/>
        <v/>
      </c>
      <c r="G1" s="24" t="str">
        <f t="shared" si="0"/>
        <v/>
      </c>
      <c r="H1" s="24" t="str">
        <f t="shared" si="0"/>
        <v/>
      </c>
      <c r="I1" s="24" t="str">
        <f t="shared" si="0"/>
        <v/>
      </c>
      <c r="J1" s="24" t="str">
        <f t="shared" si="0"/>
        <v/>
      </c>
      <c r="K1" s="24">
        <f t="shared" si="0"/>
        <v>9</v>
      </c>
      <c r="L1" s="24" t="str">
        <f t="shared" si="0"/>
        <v/>
      </c>
      <c r="M1" s="24" t="str">
        <f t="shared" si="0"/>
        <v/>
      </c>
      <c r="W1" t="s">
        <v>3</v>
      </c>
      <c r="X1" t="s">
        <v>4</v>
      </c>
    </row>
    <row r="2" spans="1:24" ht="15.75" thickBot="1" x14ac:dyDescent="0.3">
      <c r="C2" s="10">
        <v>0.45</v>
      </c>
      <c r="D2" s="10">
        <v>0.5</v>
      </c>
      <c r="E2" s="10">
        <v>0.55000000000000004</v>
      </c>
      <c r="F2" s="10">
        <v>0.6</v>
      </c>
      <c r="G2" s="10">
        <v>0.65</v>
      </c>
      <c r="H2" s="10">
        <v>0.7</v>
      </c>
      <c r="I2" s="10">
        <v>0.75</v>
      </c>
      <c r="J2" s="10">
        <v>0.8</v>
      </c>
      <c r="K2" s="10">
        <v>0.85</v>
      </c>
      <c r="L2" s="10">
        <v>0.9</v>
      </c>
      <c r="M2" s="10">
        <v>0.95</v>
      </c>
      <c r="O2" s="21" t="s">
        <v>18</v>
      </c>
      <c r="P2" s="22">
        <v>18</v>
      </c>
      <c r="Q2" s="23" t="s">
        <v>7</v>
      </c>
      <c r="V2" t="s">
        <v>15</v>
      </c>
      <c r="W2">
        <v>-2.0000000000000002E-5</v>
      </c>
      <c r="X2">
        <v>-1E-3</v>
      </c>
    </row>
    <row r="3" spans="1:24" ht="15.75" thickBot="1" x14ac:dyDescent="0.3">
      <c r="A3" s="25" t="str">
        <f>IF($P$2=B3,ROW(A1),"")</f>
        <v/>
      </c>
      <c r="B3" s="15">
        <v>2</v>
      </c>
      <c r="C3" s="12">
        <v>-7.8</v>
      </c>
      <c r="D3" s="12">
        <v>-6.6</v>
      </c>
      <c r="E3" s="12">
        <v>-5.4</v>
      </c>
      <c r="F3" s="12">
        <v>-4.4000000000000004</v>
      </c>
      <c r="G3" s="12">
        <v>-3.2</v>
      </c>
      <c r="H3" s="12">
        <v>-2.5</v>
      </c>
      <c r="I3" s="12">
        <v>-1.8</v>
      </c>
      <c r="J3" s="12">
        <v>-1</v>
      </c>
      <c r="K3" s="12">
        <v>-0.3</v>
      </c>
      <c r="L3" s="12">
        <v>0.5</v>
      </c>
      <c r="M3" s="12">
        <v>1.2</v>
      </c>
      <c r="O3" s="18" t="s">
        <v>19</v>
      </c>
      <c r="P3" s="19">
        <v>85</v>
      </c>
      <c r="Q3" s="20" t="s">
        <v>8</v>
      </c>
      <c r="V3" t="s">
        <v>16</v>
      </c>
      <c r="W3">
        <v>4.7000000000000002E-3</v>
      </c>
      <c r="X3">
        <v>0.3306</v>
      </c>
    </row>
    <row r="4" spans="1:24" ht="15.75" thickBot="1" x14ac:dyDescent="0.3">
      <c r="A4" s="25" t="str">
        <f t="shared" ref="A4:A32" si="1">IF($P$2=B4,ROW(A2),"")</f>
        <v/>
      </c>
      <c r="B4" s="16">
        <v>4</v>
      </c>
      <c r="C4" s="13">
        <v>-6.1</v>
      </c>
      <c r="D4" s="13">
        <v>-4.9000000000000004</v>
      </c>
      <c r="E4" s="13">
        <v>-3.7</v>
      </c>
      <c r="F4" s="13">
        <v>-2.6</v>
      </c>
      <c r="G4" s="13">
        <v>-1.8</v>
      </c>
      <c r="H4" s="13">
        <v>-0.9</v>
      </c>
      <c r="I4" s="13">
        <v>-0.1</v>
      </c>
      <c r="J4" s="13">
        <v>0.8</v>
      </c>
      <c r="K4" s="13">
        <v>1.6</v>
      </c>
      <c r="L4" s="13">
        <v>2.4</v>
      </c>
      <c r="M4" s="13">
        <v>3.2</v>
      </c>
      <c r="O4" s="21" t="str">
        <f>IF(ISERROR(W10),"Becsült h","H")&amp;"armatponti hőmérséklet:"</f>
        <v>Harmatponti hőmérséklet:</v>
      </c>
      <c r="P4" s="26">
        <f>IFERROR(W10,W7*P2+W8)</f>
        <v>15.4</v>
      </c>
      <c r="Q4" s="23" t="s">
        <v>7</v>
      </c>
      <c r="V4" t="s">
        <v>17</v>
      </c>
      <c r="W4">
        <v>0.72130000000000005</v>
      </c>
      <c r="X4">
        <v>-22.812999999999999</v>
      </c>
    </row>
    <row r="5" spans="1:24" x14ac:dyDescent="0.25">
      <c r="A5" s="25" t="str">
        <f t="shared" si="1"/>
        <v/>
      </c>
      <c r="B5" s="16">
        <v>6</v>
      </c>
      <c r="C5" s="13">
        <v>-4.5</v>
      </c>
      <c r="D5" s="13">
        <v>-3.1</v>
      </c>
      <c r="E5" s="13">
        <v>-2.1</v>
      </c>
      <c r="F5" s="13">
        <v>-1.1000000000000001</v>
      </c>
      <c r="G5" s="13">
        <v>-0.1</v>
      </c>
      <c r="H5" s="13">
        <v>0.9</v>
      </c>
      <c r="I5" s="13">
        <v>1.9</v>
      </c>
      <c r="J5" s="13">
        <v>2.7</v>
      </c>
      <c r="K5" s="13">
        <v>3.6</v>
      </c>
      <c r="L5" s="13">
        <v>4.5</v>
      </c>
      <c r="M5" s="13">
        <v>5.4</v>
      </c>
      <c r="V5" t="str">
        <f>"a="&amp;W2&amp;"*"&amp;P3&amp;"^2"&amp;"+"&amp;W3&amp;"*"&amp;P3&amp;"+"&amp;W4</f>
        <v>a=-0.00002*85^2+0.0047*85+0.7213</v>
      </c>
    </row>
    <row r="6" spans="1:24" x14ac:dyDescent="0.25">
      <c r="A6" s="25" t="str">
        <f t="shared" si="1"/>
        <v/>
      </c>
      <c r="B6" s="16">
        <v>8</v>
      </c>
      <c r="C6" s="13">
        <v>-2.7</v>
      </c>
      <c r="D6" s="13">
        <v>-1.6</v>
      </c>
      <c r="E6" s="13">
        <v>-0.4</v>
      </c>
      <c r="F6" s="13">
        <v>0.7</v>
      </c>
      <c r="G6" s="13">
        <v>1.8</v>
      </c>
      <c r="H6" s="13">
        <v>2.8</v>
      </c>
      <c r="I6" s="13">
        <v>3.8</v>
      </c>
      <c r="J6" s="13">
        <v>4.8</v>
      </c>
      <c r="K6" s="13">
        <v>5.7</v>
      </c>
      <c r="L6" s="13">
        <v>6.5</v>
      </c>
      <c r="M6" s="13">
        <v>7.3</v>
      </c>
      <c r="V6" t="str">
        <f>"b="&amp;X2&amp;"*"&amp;P3&amp;"^2"&amp;"+"&amp;X3&amp;"*"&amp;P3&amp;""&amp;X4</f>
        <v>b=-0.001*85^2+0.3306*85-22.813</v>
      </c>
    </row>
    <row r="7" spans="1:24" ht="15.75" thickBot="1" x14ac:dyDescent="0.3">
      <c r="A7" s="25" t="str">
        <f t="shared" si="1"/>
        <v/>
      </c>
      <c r="B7" s="17">
        <v>10</v>
      </c>
      <c r="C7" s="14">
        <v>-1.3</v>
      </c>
      <c r="D7" s="14">
        <v>0</v>
      </c>
      <c r="E7" s="14">
        <v>1.3</v>
      </c>
      <c r="F7" s="14">
        <v>2.5</v>
      </c>
      <c r="G7" s="14">
        <v>3.7</v>
      </c>
      <c r="H7" s="14">
        <v>4.8</v>
      </c>
      <c r="I7" s="14">
        <v>5.8</v>
      </c>
      <c r="J7" s="14">
        <v>6.8</v>
      </c>
      <c r="K7" s="14">
        <v>7.7</v>
      </c>
      <c r="L7" s="14">
        <v>8.5</v>
      </c>
      <c r="M7" s="14">
        <v>9.3000000000000007</v>
      </c>
      <c r="V7" t="s">
        <v>9</v>
      </c>
      <c r="W7">
        <f>TRUNC(W2*P3*P3+W3*P3+W4,4)</f>
        <v>0.97629999999999995</v>
      </c>
    </row>
    <row r="8" spans="1:24" x14ac:dyDescent="0.25">
      <c r="A8" s="25" t="str">
        <f t="shared" si="1"/>
        <v/>
      </c>
      <c r="B8" s="15">
        <v>11</v>
      </c>
      <c r="C8" s="12">
        <v>-0.4</v>
      </c>
      <c r="D8" s="12">
        <v>1</v>
      </c>
      <c r="E8" s="12">
        <v>2.2999999999999998</v>
      </c>
      <c r="F8" s="12">
        <v>3.6</v>
      </c>
      <c r="G8" s="12">
        <v>4.7</v>
      </c>
      <c r="H8" s="12">
        <v>5.8</v>
      </c>
      <c r="I8" s="12">
        <v>6.7</v>
      </c>
      <c r="J8" s="12">
        <v>7.7</v>
      </c>
      <c r="K8" s="12">
        <v>8.6</v>
      </c>
      <c r="L8" s="12">
        <v>9.4</v>
      </c>
      <c r="M8" s="12">
        <v>10.199999999999999</v>
      </c>
      <c r="V8" t="s">
        <v>10</v>
      </c>
      <c r="W8">
        <f>TRUNC(X2*P3*P3+X3*P3+X4,4)</f>
        <v>-1.9370000000000001</v>
      </c>
    </row>
    <row r="9" spans="1:24" x14ac:dyDescent="0.25">
      <c r="A9" s="25" t="str">
        <f t="shared" si="1"/>
        <v/>
      </c>
      <c r="B9" s="16">
        <v>12</v>
      </c>
      <c r="C9" s="13">
        <v>0.4</v>
      </c>
      <c r="D9" s="13">
        <v>1.8</v>
      </c>
      <c r="E9" s="13">
        <v>3.2</v>
      </c>
      <c r="F9" s="13">
        <v>4.5</v>
      </c>
      <c r="G9" s="13">
        <v>5.6</v>
      </c>
      <c r="H9" s="13">
        <v>6.7</v>
      </c>
      <c r="I9" s="13">
        <v>7.8</v>
      </c>
      <c r="J9" s="13">
        <v>8.6999999999999993</v>
      </c>
      <c r="K9" s="13">
        <v>9.6</v>
      </c>
      <c r="L9" s="13">
        <v>10.5</v>
      </c>
      <c r="M9" s="13">
        <v>11.3</v>
      </c>
      <c r="V9" t="str">
        <f>"Th="&amp;W7&amp;"*"&amp;P2&amp;IF(W8&gt;0,"+","")&amp;W8</f>
        <v>Th=0.9763*18-1.937</v>
      </c>
    </row>
    <row r="10" spans="1:24" x14ac:dyDescent="0.25">
      <c r="A10" s="25" t="str">
        <f t="shared" si="1"/>
        <v/>
      </c>
      <c r="B10" s="16">
        <v>13</v>
      </c>
      <c r="C10" s="13">
        <v>1.3</v>
      </c>
      <c r="D10" s="13">
        <v>2.8</v>
      </c>
      <c r="E10" s="13">
        <v>4.2</v>
      </c>
      <c r="F10" s="13">
        <v>5.4</v>
      </c>
      <c r="G10" s="13">
        <v>6.6</v>
      </c>
      <c r="H10" s="13">
        <v>7.7</v>
      </c>
      <c r="I10" s="13">
        <v>8.6999999999999993</v>
      </c>
      <c r="J10" s="13">
        <v>9.6</v>
      </c>
      <c r="K10" s="13">
        <v>10.5</v>
      </c>
      <c r="L10" s="13">
        <v>11.4</v>
      </c>
      <c r="M10" s="13">
        <v>12.2</v>
      </c>
      <c r="V10" t="s">
        <v>20</v>
      </c>
      <c r="W10">
        <f>INDEX(C3:M32,IF(MAX(A:A)&gt;0,MAX(A:A),""),IF(MAX(B1:M1)&gt;0,MAX(B1:M1),""))</f>
        <v>15.4</v>
      </c>
    </row>
    <row r="11" spans="1:24" x14ac:dyDescent="0.25">
      <c r="A11" s="25" t="str">
        <f t="shared" si="1"/>
        <v/>
      </c>
      <c r="B11" s="16">
        <v>14</v>
      </c>
      <c r="C11" s="13">
        <v>2.2000000000000002</v>
      </c>
      <c r="D11" s="13">
        <v>3.8</v>
      </c>
      <c r="E11" s="13">
        <v>5.0999999999999996</v>
      </c>
      <c r="F11" s="13">
        <v>6.4</v>
      </c>
      <c r="G11" s="13">
        <v>7.6</v>
      </c>
      <c r="H11" s="13">
        <v>8.6999999999999993</v>
      </c>
      <c r="I11" s="13">
        <v>9.6999999999999993</v>
      </c>
      <c r="J11" s="13">
        <v>10.7</v>
      </c>
      <c r="K11" s="13">
        <v>11.6</v>
      </c>
      <c r="L11" s="13">
        <v>12.6</v>
      </c>
      <c r="M11" s="13">
        <v>13.4</v>
      </c>
    </row>
    <row r="12" spans="1:24" ht="15.75" thickBot="1" x14ac:dyDescent="0.3">
      <c r="A12" s="25" t="str">
        <f t="shared" si="1"/>
        <v/>
      </c>
      <c r="B12" s="17">
        <v>15</v>
      </c>
      <c r="C12" s="14">
        <v>3.1</v>
      </c>
      <c r="D12" s="14">
        <v>4.7</v>
      </c>
      <c r="E12" s="14">
        <v>6.1</v>
      </c>
      <c r="F12" s="14">
        <v>7.4</v>
      </c>
      <c r="G12" s="14">
        <v>8.5</v>
      </c>
      <c r="H12" s="14">
        <v>9.6</v>
      </c>
      <c r="I12" s="14">
        <v>10.7</v>
      </c>
      <c r="J12" s="14">
        <v>11.7</v>
      </c>
      <c r="K12" s="14">
        <v>12.6</v>
      </c>
      <c r="L12" s="14">
        <v>13.5</v>
      </c>
      <c r="M12" s="14">
        <v>14.4</v>
      </c>
    </row>
    <row r="13" spans="1:24" x14ac:dyDescent="0.25">
      <c r="A13" s="25" t="str">
        <f t="shared" si="1"/>
        <v/>
      </c>
      <c r="B13" s="15">
        <v>16</v>
      </c>
      <c r="C13" s="12">
        <v>4.0999999999999996</v>
      </c>
      <c r="D13" s="12">
        <v>5.6</v>
      </c>
      <c r="E13" s="12">
        <v>7</v>
      </c>
      <c r="F13" s="12">
        <v>8.3000000000000007</v>
      </c>
      <c r="G13" s="12">
        <v>9.5</v>
      </c>
      <c r="H13" s="12">
        <v>10.6</v>
      </c>
      <c r="I13" s="12">
        <v>11.7</v>
      </c>
      <c r="J13" s="12">
        <v>12.7</v>
      </c>
      <c r="K13" s="12">
        <v>13.6</v>
      </c>
      <c r="L13" s="12">
        <v>14.6</v>
      </c>
      <c r="M13" s="12">
        <v>15.5</v>
      </c>
    </row>
    <row r="14" spans="1:24" x14ac:dyDescent="0.25">
      <c r="A14" s="25" t="str">
        <f t="shared" si="1"/>
        <v/>
      </c>
      <c r="B14" s="16">
        <v>17</v>
      </c>
      <c r="C14" s="13">
        <v>5</v>
      </c>
      <c r="D14" s="13">
        <v>6.5</v>
      </c>
      <c r="E14" s="13">
        <v>7.9</v>
      </c>
      <c r="F14" s="13">
        <v>9.1999999999999993</v>
      </c>
      <c r="G14" s="13">
        <v>10.4</v>
      </c>
      <c r="H14" s="13">
        <v>11.5</v>
      </c>
      <c r="I14" s="13">
        <v>12.5</v>
      </c>
      <c r="J14" s="13">
        <v>13.6</v>
      </c>
      <c r="K14" s="13">
        <v>14.5</v>
      </c>
      <c r="L14" s="13">
        <v>15.4</v>
      </c>
      <c r="M14" s="13">
        <v>16.2</v>
      </c>
      <c r="P14" s="11"/>
    </row>
    <row r="15" spans="1:24" x14ac:dyDescent="0.25">
      <c r="A15" s="25">
        <f t="shared" si="1"/>
        <v>13</v>
      </c>
      <c r="B15" s="16">
        <v>18</v>
      </c>
      <c r="C15" s="13">
        <v>5.9</v>
      </c>
      <c r="D15" s="13">
        <v>7.4</v>
      </c>
      <c r="E15" s="13">
        <v>8.8000000000000007</v>
      </c>
      <c r="F15" s="13">
        <v>10.1</v>
      </c>
      <c r="G15" s="13">
        <v>11.3</v>
      </c>
      <c r="H15" s="13">
        <v>12.4</v>
      </c>
      <c r="I15" s="13">
        <v>13.5</v>
      </c>
      <c r="J15" s="13">
        <v>14.6</v>
      </c>
      <c r="K15" s="13">
        <v>15.4</v>
      </c>
      <c r="L15" s="13">
        <v>16.3</v>
      </c>
      <c r="M15" s="13">
        <v>17.3</v>
      </c>
    </row>
    <row r="16" spans="1:24" x14ac:dyDescent="0.25">
      <c r="A16" s="25" t="str">
        <f t="shared" si="1"/>
        <v/>
      </c>
      <c r="B16" s="16">
        <v>19</v>
      </c>
      <c r="C16" s="13">
        <v>6.8</v>
      </c>
      <c r="D16" s="13">
        <v>8.3000000000000007</v>
      </c>
      <c r="E16" s="13">
        <v>9.8000000000000007</v>
      </c>
      <c r="F16" s="13">
        <v>11.1</v>
      </c>
      <c r="G16" s="13">
        <v>12.3</v>
      </c>
      <c r="H16" s="13">
        <v>13.4</v>
      </c>
      <c r="I16" s="13">
        <v>14.5</v>
      </c>
      <c r="J16" s="13">
        <v>15.5</v>
      </c>
      <c r="K16" s="13">
        <v>16.399999999999999</v>
      </c>
      <c r="L16" s="13">
        <v>17.399999999999999</v>
      </c>
      <c r="M16" s="13">
        <v>18.2</v>
      </c>
    </row>
    <row r="17" spans="1:13" ht="15.75" thickBot="1" x14ac:dyDescent="0.3">
      <c r="A17" s="25" t="str">
        <f t="shared" si="1"/>
        <v/>
      </c>
      <c r="B17" s="17">
        <v>20</v>
      </c>
      <c r="C17" s="14">
        <v>7.7</v>
      </c>
      <c r="D17" s="14">
        <v>9.3000000000000007</v>
      </c>
      <c r="E17" s="14">
        <v>10.7</v>
      </c>
      <c r="F17" s="14">
        <v>12</v>
      </c>
      <c r="G17" s="14">
        <v>13.2</v>
      </c>
      <c r="H17" s="14">
        <v>14.4</v>
      </c>
      <c r="I17" s="14">
        <v>15.5</v>
      </c>
      <c r="J17" s="14">
        <v>16.5</v>
      </c>
      <c r="K17" s="14">
        <v>17.399999999999999</v>
      </c>
      <c r="L17" s="14">
        <v>18.399999999999999</v>
      </c>
      <c r="M17" s="14">
        <v>19.2</v>
      </c>
    </row>
    <row r="18" spans="1:13" x14ac:dyDescent="0.25">
      <c r="A18" s="25" t="str">
        <f t="shared" si="1"/>
        <v/>
      </c>
      <c r="B18" s="15">
        <v>21</v>
      </c>
      <c r="C18" s="12">
        <v>8.6</v>
      </c>
      <c r="D18" s="12">
        <v>10.199999999999999</v>
      </c>
      <c r="E18" s="12">
        <v>11.6</v>
      </c>
      <c r="F18" s="12">
        <v>12.9</v>
      </c>
      <c r="G18" s="12">
        <v>14.2</v>
      </c>
      <c r="H18" s="12">
        <v>15.4</v>
      </c>
      <c r="I18" s="12">
        <v>16.399999999999999</v>
      </c>
      <c r="J18" s="12">
        <v>17.399999999999999</v>
      </c>
      <c r="K18" s="12">
        <v>18.399999999999999</v>
      </c>
      <c r="L18" s="12">
        <v>19.3</v>
      </c>
      <c r="M18" s="12">
        <v>20.2</v>
      </c>
    </row>
    <row r="19" spans="1:13" x14ac:dyDescent="0.25">
      <c r="A19" s="25" t="str">
        <f t="shared" si="1"/>
        <v/>
      </c>
      <c r="B19" s="16">
        <v>22</v>
      </c>
      <c r="C19" s="13">
        <v>9.5</v>
      </c>
      <c r="D19" s="13">
        <v>11.2</v>
      </c>
      <c r="E19" s="13">
        <v>12.5</v>
      </c>
      <c r="F19" s="13">
        <v>13.9</v>
      </c>
      <c r="G19" s="13">
        <v>15.2</v>
      </c>
      <c r="H19" s="13">
        <v>16.3</v>
      </c>
      <c r="I19" s="13">
        <v>17.399999999999999</v>
      </c>
      <c r="J19" s="13">
        <v>18.399999999999999</v>
      </c>
      <c r="K19" s="13">
        <v>19.399999999999999</v>
      </c>
      <c r="L19" s="13">
        <v>20.3</v>
      </c>
      <c r="M19" s="13">
        <v>21.2</v>
      </c>
    </row>
    <row r="20" spans="1:13" x14ac:dyDescent="0.25">
      <c r="A20" s="25" t="str">
        <f t="shared" si="1"/>
        <v/>
      </c>
      <c r="B20" s="16">
        <v>23</v>
      </c>
      <c r="C20" s="13">
        <v>10.4</v>
      </c>
      <c r="D20" s="13">
        <v>12</v>
      </c>
      <c r="E20" s="13">
        <v>13.5</v>
      </c>
      <c r="F20" s="13">
        <v>14.9</v>
      </c>
      <c r="G20" s="13">
        <v>16</v>
      </c>
      <c r="H20" s="13">
        <v>17.3</v>
      </c>
      <c r="I20" s="13">
        <v>18.399999999999999</v>
      </c>
      <c r="J20" s="13">
        <v>19.399999999999999</v>
      </c>
      <c r="K20" s="13">
        <v>20.399999999999999</v>
      </c>
      <c r="L20" s="13">
        <v>21.3</v>
      </c>
      <c r="M20" s="13">
        <v>22.2</v>
      </c>
    </row>
    <row r="21" spans="1:13" x14ac:dyDescent="0.25">
      <c r="A21" s="25" t="str">
        <f t="shared" si="1"/>
        <v/>
      </c>
      <c r="B21" s="16">
        <v>24</v>
      </c>
      <c r="C21" s="13">
        <v>11.3</v>
      </c>
      <c r="D21" s="13">
        <v>12.9</v>
      </c>
      <c r="E21" s="13">
        <v>14.4</v>
      </c>
      <c r="F21" s="13">
        <v>15.7</v>
      </c>
      <c r="G21" s="13">
        <v>17.100000000000001</v>
      </c>
      <c r="H21" s="13">
        <v>18.2</v>
      </c>
      <c r="I21" s="13">
        <v>19.2</v>
      </c>
      <c r="J21" s="13">
        <v>20.3</v>
      </c>
      <c r="K21" s="13">
        <v>21.4</v>
      </c>
      <c r="L21" s="13">
        <v>22.3</v>
      </c>
      <c r="M21" s="13">
        <v>23.2</v>
      </c>
    </row>
    <row r="22" spans="1:13" ht="15.75" thickBot="1" x14ac:dyDescent="0.3">
      <c r="A22" s="25" t="str">
        <f t="shared" si="1"/>
        <v/>
      </c>
      <c r="B22" s="17">
        <v>25</v>
      </c>
      <c r="C22" s="14">
        <v>12.2</v>
      </c>
      <c r="D22" s="14">
        <v>13.8</v>
      </c>
      <c r="E22" s="14">
        <v>15.4</v>
      </c>
      <c r="F22" s="14">
        <v>16.7</v>
      </c>
      <c r="G22" s="14">
        <v>18</v>
      </c>
      <c r="H22" s="14">
        <v>19.100000000000001</v>
      </c>
      <c r="I22" s="14">
        <v>20.2</v>
      </c>
      <c r="J22" s="14">
        <v>21.4</v>
      </c>
      <c r="K22" s="14">
        <v>22.3</v>
      </c>
      <c r="L22" s="14">
        <v>23.3</v>
      </c>
      <c r="M22" s="14">
        <v>24.2</v>
      </c>
    </row>
    <row r="23" spans="1:13" x14ac:dyDescent="0.25">
      <c r="A23" s="25" t="str">
        <f t="shared" si="1"/>
        <v/>
      </c>
      <c r="B23" s="15">
        <v>26</v>
      </c>
      <c r="C23" s="12">
        <v>13.2</v>
      </c>
      <c r="D23" s="12">
        <v>14.8</v>
      </c>
      <c r="E23" s="12">
        <v>16.3</v>
      </c>
      <c r="F23" s="12">
        <v>17.7</v>
      </c>
      <c r="G23" s="12">
        <v>18.899999999999999</v>
      </c>
      <c r="H23" s="12">
        <v>20.100000000000001</v>
      </c>
      <c r="I23" s="12">
        <v>21.3</v>
      </c>
      <c r="J23" s="12">
        <v>22.3</v>
      </c>
      <c r="K23" s="12">
        <v>23.3</v>
      </c>
      <c r="L23" s="12">
        <v>24.3</v>
      </c>
      <c r="M23" s="12">
        <v>25.2</v>
      </c>
    </row>
    <row r="24" spans="1:13" x14ac:dyDescent="0.25">
      <c r="A24" s="25" t="str">
        <f t="shared" si="1"/>
        <v/>
      </c>
      <c r="B24" s="16">
        <v>27</v>
      </c>
      <c r="C24" s="13">
        <v>14.1</v>
      </c>
      <c r="D24" s="13">
        <v>15.7</v>
      </c>
      <c r="E24" s="13">
        <v>17.2</v>
      </c>
      <c r="F24" s="13">
        <v>18.600000000000001</v>
      </c>
      <c r="G24" s="13">
        <v>19.8</v>
      </c>
      <c r="H24" s="13">
        <v>21.1</v>
      </c>
      <c r="I24" s="13">
        <v>22.2</v>
      </c>
      <c r="J24" s="13">
        <v>23.3</v>
      </c>
      <c r="K24" s="13">
        <v>24.3</v>
      </c>
      <c r="L24" s="13">
        <v>25.2</v>
      </c>
      <c r="M24" s="13">
        <v>26.1</v>
      </c>
    </row>
    <row r="25" spans="1:13" x14ac:dyDescent="0.25">
      <c r="A25" s="25" t="str">
        <f t="shared" si="1"/>
        <v/>
      </c>
      <c r="B25" s="16">
        <v>28</v>
      </c>
      <c r="C25" s="13">
        <v>15</v>
      </c>
      <c r="D25" s="13">
        <v>16.600000000000001</v>
      </c>
      <c r="E25" s="13">
        <v>18.100000000000001</v>
      </c>
      <c r="F25" s="13">
        <v>19.399999999999999</v>
      </c>
      <c r="G25" s="13">
        <v>20.9</v>
      </c>
      <c r="H25" s="13">
        <v>22.1</v>
      </c>
      <c r="I25" s="13">
        <v>23.2</v>
      </c>
      <c r="J25" s="13">
        <v>24.3</v>
      </c>
      <c r="K25" s="13">
        <v>25.3</v>
      </c>
      <c r="L25" s="13">
        <v>26.2</v>
      </c>
      <c r="M25" s="13">
        <v>27.2</v>
      </c>
    </row>
    <row r="26" spans="1:13" x14ac:dyDescent="0.25">
      <c r="A26" s="25" t="str">
        <f t="shared" si="1"/>
        <v/>
      </c>
      <c r="B26" s="16">
        <v>29</v>
      </c>
      <c r="C26" s="13">
        <v>15.9</v>
      </c>
      <c r="D26" s="13">
        <v>17.600000000000001</v>
      </c>
      <c r="E26" s="13">
        <v>19</v>
      </c>
      <c r="F26" s="13">
        <v>20.5</v>
      </c>
      <c r="G26" s="13">
        <v>21.8</v>
      </c>
      <c r="H26" s="13">
        <v>23</v>
      </c>
      <c r="I26" s="13">
        <v>24.2</v>
      </c>
      <c r="J26" s="13">
        <v>25.2</v>
      </c>
      <c r="K26" s="13">
        <v>26.2</v>
      </c>
      <c r="L26" s="13">
        <v>27.3</v>
      </c>
      <c r="M26" s="13">
        <v>28.2</v>
      </c>
    </row>
    <row r="27" spans="1:13" ht="15.75" thickBot="1" x14ac:dyDescent="0.3">
      <c r="A27" s="25" t="str">
        <f t="shared" si="1"/>
        <v/>
      </c>
      <c r="B27" s="17">
        <v>30</v>
      </c>
      <c r="C27" s="14">
        <v>16.8</v>
      </c>
      <c r="D27" s="14">
        <v>18.399999999999999</v>
      </c>
      <c r="E27" s="14">
        <v>20</v>
      </c>
      <c r="F27" s="14">
        <v>21.4</v>
      </c>
      <c r="G27" s="14">
        <v>23.7</v>
      </c>
      <c r="H27" s="14">
        <v>23.9</v>
      </c>
      <c r="I27" s="14">
        <v>25.1</v>
      </c>
      <c r="J27" s="14">
        <v>26.1</v>
      </c>
      <c r="K27" s="14">
        <v>27.2</v>
      </c>
      <c r="L27" s="14">
        <v>28.2</v>
      </c>
      <c r="M27" s="14">
        <v>29.1</v>
      </c>
    </row>
    <row r="28" spans="1:13" x14ac:dyDescent="0.25">
      <c r="A28" s="25" t="str">
        <f t="shared" si="1"/>
        <v/>
      </c>
      <c r="B28" s="15">
        <v>32</v>
      </c>
      <c r="C28" s="12">
        <v>18.600000000000001</v>
      </c>
      <c r="D28" s="12">
        <v>20.3</v>
      </c>
      <c r="E28" s="12">
        <v>21.9</v>
      </c>
      <c r="F28" s="12">
        <v>23.3</v>
      </c>
      <c r="G28" s="12">
        <v>24.7</v>
      </c>
      <c r="H28" s="12">
        <v>25.8</v>
      </c>
      <c r="I28" s="12">
        <v>27.1</v>
      </c>
      <c r="J28" s="12">
        <v>28.2</v>
      </c>
      <c r="K28" s="12">
        <v>29.2</v>
      </c>
      <c r="L28" s="12">
        <v>30.2</v>
      </c>
      <c r="M28" s="12">
        <v>31.2</v>
      </c>
    </row>
    <row r="29" spans="1:13" x14ac:dyDescent="0.25">
      <c r="A29" s="25" t="str">
        <f t="shared" si="1"/>
        <v/>
      </c>
      <c r="B29" s="16">
        <v>34</v>
      </c>
      <c r="C29" s="13">
        <v>20.399999999999999</v>
      </c>
      <c r="D29" s="13">
        <v>22.2</v>
      </c>
      <c r="E29" s="13">
        <v>23.8</v>
      </c>
      <c r="F29" s="13">
        <v>25.2</v>
      </c>
      <c r="G29" s="13">
        <v>26.5</v>
      </c>
      <c r="H29" s="13">
        <v>27.9</v>
      </c>
      <c r="I29" s="13">
        <v>28.9</v>
      </c>
      <c r="J29" s="13">
        <v>30.1</v>
      </c>
      <c r="K29" s="13">
        <v>31.2</v>
      </c>
      <c r="L29" s="13">
        <v>32.1</v>
      </c>
      <c r="M29" s="13">
        <v>33.1</v>
      </c>
    </row>
    <row r="30" spans="1:13" x14ac:dyDescent="0.25">
      <c r="A30" s="25" t="str">
        <f t="shared" si="1"/>
        <v/>
      </c>
      <c r="B30" s="16">
        <v>36</v>
      </c>
      <c r="C30" s="13">
        <v>22.2</v>
      </c>
      <c r="D30" s="13">
        <v>24.1</v>
      </c>
      <c r="E30" s="13">
        <v>25.5</v>
      </c>
      <c r="F30" s="13">
        <v>27</v>
      </c>
      <c r="G30" s="13">
        <v>28.4</v>
      </c>
      <c r="H30" s="13">
        <v>29.7</v>
      </c>
      <c r="I30" s="13">
        <v>30.9</v>
      </c>
      <c r="J30" s="13">
        <v>32</v>
      </c>
      <c r="K30" s="13">
        <v>33.1</v>
      </c>
      <c r="L30" s="13">
        <v>34.200000000000003</v>
      </c>
      <c r="M30" s="13">
        <v>35.1</v>
      </c>
    </row>
    <row r="31" spans="1:13" x14ac:dyDescent="0.25">
      <c r="A31" s="25" t="str">
        <f t="shared" si="1"/>
        <v/>
      </c>
      <c r="B31" s="16">
        <v>38</v>
      </c>
      <c r="C31" s="13">
        <v>24</v>
      </c>
      <c r="D31" s="13">
        <v>25.7</v>
      </c>
      <c r="E31" s="13">
        <v>27.4</v>
      </c>
      <c r="F31" s="13">
        <v>28.9</v>
      </c>
      <c r="G31" s="13">
        <v>30.3</v>
      </c>
      <c r="H31" s="13">
        <v>31.6</v>
      </c>
      <c r="I31" s="13">
        <v>32.799999999999997</v>
      </c>
      <c r="J31" s="13">
        <v>34</v>
      </c>
      <c r="K31" s="13">
        <v>35</v>
      </c>
      <c r="L31" s="13">
        <v>36.1</v>
      </c>
      <c r="M31" s="13">
        <v>37</v>
      </c>
    </row>
    <row r="32" spans="1:13" ht="15.75" thickBot="1" x14ac:dyDescent="0.3">
      <c r="A32" s="25" t="str">
        <f t="shared" si="1"/>
        <v/>
      </c>
      <c r="B32" s="17">
        <v>40</v>
      </c>
      <c r="C32" s="14">
        <v>25.8</v>
      </c>
      <c r="D32" s="14">
        <v>27.7</v>
      </c>
      <c r="E32" s="14">
        <v>29.2</v>
      </c>
      <c r="F32" s="14">
        <v>30.8</v>
      </c>
      <c r="G32" s="14">
        <v>32.200000000000003</v>
      </c>
      <c r="H32" s="14">
        <v>33.5</v>
      </c>
      <c r="I32" s="14">
        <v>34.700000000000003</v>
      </c>
      <c r="J32" s="14">
        <v>35.9</v>
      </c>
      <c r="K32" s="14">
        <v>37</v>
      </c>
      <c r="L32" s="14">
        <v>38.1</v>
      </c>
      <c r="M32" s="14">
        <v>39.1</v>
      </c>
    </row>
  </sheetData>
  <conditionalFormatting sqref="C3:M32">
    <cfRule type="expression" dxfId="0" priority="1">
      <formula>AND($B3=$P$2,C$2*100=$P$3)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Munka3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hármas</dc:creator>
  <cp:lastModifiedBy>Szalai István</cp:lastModifiedBy>
  <dcterms:created xsi:type="dcterms:W3CDTF">2021-01-04T14:56:04Z</dcterms:created>
  <dcterms:modified xsi:type="dcterms:W3CDTF">2025-06-13T20:25:01Z</dcterms:modified>
</cp:coreProperties>
</file>