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6" tabRatio="500" activeTab="1"/>
  </bookViews>
  <sheets>
    <sheet name="Alap" sheetId="1" r:id="rId1"/>
    <sheet name="Ajánlat részletek" sheetId="2" r:id="rId2"/>
    <sheet name="Tervrajz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L42" i="1"/>
  <c r="P27" i="1"/>
  <c r="S27" i="1" s="1"/>
  <c r="T27" i="1" s="1"/>
  <c r="M27" i="1"/>
  <c r="L27" i="1"/>
  <c r="O27" i="1" s="1"/>
  <c r="I27" i="1"/>
  <c r="C27" i="1"/>
  <c r="P26" i="1"/>
  <c r="S26" i="1" s="1"/>
  <c r="T26" i="1" s="1"/>
  <c r="M26" i="1"/>
  <c r="L26" i="1"/>
  <c r="O26" i="1" s="1"/>
  <c r="I26" i="1"/>
  <c r="C26" i="1"/>
  <c r="S25" i="1"/>
  <c r="T25" i="1" s="1"/>
  <c r="P25" i="1"/>
  <c r="N25" i="1"/>
  <c r="M25" i="1"/>
  <c r="L25" i="1"/>
  <c r="O25" i="1" s="1"/>
  <c r="I25" i="1"/>
  <c r="C25" i="1"/>
  <c r="T24" i="1"/>
  <c r="S24" i="1"/>
  <c r="P24" i="1"/>
  <c r="O24" i="1"/>
  <c r="M24" i="1"/>
  <c r="N24" i="1" s="1"/>
  <c r="L24" i="1"/>
  <c r="I24" i="1"/>
  <c r="C24" i="1"/>
  <c r="P23" i="1"/>
  <c r="S23" i="1" s="1"/>
  <c r="T23" i="1" s="1"/>
  <c r="O23" i="1"/>
  <c r="N23" i="1"/>
  <c r="M23" i="1"/>
  <c r="L23" i="1"/>
  <c r="I23" i="1"/>
  <c r="C23" i="1"/>
  <c r="S22" i="1"/>
  <c r="T22" i="1" s="1"/>
  <c r="P22" i="1"/>
  <c r="M22" i="1"/>
  <c r="L22" i="1"/>
  <c r="O22" i="1" s="1"/>
  <c r="I22" i="1"/>
  <c r="C22" i="1"/>
  <c r="U21" i="1"/>
  <c r="S21" i="1"/>
  <c r="T21" i="1" s="1"/>
  <c r="P21" i="1"/>
  <c r="N21" i="1"/>
  <c r="M21" i="1"/>
  <c r="L21" i="1"/>
  <c r="O21" i="1" s="1"/>
  <c r="I21" i="1"/>
  <c r="C21" i="1"/>
  <c r="T15" i="1"/>
  <c r="T14" i="1"/>
  <c r="L11" i="1"/>
  <c r="Q9" i="1"/>
  <c r="P9" i="1"/>
  <c r="O9" i="1"/>
  <c r="M9" i="1"/>
  <c r="J9" i="1"/>
  <c r="K9" i="1" s="1"/>
  <c r="S9" i="1" s="1"/>
  <c r="T9" i="1" s="1"/>
  <c r="H9" i="1"/>
  <c r="D9" i="1"/>
  <c r="R9" i="1" s="1"/>
  <c r="Q8" i="1"/>
  <c r="P8" i="1"/>
  <c r="O8" i="1"/>
  <c r="M8" i="1"/>
  <c r="J8" i="1"/>
  <c r="K8" i="1" s="1"/>
  <c r="H8" i="1"/>
  <c r="D8" i="1"/>
  <c r="R8" i="1" s="1"/>
  <c r="R7" i="1"/>
  <c r="Q7" i="1"/>
  <c r="P7" i="1"/>
  <c r="O7" i="1"/>
  <c r="M7" i="1"/>
  <c r="K7" i="1"/>
  <c r="S7" i="1" s="1"/>
  <c r="J7" i="1"/>
  <c r="H7" i="1"/>
  <c r="F7" i="1"/>
  <c r="E7" i="1" s="1"/>
  <c r="D7" i="1"/>
  <c r="Q6" i="1"/>
  <c r="P6" i="1"/>
  <c r="O6" i="1"/>
  <c r="M6" i="1"/>
  <c r="K6" i="1"/>
  <c r="S6" i="1" s="1"/>
  <c r="T6" i="1" s="1"/>
  <c r="U6" i="1" s="1"/>
  <c r="J6" i="1"/>
  <c r="H6" i="1"/>
  <c r="D6" i="1"/>
  <c r="R6" i="1" s="1"/>
  <c r="Q5" i="1"/>
  <c r="P5" i="1"/>
  <c r="O5" i="1"/>
  <c r="M5" i="1"/>
  <c r="J5" i="1"/>
  <c r="K5" i="1" s="1"/>
  <c r="S5" i="1" s="1"/>
  <c r="T5" i="1" s="1"/>
  <c r="U5" i="1" s="1"/>
  <c r="H5" i="1"/>
  <c r="D5" i="1"/>
  <c r="R5" i="1" s="1"/>
  <c r="R4" i="1"/>
  <c r="Q4" i="1"/>
  <c r="P4" i="1"/>
  <c r="O4" i="1"/>
  <c r="M4" i="1"/>
  <c r="J4" i="1"/>
  <c r="K4" i="1" s="1"/>
  <c r="S4" i="1" s="1"/>
  <c r="T4" i="1" s="1"/>
  <c r="U4" i="1" s="1"/>
  <c r="H4" i="1"/>
  <c r="F4" i="1"/>
  <c r="E4" i="1" s="1"/>
  <c r="D4" i="1"/>
  <c r="R3" i="1"/>
  <c r="Q3" i="1"/>
  <c r="P3" i="1"/>
  <c r="N3" i="1"/>
  <c r="O3" i="1" s="1"/>
  <c r="M3" i="1"/>
  <c r="J3" i="1"/>
  <c r="K3" i="1" s="1"/>
  <c r="S3" i="1" s="1"/>
  <c r="H3" i="1"/>
  <c r="F3" i="1"/>
  <c r="E3" i="1" s="1"/>
  <c r="D3" i="1"/>
  <c r="U8" i="1" l="1"/>
  <c r="W7" i="1"/>
  <c r="T7" i="1"/>
  <c r="U7" i="1" s="1"/>
  <c r="W3" i="1"/>
  <c r="T3" i="1"/>
  <c r="S8" i="1"/>
  <c r="T8" i="1" s="1"/>
  <c r="F9" i="1"/>
  <c r="N26" i="1"/>
  <c r="W4" i="1"/>
  <c r="F8" i="1"/>
  <c r="N27" i="1"/>
  <c r="F6" i="1"/>
  <c r="U9" i="1"/>
  <c r="F5" i="1"/>
  <c r="N22" i="1"/>
  <c r="E5" i="1" l="1"/>
  <c r="W5" i="1"/>
  <c r="T11" i="1"/>
  <c r="U3" i="1"/>
  <c r="W9" i="1"/>
  <c r="E9" i="1"/>
  <c r="E6" i="1"/>
  <c r="W6" i="1"/>
  <c r="W8" i="1"/>
  <c r="E8" i="1"/>
  <c r="U11" i="1" l="1"/>
  <c r="T12" i="1"/>
  <c r="T13" i="1" l="1"/>
  <c r="U13" i="1" s="1"/>
  <c r="U12" i="1"/>
</calcChain>
</file>

<file path=xl/sharedStrings.xml><?xml version="1.0" encoding="utf-8"?>
<sst xmlns="http://schemas.openxmlformats.org/spreadsheetml/2006/main" count="149" uniqueCount="109">
  <si>
    <t>webes listaár</t>
  </si>
  <si>
    <t>lemez hossz</t>
  </si>
  <si>
    <t>ívtől ívig hossz</t>
  </si>
  <si>
    <t>felület</t>
  </si>
  <si>
    <t>bruttó</t>
  </si>
  <si>
    <t>nettó</t>
  </si>
  <si>
    <t>1 m2-re vetített listaár nettó</t>
  </si>
  <si>
    <t>nagyker</t>
  </si>
  <si>
    <t>acél igény</t>
  </si>
  <si>
    <t>acél kltsg</t>
  </si>
  <si>
    <t>akasztófül mennyis</t>
  </si>
  <si>
    <t>akasztfül kltsg</t>
  </si>
  <si>
    <t>Cső hossza</t>
  </si>
  <si>
    <t>cső ára</t>
  </si>
  <si>
    <t>Bordáslemez gyártás kltsg</t>
  </si>
  <si>
    <t>fül rögzítés kltsg</t>
  </si>
  <si>
    <t>becsövezés kltsg</t>
  </si>
  <si>
    <t>kész becsövezett panel előállítási költsége</t>
  </si>
  <si>
    <t>1 m2 -re vetített előállítási ár</t>
  </si>
  <si>
    <t>haszon</t>
  </si>
  <si>
    <t>Tipusonkénti ROI ánettó</t>
  </si>
  <si>
    <t>F100</t>
  </si>
  <si>
    <t>F150</t>
  </si>
  <si>
    <t>F200</t>
  </si>
  <si>
    <t>F250</t>
  </si>
  <si>
    <t>F300</t>
  </si>
  <si>
    <t>F350</t>
  </si>
  <si>
    <t>F400</t>
  </si>
  <si>
    <t>Előállítási önköltségi ár</t>
  </si>
  <si>
    <t>Telephelyi ár:</t>
  </si>
  <si>
    <t>Ajánlott ár:</t>
  </si>
  <si>
    <t>Jelenlegi ár a webshopon:</t>
  </si>
  <si>
    <t>netto</t>
  </si>
  <si>
    <t>Szigetelt 16 os gerinccső</t>
  </si>
  <si>
    <t>/m</t>
  </si>
  <si>
    <t>eurókónusz</t>
  </si>
  <si>
    <t>/db</t>
  </si>
  <si>
    <t>padlófűtés cső 17*2</t>
  </si>
  <si>
    <t>F sorozat</t>
  </si>
  <si>
    <t>teljes hossz</t>
  </si>
  <si>
    <t>szükséges cső ívhez</t>
  </si>
  <si>
    <t>szükséges cső panelbe</t>
  </si>
  <si>
    <t>szükséges cső össz</t>
  </si>
  <si>
    <t>lemezben cső</t>
  </si>
  <si>
    <t>ív hossz</t>
  </si>
  <si>
    <t>ráhagyás</t>
  </si>
  <si>
    <t>Teljes cső hossz (cm)</t>
  </si>
  <si>
    <t>Teljes cső hossz (m)</t>
  </si>
  <si>
    <t>Kerekített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</si>
  <si>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</si>
  <si>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</si>
  <si>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</si>
  <si>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</si>
  <si>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</si>
  <si>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</si>
  <si>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</si>
  <si>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</si>
  <si>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nem kell</t>
  </si>
  <si>
    <t>2 körös</t>
  </si>
  <si>
    <t>3 körös</t>
  </si>
  <si>
    <t>4 körös</t>
  </si>
  <si>
    <t>5 körös</t>
  </si>
  <si>
    <t>6 körös</t>
  </si>
  <si>
    <t>7 körös</t>
  </si>
  <si>
    <t>8 körös</t>
  </si>
  <si>
    <t>9 körös</t>
  </si>
  <si>
    <t>előre-vissza</t>
  </si>
  <si>
    <t>10 körös</t>
  </si>
  <si>
    <t>18-21</t>
  </si>
  <si>
    <t>11 körös</t>
  </si>
  <si>
    <t>35-30</t>
  </si>
  <si>
    <t>ÖSSZESEN</t>
  </si>
  <si>
    <t>anyag bruttó:</t>
  </si>
  <si>
    <t>mennyezet</t>
  </si>
  <si>
    <t>panelok összesen:</t>
  </si>
  <si>
    <t>12 körös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</si>
  <si>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</si>
  <si>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</si>
  <si>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</si>
  <si>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</si>
  <si>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</si>
  <si>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</si>
  <si>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</si>
  <si>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</si>
  <si>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FBOSZ-1</t>
  </si>
  <si>
    <t>Falba oszekrény 2-4</t>
  </si>
  <si>
    <t>eurokónusz</t>
  </si>
  <si>
    <t>FBOSZ-2</t>
  </si>
  <si>
    <t>Falba oszekrény 5-8</t>
  </si>
  <si>
    <t>osztószekrény</t>
  </si>
  <si>
    <t>FBOSZ-3</t>
  </si>
  <si>
    <t>Falba oszekrény 9-10</t>
  </si>
  <si>
    <t>FBOSZ-4</t>
  </si>
  <si>
    <t>Falba oszekrény 11-12</t>
  </si>
  <si>
    <t>FBOSZ-5</t>
  </si>
  <si>
    <t>Falba oszekrény 12-14</t>
  </si>
  <si>
    <t>FKOSZ-1</t>
  </si>
  <si>
    <t>Falon kívüli oszekrény 2-4</t>
  </si>
  <si>
    <t>szállítás</t>
  </si>
  <si>
    <t>FKOSZ-2</t>
  </si>
  <si>
    <t>Falon kívüli oszekrény 5-8</t>
  </si>
  <si>
    <t>Összesen bruttó anyag és díj</t>
  </si>
  <si>
    <t>FKOSZ-3</t>
  </si>
  <si>
    <t>Falon kívüli oszekrény 9-10</t>
  </si>
  <si>
    <t>FKOSZ-4</t>
  </si>
  <si>
    <t>Falon kívüli oszekrény 11-12</t>
  </si>
  <si>
    <t>FKOSZ-5</t>
  </si>
  <si>
    <t>Falon kívüli oszekrény 12-14</t>
  </si>
  <si>
    <t>kell szerelés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</si>
</sst>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64" formatCode="#,##0\ [$ cm]"/>
    <numFmt numFmtId="165" formatCode="#,##0.0\ [$ m2]"/>
    <numFmt numFmtId="166" formatCode="_-* #,##0&quot; Ft&quot;_-;\-* #,##0&quot; Ft&quot;_-;_-* \-??&quot; Ft&quot;_-;_-@"/>
    <numFmt numFmtId="167" formatCode="#,##0\ [$ Ft/m2]"/>
    <numFmt numFmtId="168" formatCode="#,##0.00\ [$ kg]"/>
    <numFmt numFmtId="169" formatCode="#,##0\ [$ Ft]"/>
    <numFmt numFmtId="170" formatCode="#,##0\ [$ db]"/>
    <numFmt numFmtId="171" formatCode="#,##0.0\ [$ m]"/>
    <numFmt numFmtId="172" formatCode="#,##0\ [$ Ft/db]"/>
    <numFmt numFmtId="173" formatCode="#,##0\ [$ Ft/tipus]"/>
    <numFmt numFmtId="174" formatCode="#,##0\ [$ m]"/>
    <numFmt numFmtId="175" formatCode="#,##0\ [$ Ft/kg]"/>
    <numFmt numFmtId="176" formatCode="mmm/yy"/>
    <numFmt numFmtId="177" formatCode="#,##0\ [$ Ft/m]"/>
    <numFmt numFmtId="178" formatCode="#,##0.00\ [$ m2]"/>
    <numFmt numFmtId="179" formatCode="#,##0.00\ [$ m]"/>
    <numFmt numFmtId="180" formatCode="#,##0.0\ [$ W]"/>
    <numFmt numFmtId="181" formatCode="#,##0\ [$ W]"/>
    <numFmt numFmtId="182" formatCode="#,##0\ [$ ˇC szoba]"/>
    <numFmt numFmtId="183" formatCode="#,##0.0\ [$ W/m2]"/>
    <numFmt numFmtId="184" formatCode="#,##0\ [$ W/helyiség]"/>
    <numFmt numFmtId="185" formatCode="#,##0&quot; Ft&quot;"/>
    <numFmt numFmtId="186" formatCode="#,##0\ [$ db T]"/>
    <numFmt numFmtId="187" formatCode="#,##0\ [$ db szűkítő]"/>
    <numFmt numFmtId="188" formatCode="#,##0\ [$ körök száma]"/>
    <numFmt numFmtId="189" formatCode="_-* #,##0\ [$Ft-40E]_-;\-* #,##0\ [$Ft-40E]_-;_-* \-??\ [$Ft-40E]_-;_-@"/>
  </numFmts>
  <fonts count="7" x14ac:knownFonts="1">
    <font>
      <sz val="11"/>
      <color theme="1"/>
      <name val="Calibri"/>
      <charset val="1"/>
    </font>
    <font>
      <sz val="11"/>
      <color rgb="FFFF0000"/>
      <name val="Calibri"/>
      <charset val="1"/>
    </font>
    <font>
      <b/>
      <sz val="11"/>
      <color theme="1"/>
      <name val="Calibri"/>
      <charset val="1"/>
    </font>
    <font>
      <sz val="12"/>
      <color theme="1"/>
      <name val="Arial"/>
      <charset val="1"/>
    </font>
    <font>
      <b/>
      <sz val="11"/>
      <color rgb="FFFF0000"/>
      <name val="Calibri"/>
      <charset val="1"/>
    </font>
    <font>
      <b/>
      <sz val="11"/>
      <color rgb="FF0C0C0C"/>
      <name val="Calibri"/>
      <charset val="1"/>
    </font>
    <font>
      <sz val="11"/>
      <color rgb="FF0C0C0C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BDD6EE"/>
      </patternFill>
    </fill>
    <fill>
      <patternFill patternType="solid">
        <fgColor rgb="FF92D050"/>
        <bgColor rgb="FFA8D08D"/>
      </patternFill>
    </fill>
    <fill>
      <patternFill patternType="solid">
        <fgColor rgb="FFADB9CA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4" fontId="0" fillId="0" borderId="2" xfId="0" applyNumberFormat="1" applyFont="1" applyBorder="1" applyAlignment="1" applyProtection="1"/>
    <xf numFmtId="165" fontId="0" fillId="0" borderId="3" xfId="0" applyNumberFormat="1" applyFont="1" applyBorder="1" applyAlignment="1" applyProtection="1"/>
    <xf numFmtId="166" fontId="1" fillId="0" borderId="4" xfId="0" applyNumberFormat="1" applyFont="1" applyBorder="1" applyAlignment="1" applyProtection="1"/>
    <xf numFmtId="166" fontId="1" fillId="0" borderId="3" xfId="0" applyNumberFormat="1" applyFont="1" applyBorder="1" applyAlignment="1" applyProtection="1"/>
    <xf numFmtId="167" fontId="0" fillId="0" borderId="0" xfId="0" applyNumberFormat="1" applyFont="1" applyAlignment="1" applyProtection="1">
      <alignment horizontal="center"/>
    </xf>
    <xf numFmtId="167" fontId="0" fillId="0" borderId="2" xfId="0" applyNumberFormat="1" applyFont="1" applyBorder="1" applyAlignment="1" applyProtection="1">
      <alignment horizontal="center"/>
    </xf>
    <xf numFmtId="168" fontId="0" fillId="0" borderId="2" xfId="0" applyNumberFormat="1" applyFont="1" applyBorder="1" applyAlignment="1" applyProtection="1"/>
    <xf numFmtId="169" fontId="0" fillId="3" borderId="2" xfId="0" applyNumberFormat="1" applyFont="1" applyFill="1" applyBorder="1" applyAlignment="1" applyProtection="1"/>
    <xf numFmtId="170" fontId="0" fillId="0" borderId="2" xfId="0" applyNumberFormat="1" applyFont="1" applyBorder="1" applyAlignment="1" applyProtection="1"/>
    <xf numFmtId="171" fontId="0" fillId="0" borderId="0" xfId="0" applyNumberFormat="1" applyFont="1" applyAlignment="1" applyProtection="1"/>
    <xf numFmtId="172" fontId="0" fillId="4" borderId="2" xfId="0" applyNumberFormat="1" applyFont="1" applyFill="1" applyBorder="1" applyAlignment="1" applyProtection="1"/>
    <xf numFmtId="166" fontId="0" fillId="4" borderId="2" xfId="0" applyNumberFormat="1" applyFont="1" applyFill="1" applyBorder="1" applyAlignment="1" applyProtection="1"/>
    <xf numFmtId="169" fontId="0" fillId="0" borderId="2" xfId="0" applyNumberFormat="1" applyFont="1" applyBorder="1" applyAlignment="1" applyProtection="1">
      <alignment horizontal="center" vertical="center"/>
    </xf>
    <xf numFmtId="167" fontId="0" fillId="0" borderId="2" xfId="0" applyNumberFormat="1" applyFont="1" applyBorder="1" applyAlignment="1" applyProtection="1">
      <alignment horizontal="center" vertical="center"/>
    </xf>
    <xf numFmtId="167" fontId="0" fillId="0" borderId="0" xfId="0" applyNumberFormat="1" applyFont="1" applyAlignment="1" applyProtection="1"/>
    <xf numFmtId="173" fontId="0" fillId="0" borderId="2" xfId="0" applyNumberFormat="1" applyFont="1" applyBorder="1" applyAlignment="1" applyProtection="1"/>
    <xf numFmtId="166" fontId="0" fillId="0" borderId="2" xfId="0" applyNumberFormat="1" applyFont="1" applyBorder="1" applyAlignment="1" applyProtection="1"/>
    <xf numFmtId="168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/>
    <xf numFmtId="170" fontId="0" fillId="5" borderId="2" xfId="0" applyNumberFormat="1" applyFont="1" applyFill="1" applyBorder="1" applyAlignment="1" applyProtection="1"/>
    <xf numFmtId="172" fontId="0" fillId="5" borderId="2" xfId="0" applyNumberFormat="1" applyFont="1" applyFill="1" applyBorder="1" applyAlignment="1" applyProtection="1"/>
    <xf numFmtId="166" fontId="0" fillId="5" borderId="2" xfId="0" applyNumberFormat="1" applyFont="1" applyFill="1" applyBorder="1" applyAlignment="1" applyProtection="1"/>
    <xf numFmtId="169" fontId="0" fillId="5" borderId="2" xfId="0" applyNumberFormat="1" applyFont="1" applyFill="1" applyBorder="1" applyAlignment="1" applyProtection="1">
      <alignment horizontal="center" vertical="center"/>
    </xf>
    <xf numFmtId="167" fontId="0" fillId="5" borderId="2" xfId="0" applyNumberFormat="1" applyFont="1" applyFill="1" applyBorder="1" applyAlignment="1" applyProtection="1">
      <alignment horizontal="center" vertical="center"/>
    </xf>
    <xf numFmtId="167" fontId="0" fillId="5" borderId="0" xfId="0" applyNumberFormat="1" applyFont="1" applyFill="1" applyBorder="1" applyAlignment="1" applyProtection="1"/>
    <xf numFmtId="174" fontId="0" fillId="0" borderId="0" xfId="0" applyNumberFormat="1" applyFont="1" applyAlignment="1" applyProtection="1"/>
    <xf numFmtId="166" fontId="0" fillId="0" borderId="0" xfId="0" applyNumberFormat="1" applyFont="1" applyAlignment="1" applyProtection="1"/>
    <xf numFmtId="175" fontId="0" fillId="3" borderId="0" xfId="0" applyNumberFormat="1" applyFont="1" applyFill="1" applyBorder="1" applyAlignment="1" applyProtection="1"/>
    <xf numFmtId="176" fontId="0" fillId="0" borderId="0" xfId="0" applyNumberFormat="1" applyFont="1" applyAlignment="1" applyProtection="1"/>
    <xf numFmtId="169" fontId="2" fillId="0" borderId="0" xfId="0" applyNumberFormat="1" applyFont="1" applyAlignment="1" applyProtection="1">
      <alignment horizontal="center"/>
    </xf>
    <xf numFmtId="167" fontId="2" fillId="0" borderId="0" xfId="0" applyNumberFormat="1" applyFont="1" applyAlignment="1" applyProtection="1"/>
    <xf numFmtId="172" fontId="0" fillId="3" borderId="0" xfId="0" applyNumberFormat="1" applyFont="1" applyFill="1" applyBorder="1" applyAlignment="1" applyProtection="1"/>
    <xf numFmtId="0" fontId="2" fillId="0" borderId="0" xfId="0" applyFont="1" applyAlignment="1" applyProtection="1">
      <alignment horizontal="center"/>
    </xf>
    <xf numFmtId="177" fontId="0" fillId="3" borderId="0" xfId="0" applyNumberFormat="1" applyFont="1" applyFill="1" applyBorder="1" applyAlignment="1" applyProtection="1"/>
    <xf numFmtId="0" fontId="2" fillId="2" borderId="0" xfId="0" applyFont="1" applyFill="1" applyBorder="1" applyAlignment="1" applyProtection="1">
      <alignment horizontal="center"/>
    </xf>
    <xf numFmtId="167" fontId="2" fillId="2" borderId="0" xfId="0" applyNumberFormat="1" applyFont="1" applyFill="1" applyBorder="1" applyAlignment="1" applyProtection="1"/>
    <xf numFmtId="177" fontId="0" fillId="4" borderId="0" xfId="0" applyNumberFormat="1" applyFont="1" applyFill="1" applyBorder="1" applyAlignment="1" applyProtection="1"/>
    <xf numFmtId="172" fontId="0" fillId="4" borderId="0" xfId="0" applyNumberFormat="1" applyFont="1" applyFill="1" applyBorder="1" applyAlignment="1" applyProtection="1"/>
    <xf numFmtId="167" fontId="0" fillId="4" borderId="0" xfId="0" applyNumberFormat="1" applyFont="1" applyFill="1" applyBorder="1" applyAlignment="1" applyProtection="1"/>
    <xf numFmtId="9" fontId="0" fillId="0" borderId="0" xfId="0" applyNumberFormat="1" applyFont="1" applyAlignment="1" applyProtection="1"/>
    <xf numFmtId="0" fontId="0" fillId="0" borderId="7" xfId="0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/>
    <xf numFmtId="178" fontId="0" fillId="0" borderId="10" xfId="0" applyNumberFormat="1" applyFont="1" applyBorder="1" applyAlignment="1" applyProtection="1"/>
    <xf numFmtId="171" fontId="0" fillId="0" borderId="2" xfId="0" applyNumberFormat="1" applyFont="1" applyBorder="1" applyAlignment="1" applyProtection="1"/>
    <xf numFmtId="164" fontId="0" fillId="5" borderId="0" xfId="0" applyNumberFormat="1" applyFont="1" applyFill="1" applyBorder="1" applyAlignment="1" applyProtection="1"/>
    <xf numFmtId="165" fontId="0" fillId="0" borderId="0" xfId="0" applyNumberFormat="1" applyFont="1" applyAlignment="1" applyProtection="1"/>
    <xf numFmtId="164" fontId="0" fillId="0" borderId="11" xfId="0" applyNumberFormat="1" applyFont="1" applyBorder="1" applyAlignment="1" applyProtection="1"/>
    <xf numFmtId="171" fontId="0" fillId="5" borderId="2" xfId="0" applyNumberFormat="1" applyFont="1" applyFill="1" applyBorder="1" applyAlignment="1" applyProtection="1"/>
    <xf numFmtId="179" fontId="0" fillId="0" borderId="2" xfId="0" applyNumberFormat="1" applyFont="1" applyBorder="1" applyAlignment="1" applyProtection="1"/>
    <xf numFmtId="171" fontId="0" fillId="0" borderId="12" xfId="0" applyNumberFormat="1" applyFont="1" applyBorder="1" applyAlignment="1" applyProtection="1"/>
    <xf numFmtId="174" fontId="0" fillId="0" borderId="2" xfId="0" applyNumberFormat="1" applyFont="1" applyBorder="1" applyAlignment="1" applyProtection="1"/>
    <xf numFmtId="164" fontId="0" fillId="5" borderId="2" xfId="0" applyNumberFormat="1" applyFont="1" applyFill="1" applyBorder="1" applyAlignment="1" applyProtection="1"/>
    <xf numFmtId="178" fontId="0" fillId="5" borderId="10" xfId="0" applyNumberFormat="1" applyFont="1" applyFill="1" applyBorder="1" applyAlignment="1" applyProtection="1"/>
    <xf numFmtId="174" fontId="0" fillId="5" borderId="2" xfId="0" applyNumberFormat="1" applyFont="1" applyFill="1" applyBorder="1" applyAlignment="1" applyProtection="1"/>
    <xf numFmtId="164" fontId="0" fillId="0" borderId="13" xfId="0" applyNumberFormat="1" applyFont="1" applyBorder="1" applyAlignment="1" applyProtection="1"/>
    <xf numFmtId="164" fontId="0" fillId="0" borderId="14" xfId="0" applyNumberFormat="1" applyFont="1" applyBorder="1" applyAlignment="1" applyProtection="1"/>
    <xf numFmtId="171" fontId="0" fillId="5" borderId="14" xfId="0" applyNumberFormat="1" applyFont="1" applyFill="1" applyBorder="1" applyAlignment="1" applyProtection="1"/>
    <xf numFmtId="179" fontId="0" fillId="0" borderId="14" xfId="0" applyNumberFormat="1" applyFont="1" applyBorder="1" applyAlignment="1" applyProtection="1"/>
    <xf numFmtId="171" fontId="0" fillId="0" borderId="15" xfId="0" applyNumberFormat="1" applyFont="1" applyBorder="1" applyAlignment="1" applyProtection="1"/>
    <xf numFmtId="166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16" xfId="0" applyFont="1" applyBorder="1" applyAlignment="1" applyProtection="1">
      <alignment horizontal="center"/>
    </xf>
    <xf numFmtId="0" fontId="0" fillId="0" borderId="17" xfId="0" applyFont="1" applyBorder="1" applyAlignment="1" applyProtection="1">
      <alignment horizont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wrapText="1"/>
    </xf>
    <xf numFmtId="0" fontId="0" fillId="6" borderId="2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6" borderId="2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8" borderId="23" xfId="0" applyNumberFormat="1" applyFont="1" applyFill="1" applyBorder="1" applyAlignment="1" applyProtection="1">
      <alignment horizontal="center" vertical="center"/>
    </xf>
    <xf numFmtId="164" fontId="0" fillId="8" borderId="2" xfId="0" applyNumberFormat="1" applyFont="1" applyFill="1" applyBorder="1" applyAlignment="1" applyProtection="1">
      <alignment horizontal="center" vertical="center"/>
    </xf>
    <xf numFmtId="178" fontId="0" fillId="8" borderId="2" xfId="0" applyNumberFormat="1" applyFont="1" applyFill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 vertical="center"/>
    </xf>
    <xf numFmtId="180" fontId="0" fillId="10" borderId="10" xfId="0" applyNumberFormat="1" applyFont="1" applyFill="1" applyBorder="1" applyAlignment="1" applyProtection="1">
      <alignment horizontal="center" vertical="center"/>
    </xf>
    <xf numFmtId="171" fontId="0" fillId="0" borderId="24" xfId="0" applyNumberFormat="1" applyFont="1" applyBorder="1" applyAlignment="1" applyProtection="1">
      <alignment horizontal="center" vertical="center"/>
    </xf>
    <xf numFmtId="0" fontId="0" fillId="8" borderId="25" xfId="0" applyFont="1" applyFill="1" applyBorder="1" applyAlignment="1" applyProtection="1">
      <alignment horizontal="center" vertical="center"/>
    </xf>
    <xf numFmtId="170" fontId="0" fillId="8" borderId="24" xfId="0" applyNumberFormat="1" applyFont="1" applyFill="1" applyBorder="1" applyAlignment="1" applyProtection="1">
      <alignment horizontal="center" vertical="center"/>
    </xf>
    <xf numFmtId="0" fontId="0" fillId="8" borderId="26" xfId="0" applyFont="1" applyFill="1" applyBorder="1" applyAlignment="1" applyProtection="1">
      <alignment horizontal="center" vertical="center"/>
    </xf>
    <xf numFmtId="170" fontId="0" fillId="0" borderId="4" xfId="0" applyNumberFormat="1" applyFont="1" applyBorder="1" applyAlignment="1" applyProtection="1">
      <alignment horizontal="center" vertical="center"/>
    </xf>
    <xf numFmtId="180" fontId="0" fillId="9" borderId="2" xfId="0" applyNumberFormat="1" applyFont="1" applyFill="1" applyBorder="1" applyAlignment="1" applyProtection="1">
      <alignment horizontal="center"/>
    </xf>
    <xf numFmtId="180" fontId="0" fillId="10" borderId="2" xfId="0" applyNumberFormat="1" applyFont="1" applyFill="1" applyBorder="1" applyAlignment="1" applyProtection="1">
      <alignment horizontal="center"/>
    </xf>
    <xf numFmtId="174" fontId="0" fillId="0" borderId="2" xfId="0" applyNumberFormat="1" applyFont="1" applyBorder="1" applyAlignment="1" applyProtection="1">
      <alignment horizontal="center"/>
    </xf>
    <xf numFmtId="178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2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8" fontId="0" fillId="0" borderId="2" xfId="0" applyNumberFormat="1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170" fontId="0" fillId="0" borderId="24" xfId="0" applyNumberFormat="1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/>
    </xf>
    <xf numFmtId="0" fontId="0" fillId="8" borderId="27" xfId="0" applyFont="1" applyFill="1" applyBorder="1" applyAlignment="1" applyProtection="1">
      <alignment horizontal="center" vertical="center"/>
    </xf>
    <xf numFmtId="171" fontId="0" fillId="0" borderId="28" xfId="0" applyNumberFormat="1" applyFont="1" applyBorder="1" applyAlignment="1" applyProtection="1">
      <alignment horizontal="center" vertical="center"/>
    </xf>
    <xf numFmtId="170" fontId="0" fillId="8" borderId="28" xfId="0" applyNumberFormat="1" applyFont="1" applyFill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/>
    </xf>
    <xf numFmtId="181" fontId="0" fillId="9" borderId="2" xfId="0" applyNumberFormat="1" applyFont="1" applyFill="1" applyBorder="1" applyAlignment="1" applyProtection="1">
      <alignment horizontal="center"/>
    </xf>
    <xf numFmtId="181" fontId="0" fillId="10" borderId="2" xfId="0" applyNumberFormat="1" applyFont="1" applyFill="1" applyBorder="1" applyAlignment="1" applyProtection="1">
      <alignment horizontal="center"/>
    </xf>
    <xf numFmtId="166" fontId="0" fillId="0" borderId="2" xfId="0" applyNumberFormat="1" applyFont="1" applyBorder="1" applyAlignment="1" applyProtection="1">
      <alignment horizontal="center"/>
    </xf>
    <xf numFmtId="178" fontId="4" fillId="5" borderId="2" xfId="0" applyNumberFormat="1" applyFont="1" applyFill="1" applyBorder="1" applyAlignment="1" applyProtection="1">
      <alignment horizontal="center"/>
    </xf>
    <xf numFmtId="182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83" fontId="0" fillId="9" borderId="2" xfId="0" applyNumberFormat="1" applyFont="1" applyFill="1" applyBorder="1" applyAlignment="1" applyProtection="1">
      <alignment horizontal="center" vertical="center"/>
    </xf>
    <xf numFmtId="184" fontId="0" fillId="11" borderId="2" xfId="0" applyNumberFormat="1" applyFont="1" applyFill="1" applyBorder="1" applyAlignment="1" applyProtection="1"/>
    <xf numFmtId="183" fontId="0" fillId="10" borderId="2" xfId="0" applyNumberFormat="1" applyFont="1" applyFill="1" applyBorder="1" applyAlignment="1" applyProtection="1">
      <alignment horizontal="center" vertical="center"/>
    </xf>
    <xf numFmtId="184" fontId="0" fillId="10" borderId="2" xfId="0" applyNumberFormat="1" applyFont="1" applyFill="1" applyBorder="1" applyAlignment="1" applyProtection="1"/>
    <xf numFmtId="0" fontId="2" fillId="0" borderId="19" xfId="0" applyFont="1" applyBorder="1" applyAlignment="1" applyProtection="1"/>
    <xf numFmtId="166" fontId="2" fillId="0" borderId="20" xfId="0" applyNumberFormat="1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>
      <alignment horizontal="left"/>
    </xf>
    <xf numFmtId="178" fontId="0" fillId="0" borderId="19" xfId="0" applyNumberFormat="1" applyFont="1" applyBorder="1" applyAlignment="1" applyProtection="1"/>
    <xf numFmtId="185" fontId="2" fillId="0" borderId="29" xfId="0" applyNumberFormat="1" applyFont="1" applyBorder="1" applyAlignment="1" applyProtection="1">
      <alignment horizontal="right"/>
    </xf>
    <xf numFmtId="170" fontId="0" fillId="0" borderId="0" xfId="0" applyNumberFormat="1" applyFont="1" applyAlignment="1" applyProtection="1"/>
    <xf numFmtId="0" fontId="2" fillId="0" borderId="2" xfId="0" applyFont="1" applyBorder="1" applyAlignment="1" applyProtection="1"/>
    <xf numFmtId="185" fontId="2" fillId="0" borderId="10" xfId="0" applyNumberFormat="1" applyFont="1" applyBorder="1" applyAlignment="1" applyProtection="1"/>
    <xf numFmtId="0" fontId="0" fillId="0" borderId="23" xfId="0" applyFont="1" applyBorder="1" applyAlignment="1" applyProtection="1"/>
    <xf numFmtId="186" fontId="0" fillId="0" borderId="2" xfId="0" applyNumberFormat="1" applyFont="1" applyBorder="1" applyAlignment="1" applyProtection="1"/>
    <xf numFmtId="0" fontId="0" fillId="0" borderId="30" xfId="0" applyFont="1" applyBorder="1" applyAlignment="1" applyProtection="1"/>
    <xf numFmtId="0" fontId="1" fillId="0" borderId="31" xfId="0" applyFont="1" applyBorder="1" applyAlignment="1" applyProtection="1"/>
    <xf numFmtId="0" fontId="0" fillId="0" borderId="30" xfId="0" applyFont="1" applyBorder="1" applyAlignment="1" applyProtection="1">
      <alignment horizontal="center"/>
    </xf>
    <xf numFmtId="0" fontId="0" fillId="0" borderId="32" xfId="0" applyFont="1" applyBorder="1" applyAlignment="1" applyProtection="1"/>
    <xf numFmtId="187" fontId="0" fillId="0" borderId="2" xfId="0" applyNumberFormat="1" applyFont="1" applyBorder="1" applyAlignment="1" applyProtection="1"/>
    <xf numFmtId="0" fontId="0" fillId="0" borderId="33" xfId="0" applyFont="1" applyBorder="1" applyAlignment="1" applyProtection="1"/>
    <xf numFmtId="178" fontId="0" fillId="0" borderId="34" xfId="0" applyNumberFormat="1" applyFont="1" applyBorder="1" applyAlignment="1" applyProtection="1">
      <alignment horizontal="center"/>
    </xf>
    <xf numFmtId="178" fontId="0" fillId="0" borderId="30" xfId="0" applyNumberFormat="1" applyFont="1" applyBorder="1" applyAlignment="1" applyProtection="1"/>
    <xf numFmtId="0" fontId="0" fillId="0" borderId="35" xfId="0" applyFont="1" applyBorder="1" applyAlignment="1" applyProtection="1"/>
    <xf numFmtId="0" fontId="2" fillId="0" borderId="36" xfId="0" applyFont="1" applyBorder="1" applyAlignment="1" applyProtection="1">
      <alignment horizontal="right"/>
    </xf>
    <xf numFmtId="166" fontId="2" fillId="0" borderId="36" xfId="0" applyNumberFormat="1" applyFont="1" applyBorder="1" applyAlignment="1" applyProtection="1"/>
    <xf numFmtId="185" fontId="2" fillId="0" borderId="3" xfId="0" applyNumberFormat="1" applyFont="1" applyBorder="1" applyAlignment="1" applyProtection="1">
      <alignment horizontal="right"/>
    </xf>
    <xf numFmtId="188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85" fontId="0" fillId="0" borderId="0" xfId="0" applyNumberFormat="1" applyFont="1" applyAlignment="1" applyProtection="1"/>
    <xf numFmtId="185" fontId="1" fillId="0" borderId="0" xfId="0" applyNumberFormat="1" applyFont="1" applyAlignment="1" applyProtection="1"/>
    <xf numFmtId="0" fontId="0" fillId="0" borderId="37" xfId="0" applyFont="1" applyBorder="1" applyAlignment="1" applyProtection="1"/>
    <xf numFmtId="0" fontId="0" fillId="0" borderId="38" xfId="0" applyFont="1" applyBorder="1" applyAlignment="1" applyProtection="1"/>
    <xf numFmtId="185" fontId="2" fillId="0" borderId="39" xfId="0" applyNumberFormat="1" applyFont="1" applyBorder="1" applyAlignment="1" applyProtection="1">
      <alignment horizontal="right"/>
    </xf>
    <xf numFmtId="166" fontId="2" fillId="0" borderId="0" xfId="0" applyNumberFormat="1" applyFont="1" applyAlignment="1" applyProtection="1"/>
    <xf numFmtId="177" fontId="0" fillId="0" borderId="0" xfId="0" applyNumberFormat="1" applyFont="1" applyAlignment="1" applyProtection="1">
      <alignment horizontal="right"/>
    </xf>
    <xf numFmtId="174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166" fontId="0" fillId="0" borderId="0" xfId="0" applyNumberFormat="1" applyFont="1" applyAlignment="1" applyProtection="1">
      <alignment horizontal="right"/>
    </xf>
    <xf numFmtId="170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9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2" borderId="1" xfId="0" applyFont="1" applyFill="1" applyBorder="1" applyAlignment="1" applyProtection="1">
      <alignment horizont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0" fillId="12" borderId="16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185" fontId="2" fillId="0" borderId="3" xfId="0" applyNumberFormat="1" applyFont="1" applyBorder="1" applyAlignment="1" applyProtection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139680</xdr:rowOff>
    </xdr:from>
    <xdr:to>
      <xdr:col>12</xdr:col>
      <xdr:colOff>239400</xdr:colOff>
      <xdr:row>69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E13" sqref="E13"/>
    </sheetView>
  </sheetViews>
  <sheetFormatPr defaultColWidth="14.44140625" defaultRowHeight="14.4" x14ac:dyDescent="0.3"/>
  <cols>
    <col min="1" max="1" width="9.109375" style="1" customWidth="1"/>
    <col min="2" max="2" width="22.6640625" style="1" customWidth="1"/>
    <col min="3" max="3" width="13.6640625" style="1" customWidth="1"/>
    <col min="4" max="6" width="10" style="1" customWidth="1"/>
    <col min="7" max="7" width="26.44140625" style="1" customWidth="1"/>
    <col min="8" max="8" width="13.33203125" style="1" customWidth="1"/>
    <col min="9" max="9" width="7.109375" style="1" customWidth="1"/>
    <col min="10" max="10" width="9.88671875" style="1" customWidth="1"/>
    <col min="11" max="11" width="8.6640625" style="1" customWidth="1"/>
    <col min="12" max="12" width="18.44140625" style="1" customWidth="1"/>
    <col min="13" max="13" width="21.109375" style="1" customWidth="1"/>
    <col min="14" max="14" width="17.5546875" style="1" customWidth="1"/>
    <col min="15" max="15" width="8.88671875" style="1" customWidth="1"/>
    <col min="16" max="16" width="24.109375" style="1" customWidth="1"/>
    <col min="17" max="17" width="15.44140625" style="1" customWidth="1"/>
    <col min="18" max="18" width="15.88671875" style="1" customWidth="1"/>
    <col min="19" max="19" width="39.44140625" style="1" customWidth="1"/>
    <col min="20" max="20" width="26.88671875" style="1" customWidth="1"/>
    <col min="21" max="21" width="13.33203125" style="1" customWidth="1"/>
    <col min="22" max="22" width="8.6640625" style="1" customWidth="1"/>
    <col min="23" max="23" width="22.88671875" style="1" customWidth="1"/>
    <col min="24" max="26" width="8.6640625" style="1" customWidth="1"/>
  </cols>
  <sheetData>
    <row r="1" spans="1:24" x14ac:dyDescent="0.3">
      <c r="A1" s="2"/>
      <c r="E1" s="158" t="s">
        <v>0</v>
      </c>
      <c r="F1" s="158"/>
    </row>
    <row r="2" spans="1:24" x14ac:dyDescent="0.3">
      <c r="A2" s="2"/>
      <c r="B2" s="3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3" t="s">
        <v>7</v>
      </c>
      <c r="I2" s="2"/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8" t="s">
        <v>17</v>
      </c>
      <c r="T2" s="3" t="s">
        <v>18</v>
      </c>
      <c r="U2" s="8" t="s">
        <v>19</v>
      </c>
      <c r="V2" s="8"/>
      <c r="W2" s="8" t="s">
        <v>20</v>
      </c>
      <c r="X2" s="8"/>
    </row>
    <row r="3" spans="1:24" x14ac:dyDescent="0.3">
      <c r="A3" s="2" t="s">
        <v>21</v>
      </c>
      <c r="B3" s="9">
        <v>40</v>
      </c>
      <c r="C3" s="9">
        <v>100</v>
      </c>
      <c r="D3" s="10">
        <f>1*0.4</f>
        <v>0.4</v>
      </c>
      <c r="E3" s="11">
        <f t="shared" ref="E3:E9" si="0">F3*1.27</f>
        <v>6350</v>
      </c>
      <c r="F3" s="12">
        <f t="shared" ref="F3:F9" si="1">G3*D3</f>
        <v>5000</v>
      </c>
      <c r="G3" s="13">
        <v>12500</v>
      </c>
      <c r="H3" s="14">
        <f t="shared" ref="H3:H9" si="2">G3*0.7</f>
        <v>8750</v>
      </c>
      <c r="J3" s="15">
        <f>B3/1000*0.004*0.432*7800</f>
        <v>0.53913600000000006</v>
      </c>
      <c r="K3" s="16">
        <f t="shared" ref="K3:K9" si="3">J3*$L$11</f>
        <v>404.75635200000005</v>
      </c>
      <c r="L3" s="17">
        <v>2</v>
      </c>
      <c r="M3" s="16">
        <f t="shared" ref="M3:M9" si="4">L3*$L$12</f>
        <v>520</v>
      </c>
      <c r="N3" s="18">
        <f>9.5</f>
        <v>9.5</v>
      </c>
      <c r="O3" s="16">
        <f t="shared" ref="O3:O9" si="5">N3*$L$13</f>
        <v>1045</v>
      </c>
      <c r="P3" s="19">
        <f t="shared" ref="P3:P9" si="6">B3/100*$L$14</f>
        <v>40</v>
      </c>
      <c r="Q3" s="20">
        <f t="shared" ref="Q3:Q9" si="7">L3*$L$15</f>
        <v>100</v>
      </c>
      <c r="R3" s="20">
        <f t="shared" ref="R3:R9" si="8">D3*$L$16</f>
        <v>160</v>
      </c>
      <c r="S3" s="21">
        <f t="shared" ref="S3:S9" si="9">K3+M3+O3+P3+Q3+R3</f>
        <v>2269.7563520000003</v>
      </c>
      <c r="T3" s="22">
        <f t="shared" ref="T3:T9" si="10">S3/D3</f>
        <v>5674.3908800000008</v>
      </c>
      <c r="U3" s="23">
        <f t="shared" ref="U3:U9" si="11">$T$15-T3</f>
        <v>6825.6091199999992</v>
      </c>
      <c r="V3" s="159"/>
      <c r="W3" s="24">
        <f t="shared" ref="W3:W9" si="12">F3-S3</f>
        <v>2730.2436479999997</v>
      </c>
      <c r="X3" s="25"/>
    </row>
    <row r="4" spans="1:24" x14ac:dyDescent="0.3">
      <c r="A4" s="2" t="s">
        <v>22</v>
      </c>
      <c r="B4" s="9">
        <v>90</v>
      </c>
      <c r="C4" s="9">
        <v>150</v>
      </c>
      <c r="D4" s="10">
        <f>1.5*0.4</f>
        <v>0.60000000000000009</v>
      </c>
      <c r="E4" s="11">
        <f t="shared" si="0"/>
        <v>9525.0000000000018</v>
      </c>
      <c r="F4" s="12">
        <f t="shared" si="1"/>
        <v>7500.0000000000009</v>
      </c>
      <c r="G4" s="13">
        <v>12500</v>
      </c>
      <c r="H4" s="14">
        <f t="shared" si="2"/>
        <v>8750</v>
      </c>
      <c r="J4" s="15">
        <f>B4/1000*0.005*0.495*7800</f>
        <v>1.7374499999999999</v>
      </c>
      <c r="K4" s="16">
        <f t="shared" si="3"/>
        <v>1304.3905875</v>
      </c>
      <c r="L4" s="17">
        <v>2</v>
      </c>
      <c r="M4" s="16">
        <f t="shared" si="4"/>
        <v>520</v>
      </c>
      <c r="N4" s="18">
        <v>13.5</v>
      </c>
      <c r="O4" s="16">
        <f t="shared" si="5"/>
        <v>1485</v>
      </c>
      <c r="P4" s="19">
        <f t="shared" si="6"/>
        <v>90</v>
      </c>
      <c r="Q4" s="20">
        <f t="shared" si="7"/>
        <v>100</v>
      </c>
      <c r="R4" s="20">
        <f t="shared" si="8"/>
        <v>240.00000000000003</v>
      </c>
      <c r="S4" s="21">
        <f t="shared" si="9"/>
        <v>3739.3905875</v>
      </c>
      <c r="T4" s="22">
        <f t="shared" si="10"/>
        <v>6232.3176458333328</v>
      </c>
      <c r="U4" s="23">
        <f t="shared" si="11"/>
        <v>6267.6823541666672</v>
      </c>
      <c r="V4" s="159"/>
      <c r="W4" s="24">
        <f t="shared" si="12"/>
        <v>3760.6094125000009</v>
      </c>
      <c r="X4" s="25"/>
    </row>
    <row r="5" spans="1:24" x14ac:dyDescent="0.3">
      <c r="A5" s="2" t="s">
        <v>23</v>
      </c>
      <c r="B5" s="9">
        <v>140</v>
      </c>
      <c r="C5" s="9">
        <v>200</v>
      </c>
      <c r="D5" s="10">
        <f>2*0.4</f>
        <v>0.8</v>
      </c>
      <c r="E5" s="11">
        <f t="shared" si="0"/>
        <v>12700</v>
      </c>
      <c r="F5" s="12">
        <f t="shared" si="1"/>
        <v>10000</v>
      </c>
      <c r="G5" s="13">
        <v>12500</v>
      </c>
      <c r="H5" s="14">
        <f t="shared" si="2"/>
        <v>8750</v>
      </c>
      <c r="J5" s="26">
        <f>B5/1000*0.004*0.432*7800</f>
        <v>1.8869760000000002</v>
      </c>
      <c r="K5" s="27">
        <f t="shared" si="3"/>
        <v>1416.6472320000003</v>
      </c>
      <c r="L5" s="28">
        <v>2</v>
      </c>
      <c r="M5" s="27">
        <f t="shared" si="4"/>
        <v>520</v>
      </c>
      <c r="N5" s="18">
        <v>17.5</v>
      </c>
      <c r="O5" s="27">
        <f t="shared" si="5"/>
        <v>1925</v>
      </c>
      <c r="P5" s="29">
        <f t="shared" si="6"/>
        <v>140</v>
      </c>
      <c r="Q5" s="30">
        <f t="shared" si="7"/>
        <v>100</v>
      </c>
      <c r="R5" s="30">
        <f t="shared" si="8"/>
        <v>320</v>
      </c>
      <c r="S5" s="31">
        <f t="shared" si="9"/>
        <v>4421.6472320000003</v>
      </c>
      <c r="T5" s="32">
        <f t="shared" si="10"/>
        <v>5527.0590400000001</v>
      </c>
      <c r="U5" s="33">
        <f t="shared" si="11"/>
        <v>6972.9409599999999</v>
      </c>
      <c r="V5" s="159"/>
      <c r="W5" s="24">
        <f t="shared" si="12"/>
        <v>5578.3527679999997</v>
      </c>
      <c r="X5" s="25"/>
    </row>
    <row r="6" spans="1:24" x14ac:dyDescent="0.3">
      <c r="A6" s="2" t="s">
        <v>24</v>
      </c>
      <c r="B6" s="9">
        <v>190</v>
      </c>
      <c r="C6" s="9">
        <v>250</v>
      </c>
      <c r="D6" s="10">
        <f>2.5*0.4</f>
        <v>1</v>
      </c>
      <c r="E6" s="11">
        <f t="shared" si="0"/>
        <v>16510</v>
      </c>
      <c r="F6" s="12">
        <f t="shared" si="1"/>
        <v>13000</v>
      </c>
      <c r="G6" s="13">
        <v>13000</v>
      </c>
      <c r="H6" s="14">
        <f t="shared" si="2"/>
        <v>9100</v>
      </c>
      <c r="J6" s="15">
        <f>B6/1000*0.005*0.495*7800</f>
        <v>3.6679500000000003</v>
      </c>
      <c r="K6" s="16">
        <f t="shared" si="3"/>
        <v>2753.7134625000003</v>
      </c>
      <c r="L6" s="17">
        <v>3</v>
      </c>
      <c r="M6" s="16">
        <f t="shared" si="4"/>
        <v>780</v>
      </c>
      <c r="N6" s="18">
        <v>21.5</v>
      </c>
      <c r="O6" s="16">
        <f t="shared" si="5"/>
        <v>2365</v>
      </c>
      <c r="P6" s="19">
        <f t="shared" si="6"/>
        <v>190</v>
      </c>
      <c r="Q6" s="20">
        <f t="shared" si="7"/>
        <v>150</v>
      </c>
      <c r="R6" s="20">
        <f t="shared" si="8"/>
        <v>400</v>
      </c>
      <c r="S6" s="21">
        <f t="shared" si="9"/>
        <v>6638.7134624999999</v>
      </c>
      <c r="T6" s="22">
        <f t="shared" si="10"/>
        <v>6638.7134624999999</v>
      </c>
      <c r="U6" s="23">
        <f t="shared" si="11"/>
        <v>5861.2865375000001</v>
      </c>
      <c r="V6" s="159"/>
      <c r="W6" s="24">
        <f t="shared" si="12"/>
        <v>6361.2865375000001</v>
      </c>
      <c r="X6" s="25"/>
    </row>
    <row r="7" spans="1:24" x14ac:dyDescent="0.3">
      <c r="A7" s="2" t="s">
        <v>25</v>
      </c>
      <c r="B7" s="9">
        <v>240</v>
      </c>
      <c r="C7" s="9">
        <v>300</v>
      </c>
      <c r="D7" s="10">
        <f>3*0.4</f>
        <v>1.2000000000000002</v>
      </c>
      <c r="E7" s="11">
        <f t="shared" si="0"/>
        <v>19812.000000000004</v>
      </c>
      <c r="F7" s="12">
        <f t="shared" si="1"/>
        <v>15600.000000000002</v>
      </c>
      <c r="G7" s="13">
        <v>13000</v>
      </c>
      <c r="H7" s="14">
        <f t="shared" si="2"/>
        <v>9100</v>
      </c>
      <c r="J7" s="15">
        <f>B7/1000*0.005*0.495*7800</f>
        <v>4.6331999999999995</v>
      </c>
      <c r="K7" s="16">
        <f t="shared" si="3"/>
        <v>3478.3748999999998</v>
      </c>
      <c r="L7" s="17">
        <v>3</v>
      </c>
      <c r="M7" s="16">
        <f t="shared" si="4"/>
        <v>780</v>
      </c>
      <c r="N7" s="18">
        <v>25.5</v>
      </c>
      <c r="O7" s="16">
        <f t="shared" si="5"/>
        <v>2805</v>
      </c>
      <c r="P7" s="19">
        <f t="shared" si="6"/>
        <v>240</v>
      </c>
      <c r="Q7" s="20">
        <f t="shared" si="7"/>
        <v>150</v>
      </c>
      <c r="R7" s="20">
        <f t="shared" si="8"/>
        <v>480.00000000000006</v>
      </c>
      <c r="S7" s="21">
        <f t="shared" si="9"/>
        <v>7933.3748999999998</v>
      </c>
      <c r="T7" s="22">
        <f t="shared" si="10"/>
        <v>6611.1457499999988</v>
      </c>
      <c r="U7" s="23">
        <f t="shared" si="11"/>
        <v>5888.8542500000012</v>
      </c>
      <c r="V7" s="159"/>
      <c r="W7" s="24">
        <f t="shared" si="12"/>
        <v>7666.625100000002</v>
      </c>
      <c r="X7" s="25"/>
    </row>
    <row r="8" spans="1:24" x14ac:dyDescent="0.3">
      <c r="A8" s="2" t="s">
        <v>26</v>
      </c>
      <c r="B8" s="9">
        <v>290</v>
      </c>
      <c r="C8" s="9">
        <v>350</v>
      </c>
      <c r="D8" s="10">
        <f>3.5*0.4</f>
        <v>1.4000000000000001</v>
      </c>
      <c r="E8" s="11">
        <f t="shared" si="0"/>
        <v>23114</v>
      </c>
      <c r="F8" s="12">
        <f t="shared" si="1"/>
        <v>18200</v>
      </c>
      <c r="G8" s="13">
        <v>13000</v>
      </c>
      <c r="H8" s="14">
        <f t="shared" si="2"/>
        <v>9100</v>
      </c>
      <c r="J8" s="15">
        <f>B8/1000*0.005*0.495*7800</f>
        <v>5.5984499999999997</v>
      </c>
      <c r="K8" s="16">
        <f t="shared" si="3"/>
        <v>4203.0363374999997</v>
      </c>
      <c r="L8" s="17">
        <v>4</v>
      </c>
      <c r="M8" s="16">
        <f t="shared" si="4"/>
        <v>1040</v>
      </c>
      <c r="N8" s="18">
        <v>29.5</v>
      </c>
      <c r="O8" s="16">
        <f t="shared" si="5"/>
        <v>3245</v>
      </c>
      <c r="P8" s="19">
        <f t="shared" si="6"/>
        <v>290</v>
      </c>
      <c r="Q8" s="20">
        <f t="shared" si="7"/>
        <v>200</v>
      </c>
      <c r="R8" s="20">
        <f t="shared" si="8"/>
        <v>560</v>
      </c>
      <c r="S8" s="21">
        <f t="shared" si="9"/>
        <v>9538.0363374999997</v>
      </c>
      <c r="T8" s="22">
        <f t="shared" si="10"/>
        <v>6812.8830982142845</v>
      </c>
      <c r="U8" s="23">
        <f t="shared" si="11"/>
        <v>5687.1169017857155</v>
      </c>
      <c r="V8" s="159"/>
      <c r="W8" s="24">
        <f t="shared" si="12"/>
        <v>8661.9636625000003</v>
      </c>
      <c r="X8" s="25"/>
    </row>
    <row r="9" spans="1:24" x14ac:dyDescent="0.3">
      <c r="A9" s="2" t="s">
        <v>27</v>
      </c>
      <c r="B9" s="9">
        <v>340</v>
      </c>
      <c r="C9" s="9">
        <v>400</v>
      </c>
      <c r="D9" s="10">
        <f>4*0.4</f>
        <v>1.6</v>
      </c>
      <c r="E9" s="11">
        <f t="shared" si="0"/>
        <v>26416</v>
      </c>
      <c r="F9" s="12">
        <f t="shared" si="1"/>
        <v>20800</v>
      </c>
      <c r="G9" s="13">
        <v>13000</v>
      </c>
      <c r="H9" s="14">
        <f t="shared" si="2"/>
        <v>9100</v>
      </c>
      <c r="J9" s="15">
        <f>B9/1000*0.005*0.495*7800</f>
        <v>6.5636999999999999</v>
      </c>
      <c r="K9" s="16">
        <f t="shared" si="3"/>
        <v>4927.6977749999996</v>
      </c>
      <c r="L9" s="17">
        <v>4</v>
      </c>
      <c r="M9" s="16">
        <f t="shared" si="4"/>
        <v>1040</v>
      </c>
      <c r="N9" s="18">
        <v>33.5</v>
      </c>
      <c r="O9" s="16">
        <f t="shared" si="5"/>
        <v>3685</v>
      </c>
      <c r="P9" s="19">
        <f t="shared" si="6"/>
        <v>340</v>
      </c>
      <c r="Q9" s="20">
        <f t="shared" si="7"/>
        <v>200</v>
      </c>
      <c r="R9" s="20">
        <f t="shared" si="8"/>
        <v>640</v>
      </c>
      <c r="S9" s="21">
        <f t="shared" si="9"/>
        <v>10832.697775000001</v>
      </c>
      <c r="T9" s="22">
        <f t="shared" si="10"/>
        <v>6770.4361093750003</v>
      </c>
      <c r="U9" s="23">
        <f t="shared" si="11"/>
        <v>5729.5638906249997</v>
      </c>
      <c r="V9" s="159"/>
      <c r="W9" s="24">
        <f t="shared" si="12"/>
        <v>9967.3022249999995</v>
      </c>
      <c r="X9" s="25"/>
    </row>
    <row r="10" spans="1:24" x14ac:dyDescent="0.3">
      <c r="A10" s="2"/>
      <c r="N10" s="34"/>
      <c r="O10" s="34"/>
      <c r="V10" s="159"/>
      <c r="X10" s="35"/>
    </row>
    <row r="11" spans="1:24" x14ac:dyDescent="0.3">
      <c r="A11" s="2"/>
      <c r="H11" s="23"/>
      <c r="L11" s="36">
        <f>1950*385/1000</f>
        <v>750.75</v>
      </c>
      <c r="R11" s="37">
        <v>44501</v>
      </c>
      <c r="S11" s="38" t="s">
        <v>28</v>
      </c>
      <c r="T11" s="39">
        <f>AVERAGE(T3:T9)</f>
        <v>6323.8494265603731</v>
      </c>
      <c r="U11" s="23">
        <f>T15-T11</f>
        <v>6176.1505734396269</v>
      </c>
      <c r="V11" s="159"/>
    </row>
    <row r="12" spans="1:24" x14ac:dyDescent="0.3">
      <c r="A12" s="2"/>
      <c r="L12" s="40">
        <v>260</v>
      </c>
      <c r="S12" s="41" t="s">
        <v>29</v>
      </c>
      <c r="T12" s="39">
        <f>T11*(1+L17)</f>
        <v>6640.0418978883918</v>
      </c>
      <c r="U12" s="23">
        <f>T15-T12</f>
        <v>5859.9581021116082</v>
      </c>
      <c r="V12" s="159"/>
      <c r="W12" s="23"/>
      <c r="X12" s="23"/>
    </row>
    <row r="13" spans="1:24" x14ac:dyDescent="0.3">
      <c r="A13" s="2"/>
      <c r="L13" s="42">
        <v>110</v>
      </c>
      <c r="S13" s="43" t="s">
        <v>30</v>
      </c>
      <c r="T13" s="44">
        <f>T12*L18+T12</f>
        <v>9960.0628468325885</v>
      </c>
      <c r="U13" s="23">
        <f>T15-T13</f>
        <v>2539.9371531674115</v>
      </c>
      <c r="V13" s="159"/>
    </row>
    <row r="14" spans="1:24" x14ac:dyDescent="0.3">
      <c r="A14" s="2"/>
      <c r="L14" s="45">
        <v>100</v>
      </c>
      <c r="S14" s="2" t="s">
        <v>31</v>
      </c>
      <c r="T14" s="39">
        <f>G4</f>
        <v>12500</v>
      </c>
      <c r="V14" s="159"/>
      <c r="W14" s="41" t="s">
        <v>32</v>
      </c>
    </row>
    <row r="15" spans="1:24" x14ac:dyDescent="0.3">
      <c r="A15" s="2"/>
      <c r="L15" s="46">
        <v>50</v>
      </c>
      <c r="S15" s="2" t="s">
        <v>31</v>
      </c>
      <c r="T15" s="39">
        <f>G5</f>
        <v>12500</v>
      </c>
      <c r="U15" s="23"/>
      <c r="V15" s="159"/>
    </row>
    <row r="16" spans="1:24" x14ac:dyDescent="0.3">
      <c r="A16" s="2"/>
      <c r="B16" s="2" t="s">
        <v>33</v>
      </c>
      <c r="C16" s="2">
        <v>16</v>
      </c>
      <c r="D16" s="2">
        <v>760</v>
      </c>
      <c r="E16" s="2" t="s">
        <v>34</v>
      </c>
      <c r="L16" s="47">
        <v>400</v>
      </c>
      <c r="V16" s="159"/>
    </row>
    <row r="17" spans="1:22" x14ac:dyDescent="0.3">
      <c r="A17" s="2"/>
      <c r="B17" s="2" t="s">
        <v>35</v>
      </c>
      <c r="C17" s="2">
        <v>16</v>
      </c>
      <c r="D17" s="2">
        <v>850</v>
      </c>
      <c r="E17" s="2" t="s">
        <v>36</v>
      </c>
      <c r="L17" s="48">
        <v>0.05</v>
      </c>
      <c r="V17" s="159"/>
    </row>
    <row r="18" spans="1:22" x14ac:dyDescent="0.3">
      <c r="A18" s="2"/>
      <c r="B18" s="2" t="s">
        <v>37</v>
      </c>
      <c r="C18" s="2">
        <v>17</v>
      </c>
      <c r="D18" s="2">
        <v>330</v>
      </c>
      <c r="E18" s="2" t="s">
        <v>34</v>
      </c>
      <c r="L18" s="48">
        <v>0.5</v>
      </c>
      <c r="Q18" s="23"/>
      <c r="S18" s="35"/>
      <c r="V18" s="159"/>
    </row>
    <row r="19" spans="1:22" x14ac:dyDescent="0.3">
      <c r="A19" s="2"/>
      <c r="B19" s="2" t="s">
        <v>35</v>
      </c>
      <c r="C19" s="2">
        <v>17</v>
      </c>
      <c r="D19" s="2">
        <v>920</v>
      </c>
      <c r="E19" s="2" t="s">
        <v>36</v>
      </c>
      <c r="L19" s="160" t="s">
        <v>38</v>
      </c>
      <c r="M19" s="160"/>
      <c r="N19" s="160"/>
      <c r="O19" s="160"/>
      <c r="P19" s="160"/>
      <c r="Q19" s="160"/>
      <c r="R19" s="160"/>
      <c r="S19" s="160"/>
      <c r="T19" s="160"/>
      <c r="U19" s="160"/>
      <c r="V19" s="159"/>
    </row>
    <row r="20" spans="1:22" x14ac:dyDescent="0.3">
      <c r="A20" s="2"/>
      <c r="G20" s="2" t="s">
        <v>1</v>
      </c>
      <c r="H20" s="2" t="s">
        <v>39</v>
      </c>
      <c r="I20" s="2" t="s">
        <v>3</v>
      </c>
      <c r="L20" s="49" t="s">
        <v>40</v>
      </c>
      <c r="M20" s="50" t="s">
        <v>41</v>
      </c>
      <c r="N20" s="50" t="s">
        <v>42</v>
      </c>
      <c r="O20" s="50"/>
      <c r="P20" s="50" t="s">
        <v>43</v>
      </c>
      <c r="Q20" s="50" t="s">
        <v>44</v>
      </c>
      <c r="R20" s="50" t="s">
        <v>45</v>
      </c>
      <c r="S20" s="50" t="s">
        <v>46</v>
      </c>
      <c r="T20" s="50" t="s">
        <v>47</v>
      </c>
      <c r="U20" s="51" t="s">
        <v>48</v>
      </c>
    </row>
    <row r="21" spans="1:22" ht="15.75" customHeight="1" x14ac:dyDescent="0.3">
      <c r="A21" s="2"/>
      <c r="B21" s="9">
        <v>100</v>
      </c>
      <c r="C21" s="9">
        <f t="shared" ref="C21:C27" si="13">B21+65</f>
        <v>165</v>
      </c>
      <c r="D21" s="52"/>
      <c r="E21" s="53">
        <v>13.5</v>
      </c>
      <c r="G21" s="54">
        <v>40</v>
      </c>
      <c r="H21" s="54">
        <v>100</v>
      </c>
      <c r="I21" s="55">
        <f t="shared" ref="I21:I27" si="14">G21/100*1</f>
        <v>0.4</v>
      </c>
      <c r="L21" s="56">
        <f t="shared" ref="L21:L27" si="15">E21*100-(B21*8)</f>
        <v>550</v>
      </c>
      <c r="M21" s="9">
        <f t="shared" ref="M21:M27" si="16">G21*8</f>
        <v>320</v>
      </c>
      <c r="N21" s="57">
        <f t="shared" ref="N21:N27" si="17">L21/100+M21/100</f>
        <v>8.6999999999999993</v>
      </c>
      <c r="O21" s="9">
        <f t="shared" ref="O21:O27" si="18">SUM(L21:M21)</f>
        <v>870</v>
      </c>
      <c r="P21" s="9">
        <f t="shared" ref="P21:P27" si="19">8*G21</f>
        <v>320</v>
      </c>
      <c r="Q21" s="9">
        <v>482</v>
      </c>
      <c r="R21" s="9">
        <v>120</v>
      </c>
      <c r="S21" s="9">
        <f t="shared" ref="S21:S27" si="20">Q21+R21+P21</f>
        <v>922</v>
      </c>
      <c r="T21" s="58">
        <f t="shared" ref="T21:T27" si="21">S21/100</f>
        <v>9.2200000000000006</v>
      </c>
      <c r="U21" s="59">
        <f>9.5</f>
        <v>9.5</v>
      </c>
    </row>
    <row r="22" spans="1:22" ht="15.75" customHeight="1" x14ac:dyDescent="0.3">
      <c r="A22" s="2"/>
      <c r="B22" s="9">
        <v>150</v>
      </c>
      <c r="C22" s="9">
        <f t="shared" si="13"/>
        <v>215</v>
      </c>
      <c r="D22" s="52"/>
      <c r="E22" s="60">
        <v>18</v>
      </c>
      <c r="F22" s="2">
        <v>8</v>
      </c>
      <c r="G22" s="54">
        <v>90</v>
      </c>
      <c r="H22" s="54">
        <v>150</v>
      </c>
      <c r="I22" s="55">
        <f t="shared" si="14"/>
        <v>0.9</v>
      </c>
      <c r="L22" s="56">
        <f t="shared" si="15"/>
        <v>600</v>
      </c>
      <c r="M22" s="9">
        <f t="shared" si="16"/>
        <v>720</v>
      </c>
      <c r="N22" s="57">
        <f t="shared" si="17"/>
        <v>13.2</v>
      </c>
      <c r="O22" s="9">
        <f t="shared" si="18"/>
        <v>1320</v>
      </c>
      <c r="P22" s="9">
        <f t="shared" si="19"/>
        <v>720</v>
      </c>
      <c r="Q22" s="9">
        <v>482</v>
      </c>
      <c r="R22" s="9">
        <v>120</v>
      </c>
      <c r="S22" s="9">
        <f t="shared" si="20"/>
        <v>1322</v>
      </c>
      <c r="T22" s="58">
        <f t="shared" si="21"/>
        <v>13.22</v>
      </c>
      <c r="U22" s="59">
        <v>13.5</v>
      </c>
    </row>
    <row r="23" spans="1:22" ht="15.75" customHeight="1" x14ac:dyDescent="0.3">
      <c r="A23" s="2"/>
      <c r="B23" s="61">
        <v>200</v>
      </c>
      <c r="C23" s="61">
        <f t="shared" si="13"/>
        <v>265</v>
      </c>
      <c r="D23" s="62"/>
      <c r="E23" s="63">
        <v>22</v>
      </c>
      <c r="F23" s="2">
        <v>8</v>
      </c>
      <c r="G23" s="54">
        <v>140</v>
      </c>
      <c r="H23" s="54">
        <v>200</v>
      </c>
      <c r="I23" s="55">
        <f t="shared" si="14"/>
        <v>1.4</v>
      </c>
      <c r="L23" s="56">
        <f t="shared" si="15"/>
        <v>600</v>
      </c>
      <c r="M23" s="9">
        <f t="shared" si="16"/>
        <v>1120</v>
      </c>
      <c r="N23" s="57">
        <f t="shared" si="17"/>
        <v>17.2</v>
      </c>
      <c r="O23" s="9">
        <f t="shared" si="18"/>
        <v>1720</v>
      </c>
      <c r="P23" s="9">
        <f t="shared" si="19"/>
        <v>1120</v>
      </c>
      <c r="Q23" s="9">
        <v>482</v>
      </c>
      <c r="R23" s="9">
        <v>120</v>
      </c>
      <c r="S23" s="9">
        <f t="shared" si="20"/>
        <v>1722</v>
      </c>
      <c r="T23" s="58">
        <f t="shared" si="21"/>
        <v>17.22</v>
      </c>
      <c r="U23" s="59">
        <v>17.5</v>
      </c>
    </row>
    <row r="24" spans="1:22" ht="15.75" customHeight="1" x14ac:dyDescent="0.3">
      <c r="A24" s="2"/>
      <c r="B24" s="9">
        <v>250</v>
      </c>
      <c r="C24" s="9">
        <f t="shared" si="13"/>
        <v>315</v>
      </c>
      <c r="D24" s="52"/>
      <c r="E24" s="60">
        <v>27</v>
      </c>
      <c r="F24" s="2">
        <v>16</v>
      </c>
      <c r="G24" s="54">
        <v>190</v>
      </c>
      <c r="H24" s="54">
        <v>250</v>
      </c>
      <c r="I24" s="55">
        <f t="shared" si="14"/>
        <v>1.9</v>
      </c>
      <c r="L24" s="56">
        <f t="shared" si="15"/>
        <v>700</v>
      </c>
      <c r="M24" s="9">
        <f t="shared" si="16"/>
        <v>1520</v>
      </c>
      <c r="N24" s="57">
        <f t="shared" si="17"/>
        <v>22.2</v>
      </c>
      <c r="O24" s="9">
        <f t="shared" si="18"/>
        <v>2220</v>
      </c>
      <c r="P24" s="9">
        <f t="shared" si="19"/>
        <v>1520</v>
      </c>
      <c r="Q24" s="9">
        <v>482</v>
      </c>
      <c r="R24" s="9">
        <v>120</v>
      </c>
      <c r="S24" s="9">
        <f t="shared" si="20"/>
        <v>2122</v>
      </c>
      <c r="T24" s="58">
        <f t="shared" si="21"/>
        <v>21.22</v>
      </c>
      <c r="U24" s="59">
        <v>21.5</v>
      </c>
    </row>
    <row r="25" spans="1:22" ht="15.75" customHeight="1" x14ac:dyDescent="0.3">
      <c r="A25" s="2"/>
      <c r="B25" s="9">
        <v>300</v>
      </c>
      <c r="C25" s="9">
        <f t="shared" si="13"/>
        <v>365</v>
      </c>
      <c r="D25" s="52"/>
      <c r="E25" s="60">
        <v>32</v>
      </c>
      <c r="F25" s="2">
        <v>16</v>
      </c>
      <c r="G25" s="54">
        <v>240</v>
      </c>
      <c r="H25" s="54">
        <v>300</v>
      </c>
      <c r="I25" s="55">
        <f t="shared" si="14"/>
        <v>2.4</v>
      </c>
      <c r="L25" s="56">
        <f t="shared" si="15"/>
        <v>800</v>
      </c>
      <c r="M25" s="9">
        <f t="shared" si="16"/>
        <v>1920</v>
      </c>
      <c r="N25" s="57">
        <f t="shared" si="17"/>
        <v>27.2</v>
      </c>
      <c r="O25" s="9">
        <f t="shared" si="18"/>
        <v>2720</v>
      </c>
      <c r="P25" s="9">
        <f t="shared" si="19"/>
        <v>1920</v>
      </c>
      <c r="Q25" s="9">
        <v>482</v>
      </c>
      <c r="R25" s="9">
        <v>120</v>
      </c>
      <c r="S25" s="9">
        <f t="shared" si="20"/>
        <v>2522</v>
      </c>
      <c r="T25" s="58">
        <f t="shared" si="21"/>
        <v>25.22</v>
      </c>
      <c r="U25" s="59">
        <v>25.5</v>
      </c>
    </row>
    <row r="26" spans="1:22" ht="15.75" customHeight="1" x14ac:dyDescent="0.3">
      <c r="A26" s="2"/>
      <c r="B26" s="9">
        <v>350</v>
      </c>
      <c r="C26" s="9">
        <f t="shared" si="13"/>
        <v>415</v>
      </c>
      <c r="D26" s="52"/>
      <c r="E26" s="60">
        <v>36</v>
      </c>
      <c r="F26" s="2">
        <v>24</v>
      </c>
      <c r="G26" s="54">
        <v>290</v>
      </c>
      <c r="H26" s="54">
        <v>350</v>
      </c>
      <c r="I26" s="55">
        <f t="shared" si="14"/>
        <v>2.9</v>
      </c>
      <c r="L26" s="56">
        <f t="shared" si="15"/>
        <v>800</v>
      </c>
      <c r="M26" s="9">
        <f t="shared" si="16"/>
        <v>2320</v>
      </c>
      <c r="N26" s="57">
        <f t="shared" si="17"/>
        <v>31.2</v>
      </c>
      <c r="O26" s="9">
        <f t="shared" si="18"/>
        <v>3120</v>
      </c>
      <c r="P26" s="9">
        <f t="shared" si="19"/>
        <v>2320</v>
      </c>
      <c r="Q26" s="9">
        <v>482</v>
      </c>
      <c r="R26" s="9">
        <v>120</v>
      </c>
      <c r="S26" s="9">
        <f t="shared" si="20"/>
        <v>2922</v>
      </c>
      <c r="T26" s="58">
        <f t="shared" si="21"/>
        <v>29.22</v>
      </c>
      <c r="U26" s="59">
        <v>29.5</v>
      </c>
    </row>
    <row r="27" spans="1:22" ht="15.75" customHeight="1" x14ac:dyDescent="0.3">
      <c r="A27" s="2"/>
      <c r="B27" s="9">
        <v>400</v>
      </c>
      <c r="C27" s="9">
        <f t="shared" si="13"/>
        <v>465</v>
      </c>
      <c r="D27" s="52"/>
      <c r="E27" s="60">
        <v>41</v>
      </c>
      <c r="F27" s="2">
        <v>24</v>
      </c>
      <c r="G27" s="54">
        <v>340</v>
      </c>
      <c r="H27" s="54">
        <v>400</v>
      </c>
      <c r="I27" s="55">
        <f t="shared" si="14"/>
        <v>3.4</v>
      </c>
      <c r="L27" s="64">
        <f t="shared" si="15"/>
        <v>900</v>
      </c>
      <c r="M27" s="65">
        <f t="shared" si="16"/>
        <v>2720</v>
      </c>
      <c r="N27" s="66">
        <f t="shared" si="17"/>
        <v>36.200000000000003</v>
      </c>
      <c r="O27" s="65">
        <f t="shared" si="18"/>
        <v>3620</v>
      </c>
      <c r="P27" s="65">
        <f t="shared" si="19"/>
        <v>2720</v>
      </c>
      <c r="Q27" s="65">
        <v>482</v>
      </c>
      <c r="R27" s="65">
        <v>120</v>
      </c>
      <c r="S27" s="65">
        <f t="shared" si="20"/>
        <v>3322</v>
      </c>
      <c r="T27" s="67">
        <f t="shared" si="21"/>
        <v>33.22</v>
      </c>
      <c r="U27" s="68">
        <v>33.5</v>
      </c>
    </row>
    <row r="28" spans="1:22" ht="15.75" customHeight="1" x14ac:dyDescent="0.3">
      <c r="A28" s="2"/>
    </row>
    <row r="29" spans="1:22" ht="15.75" customHeight="1" x14ac:dyDescent="0.3">
      <c r="A29" s="2"/>
    </row>
    <row r="30" spans="1:22" ht="15.75" customHeight="1" x14ac:dyDescent="0.3">
      <c r="A30" s="2"/>
    </row>
    <row r="31" spans="1:22" ht="15.75" customHeight="1" x14ac:dyDescent="0.3">
      <c r="A31" s="2"/>
    </row>
    <row r="32" spans="1:22" ht="15.75" customHeight="1" x14ac:dyDescent="0.3">
      <c r="A32" s="2"/>
    </row>
    <row r="33" spans="1:12" ht="15.75" customHeight="1" x14ac:dyDescent="0.3">
      <c r="A33" s="2"/>
    </row>
    <row r="34" spans="1:12" ht="15.75" customHeight="1" x14ac:dyDescent="0.3">
      <c r="A34" s="2"/>
      <c r="D34" s="2"/>
      <c r="E34" s="2"/>
      <c r="F34" s="2"/>
    </row>
    <row r="35" spans="1:12" ht="15.75" customHeight="1" x14ac:dyDescent="0.3">
      <c r="A35" s="2"/>
      <c r="D35" s="69"/>
      <c r="E35" s="69"/>
      <c r="F35" s="2"/>
    </row>
    <row r="36" spans="1:12" ht="15.75" customHeight="1" x14ac:dyDescent="0.3">
      <c r="A36" s="2"/>
      <c r="D36" s="69"/>
      <c r="E36" s="69"/>
      <c r="F36" s="2"/>
    </row>
    <row r="37" spans="1:12" ht="15.75" customHeight="1" x14ac:dyDescent="0.3">
      <c r="A37" s="2"/>
      <c r="D37" s="69"/>
      <c r="E37" s="69"/>
      <c r="F37" s="2"/>
    </row>
    <row r="38" spans="1:12" ht="15.75" customHeight="1" x14ac:dyDescent="0.3">
      <c r="A38" s="2"/>
      <c r="D38" s="69"/>
      <c r="E38" s="69"/>
      <c r="F38" s="2"/>
    </row>
    <row r="39" spans="1:12" ht="15.75" customHeight="1" x14ac:dyDescent="0.3">
      <c r="A39" s="2"/>
      <c r="D39" s="69"/>
      <c r="E39" s="69"/>
      <c r="F39" s="2"/>
    </row>
    <row r="40" spans="1:12" ht="15.75" customHeight="1" x14ac:dyDescent="0.3">
      <c r="A40" s="2"/>
      <c r="D40" s="69"/>
      <c r="E40" s="69"/>
      <c r="F40" s="2"/>
    </row>
    <row r="41" spans="1:12" ht="15.75" customHeight="1" x14ac:dyDescent="0.3">
      <c r="A41" s="2"/>
      <c r="D41" s="69"/>
      <c r="E41" s="69"/>
      <c r="F41" s="2"/>
    </row>
    <row r="42" spans="1:12" ht="15.75" customHeight="1" x14ac:dyDescent="0.3">
      <c r="A42" s="2"/>
      <c r="D42" s="2"/>
      <c r="E42" s="2"/>
      <c r="F42" s="2"/>
      <c r="L42" s="2">
        <f>11000*1.27</f>
        <v>13970</v>
      </c>
    </row>
    <row r="43" spans="1:12" ht="15.75" customHeight="1" x14ac:dyDescent="0.3">
      <c r="A43" s="2"/>
    </row>
    <row r="44" spans="1:12" ht="15.75" customHeight="1" x14ac:dyDescent="0.3">
      <c r="A44" s="2"/>
    </row>
    <row r="45" spans="1:12" ht="15.75" customHeight="1" x14ac:dyDescent="0.3">
      <c r="A45" s="2"/>
    </row>
    <row r="46" spans="1:12" ht="15.75" customHeight="1" x14ac:dyDescent="0.3">
      <c r="A46" s="2"/>
    </row>
    <row r="47" spans="1:12" ht="15.75" customHeight="1" x14ac:dyDescent="0.3">
      <c r="A47" s="2"/>
    </row>
    <row r="48" spans="1:12" ht="15.75" customHeight="1" x14ac:dyDescent="0.3">
      <c r="A48" s="2"/>
    </row>
    <row r="49" spans="1:1" ht="15.75" customHeight="1" x14ac:dyDescent="0.3">
      <c r="A49" s="2"/>
    </row>
    <row r="50" spans="1:1" ht="15.75" customHeight="1" x14ac:dyDescent="0.3">
      <c r="A50" s="2"/>
    </row>
    <row r="51" spans="1:1" ht="15.75" customHeight="1" x14ac:dyDescent="0.3">
      <c r="A51" s="2"/>
    </row>
    <row r="52" spans="1:1" ht="15.75" customHeight="1" x14ac:dyDescent="0.3">
      <c r="A52" s="2"/>
    </row>
    <row r="53" spans="1:1" ht="15.75" customHeight="1" x14ac:dyDescent="0.3">
      <c r="A53" s="2"/>
    </row>
    <row r="54" spans="1:1" ht="15.75" customHeight="1" x14ac:dyDescent="0.3">
      <c r="A54" s="2"/>
    </row>
    <row r="55" spans="1:1" ht="15.75" customHeight="1" x14ac:dyDescent="0.3">
      <c r="A55" s="2"/>
    </row>
    <row r="56" spans="1:1" ht="15.75" customHeight="1" x14ac:dyDescent="0.3">
      <c r="A56" s="2"/>
    </row>
    <row r="57" spans="1:1" ht="15.75" customHeight="1" x14ac:dyDescent="0.3">
      <c r="A57" s="2"/>
    </row>
    <row r="58" spans="1:1" ht="15.75" customHeight="1" x14ac:dyDescent="0.3">
      <c r="A58" s="2"/>
    </row>
    <row r="59" spans="1:1" ht="15.75" customHeight="1" x14ac:dyDescent="0.3">
      <c r="A59" s="2"/>
    </row>
    <row r="60" spans="1:1" ht="15.75" customHeight="1" x14ac:dyDescent="0.3">
      <c r="A60" s="2"/>
    </row>
    <row r="61" spans="1:1" ht="15.75" customHeight="1" x14ac:dyDescent="0.3">
      <c r="A61" s="2"/>
    </row>
    <row r="62" spans="1:1" ht="15.75" customHeight="1" x14ac:dyDescent="0.3">
      <c r="A62" s="2"/>
    </row>
    <row r="63" spans="1:1" ht="15.75" customHeight="1" x14ac:dyDescent="0.3">
      <c r="A63" s="2"/>
    </row>
    <row r="64" spans="1:1" ht="15.75" customHeight="1" x14ac:dyDescent="0.3">
      <c r="A64" s="2"/>
    </row>
    <row r="65" spans="1:1" ht="15.75" customHeight="1" x14ac:dyDescent="0.3">
      <c r="A65" s="2"/>
    </row>
    <row r="66" spans="1:1" ht="15.75" customHeight="1" x14ac:dyDescent="0.3">
      <c r="A66" s="2"/>
    </row>
    <row r="67" spans="1:1" ht="15.75" customHeight="1" x14ac:dyDescent="0.3">
      <c r="A67" s="2"/>
    </row>
    <row r="68" spans="1:1" ht="15.75" customHeight="1" x14ac:dyDescent="0.3">
      <c r="A68" s="2"/>
    </row>
    <row r="69" spans="1:1" ht="15.75" customHeight="1" x14ac:dyDescent="0.3">
      <c r="A69" s="2"/>
    </row>
    <row r="70" spans="1:1" ht="15.75" customHeight="1" x14ac:dyDescent="0.3">
      <c r="A70" s="2"/>
    </row>
    <row r="71" spans="1:1" ht="15.75" customHeight="1" x14ac:dyDescent="0.3">
      <c r="A71" s="2"/>
    </row>
    <row r="72" spans="1:1" ht="15.75" customHeight="1" x14ac:dyDescent="0.3">
      <c r="A72" s="2"/>
    </row>
    <row r="73" spans="1:1" ht="15.75" customHeight="1" x14ac:dyDescent="0.3">
      <c r="A73" s="2"/>
    </row>
    <row r="74" spans="1:1" ht="15.75" customHeight="1" x14ac:dyDescent="0.3">
      <c r="A74" s="2"/>
    </row>
    <row r="75" spans="1:1" ht="15.75" customHeight="1" x14ac:dyDescent="0.3">
      <c r="A75" s="2"/>
    </row>
    <row r="76" spans="1:1" ht="15.75" customHeight="1" x14ac:dyDescent="0.3">
      <c r="A76" s="2"/>
    </row>
    <row r="77" spans="1:1" ht="15.75" customHeight="1" x14ac:dyDescent="0.3">
      <c r="A77" s="2"/>
    </row>
    <row r="78" spans="1:1" ht="15.75" customHeight="1" x14ac:dyDescent="0.3">
      <c r="A78" s="2"/>
    </row>
    <row r="79" spans="1:1" ht="15.75" customHeight="1" x14ac:dyDescent="0.3">
      <c r="A79" s="2"/>
    </row>
    <row r="80" spans="1:1" ht="15.75" customHeight="1" x14ac:dyDescent="0.3">
      <c r="A80" s="2"/>
    </row>
    <row r="81" spans="1:1" ht="15.75" customHeight="1" x14ac:dyDescent="0.3">
      <c r="A81" s="2"/>
    </row>
    <row r="82" spans="1:1" ht="15.75" customHeight="1" x14ac:dyDescent="0.3">
      <c r="A82" s="2"/>
    </row>
    <row r="83" spans="1:1" ht="15.75" customHeight="1" x14ac:dyDescent="0.3">
      <c r="A83" s="2"/>
    </row>
    <row r="84" spans="1:1" ht="15.75" customHeight="1" x14ac:dyDescent="0.3">
      <c r="A84" s="2"/>
    </row>
    <row r="85" spans="1:1" ht="15.75" customHeight="1" x14ac:dyDescent="0.3">
      <c r="A85" s="2"/>
    </row>
    <row r="86" spans="1:1" ht="15.75" customHeight="1" x14ac:dyDescent="0.3">
      <c r="A86" s="2"/>
    </row>
    <row r="87" spans="1:1" ht="15.75" customHeight="1" x14ac:dyDescent="0.3">
      <c r="A87" s="2"/>
    </row>
    <row r="88" spans="1:1" ht="15.75" customHeight="1" x14ac:dyDescent="0.3">
      <c r="A88" s="2"/>
    </row>
    <row r="89" spans="1:1" ht="15.75" customHeight="1" x14ac:dyDescent="0.3">
      <c r="A89" s="2"/>
    </row>
    <row r="90" spans="1:1" ht="15.75" customHeight="1" x14ac:dyDescent="0.3">
      <c r="A90" s="2"/>
    </row>
    <row r="91" spans="1:1" ht="15.75" customHeight="1" x14ac:dyDescent="0.3">
      <c r="A91" s="2"/>
    </row>
    <row r="92" spans="1:1" ht="15.75" customHeight="1" x14ac:dyDescent="0.3">
      <c r="A92" s="2"/>
    </row>
    <row r="93" spans="1:1" ht="15.75" customHeight="1" x14ac:dyDescent="0.3">
      <c r="A93" s="2"/>
    </row>
    <row r="94" spans="1:1" ht="15.75" customHeight="1" x14ac:dyDescent="0.3">
      <c r="A94" s="2"/>
    </row>
    <row r="95" spans="1:1" ht="15.75" customHeight="1" x14ac:dyDescent="0.3">
      <c r="A95" s="2"/>
    </row>
    <row r="96" spans="1:1" ht="15.75" customHeight="1" x14ac:dyDescent="0.3">
      <c r="A96" s="2"/>
    </row>
    <row r="97" spans="1:1" ht="15.75" customHeight="1" x14ac:dyDescent="0.3">
      <c r="A97" s="2"/>
    </row>
    <row r="98" spans="1:1" ht="15.75" customHeight="1" x14ac:dyDescent="0.3">
      <c r="A98" s="2"/>
    </row>
    <row r="99" spans="1:1" ht="15.75" customHeight="1" x14ac:dyDescent="0.3">
      <c r="A99" s="2"/>
    </row>
    <row r="100" spans="1:1" ht="15.75" customHeight="1" x14ac:dyDescent="0.3">
      <c r="A100" s="2"/>
    </row>
    <row r="101" spans="1:1" ht="15.75" customHeight="1" x14ac:dyDescent="0.3">
      <c r="A101" s="2"/>
    </row>
    <row r="102" spans="1:1" ht="15.75" customHeight="1" x14ac:dyDescent="0.3">
      <c r="A102" s="2"/>
    </row>
    <row r="103" spans="1:1" ht="15.75" customHeight="1" x14ac:dyDescent="0.3">
      <c r="A103" s="2"/>
    </row>
    <row r="104" spans="1:1" ht="15.75" customHeight="1" x14ac:dyDescent="0.3">
      <c r="A104" s="2"/>
    </row>
    <row r="105" spans="1:1" ht="15.75" customHeight="1" x14ac:dyDescent="0.3">
      <c r="A105" s="2"/>
    </row>
    <row r="106" spans="1:1" ht="15.75" customHeight="1" x14ac:dyDescent="0.3">
      <c r="A106" s="2"/>
    </row>
    <row r="107" spans="1:1" ht="15.75" customHeight="1" x14ac:dyDescent="0.3">
      <c r="A107" s="2"/>
    </row>
    <row r="108" spans="1:1" ht="15.75" customHeight="1" x14ac:dyDescent="0.3">
      <c r="A108" s="2"/>
    </row>
    <row r="109" spans="1:1" ht="15.75" customHeight="1" x14ac:dyDescent="0.3">
      <c r="A109" s="2"/>
    </row>
    <row r="110" spans="1:1" ht="15.75" customHeight="1" x14ac:dyDescent="0.3">
      <c r="A110" s="2"/>
    </row>
    <row r="111" spans="1:1" ht="15.75" customHeight="1" x14ac:dyDescent="0.3">
      <c r="A111" s="2"/>
    </row>
    <row r="112" spans="1:1" ht="15.75" customHeight="1" x14ac:dyDescent="0.3">
      <c r="A112" s="2"/>
    </row>
    <row r="113" spans="1:1" ht="15.75" customHeight="1" x14ac:dyDescent="0.3">
      <c r="A113" s="2"/>
    </row>
    <row r="114" spans="1:1" ht="15.75" customHeight="1" x14ac:dyDescent="0.3">
      <c r="A114" s="2"/>
    </row>
    <row r="115" spans="1:1" ht="15.75" customHeight="1" x14ac:dyDescent="0.3">
      <c r="A115" s="2"/>
    </row>
    <row r="116" spans="1:1" ht="15.75" customHeight="1" x14ac:dyDescent="0.3">
      <c r="A116" s="2"/>
    </row>
    <row r="117" spans="1:1" ht="15.75" customHeight="1" x14ac:dyDescent="0.3">
      <c r="A117" s="2"/>
    </row>
    <row r="118" spans="1:1" ht="15.75" customHeight="1" x14ac:dyDescent="0.3">
      <c r="A118" s="2"/>
    </row>
    <row r="119" spans="1:1" ht="15.75" customHeight="1" x14ac:dyDescent="0.3">
      <c r="A119" s="2"/>
    </row>
    <row r="120" spans="1:1" ht="15.75" customHeight="1" x14ac:dyDescent="0.3">
      <c r="A120" s="2"/>
    </row>
    <row r="121" spans="1:1" ht="15.75" customHeight="1" x14ac:dyDescent="0.3">
      <c r="A121" s="2"/>
    </row>
    <row r="122" spans="1:1" ht="15.75" customHeight="1" x14ac:dyDescent="0.3">
      <c r="A122" s="2"/>
    </row>
    <row r="123" spans="1:1" ht="15.75" customHeight="1" x14ac:dyDescent="0.3">
      <c r="A123" s="2"/>
    </row>
    <row r="124" spans="1:1" ht="15.75" customHeight="1" x14ac:dyDescent="0.3">
      <c r="A124" s="2"/>
    </row>
    <row r="125" spans="1:1" ht="15.75" customHeight="1" x14ac:dyDescent="0.3">
      <c r="A125" s="2"/>
    </row>
    <row r="126" spans="1:1" ht="15.75" customHeight="1" x14ac:dyDescent="0.3">
      <c r="A126" s="2"/>
    </row>
    <row r="127" spans="1:1" ht="15.75" customHeight="1" x14ac:dyDescent="0.3">
      <c r="A127" s="2"/>
    </row>
    <row r="128" spans="1:1" ht="15.75" customHeight="1" x14ac:dyDescent="0.3">
      <c r="A128" s="2"/>
    </row>
    <row r="129" spans="1:1" ht="15.75" customHeight="1" x14ac:dyDescent="0.3">
      <c r="A129" s="2"/>
    </row>
    <row r="130" spans="1:1" ht="15.75" customHeight="1" x14ac:dyDescent="0.3">
      <c r="A130" s="2"/>
    </row>
    <row r="131" spans="1:1" ht="15.75" customHeight="1" x14ac:dyDescent="0.3">
      <c r="A131" s="2"/>
    </row>
    <row r="132" spans="1:1" ht="15.75" customHeight="1" x14ac:dyDescent="0.3">
      <c r="A132" s="2"/>
    </row>
    <row r="133" spans="1:1" ht="15.75" customHeight="1" x14ac:dyDescent="0.3">
      <c r="A133" s="2"/>
    </row>
    <row r="134" spans="1:1" ht="15.75" customHeight="1" x14ac:dyDescent="0.3">
      <c r="A134" s="2"/>
    </row>
    <row r="135" spans="1:1" ht="15.75" customHeight="1" x14ac:dyDescent="0.3">
      <c r="A135" s="2"/>
    </row>
    <row r="136" spans="1:1" ht="15.75" customHeight="1" x14ac:dyDescent="0.3">
      <c r="A136" s="2"/>
    </row>
    <row r="137" spans="1:1" ht="15.75" customHeight="1" x14ac:dyDescent="0.3">
      <c r="A137" s="2"/>
    </row>
    <row r="138" spans="1:1" ht="15.75" customHeight="1" x14ac:dyDescent="0.3">
      <c r="A138" s="2"/>
    </row>
    <row r="139" spans="1:1" ht="15.75" customHeight="1" x14ac:dyDescent="0.3">
      <c r="A139" s="2"/>
    </row>
    <row r="140" spans="1:1" ht="15.75" customHeight="1" x14ac:dyDescent="0.3">
      <c r="A140" s="2"/>
    </row>
    <row r="141" spans="1:1" ht="15.75" customHeight="1" x14ac:dyDescent="0.3">
      <c r="A141" s="2"/>
    </row>
    <row r="142" spans="1:1" ht="15.75" customHeight="1" x14ac:dyDescent="0.3">
      <c r="A142" s="2"/>
    </row>
    <row r="143" spans="1:1" ht="15.75" customHeight="1" x14ac:dyDescent="0.3">
      <c r="A143" s="2"/>
    </row>
    <row r="144" spans="1:1" ht="15.75" customHeight="1" x14ac:dyDescent="0.3">
      <c r="A144" s="2"/>
    </row>
    <row r="145" spans="1:1" ht="15.75" customHeight="1" x14ac:dyDescent="0.3">
      <c r="A145" s="2"/>
    </row>
    <row r="146" spans="1:1" ht="15.75" customHeight="1" x14ac:dyDescent="0.3">
      <c r="A146" s="2"/>
    </row>
    <row r="147" spans="1:1" ht="15.75" customHeight="1" x14ac:dyDescent="0.3">
      <c r="A147" s="2"/>
    </row>
    <row r="148" spans="1:1" ht="15.75" customHeight="1" x14ac:dyDescent="0.3">
      <c r="A148" s="2"/>
    </row>
    <row r="149" spans="1:1" ht="15.75" customHeight="1" x14ac:dyDescent="0.3">
      <c r="A149" s="2"/>
    </row>
    <row r="150" spans="1:1" ht="15.75" customHeight="1" x14ac:dyDescent="0.3">
      <c r="A150" s="2"/>
    </row>
    <row r="151" spans="1:1" ht="15.75" customHeight="1" x14ac:dyDescent="0.3">
      <c r="A151" s="2"/>
    </row>
    <row r="152" spans="1:1" ht="15.75" customHeight="1" x14ac:dyDescent="0.3">
      <c r="A152" s="2"/>
    </row>
    <row r="153" spans="1:1" ht="15.75" customHeight="1" x14ac:dyDescent="0.3">
      <c r="A153" s="2"/>
    </row>
    <row r="154" spans="1:1" ht="15.75" customHeight="1" x14ac:dyDescent="0.3">
      <c r="A154" s="2"/>
    </row>
    <row r="155" spans="1:1" ht="15.75" customHeight="1" x14ac:dyDescent="0.3">
      <c r="A155" s="2"/>
    </row>
    <row r="156" spans="1:1" ht="15.75" customHeight="1" x14ac:dyDescent="0.3">
      <c r="A156" s="2"/>
    </row>
    <row r="157" spans="1:1" ht="15.75" customHeight="1" x14ac:dyDescent="0.3">
      <c r="A157" s="2"/>
    </row>
    <row r="158" spans="1:1" ht="15.75" customHeight="1" x14ac:dyDescent="0.3">
      <c r="A158" s="2"/>
    </row>
    <row r="159" spans="1:1" ht="15.75" customHeight="1" x14ac:dyDescent="0.3">
      <c r="A159" s="2"/>
    </row>
    <row r="160" spans="1:1" ht="15.75" customHeight="1" x14ac:dyDescent="0.3">
      <c r="A160" s="2"/>
    </row>
    <row r="161" spans="1:1" ht="15.75" customHeight="1" x14ac:dyDescent="0.3">
      <c r="A161" s="2"/>
    </row>
    <row r="162" spans="1:1" ht="15.75" customHeight="1" x14ac:dyDescent="0.3">
      <c r="A162" s="2"/>
    </row>
    <row r="163" spans="1:1" ht="15.75" customHeight="1" x14ac:dyDescent="0.3">
      <c r="A163" s="2"/>
    </row>
    <row r="164" spans="1:1" ht="15.75" customHeight="1" x14ac:dyDescent="0.3">
      <c r="A164" s="2"/>
    </row>
    <row r="165" spans="1:1" ht="15.75" customHeight="1" x14ac:dyDescent="0.3">
      <c r="A165" s="2"/>
    </row>
    <row r="166" spans="1:1" ht="15.75" customHeight="1" x14ac:dyDescent="0.3">
      <c r="A166" s="2"/>
    </row>
    <row r="167" spans="1:1" ht="15.75" customHeight="1" x14ac:dyDescent="0.3">
      <c r="A167" s="2"/>
    </row>
    <row r="168" spans="1:1" ht="15.75" customHeight="1" x14ac:dyDescent="0.3">
      <c r="A168" s="2"/>
    </row>
    <row r="169" spans="1:1" ht="15.75" customHeight="1" x14ac:dyDescent="0.3">
      <c r="A169" s="2"/>
    </row>
    <row r="170" spans="1:1" ht="15.75" customHeight="1" x14ac:dyDescent="0.3">
      <c r="A170" s="2"/>
    </row>
    <row r="171" spans="1:1" ht="15.75" customHeight="1" x14ac:dyDescent="0.3">
      <c r="A171" s="2"/>
    </row>
    <row r="172" spans="1:1" ht="15.75" customHeight="1" x14ac:dyDescent="0.3">
      <c r="A172" s="2"/>
    </row>
    <row r="173" spans="1:1" ht="15.75" customHeight="1" x14ac:dyDescent="0.3">
      <c r="A173" s="2"/>
    </row>
    <row r="174" spans="1:1" ht="15.75" customHeight="1" x14ac:dyDescent="0.3">
      <c r="A174" s="2"/>
    </row>
    <row r="175" spans="1:1" ht="15.75" customHeight="1" x14ac:dyDescent="0.3">
      <c r="A175" s="2"/>
    </row>
    <row r="176" spans="1:1" ht="15.75" customHeight="1" x14ac:dyDescent="0.3">
      <c r="A176" s="2"/>
    </row>
    <row r="177" spans="1:1" ht="15.75" customHeight="1" x14ac:dyDescent="0.3">
      <c r="A177" s="2"/>
    </row>
    <row r="178" spans="1:1" ht="15.75" customHeight="1" x14ac:dyDescent="0.3">
      <c r="A178" s="2"/>
    </row>
    <row r="179" spans="1:1" ht="15.75" customHeight="1" x14ac:dyDescent="0.3">
      <c r="A179" s="2"/>
    </row>
    <row r="180" spans="1:1" ht="15.75" customHeight="1" x14ac:dyDescent="0.3">
      <c r="A180" s="2"/>
    </row>
    <row r="181" spans="1:1" ht="15.75" customHeight="1" x14ac:dyDescent="0.3">
      <c r="A181" s="2"/>
    </row>
    <row r="182" spans="1:1" ht="15.75" customHeight="1" x14ac:dyDescent="0.3">
      <c r="A182" s="2"/>
    </row>
    <row r="183" spans="1:1" ht="15.75" customHeight="1" x14ac:dyDescent="0.3">
      <c r="A183" s="2"/>
    </row>
    <row r="184" spans="1:1" ht="15.75" customHeight="1" x14ac:dyDescent="0.3">
      <c r="A184" s="2"/>
    </row>
    <row r="185" spans="1:1" ht="15.75" customHeight="1" x14ac:dyDescent="0.3">
      <c r="A185" s="2"/>
    </row>
    <row r="186" spans="1:1" ht="15.75" customHeight="1" x14ac:dyDescent="0.3">
      <c r="A186" s="2"/>
    </row>
    <row r="187" spans="1:1" ht="15.75" customHeight="1" x14ac:dyDescent="0.3">
      <c r="A187" s="2"/>
    </row>
    <row r="188" spans="1:1" ht="15.75" customHeight="1" x14ac:dyDescent="0.3">
      <c r="A188" s="2"/>
    </row>
    <row r="189" spans="1:1" ht="15.75" customHeight="1" x14ac:dyDescent="0.3">
      <c r="A189" s="2"/>
    </row>
    <row r="190" spans="1:1" ht="15.75" customHeight="1" x14ac:dyDescent="0.3">
      <c r="A190" s="2"/>
    </row>
    <row r="191" spans="1:1" ht="15.75" customHeight="1" x14ac:dyDescent="0.3">
      <c r="A191" s="2"/>
    </row>
    <row r="192" spans="1:1" ht="15.75" customHeight="1" x14ac:dyDescent="0.3">
      <c r="A192" s="2"/>
    </row>
    <row r="193" spans="1:1" ht="15.75" customHeight="1" x14ac:dyDescent="0.3">
      <c r="A193" s="2"/>
    </row>
    <row r="194" spans="1:1" ht="15.75" customHeight="1" x14ac:dyDescent="0.3">
      <c r="A194" s="2"/>
    </row>
    <row r="195" spans="1:1" ht="15.75" customHeight="1" x14ac:dyDescent="0.3">
      <c r="A195" s="2"/>
    </row>
    <row r="196" spans="1:1" ht="15.75" customHeight="1" x14ac:dyDescent="0.3">
      <c r="A196" s="2"/>
    </row>
    <row r="197" spans="1:1" ht="15.75" customHeight="1" x14ac:dyDescent="0.3">
      <c r="A197" s="2"/>
    </row>
    <row r="198" spans="1:1" ht="15.75" customHeight="1" x14ac:dyDescent="0.3">
      <c r="A198" s="2"/>
    </row>
    <row r="199" spans="1:1" ht="15.75" customHeight="1" x14ac:dyDescent="0.3">
      <c r="A199" s="2"/>
    </row>
    <row r="200" spans="1:1" ht="15.75" customHeight="1" x14ac:dyDescent="0.3">
      <c r="A200" s="2"/>
    </row>
    <row r="201" spans="1:1" ht="15.75" customHeight="1" x14ac:dyDescent="0.3">
      <c r="A201" s="2"/>
    </row>
    <row r="202" spans="1:1" ht="15.75" customHeight="1" x14ac:dyDescent="0.3">
      <c r="A202" s="2"/>
    </row>
    <row r="203" spans="1:1" ht="15.75" customHeight="1" x14ac:dyDescent="0.3">
      <c r="A203" s="2"/>
    </row>
    <row r="204" spans="1:1" ht="15.75" customHeight="1" x14ac:dyDescent="0.3">
      <c r="A204" s="2"/>
    </row>
    <row r="205" spans="1:1" ht="15.75" customHeight="1" x14ac:dyDescent="0.3">
      <c r="A205" s="2"/>
    </row>
    <row r="206" spans="1:1" ht="15.75" customHeight="1" x14ac:dyDescent="0.3">
      <c r="A206" s="2"/>
    </row>
    <row r="207" spans="1:1" ht="15.75" customHeight="1" x14ac:dyDescent="0.3">
      <c r="A207" s="2"/>
    </row>
    <row r="208" spans="1:1" ht="15.75" customHeight="1" x14ac:dyDescent="0.3">
      <c r="A208" s="2"/>
    </row>
    <row r="209" spans="1:1" ht="15.75" customHeight="1" x14ac:dyDescent="0.3">
      <c r="A209" s="2"/>
    </row>
    <row r="210" spans="1:1" ht="15.75" customHeight="1" x14ac:dyDescent="0.3">
      <c r="A210" s="2"/>
    </row>
    <row r="211" spans="1:1" ht="15.75" customHeight="1" x14ac:dyDescent="0.3">
      <c r="A211" s="2"/>
    </row>
    <row r="212" spans="1:1" ht="15.75" customHeight="1" x14ac:dyDescent="0.3">
      <c r="A212" s="2"/>
    </row>
    <row r="213" spans="1:1" ht="15.75" customHeight="1" x14ac:dyDescent="0.3">
      <c r="A213" s="2"/>
    </row>
    <row r="214" spans="1:1" ht="15.75" customHeight="1" x14ac:dyDescent="0.3">
      <c r="A214" s="2"/>
    </row>
    <row r="215" spans="1:1" ht="15.75" customHeight="1" x14ac:dyDescent="0.3">
      <c r="A215" s="2"/>
    </row>
    <row r="216" spans="1:1" ht="15.75" customHeight="1" x14ac:dyDescent="0.3">
      <c r="A216" s="2"/>
    </row>
    <row r="217" spans="1:1" ht="15.75" customHeight="1" x14ac:dyDescent="0.3">
      <c r="A217" s="2"/>
    </row>
    <row r="218" spans="1:1" ht="15.75" customHeight="1" x14ac:dyDescent="0.3">
      <c r="A218" s="2"/>
    </row>
    <row r="219" spans="1:1" ht="15.75" customHeight="1" x14ac:dyDescent="0.3">
      <c r="A219" s="2"/>
    </row>
    <row r="220" spans="1:1" ht="15.75" customHeight="1" x14ac:dyDescent="0.3">
      <c r="A220" s="2"/>
    </row>
    <row r="221" spans="1:1" ht="15.75" customHeight="1" x14ac:dyDescent="0.3">
      <c r="A221" s="2"/>
    </row>
    <row r="222" spans="1:1" ht="15.75" customHeight="1" x14ac:dyDescent="0.3">
      <c r="A222" s="2"/>
    </row>
    <row r="223" spans="1:1" ht="15.75" customHeight="1" x14ac:dyDescent="0.3">
      <c r="A223" s="2"/>
    </row>
    <row r="224" spans="1:1" ht="15.75" customHeight="1" x14ac:dyDescent="0.3">
      <c r="A224" s="2"/>
    </row>
    <row r="225" spans="1:1" ht="15.75" customHeight="1" x14ac:dyDescent="0.3">
      <c r="A225" s="2"/>
    </row>
    <row r="226" spans="1:1" ht="15.75" customHeight="1" x14ac:dyDescent="0.3">
      <c r="A226" s="2"/>
    </row>
    <row r="227" spans="1:1" ht="15.75" customHeight="1" x14ac:dyDescent="0.3">
      <c r="A227" s="2"/>
    </row>
    <row r="228" spans="1:1" ht="15.75" customHeight="1" x14ac:dyDescent="0.3">
      <c r="A228" s="2"/>
    </row>
    <row r="229" spans="1:1" ht="15.75" customHeight="1" x14ac:dyDescent="0.3">
      <c r="A229" s="2"/>
    </row>
    <row r="230" spans="1:1" ht="15.75" customHeight="1" x14ac:dyDescent="0.3">
      <c r="A230" s="2"/>
    </row>
    <row r="231" spans="1:1" ht="15.75" customHeight="1" x14ac:dyDescent="0.3">
      <c r="A231" s="2"/>
    </row>
    <row r="232" spans="1:1" ht="15.75" customHeight="1" x14ac:dyDescent="0.3">
      <c r="A232" s="2"/>
    </row>
    <row r="233" spans="1:1" ht="15.75" customHeight="1" x14ac:dyDescent="0.3">
      <c r="A233" s="2"/>
    </row>
    <row r="234" spans="1:1" ht="15.75" customHeight="1" x14ac:dyDescent="0.3">
      <c r="A234" s="2"/>
    </row>
    <row r="235" spans="1:1" ht="15.75" customHeight="1" x14ac:dyDescent="0.3">
      <c r="A235" s="2"/>
    </row>
    <row r="236" spans="1:1" ht="15.75" customHeight="1" x14ac:dyDescent="0.3">
      <c r="A236" s="2"/>
    </row>
    <row r="237" spans="1:1" ht="15.75" customHeight="1" x14ac:dyDescent="0.3">
      <c r="A237" s="2"/>
    </row>
    <row r="238" spans="1:1" ht="15.75" customHeight="1" x14ac:dyDescent="0.3">
      <c r="A238" s="2"/>
    </row>
    <row r="239" spans="1:1" ht="15.75" customHeight="1" x14ac:dyDescent="0.3">
      <c r="A239" s="2"/>
    </row>
    <row r="240" spans="1:1" ht="15.75" customHeight="1" x14ac:dyDescent="0.3">
      <c r="A240" s="2"/>
    </row>
    <row r="241" spans="1:1" ht="15.75" customHeight="1" x14ac:dyDescent="0.3">
      <c r="A241" s="2"/>
    </row>
    <row r="242" spans="1:1" ht="15.75" customHeight="1" x14ac:dyDescent="0.3">
      <c r="A242" s="2"/>
    </row>
    <row r="243" spans="1:1" ht="15.75" customHeight="1" x14ac:dyDescent="0.3">
      <c r="A243" s="2"/>
    </row>
    <row r="244" spans="1:1" ht="15.75" customHeight="1" x14ac:dyDescent="0.3">
      <c r="A244" s="2"/>
    </row>
    <row r="245" spans="1:1" ht="15.75" customHeight="1" x14ac:dyDescent="0.3">
      <c r="A245" s="2"/>
    </row>
    <row r="246" spans="1:1" ht="15.75" customHeight="1" x14ac:dyDescent="0.3">
      <c r="A246" s="2"/>
    </row>
    <row r="247" spans="1:1" ht="15.75" customHeight="1" x14ac:dyDescent="0.3">
      <c r="A247" s="2"/>
    </row>
    <row r="248" spans="1:1" ht="15.75" customHeight="1" x14ac:dyDescent="0.3">
      <c r="A248" s="2"/>
    </row>
    <row r="249" spans="1:1" ht="15.75" customHeight="1" x14ac:dyDescent="0.3">
      <c r="A249" s="2"/>
    </row>
    <row r="250" spans="1:1" ht="15.75" customHeight="1" x14ac:dyDescent="0.3">
      <c r="A250" s="2"/>
    </row>
    <row r="251" spans="1:1" ht="15.75" customHeight="1" x14ac:dyDescent="0.3">
      <c r="A251" s="2"/>
    </row>
    <row r="252" spans="1:1" ht="15.75" customHeight="1" x14ac:dyDescent="0.3">
      <c r="A252" s="2"/>
    </row>
    <row r="253" spans="1:1" ht="15.75" customHeight="1" x14ac:dyDescent="0.3">
      <c r="A253" s="2"/>
    </row>
    <row r="254" spans="1:1" ht="15.75" customHeight="1" x14ac:dyDescent="0.3">
      <c r="A254" s="2"/>
    </row>
    <row r="255" spans="1:1" ht="15.75" customHeight="1" x14ac:dyDescent="0.3">
      <c r="A255" s="2"/>
    </row>
    <row r="256" spans="1:1" ht="15.75" customHeight="1" x14ac:dyDescent="0.3">
      <c r="A256" s="2"/>
    </row>
    <row r="257" spans="1:1" ht="15.75" customHeight="1" x14ac:dyDescent="0.3">
      <c r="A257" s="2"/>
    </row>
    <row r="258" spans="1:1" ht="15.75" customHeight="1" x14ac:dyDescent="0.3">
      <c r="A258" s="2"/>
    </row>
    <row r="259" spans="1:1" ht="15.75" customHeight="1" x14ac:dyDescent="0.3">
      <c r="A259" s="2"/>
    </row>
    <row r="260" spans="1:1" ht="15.75" customHeight="1" x14ac:dyDescent="0.3">
      <c r="A260" s="2"/>
    </row>
    <row r="261" spans="1:1" ht="15.75" customHeight="1" x14ac:dyDescent="0.3">
      <c r="A261" s="2"/>
    </row>
    <row r="262" spans="1:1" ht="15.75" customHeight="1" x14ac:dyDescent="0.3">
      <c r="A262" s="2"/>
    </row>
    <row r="263" spans="1:1" ht="15.75" customHeight="1" x14ac:dyDescent="0.3">
      <c r="A263" s="2"/>
    </row>
    <row r="264" spans="1:1" ht="15.75" customHeight="1" x14ac:dyDescent="0.3">
      <c r="A264" s="2"/>
    </row>
    <row r="265" spans="1:1" ht="15.75" customHeight="1" x14ac:dyDescent="0.3">
      <c r="A265" s="2"/>
    </row>
    <row r="266" spans="1:1" ht="15.75" customHeight="1" x14ac:dyDescent="0.3">
      <c r="A266" s="2"/>
    </row>
    <row r="267" spans="1:1" ht="15.75" customHeight="1" x14ac:dyDescent="0.3">
      <c r="A267" s="2"/>
    </row>
    <row r="268" spans="1:1" ht="15.75" customHeight="1" x14ac:dyDescent="0.3">
      <c r="A268" s="2"/>
    </row>
    <row r="269" spans="1:1" ht="15.75" customHeight="1" x14ac:dyDescent="0.3">
      <c r="A269" s="2"/>
    </row>
    <row r="270" spans="1:1" ht="15.75" customHeight="1" x14ac:dyDescent="0.3">
      <c r="A270" s="2"/>
    </row>
    <row r="271" spans="1:1" ht="15.75" customHeight="1" x14ac:dyDescent="0.3">
      <c r="A271" s="2"/>
    </row>
    <row r="272" spans="1:1" ht="15.75" customHeight="1" x14ac:dyDescent="0.3">
      <c r="A272" s="2"/>
    </row>
    <row r="273" spans="1:1" ht="15.75" customHeight="1" x14ac:dyDescent="0.3">
      <c r="A273" s="2"/>
    </row>
    <row r="274" spans="1:1" ht="15.75" customHeight="1" x14ac:dyDescent="0.3">
      <c r="A274" s="2"/>
    </row>
    <row r="275" spans="1:1" ht="15.75" customHeight="1" x14ac:dyDescent="0.3">
      <c r="A275" s="2"/>
    </row>
    <row r="276" spans="1:1" ht="15.75" customHeight="1" x14ac:dyDescent="0.3">
      <c r="A276" s="2"/>
    </row>
    <row r="277" spans="1:1" ht="15.75" customHeight="1" x14ac:dyDescent="0.3">
      <c r="A277" s="2"/>
    </row>
    <row r="278" spans="1:1" ht="15.75" customHeight="1" x14ac:dyDescent="0.3">
      <c r="A278" s="2"/>
    </row>
    <row r="279" spans="1:1" ht="15.75" customHeight="1" x14ac:dyDescent="0.3">
      <c r="A279" s="2"/>
    </row>
    <row r="280" spans="1:1" ht="15.75" customHeight="1" x14ac:dyDescent="0.3">
      <c r="A280" s="2"/>
    </row>
    <row r="281" spans="1:1" ht="15.75" customHeight="1" x14ac:dyDescent="0.3">
      <c r="A281" s="2"/>
    </row>
    <row r="282" spans="1:1" ht="15.75" customHeight="1" x14ac:dyDescent="0.3">
      <c r="A282" s="2"/>
    </row>
    <row r="283" spans="1:1" ht="15.75" customHeight="1" x14ac:dyDescent="0.3">
      <c r="A283" s="2"/>
    </row>
    <row r="284" spans="1:1" ht="15.75" customHeight="1" x14ac:dyDescent="0.3">
      <c r="A284" s="2"/>
    </row>
    <row r="285" spans="1:1" ht="15.75" customHeight="1" x14ac:dyDescent="0.3">
      <c r="A285" s="2"/>
    </row>
    <row r="286" spans="1:1" ht="15.75" customHeight="1" x14ac:dyDescent="0.3">
      <c r="A286" s="2"/>
    </row>
    <row r="287" spans="1:1" ht="15.75" customHeight="1" x14ac:dyDescent="0.3">
      <c r="A287" s="2"/>
    </row>
    <row r="288" spans="1:1" ht="15.75" customHeight="1" x14ac:dyDescent="0.3">
      <c r="A288" s="2"/>
    </row>
    <row r="289" spans="1:1" ht="15.75" customHeight="1" x14ac:dyDescent="0.3">
      <c r="A289" s="2"/>
    </row>
    <row r="290" spans="1:1" ht="15.75" customHeight="1" x14ac:dyDescent="0.3">
      <c r="A290" s="2"/>
    </row>
    <row r="291" spans="1:1" ht="15.75" customHeight="1" x14ac:dyDescent="0.3">
      <c r="A291" s="2"/>
    </row>
    <row r="292" spans="1:1" ht="15.75" customHeight="1" x14ac:dyDescent="0.3">
      <c r="A292" s="2"/>
    </row>
    <row r="293" spans="1:1" ht="15.75" customHeight="1" x14ac:dyDescent="0.3">
      <c r="A293" s="2"/>
    </row>
    <row r="294" spans="1:1" ht="15.75" customHeight="1" x14ac:dyDescent="0.3">
      <c r="A294" s="2"/>
    </row>
    <row r="295" spans="1:1" ht="15.75" customHeight="1" x14ac:dyDescent="0.3">
      <c r="A295" s="2"/>
    </row>
    <row r="296" spans="1:1" ht="15.75" customHeight="1" x14ac:dyDescent="0.3">
      <c r="A296" s="2"/>
    </row>
    <row r="297" spans="1:1" ht="15.75" customHeight="1" x14ac:dyDescent="0.3">
      <c r="A297" s="2"/>
    </row>
    <row r="298" spans="1:1" ht="15.75" customHeight="1" x14ac:dyDescent="0.3">
      <c r="A298" s="2"/>
    </row>
    <row r="299" spans="1:1" ht="15.75" customHeight="1" x14ac:dyDescent="0.3">
      <c r="A299" s="2"/>
    </row>
    <row r="300" spans="1:1" ht="15.75" customHeight="1" x14ac:dyDescent="0.3">
      <c r="A300" s="2"/>
    </row>
    <row r="301" spans="1:1" ht="15.75" customHeight="1" x14ac:dyDescent="0.3">
      <c r="A301" s="2"/>
    </row>
    <row r="302" spans="1:1" ht="15.75" customHeight="1" x14ac:dyDescent="0.3">
      <c r="A302" s="2"/>
    </row>
    <row r="303" spans="1:1" ht="15.75" customHeight="1" x14ac:dyDescent="0.3">
      <c r="A303" s="2"/>
    </row>
    <row r="304" spans="1:1" ht="15.75" customHeight="1" x14ac:dyDescent="0.3">
      <c r="A304" s="2"/>
    </row>
    <row r="305" spans="1:1" ht="15.75" customHeight="1" x14ac:dyDescent="0.3">
      <c r="A305" s="2"/>
    </row>
    <row r="306" spans="1:1" ht="15.75" customHeight="1" x14ac:dyDescent="0.3">
      <c r="A306" s="2"/>
    </row>
    <row r="307" spans="1:1" ht="15.75" customHeight="1" x14ac:dyDescent="0.3">
      <c r="A307" s="2"/>
    </row>
    <row r="308" spans="1:1" ht="15.75" customHeight="1" x14ac:dyDescent="0.3">
      <c r="A308" s="2"/>
    </row>
    <row r="309" spans="1:1" ht="15.75" customHeight="1" x14ac:dyDescent="0.3">
      <c r="A309" s="2"/>
    </row>
    <row r="310" spans="1:1" ht="15.75" customHeight="1" x14ac:dyDescent="0.3">
      <c r="A310" s="2"/>
    </row>
    <row r="311" spans="1:1" ht="15.75" customHeight="1" x14ac:dyDescent="0.3">
      <c r="A311" s="2"/>
    </row>
    <row r="312" spans="1:1" ht="15.75" customHeight="1" x14ac:dyDescent="0.3">
      <c r="A312" s="2"/>
    </row>
    <row r="313" spans="1:1" ht="15.75" customHeight="1" x14ac:dyDescent="0.3">
      <c r="A313" s="2"/>
    </row>
    <row r="314" spans="1:1" ht="15.75" customHeight="1" x14ac:dyDescent="0.3">
      <c r="A314" s="2"/>
    </row>
    <row r="315" spans="1:1" ht="15.75" customHeight="1" x14ac:dyDescent="0.3">
      <c r="A315" s="2"/>
    </row>
    <row r="316" spans="1:1" ht="15.75" customHeight="1" x14ac:dyDescent="0.3">
      <c r="A316" s="2"/>
    </row>
    <row r="317" spans="1:1" ht="15.75" customHeight="1" x14ac:dyDescent="0.3">
      <c r="A317" s="2"/>
    </row>
    <row r="318" spans="1:1" ht="15.75" customHeight="1" x14ac:dyDescent="0.3">
      <c r="A318" s="2"/>
    </row>
    <row r="319" spans="1:1" ht="15.75" customHeight="1" x14ac:dyDescent="0.3">
      <c r="A319" s="2"/>
    </row>
    <row r="320" spans="1:1" ht="15.75" customHeight="1" x14ac:dyDescent="0.3">
      <c r="A320" s="2"/>
    </row>
    <row r="321" spans="1:1" ht="15.75" customHeight="1" x14ac:dyDescent="0.3">
      <c r="A321" s="2"/>
    </row>
    <row r="322" spans="1:1" ht="15.75" customHeight="1" x14ac:dyDescent="0.3">
      <c r="A322" s="2"/>
    </row>
    <row r="323" spans="1:1" ht="15.75" customHeight="1" x14ac:dyDescent="0.3">
      <c r="A323" s="2"/>
    </row>
    <row r="324" spans="1:1" ht="15.75" customHeight="1" x14ac:dyDescent="0.3">
      <c r="A324" s="2"/>
    </row>
    <row r="325" spans="1:1" ht="15.75" customHeight="1" x14ac:dyDescent="0.3">
      <c r="A325" s="2"/>
    </row>
    <row r="326" spans="1:1" ht="15.75" customHeight="1" x14ac:dyDescent="0.3">
      <c r="A326" s="2"/>
    </row>
    <row r="327" spans="1:1" ht="15.75" customHeight="1" x14ac:dyDescent="0.3">
      <c r="A327" s="2"/>
    </row>
    <row r="328" spans="1:1" ht="15.75" customHeight="1" x14ac:dyDescent="0.3">
      <c r="A328" s="2"/>
    </row>
    <row r="329" spans="1:1" ht="15.75" customHeight="1" x14ac:dyDescent="0.3">
      <c r="A329" s="2"/>
    </row>
    <row r="330" spans="1:1" ht="15.75" customHeight="1" x14ac:dyDescent="0.3">
      <c r="A330" s="2"/>
    </row>
    <row r="331" spans="1:1" ht="15.75" customHeight="1" x14ac:dyDescent="0.3">
      <c r="A331" s="2"/>
    </row>
    <row r="332" spans="1:1" ht="15.75" customHeight="1" x14ac:dyDescent="0.3">
      <c r="A332" s="2"/>
    </row>
    <row r="333" spans="1:1" ht="15.75" customHeight="1" x14ac:dyDescent="0.3">
      <c r="A333" s="2"/>
    </row>
    <row r="334" spans="1:1" ht="15.75" customHeight="1" x14ac:dyDescent="0.3">
      <c r="A334" s="2"/>
    </row>
    <row r="335" spans="1:1" ht="15.75" customHeight="1" x14ac:dyDescent="0.3">
      <c r="A335" s="2"/>
    </row>
    <row r="336" spans="1:1" ht="15.75" customHeight="1" x14ac:dyDescent="0.3">
      <c r="A336" s="2"/>
    </row>
    <row r="337" spans="1:1" ht="15.75" customHeight="1" x14ac:dyDescent="0.3">
      <c r="A337" s="2"/>
    </row>
    <row r="338" spans="1:1" ht="15.75" customHeight="1" x14ac:dyDescent="0.3">
      <c r="A338" s="2"/>
    </row>
    <row r="339" spans="1:1" ht="15.75" customHeight="1" x14ac:dyDescent="0.3">
      <c r="A339" s="2"/>
    </row>
    <row r="340" spans="1:1" ht="15.75" customHeight="1" x14ac:dyDescent="0.3">
      <c r="A340" s="2"/>
    </row>
    <row r="341" spans="1:1" ht="15.75" customHeight="1" x14ac:dyDescent="0.3">
      <c r="A341" s="2"/>
    </row>
    <row r="342" spans="1:1" ht="15.75" customHeight="1" x14ac:dyDescent="0.3">
      <c r="A342" s="2"/>
    </row>
    <row r="343" spans="1:1" ht="15.75" customHeight="1" x14ac:dyDescent="0.3">
      <c r="A343" s="2"/>
    </row>
    <row r="344" spans="1:1" ht="15.75" customHeight="1" x14ac:dyDescent="0.3">
      <c r="A344" s="2"/>
    </row>
    <row r="345" spans="1:1" ht="15.75" customHeight="1" x14ac:dyDescent="0.3">
      <c r="A345" s="2"/>
    </row>
    <row r="346" spans="1:1" ht="15.75" customHeight="1" x14ac:dyDescent="0.3">
      <c r="A346" s="2"/>
    </row>
    <row r="347" spans="1:1" ht="15.75" customHeight="1" x14ac:dyDescent="0.3">
      <c r="A347" s="2"/>
    </row>
    <row r="348" spans="1:1" ht="15.75" customHeight="1" x14ac:dyDescent="0.3">
      <c r="A348" s="2"/>
    </row>
    <row r="349" spans="1:1" ht="15.75" customHeight="1" x14ac:dyDescent="0.3">
      <c r="A349" s="2"/>
    </row>
    <row r="350" spans="1:1" ht="15.75" customHeight="1" x14ac:dyDescent="0.3">
      <c r="A350" s="2"/>
    </row>
    <row r="351" spans="1:1" ht="15.75" customHeight="1" x14ac:dyDescent="0.3">
      <c r="A351" s="2"/>
    </row>
    <row r="352" spans="1:1" ht="15.75" customHeight="1" x14ac:dyDescent="0.3">
      <c r="A352" s="2"/>
    </row>
    <row r="353" spans="1:1" ht="15.75" customHeight="1" x14ac:dyDescent="0.3">
      <c r="A353" s="2"/>
    </row>
    <row r="354" spans="1:1" ht="15.75" customHeight="1" x14ac:dyDescent="0.3">
      <c r="A354" s="2"/>
    </row>
    <row r="355" spans="1:1" ht="15.75" customHeight="1" x14ac:dyDescent="0.3">
      <c r="A355" s="2"/>
    </row>
    <row r="356" spans="1:1" ht="15.75" customHeight="1" x14ac:dyDescent="0.3">
      <c r="A356" s="2"/>
    </row>
    <row r="357" spans="1:1" ht="15.75" customHeight="1" x14ac:dyDescent="0.3">
      <c r="A357" s="2"/>
    </row>
    <row r="358" spans="1:1" ht="15.75" customHeight="1" x14ac:dyDescent="0.3">
      <c r="A358" s="2"/>
    </row>
    <row r="359" spans="1:1" ht="15.75" customHeight="1" x14ac:dyDescent="0.3">
      <c r="A359" s="2"/>
    </row>
    <row r="360" spans="1:1" ht="15.75" customHeight="1" x14ac:dyDescent="0.3">
      <c r="A360" s="2"/>
    </row>
    <row r="361" spans="1:1" ht="15.75" customHeight="1" x14ac:dyDescent="0.3">
      <c r="A361" s="2"/>
    </row>
    <row r="362" spans="1:1" ht="15.75" customHeight="1" x14ac:dyDescent="0.3">
      <c r="A362" s="2"/>
    </row>
    <row r="363" spans="1:1" ht="15.75" customHeight="1" x14ac:dyDescent="0.3">
      <c r="A363" s="2"/>
    </row>
    <row r="364" spans="1:1" ht="15.75" customHeight="1" x14ac:dyDescent="0.3">
      <c r="A364" s="2"/>
    </row>
    <row r="365" spans="1:1" ht="15.75" customHeight="1" x14ac:dyDescent="0.3">
      <c r="A365" s="2"/>
    </row>
    <row r="366" spans="1:1" ht="15.75" customHeight="1" x14ac:dyDescent="0.3">
      <c r="A366" s="2"/>
    </row>
    <row r="367" spans="1:1" ht="15.75" customHeight="1" x14ac:dyDescent="0.3">
      <c r="A367" s="2"/>
    </row>
    <row r="368" spans="1:1" ht="15.75" customHeight="1" x14ac:dyDescent="0.3">
      <c r="A368" s="2"/>
    </row>
    <row r="369" spans="1:1" ht="15.75" customHeight="1" x14ac:dyDescent="0.3">
      <c r="A369" s="2"/>
    </row>
    <row r="370" spans="1:1" ht="15.75" customHeight="1" x14ac:dyDescent="0.3">
      <c r="A370" s="2"/>
    </row>
    <row r="371" spans="1:1" ht="15.75" customHeight="1" x14ac:dyDescent="0.3">
      <c r="A371" s="2"/>
    </row>
    <row r="372" spans="1:1" ht="15.75" customHeight="1" x14ac:dyDescent="0.3">
      <c r="A372" s="2"/>
    </row>
    <row r="373" spans="1:1" ht="15.75" customHeight="1" x14ac:dyDescent="0.3">
      <c r="A373" s="2"/>
    </row>
    <row r="374" spans="1:1" ht="15.75" customHeight="1" x14ac:dyDescent="0.3">
      <c r="A374" s="2"/>
    </row>
    <row r="375" spans="1:1" ht="15.75" customHeight="1" x14ac:dyDescent="0.3">
      <c r="A375" s="2"/>
    </row>
    <row r="376" spans="1:1" ht="15.75" customHeight="1" x14ac:dyDescent="0.3">
      <c r="A376" s="2"/>
    </row>
    <row r="377" spans="1:1" ht="15.75" customHeight="1" x14ac:dyDescent="0.3">
      <c r="A377" s="2"/>
    </row>
    <row r="378" spans="1:1" ht="15.75" customHeight="1" x14ac:dyDescent="0.3">
      <c r="A378" s="2"/>
    </row>
    <row r="379" spans="1:1" ht="15.75" customHeight="1" x14ac:dyDescent="0.3">
      <c r="A379" s="2"/>
    </row>
    <row r="380" spans="1:1" ht="15.75" customHeight="1" x14ac:dyDescent="0.3">
      <c r="A380" s="2"/>
    </row>
    <row r="381" spans="1:1" ht="15.75" customHeight="1" x14ac:dyDescent="0.3">
      <c r="A381" s="2"/>
    </row>
    <row r="382" spans="1:1" ht="15.75" customHeight="1" x14ac:dyDescent="0.3">
      <c r="A382" s="2"/>
    </row>
    <row r="383" spans="1:1" ht="15.75" customHeight="1" x14ac:dyDescent="0.3">
      <c r="A383" s="2"/>
    </row>
    <row r="384" spans="1:1" ht="15.75" customHeight="1" x14ac:dyDescent="0.3">
      <c r="A384" s="2"/>
    </row>
    <row r="385" spans="1:1" ht="15.75" customHeight="1" x14ac:dyDescent="0.3">
      <c r="A385" s="2"/>
    </row>
    <row r="386" spans="1:1" ht="15.75" customHeight="1" x14ac:dyDescent="0.3">
      <c r="A386" s="2"/>
    </row>
    <row r="387" spans="1:1" ht="15.75" customHeight="1" x14ac:dyDescent="0.3">
      <c r="A387" s="2"/>
    </row>
    <row r="388" spans="1:1" ht="15.75" customHeight="1" x14ac:dyDescent="0.3">
      <c r="A388" s="2"/>
    </row>
    <row r="389" spans="1:1" ht="15.75" customHeight="1" x14ac:dyDescent="0.3">
      <c r="A389" s="2"/>
    </row>
    <row r="390" spans="1:1" ht="15.75" customHeight="1" x14ac:dyDescent="0.3">
      <c r="A390" s="2"/>
    </row>
    <row r="391" spans="1:1" ht="15.75" customHeight="1" x14ac:dyDescent="0.3">
      <c r="A391" s="2"/>
    </row>
    <row r="392" spans="1:1" ht="15.75" customHeight="1" x14ac:dyDescent="0.3">
      <c r="A392" s="2"/>
    </row>
    <row r="393" spans="1:1" ht="15.75" customHeight="1" x14ac:dyDescent="0.3">
      <c r="A393" s="2"/>
    </row>
    <row r="394" spans="1:1" ht="15.75" customHeight="1" x14ac:dyDescent="0.3">
      <c r="A394" s="2"/>
    </row>
    <row r="395" spans="1:1" ht="15.75" customHeight="1" x14ac:dyDescent="0.3">
      <c r="A395" s="2"/>
    </row>
    <row r="396" spans="1:1" ht="15.75" customHeight="1" x14ac:dyDescent="0.3">
      <c r="A396" s="2"/>
    </row>
    <row r="397" spans="1:1" ht="15.75" customHeight="1" x14ac:dyDescent="0.3">
      <c r="A397" s="2"/>
    </row>
    <row r="398" spans="1:1" ht="15.75" customHeight="1" x14ac:dyDescent="0.3">
      <c r="A398" s="2"/>
    </row>
    <row r="399" spans="1:1" ht="15.75" customHeight="1" x14ac:dyDescent="0.3">
      <c r="A399" s="2"/>
    </row>
    <row r="400" spans="1:1" ht="15.75" customHeight="1" x14ac:dyDescent="0.3">
      <c r="A400" s="2"/>
    </row>
    <row r="401" spans="1:1" ht="15.75" customHeight="1" x14ac:dyDescent="0.3">
      <c r="A401" s="2"/>
    </row>
    <row r="402" spans="1:1" ht="15.75" customHeight="1" x14ac:dyDescent="0.3">
      <c r="A402" s="2"/>
    </row>
    <row r="403" spans="1:1" ht="15.75" customHeight="1" x14ac:dyDescent="0.3">
      <c r="A403" s="2"/>
    </row>
    <row r="404" spans="1:1" ht="15.75" customHeight="1" x14ac:dyDescent="0.3">
      <c r="A404" s="2"/>
    </row>
    <row r="405" spans="1:1" ht="15.75" customHeight="1" x14ac:dyDescent="0.3">
      <c r="A405" s="2"/>
    </row>
    <row r="406" spans="1:1" ht="15.75" customHeight="1" x14ac:dyDescent="0.3">
      <c r="A406" s="2"/>
    </row>
    <row r="407" spans="1:1" ht="15.75" customHeight="1" x14ac:dyDescent="0.3">
      <c r="A407" s="2"/>
    </row>
    <row r="408" spans="1:1" ht="15.75" customHeight="1" x14ac:dyDescent="0.3">
      <c r="A408" s="2"/>
    </row>
    <row r="409" spans="1:1" ht="15.75" customHeight="1" x14ac:dyDescent="0.3">
      <c r="A409" s="2"/>
    </row>
    <row r="410" spans="1:1" ht="15.75" customHeight="1" x14ac:dyDescent="0.3">
      <c r="A410" s="2"/>
    </row>
    <row r="411" spans="1:1" ht="15.75" customHeight="1" x14ac:dyDescent="0.3">
      <c r="A411" s="2"/>
    </row>
    <row r="412" spans="1:1" ht="15.75" customHeight="1" x14ac:dyDescent="0.3">
      <c r="A412" s="2"/>
    </row>
    <row r="413" spans="1:1" ht="15.75" customHeight="1" x14ac:dyDescent="0.3">
      <c r="A413" s="2"/>
    </row>
    <row r="414" spans="1:1" ht="15.75" customHeight="1" x14ac:dyDescent="0.3">
      <c r="A414" s="2"/>
    </row>
    <row r="415" spans="1:1" ht="15.75" customHeight="1" x14ac:dyDescent="0.3">
      <c r="A415" s="2"/>
    </row>
    <row r="416" spans="1:1" ht="15.75" customHeight="1" x14ac:dyDescent="0.3">
      <c r="A416" s="2"/>
    </row>
    <row r="417" spans="1:1" ht="15.75" customHeight="1" x14ac:dyDescent="0.3">
      <c r="A417" s="2"/>
    </row>
    <row r="418" spans="1:1" ht="15.75" customHeight="1" x14ac:dyDescent="0.3">
      <c r="A418" s="2"/>
    </row>
    <row r="419" spans="1:1" ht="15.75" customHeight="1" x14ac:dyDescent="0.3">
      <c r="A419" s="2"/>
    </row>
    <row r="420" spans="1:1" ht="15.75" customHeight="1" x14ac:dyDescent="0.3">
      <c r="A420" s="2"/>
    </row>
    <row r="421" spans="1:1" ht="15.75" customHeight="1" x14ac:dyDescent="0.3">
      <c r="A421" s="2"/>
    </row>
    <row r="422" spans="1:1" ht="15.75" customHeight="1" x14ac:dyDescent="0.3">
      <c r="A422" s="2"/>
    </row>
    <row r="423" spans="1:1" ht="15.75" customHeight="1" x14ac:dyDescent="0.3">
      <c r="A423" s="2"/>
    </row>
    <row r="424" spans="1:1" ht="15.75" customHeight="1" x14ac:dyDescent="0.3">
      <c r="A424" s="2"/>
    </row>
    <row r="425" spans="1:1" ht="15.75" customHeight="1" x14ac:dyDescent="0.3">
      <c r="A425" s="2"/>
    </row>
    <row r="426" spans="1:1" ht="15.75" customHeight="1" x14ac:dyDescent="0.3">
      <c r="A426" s="2"/>
    </row>
    <row r="427" spans="1:1" ht="15.75" customHeight="1" x14ac:dyDescent="0.3">
      <c r="A427" s="2"/>
    </row>
    <row r="428" spans="1:1" ht="15.75" customHeight="1" x14ac:dyDescent="0.3">
      <c r="A428" s="2"/>
    </row>
    <row r="429" spans="1:1" ht="15.75" customHeight="1" x14ac:dyDescent="0.3">
      <c r="A429" s="2"/>
    </row>
    <row r="430" spans="1:1" ht="15.75" customHeight="1" x14ac:dyDescent="0.3">
      <c r="A430" s="2"/>
    </row>
    <row r="431" spans="1:1" ht="15.75" customHeight="1" x14ac:dyDescent="0.3">
      <c r="A431" s="2"/>
    </row>
    <row r="432" spans="1:1" ht="15.75" customHeight="1" x14ac:dyDescent="0.3">
      <c r="A432" s="2"/>
    </row>
    <row r="433" spans="1:1" ht="15.75" customHeight="1" x14ac:dyDescent="0.3">
      <c r="A433" s="2"/>
    </row>
    <row r="434" spans="1:1" ht="15.75" customHeight="1" x14ac:dyDescent="0.3">
      <c r="A434" s="2"/>
    </row>
    <row r="435" spans="1:1" ht="15.75" customHeight="1" x14ac:dyDescent="0.3">
      <c r="A435" s="2"/>
    </row>
    <row r="436" spans="1:1" ht="15.75" customHeight="1" x14ac:dyDescent="0.3">
      <c r="A436" s="2"/>
    </row>
    <row r="437" spans="1:1" ht="15.75" customHeight="1" x14ac:dyDescent="0.3">
      <c r="A437" s="2"/>
    </row>
    <row r="438" spans="1:1" ht="15.75" customHeight="1" x14ac:dyDescent="0.3">
      <c r="A438" s="2"/>
    </row>
    <row r="439" spans="1:1" ht="15.75" customHeight="1" x14ac:dyDescent="0.3">
      <c r="A439" s="2"/>
    </row>
    <row r="440" spans="1:1" ht="15.75" customHeight="1" x14ac:dyDescent="0.3">
      <c r="A440" s="2"/>
    </row>
    <row r="441" spans="1:1" ht="15.75" customHeight="1" x14ac:dyDescent="0.3">
      <c r="A441" s="2"/>
    </row>
    <row r="442" spans="1:1" ht="15.75" customHeight="1" x14ac:dyDescent="0.3">
      <c r="A442" s="2"/>
    </row>
    <row r="443" spans="1:1" ht="15.75" customHeight="1" x14ac:dyDescent="0.3">
      <c r="A443" s="2"/>
    </row>
    <row r="444" spans="1:1" ht="15.75" customHeight="1" x14ac:dyDescent="0.3">
      <c r="A444" s="2"/>
    </row>
    <row r="445" spans="1:1" ht="15.75" customHeight="1" x14ac:dyDescent="0.3">
      <c r="A445" s="2"/>
    </row>
    <row r="446" spans="1:1" ht="15.75" customHeight="1" x14ac:dyDescent="0.3">
      <c r="A446" s="2"/>
    </row>
    <row r="447" spans="1:1" ht="15.75" customHeight="1" x14ac:dyDescent="0.3">
      <c r="A447" s="2"/>
    </row>
    <row r="448" spans="1:1" ht="15.75" customHeight="1" x14ac:dyDescent="0.3">
      <c r="A448" s="2"/>
    </row>
    <row r="449" spans="1:1" ht="15.75" customHeight="1" x14ac:dyDescent="0.3">
      <c r="A449" s="2"/>
    </row>
    <row r="450" spans="1:1" ht="15.75" customHeight="1" x14ac:dyDescent="0.3">
      <c r="A450" s="2"/>
    </row>
    <row r="451" spans="1:1" ht="15.75" customHeight="1" x14ac:dyDescent="0.3">
      <c r="A451" s="2"/>
    </row>
    <row r="452" spans="1:1" ht="15.75" customHeight="1" x14ac:dyDescent="0.3">
      <c r="A452" s="2"/>
    </row>
    <row r="453" spans="1:1" ht="15.75" customHeight="1" x14ac:dyDescent="0.3">
      <c r="A453" s="2"/>
    </row>
    <row r="454" spans="1:1" ht="15.75" customHeight="1" x14ac:dyDescent="0.3">
      <c r="A454" s="2"/>
    </row>
    <row r="455" spans="1:1" ht="15.75" customHeight="1" x14ac:dyDescent="0.3">
      <c r="A455" s="2"/>
    </row>
    <row r="456" spans="1:1" ht="15.75" customHeight="1" x14ac:dyDescent="0.3">
      <c r="A456" s="2"/>
    </row>
    <row r="457" spans="1:1" ht="15.75" customHeight="1" x14ac:dyDescent="0.3">
      <c r="A457" s="2"/>
    </row>
    <row r="458" spans="1:1" ht="15.75" customHeight="1" x14ac:dyDescent="0.3">
      <c r="A458" s="2"/>
    </row>
    <row r="459" spans="1:1" ht="15.75" customHeight="1" x14ac:dyDescent="0.3">
      <c r="A459" s="2"/>
    </row>
    <row r="460" spans="1:1" ht="15.75" customHeight="1" x14ac:dyDescent="0.3">
      <c r="A460" s="2"/>
    </row>
    <row r="461" spans="1:1" ht="15.75" customHeight="1" x14ac:dyDescent="0.3">
      <c r="A461" s="2"/>
    </row>
    <row r="462" spans="1:1" ht="15.75" customHeight="1" x14ac:dyDescent="0.3">
      <c r="A462" s="2"/>
    </row>
    <row r="463" spans="1:1" ht="15.75" customHeight="1" x14ac:dyDescent="0.3">
      <c r="A463" s="2"/>
    </row>
    <row r="464" spans="1:1" ht="15.75" customHeight="1" x14ac:dyDescent="0.3">
      <c r="A464" s="2"/>
    </row>
    <row r="465" spans="1:1" ht="15.75" customHeight="1" x14ac:dyDescent="0.3">
      <c r="A465" s="2"/>
    </row>
    <row r="466" spans="1:1" ht="15.75" customHeight="1" x14ac:dyDescent="0.3">
      <c r="A466" s="2"/>
    </row>
    <row r="467" spans="1:1" ht="15.75" customHeight="1" x14ac:dyDescent="0.3">
      <c r="A467" s="2"/>
    </row>
    <row r="468" spans="1:1" ht="15.75" customHeight="1" x14ac:dyDescent="0.3">
      <c r="A468" s="2"/>
    </row>
    <row r="469" spans="1:1" ht="15.75" customHeight="1" x14ac:dyDescent="0.3">
      <c r="A469" s="2"/>
    </row>
    <row r="470" spans="1:1" ht="15.75" customHeight="1" x14ac:dyDescent="0.3">
      <c r="A470" s="2"/>
    </row>
    <row r="471" spans="1:1" ht="15.75" customHeight="1" x14ac:dyDescent="0.3">
      <c r="A471" s="2"/>
    </row>
    <row r="472" spans="1:1" ht="15.75" customHeight="1" x14ac:dyDescent="0.3">
      <c r="A472" s="2"/>
    </row>
    <row r="473" spans="1:1" ht="15.75" customHeight="1" x14ac:dyDescent="0.3">
      <c r="A473" s="2"/>
    </row>
    <row r="474" spans="1:1" ht="15.75" customHeight="1" x14ac:dyDescent="0.3">
      <c r="A474" s="2"/>
    </row>
    <row r="475" spans="1:1" ht="15.75" customHeight="1" x14ac:dyDescent="0.3">
      <c r="A475" s="2"/>
    </row>
    <row r="476" spans="1:1" ht="15.75" customHeight="1" x14ac:dyDescent="0.3">
      <c r="A476" s="2"/>
    </row>
    <row r="477" spans="1:1" ht="15.75" customHeight="1" x14ac:dyDescent="0.3">
      <c r="A477" s="2"/>
    </row>
    <row r="478" spans="1:1" ht="15.75" customHeight="1" x14ac:dyDescent="0.3">
      <c r="A478" s="2"/>
    </row>
    <row r="479" spans="1:1" ht="15.75" customHeight="1" x14ac:dyDescent="0.3">
      <c r="A479" s="2"/>
    </row>
    <row r="480" spans="1:1" ht="15.75" customHeight="1" x14ac:dyDescent="0.3">
      <c r="A480" s="2"/>
    </row>
    <row r="481" spans="1:1" ht="15.75" customHeight="1" x14ac:dyDescent="0.3">
      <c r="A481" s="2"/>
    </row>
    <row r="482" spans="1:1" ht="15.75" customHeight="1" x14ac:dyDescent="0.3">
      <c r="A482" s="2"/>
    </row>
    <row r="483" spans="1:1" ht="15.75" customHeight="1" x14ac:dyDescent="0.3">
      <c r="A483" s="2"/>
    </row>
    <row r="484" spans="1:1" ht="15.75" customHeight="1" x14ac:dyDescent="0.3">
      <c r="A484" s="2"/>
    </row>
    <row r="485" spans="1:1" ht="15.75" customHeight="1" x14ac:dyDescent="0.3">
      <c r="A485" s="2"/>
    </row>
    <row r="486" spans="1:1" ht="15.75" customHeight="1" x14ac:dyDescent="0.3">
      <c r="A486" s="2"/>
    </row>
    <row r="487" spans="1:1" ht="15.75" customHeight="1" x14ac:dyDescent="0.3">
      <c r="A487" s="2"/>
    </row>
    <row r="488" spans="1:1" ht="15.75" customHeight="1" x14ac:dyDescent="0.3">
      <c r="A488" s="2"/>
    </row>
    <row r="489" spans="1:1" ht="15.75" customHeight="1" x14ac:dyDescent="0.3">
      <c r="A489" s="2"/>
    </row>
    <row r="490" spans="1:1" ht="15.75" customHeight="1" x14ac:dyDescent="0.3">
      <c r="A490" s="2"/>
    </row>
    <row r="491" spans="1:1" ht="15.75" customHeight="1" x14ac:dyDescent="0.3">
      <c r="A491" s="2"/>
    </row>
    <row r="492" spans="1:1" ht="15.75" customHeight="1" x14ac:dyDescent="0.3">
      <c r="A492" s="2"/>
    </row>
    <row r="493" spans="1:1" ht="15.75" customHeight="1" x14ac:dyDescent="0.3">
      <c r="A493" s="2"/>
    </row>
    <row r="494" spans="1:1" ht="15.75" customHeight="1" x14ac:dyDescent="0.3">
      <c r="A494" s="2"/>
    </row>
    <row r="495" spans="1:1" ht="15.75" customHeight="1" x14ac:dyDescent="0.3">
      <c r="A495" s="2"/>
    </row>
    <row r="496" spans="1:1" ht="15.75" customHeight="1" x14ac:dyDescent="0.3">
      <c r="A496" s="2"/>
    </row>
    <row r="497" spans="1:1" ht="15.75" customHeight="1" x14ac:dyDescent="0.3">
      <c r="A497" s="2"/>
    </row>
    <row r="498" spans="1:1" ht="15.75" customHeight="1" x14ac:dyDescent="0.3">
      <c r="A498" s="2"/>
    </row>
    <row r="499" spans="1:1" ht="15.75" customHeight="1" x14ac:dyDescent="0.3">
      <c r="A499" s="2"/>
    </row>
    <row r="500" spans="1:1" ht="15.75" customHeight="1" x14ac:dyDescent="0.3">
      <c r="A500" s="2"/>
    </row>
    <row r="501" spans="1:1" ht="15.75" customHeight="1" x14ac:dyDescent="0.3">
      <c r="A501" s="2"/>
    </row>
    <row r="502" spans="1:1" ht="15.75" customHeight="1" x14ac:dyDescent="0.3">
      <c r="A502" s="2"/>
    </row>
    <row r="503" spans="1:1" ht="15.75" customHeight="1" x14ac:dyDescent="0.3">
      <c r="A503" s="2"/>
    </row>
    <row r="504" spans="1:1" ht="15.75" customHeight="1" x14ac:dyDescent="0.3">
      <c r="A504" s="2"/>
    </row>
    <row r="505" spans="1:1" ht="15.75" customHeight="1" x14ac:dyDescent="0.3">
      <c r="A505" s="2"/>
    </row>
    <row r="506" spans="1:1" ht="15.75" customHeight="1" x14ac:dyDescent="0.3">
      <c r="A506" s="2"/>
    </row>
    <row r="507" spans="1:1" ht="15.75" customHeight="1" x14ac:dyDescent="0.3">
      <c r="A507" s="2"/>
    </row>
    <row r="508" spans="1:1" ht="15.75" customHeight="1" x14ac:dyDescent="0.3">
      <c r="A508" s="2"/>
    </row>
    <row r="509" spans="1:1" ht="15.75" customHeight="1" x14ac:dyDescent="0.3">
      <c r="A509" s="2"/>
    </row>
    <row r="510" spans="1:1" ht="15.75" customHeight="1" x14ac:dyDescent="0.3">
      <c r="A510" s="2"/>
    </row>
    <row r="511" spans="1:1" ht="15.75" customHeight="1" x14ac:dyDescent="0.3">
      <c r="A511" s="2"/>
    </row>
    <row r="512" spans="1:1" ht="15.75" customHeight="1" x14ac:dyDescent="0.3">
      <c r="A512" s="2"/>
    </row>
    <row r="513" spans="1:1" ht="15.75" customHeight="1" x14ac:dyDescent="0.3">
      <c r="A513" s="2"/>
    </row>
    <row r="514" spans="1:1" ht="15.75" customHeight="1" x14ac:dyDescent="0.3">
      <c r="A514" s="2"/>
    </row>
    <row r="515" spans="1:1" ht="15.75" customHeight="1" x14ac:dyDescent="0.3">
      <c r="A515" s="2"/>
    </row>
    <row r="516" spans="1:1" ht="15.75" customHeight="1" x14ac:dyDescent="0.3">
      <c r="A516" s="2"/>
    </row>
    <row r="517" spans="1:1" ht="15.75" customHeight="1" x14ac:dyDescent="0.3">
      <c r="A517" s="2"/>
    </row>
    <row r="518" spans="1:1" ht="15.75" customHeight="1" x14ac:dyDescent="0.3">
      <c r="A518" s="2"/>
    </row>
    <row r="519" spans="1:1" ht="15.75" customHeight="1" x14ac:dyDescent="0.3">
      <c r="A519" s="2"/>
    </row>
    <row r="520" spans="1:1" ht="15.75" customHeight="1" x14ac:dyDescent="0.3">
      <c r="A520" s="2"/>
    </row>
    <row r="521" spans="1:1" ht="15.75" customHeight="1" x14ac:dyDescent="0.3">
      <c r="A521" s="2"/>
    </row>
    <row r="522" spans="1:1" ht="15.75" customHeight="1" x14ac:dyDescent="0.3">
      <c r="A522" s="2"/>
    </row>
    <row r="523" spans="1:1" ht="15.75" customHeight="1" x14ac:dyDescent="0.3">
      <c r="A523" s="2"/>
    </row>
    <row r="524" spans="1:1" ht="15.75" customHeight="1" x14ac:dyDescent="0.3">
      <c r="A524" s="2"/>
    </row>
    <row r="525" spans="1:1" ht="15.75" customHeight="1" x14ac:dyDescent="0.3">
      <c r="A525" s="2"/>
    </row>
    <row r="526" spans="1:1" ht="15.75" customHeight="1" x14ac:dyDescent="0.3">
      <c r="A526" s="2"/>
    </row>
    <row r="527" spans="1:1" ht="15.75" customHeight="1" x14ac:dyDescent="0.3">
      <c r="A527" s="2"/>
    </row>
    <row r="528" spans="1:1" ht="15.75" customHeight="1" x14ac:dyDescent="0.3">
      <c r="A528" s="2"/>
    </row>
    <row r="529" spans="1:1" ht="15.75" customHeight="1" x14ac:dyDescent="0.3">
      <c r="A529" s="2"/>
    </row>
    <row r="530" spans="1:1" ht="15.75" customHeight="1" x14ac:dyDescent="0.3">
      <c r="A530" s="2"/>
    </row>
    <row r="531" spans="1:1" ht="15.75" customHeight="1" x14ac:dyDescent="0.3">
      <c r="A531" s="2"/>
    </row>
    <row r="532" spans="1:1" ht="15.75" customHeight="1" x14ac:dyDescent="0.3">
      <c r="A532" s="2"/>
    </row>
    <row r="533" spans="1:1" ht="15.75" customHeight="1" x14ac:dyDescent="0.3">
      <c r="A533" s="2"/>
    </row>
    <row r="534" spans="1:1" ht="15.75" customHeight="1" x14ac:dyDescent="0.3">
      <c r="A534" s="2"/>
    </row>
    <row r="535" spans="1:1" ht="15.75" customHeight="1" x14ac:dyDescent="0.3">
      <c r="A535" s="2"/>
    </row>
    <row r="536" spans="1:1" ht="15.75" customHeight="1" x14ac:dyDescent="0.3">
      <c r="A536" s="2"/>
    </row>
    <row r="537" spans="1:1" ht="15.75" customHeight="1" x14ac:dyDescent="0.3">
      <c r="A537" s="2"/>
    </row>
    <row r="538" spans="1:1" ht="15.75" customHeight="1" x14ac:dyDescent="0.3">
      <c r="A538" s="2"/>
    </row>
    <row r="539" spans="1:1" ht="15.75" customHeight="1" x14ac:dyDescent="0.3">
      <c r="A539" s="2"/>
    </row>
    <row r="540" spans="1:1" ht="15.75" customHeight="1" x14ac:dyDescent="0.3">
      <c r="A540" s="2"/>
    </row>
    <row r="541" spans="1:1" ht="15.75" customHeight="1" x14ac:dyDescent="0.3">
      <c r="A541" s="2"/>
    </row>
    <row r="542" spans="1:1" ht="15.75" customHeight="1" x14ac:dyDescent="0.3">
      <c r="A542" s="2"/>
    </row>
    <row r="543" spans="1:1" ht="15.75" customHeight="1" x14ac:dyDescent="0.3">
      <c r="A543" s="2"/>
    </row>
    <row r="544" spans="1:1" ht="15.75" customHeight="1" x14ac:dyDescent="0.3">
      <c r="A544" s="2"/>
    </row>
    <row r="545" spans="1:1" ht="15.75" customHeight="1" x14ac:dyDescent="0.3">
      <c r="A545" s="2"/>
    </row>
    <row r="546" spans="1:1" ht="15.75" customHeight="1" x14ac:dyDescent="0.3">
      <c r="A546" s="2"/>
    </row>
    <row r="547" spans="1:1" ht="15.75" customHeight="1" x14ac:dyDescent="0.3">
      <c r="A547" s="2"/>
    </row>
    <row r="548" spans="1:1" ht="15.75" customHeight="1" x14ac:dyDescent="0.3">
      <c r="A548" s="2"/>
    </row>
    <row r="549" spans="1:1" ht="15.75" customHeight="1" x14ac:dyDescent="0.3">
      <c r="A549" s="2"/>
    </row>
    <row r="550" spans="1:1" ht="15.75" customHeight="1" x14ac:dyDescent="0.3">
      <c r="A550" s="2"/>
    </row>
    <row r="551" spans="1:1" ht="15.75" customHeight="1" x14ac:dyDescent="0.3">
      <c r="A551" s="2"/>
    </row>
    <row r="552" spans="1:1" ht="15.75" customHeight="1" x14ac:dyDescent="0.3">
      <c r="A552" s="2"/>
    </row>
    <row r="553" spans="1:1" ht="15.75" customHeight="1" x14ac:dyDescent="0.3">
      <c r="A553" s="2"/>
    </row>
    <row r="554" spans="1:1" ht="15.75" customHeight="1" x14ac:dyDescent="0.3">
      <c r="A554" s="2"/>
    </row>
    <row r="555" spans="1:1" ht="15.75" customHeight="1" x14ac:dyDescent="0.3">
      <c r="A555" s="2"/>
    </row>
    <row r="556" spans="1:1" ht="15.75" customHeight="1" x14ac:dyDescent="0.3">
      <c r="A556" s="2"/>
    </row>
    <row r="557" spans="1:1" ht="15.75" customHeight="1" x14ac:dyDescent="0.3">
      <c r="A557" s="2"/>
    </row>
    <row r="558" spans="1:1" ht="15.75" customHeight="1" x14ac:dyDescent="0.3">
      <c r="A558" s="2"/>
    </row>
    <row r="559" spans="1:1" ht="15.75" customHeight="1" x14ac:dyDescent="0.3">
      <c r="A559" s="2"/>
    </row>
    <row r="560" spans="1:1" ht="15.75" customHeight="1" x14ac:dyDescent="0.3">
      <c r="A560" s="2"/>
    </row>
    <row r="561" spans="1:1" ht="15.75" customHeight="1" x14ac:dyDescent="0.3">
      <c r="A561" s="2"/>
    </row>
    <row r="562" spans="1:1" ht="15.75" customHeight="1" x14ac:dyDescent="0.3">
      <c r="A562" s="2"/>
    </row>
    <row r="563" spans="1:1" ht="15.75" customHeight="1" x14ac:dyDescent="0.3">
      <c r="A563" s="2"/>
    </row>
    <row r="564" spans="1:1" ht="15.75" customHeight="1" x14ac:dyDescent="0.3">
      <c r="A564" s="2"/>
    </row>
    <row r="565" spans="1:1" ht="15.75" customHeight="1" x14ac:dyDescent="0.3">
      <c r="A565" s="2"/>
    </row>
    <row r="566" spans="1:1" ht="15.75" customHeight="1" x14ac:dyDescent="0.3">
      <c r="A566" s="2"/>
    </row>
    <row r="567" spans="1:1" ht="15.75" customHeight="1" x14ac:dyDescent="0.3">
      <c r="A567" s="2"/>
    </row>
    <row r="568" spans="1:1" ht="15.75" customHeight="1" x14ac:dyDescent="0.3">
      <c r="A568" s="2"/>
    </row>
    <row r="569" spans="1:1" ht="15.75" customHeight="1" x14ac:dyDescent="0.3">
      <c r="A569" s="2"/>
    </row>
    <row r="570" spans="1:1" ht="15.75" customHeight="1" x14ac:dyDescent="0.3">
      <c r="A570" s="2"/>
    </row>
    <row r="571" spans="1:1" ht="15.75" customHeight="1" x14ac:dyDescent="0.3">
      <c r="A571" s="2"/>
    </row>
    <row r="572" spans="1:1" ht="15.75" customHeight="1" x14ac:dyDescent="0.3">
      <c r="A572" s="2"/>
    </row>
    <row r="573" spans="1:1" ht="15.75" customHeight="1" x14ac:dyDescent="0.3">
      <c r="A573" s="2"/>
    </row>
    <row r="574" spans="1:1" ht="15.75" customHeight="1" x14ac:dyDescent="0.3">
      <c r="A574" s="2"/>
    </row>
    <row r="575" spans="1:1" ht="15.75" customHeight="1" x14ac:dyDescent="0.3">
      <c r="A575" s="2"/>
    </row>
    <row r="576" spans="1:1" ht="15.75" customHeight="1" x14ac:dyDescent="0.3">
      <c r="A576" s="2"/>
    </row>
    <row r="577" spans="1:1" ht="15.75" customHeight="1" x14ac:dyDescent="0.3">
      <c r="A577" s="2"/>
    </row>
    <row r="578" spans="1:1" ht="15.75" customHeight="1" x14ac:dyDescent="0.3">
      <c r="A578" s="2"/>
    </row>
    <row r="579" spans="1:1" ht="15.75" customHeight="1" x14ac:dyDescent="0.3">
      <c r="A579" s="2"/>
    </row>
    <row r="580" spans="1:1" ht="15.75" customHeight="1" x14ac:dyDescent="0.3">
      <c r="A580" s="2"/>
    </row>
    <row r="581" spans="1:1" ht="15.75" customHeight="1" x14ac:dyDescent="0.3">
      <c r="A581" s="2"/>
    </row>
    <row r="582" spans="1:1" ht="15.75" customHeight="1" x14ac:dyDescent="0.3">
      <c r="A582" s="2"/>
    </row>
    <row r="583" spans="1:1" ht="15.75" customHeight="1" x14ac:dyDescent="0.3">
      <c r="A583" s="2"/>
    </row>
    <row r="584" spans="1:1" ht="15.75" customHeight="1" x14ac:dyDescent="0.3">
      <c r="A584" s="2"/>
    </row>
    <row r="585" spans="1:1" ht="15.75" customHeight="1" x14ac:dyDescent="0.3">
      <c r="A585" s="2"/>
    </row>
    <row r="586" spans="1:1" ht="15.75" customHeight="1" x14ac:dyDescent="0.3">
      <c r="A586" s="2"/>
    </row>
    <row r="587" spans="1:1" ht="15.75" customHeight="1" x14ac:dyDescent="0.3">
      <c r="A587" s="2"/>
    </row>
    <row r="588" spans="1:1" ht="15.75" customHeight="1" x14ac:dyDescent="0.3">
      <c r="A588" s="2"/>
    </row>
    <row r="589" spans="1:1" ht="15.75" customHeight="1" x14ac:dyDescent="0.3">
      <c r="A589" s="2"/>
    </row>
    <row r="590" spans="1:1" ht="15.75" customHeight="1" x14ac:dyDescent="0.3">
      <c r="A590" s="2"/>
    </row>
    <row r="591" spans="1:1" ht="15.75" customHeight="1" x14ac:dyDescent="0.3">
      <c r="A591" s="2"/>
    </row>
    <row r="592" spans="1:1" ht="15.75" customHeight="1" x14ac:dyDescent="0.3">
      <c r="A592" s="2"/>
    </row>
    <row r="593" spans="1:1" ht="15.75" customHeight="1" x14ac:dyDescent="0.3">
      <c r="A593" s="2"/>
    </row>
    <row r="594" spans="1:1" ht="15.75" customHeight="1" x14ac:dyDescent="0.3">
      <c r="A594" s="2"/>
    </row>
    <row r="595" spans="1:1" ht="15.75" customHeight="1" x14ac:dyDescent="0.3">
      <c r="A595" s="2"/>
    </row>
    <row r="596" spans="1:1" ht="15.75" customHeight="1" x14ac:dyDescent="0.3">
      <c r="A596" s="2"/>
    </row>
    <row r="597" spans="1:1" ht="15.75" customHeight="1" x14ac:dyDescent="0.3">
      <c r="A597" s="2"/>
    </row>
    <row r="598" spans="1:1" ht="15.75" customHeight="1" x14ac:dyDescent="0.3">
      <c r="A598" s="2"/>
    </row>
    <row r="599" spans="1:1" ht="15.75" customHeight="1" x14ac:dyDescent="0.3">
      <c r="A599" s="2"/>
    </row>
    <row r="600" spans="1:1" ht="15.75" customHeight="1" x14ac:dyDescent="0.3">
      <c r="A600" s="2"/>
    </row>
    <row r="601" spans="1:1" ht="15.75" customHeight="1" x14ac:dyDescent="0.3">
      <c r="A601" s="2"/>
    </row>
    <row r="602" spans="1:1" ht="15.75" customHeight="1" x14ac:dyDescent="0.3">
      <c r="A602" s="2"/>
    </row>
    <row r="603" spans="1:1" ht="15.75" customHeight="1" x14ac:dyDescent="0.3">
      <c r="A603" s="2"/>
    </row>
    <row r="604" spans="1:1" ht="15.75" customHeight="1" x14ac:dyDescent="0.3">
      <c r="A604" s="2"/>
    </row>
    <row r="605" spans="1:1" ht="15.75" customHeight="1" x14ac:dyDescent="0.3">
      <c r="A605" s="2"/>
    </row>
    <row r="606" spans="1:1" ht="15.75" customHeight="1" x14ac:dyDescent="0.3">
      <c r="A606" s="2"/>
    </row>
    <row r="607" spans="1:1" ht="15.75" customHeight="1" x14ac:dyDescent="0.3">
      <c r="A607" s="2"/>
    </row>
    <row r="608" spans="1:1" ht="15.75" customHeight="1" x14ac:dyDescent="0.3">
      <c r="A608" s="2"/>
    </row>
    <row r="609" spans="1:1" ht="15.75" customHeight="1" x14ac:dyDescent="0.3">
      <c r="A609" s="2"/>
    </row>
    <row r="610" spans="1:1" ht="15.75" customHeight="1" x14ac:dyDescent="0.3">
      <c r="A610" s="2"/>
    </row>
    <row r="611" spans="1:1" ht="15.75" customHeight="1" x14ac:dyDescent="0.3">
      <c r="A611" s="2"/>
    </row>
    <row r="612" spans="1:1" ht="15.75" customHeight="1" x14ac:dyDescent="0.3">
      <c r="A612" s="2"/>
    </row>
    <row r="613" spans="1:1" ht="15.75" customHeight="1" x14ac:dyDescent="0.3">
      <c r="A613" s="2"/>
    </row>
    <row r="614" spans="1:1" ht="15.75" customHeight="1" x14ac:dyDescent="0.3">
      <c r="A614" s="2"/>
    </row>
    <row r="615" spans="1:1" ht="15.75" customHeight="1" x14ac:dyDescent="0.3">
      <c r="A615" s="2"/>
    </row>
    <row r="616" spans="1:1" ht="15.75" customHeight="1" x14ac:dyDescent="0.3">
      <c r="A616" s="2"/>
    </row>
    <row r="617" spans="1:1" ht="15.75" customHeight="1" x14ac:dyDescent="0.3">
      <c r="A617" s="2"/>
    </row>
    <row r="618" spans="1:1" ht="15.75" customHeight="1" x14ac:dyDescent="0.3">
      <c r="A618" s="2"/>
    </row>
    <row r="619" spans="1:1" ht="15.75" customHeight="1" x14ac:dyDescent="0.3">
      <c r="A619" s="2"/>
    </row>
    <row r="620" spans="1:1" ht="15.75" customHeight="1" x14ac:dyDescent="0.3">
      <c r="A620" s="2"/>
    </row>
    <row r="621" spans="1:1" ht="15.75" customHeight="1" x14ac:dyDescent="0.3">
      <c r="A621" s="2"/>
    </row>
    <row r="622" spans="1:1" ht="15.75" customHeight="1" x14ac:dyDescent="0.3">
      <c r="A622" s="2"/>
    </row>
    <row r="623" spans="1:1" ht="15.75" customHeight="1" x14ac:dyDescent="0.3">
      <c r="A623" s="2"/>
    </row>
    <row r="624" spans="1:1" ht="15.75" customHeight="1" x14ac:dyDescent="0.3">
      <c r="A624" s="2"/>
    </row>
    <row r="625" spans="1:1" ht="15.75" customHeight="1" x14ac:dyDescent="0.3">
      <c r="A625" s="2"/>
    </row>
    <row r="626" spans="1:1" ht="15.75" customHeight="1" x14ac:dyDescent="0.3">
      <c r="A626" s="2"/>
    </row>
    <row r="627" spans="1:1" ht="15.75" customHeight="1" x14ac:dyDescent="0.3">
      <c r="A627" s="2"/>
    </row>
    <row r="628" spans="1:1" ht="15.75" customHeight="1" x14ac:dyDescent="0.3">
      <c r="A628" s="2"/>
    </row>
    <row r="629" spans="1:1" ht="15.75" customHeight="1" x14ac:dyDescent="0.3">
      <c r="A629" s="2"/>
    </row>
    <row r="630" spans="1:1" ht="15.75" customHeight="1" x14ac:dyDescent="0.3">
      <c r="A630" s="2"/>
    </row>
    <row r="631" spans="1:1" ht="15.75" customHeight="1" x14ac:dyDescent="0.3">
      <c r="A631" s="2"/>
    </row>
    <row r="632" spans="1:1" ht="15.75" customHeight="1" x14ac:dyDescent="0.3">
      <c r="A632" s="2"/>
    </row>
    <row r="633" spans="1:1" ht="15.75" customHeight="1" x14ac:dyDescent="0.3">
      <c r="A633" s="2"/>
    </row>
    <row r="634" spans="1:1" ht="15.75" customHeight="1" x14ac:dyDescent="0.3">
      <c r="A634" s="2"/>
    </row>
    <row r="635" spans="1:1" ht="15.75" customHeight="1" x14ac:dyDescent="0.3">
      <c r="A635" s="2"/>
    </row>
    <row r="636" spans="1:1" ht="15.75" customHeight="1" x14ac:dyDescent="0.3">
      <c r="A636" s="2"/>
    </row>
    <row r="637" spans="1:1" ht="15.75" customHeight="1" x14ac:dyDescent="0.3">
      <c r="A637" s="2"/>
    </row>
    <row r="638" spans="1:1" ht="15.75" customHeight="1" x14ac:dyDescent="0.3">
      <c r="A638" s="2"/>
    </row>
    <row r="639" spans="1:1" ht="15.75" customHeight="1" x14ac:dyDescent="0.3">
      <c r="A639" s="2"/>
    </row>
    <row r="640" spans="1:1" ht="15.75" customHeight="1" x14ac:dyDescent="0.3">
      <c r="A640" s="2"/>
    </row>
    <row r="641" spans="1:1" ht="15.75" customHeight="1" x14ac:dyDescent="0.3">
      <c r="A641" s="2"/>
    </row>
    <row r="642" spans="1:1" ht="15.75" customHeight="1" x14ac:dyDescent="0.3">
      <c r="A642" s="2"/>
    </row>
    <row r="643" spans="1:1" ht="15.75" customHeight="1" x14ac:dyDescent="0.3">
      <c r="A643" s="2"/>
    </row>
    <row r="644" spans="1:1" ht="15.75" customHeight="1" x14ac:dyDescent="0.3">
      <c r="A644" s="2"/>
    </row>
    <row r="645" spans="1:1" ht="15.75" customHeight="1" x14ac:dyDescent="0.3">
      <c r="A645" s="2"/>
    </row>
    <row r="646" spans="1:1" ht="15.75" customHeight="1" x14ac:dyDescent="0.3">
      <c r="A646" s="2"/>
    </row>
    <row r="647" spans="1:1" ht="15.75" customHeight="1" x14ac:dyDescent="0.3">
      <c r="A647" s="2"/>
    </row>
    <row r="648" spans="1:1" ht="15.75" customHeight="1" x14ac:dyDescent="0.3">
      <c r="A648" s="2"/>
    </row>
    <row r="649" spans="1:1" ht="15.75" customHeight="1" x14ac:dyDescent="0.3">
      <c r="A649" s="2"/>
    </row>
    <row r="650" spans="1:1" ht="15.75" customHeight="1" x14ac:dyDescent="0.3">
      <c r="A650" s="2"/>
    </row>
    <row r="651" spans="1:1" ht="15.75" customHeight="1" x14ac:dyDescent="0.3">
      <c r="A651" s="2"/>
    </row>
    <row r="652" spans="1:1" ht="15.75" customHeight="1" x14ac:dyDescent="0.3">
      <c r="A652" s="2"/>
    </row>
    <row r="653" spans="1:1" ht="15.75" customHeight="1" x14ac:dyDescent="0.3">
      <c r="A653" s="2"/>
    </row>
    <row r="654" spans="1:1" ht="15.75" customHeight="1" x14ac:dyDescent="0.3">
      <c r="A654" s="2"/>
    </row>
    <row r="655" spans="1:1" ht="15.75" customHeight="1" x14ac:dyDescent="0.3">
      <c r="A655" s="2"/>
    </row>
    <row r="656" spans="1:1" ht="15.75" customHeight="1" x14ac:dyDescent="0.3">
      <c r="A656" s="2"/>
    </row>
    <row r="657" spans="1:1" ht="15.75" customHeight="1" x14ac:dyDescent="0.3">
      <c r="A657" s="2"/>
    </row>
    <row r="658" spans="1:1" ht="15.75" customHeight="1" x14ac:dyDescent="0.3">
      <c r="A658" s="2"/>
    </row>
    <row r="659" spans="1:1" ht="15.75" customHeight="1" x14ac:dyDescent="0.3">
      <c r="A659" s="2"/>
    </row>
    <row r="660" spans="1:1" ht="15.75" customHeight="1" x14ac:dyDescent="0.3">
      <c r="A660" s="2"/>
    </row>
    <row r="661" spans="1:1" ht="15.75" customHeight="1" x14ac:dyDescent="0.3">
      <c r="A661" s="2"/>
    </row>
    <row r="662" spans="1:1" ht="15.75" customHeight="1" x14ac:dyDescent="0.3">
      <c r="A662" s="2"/>
    </row>
    <row r="663" spans="1:1" ht="15.75" customHeight="1" x14ac:dyDescent="0.3">
      <c r="A663" s="2"/>
    </row>
    <row r="664" spans="1:1" ht="15.75" customHeight="1" x14ac:dyDescent="0.3">
      <c r="A664" s="2"/>
    </row>
    <row r="665" spans="1:1" ht="15.75" customHeight="1" x14ac:dyDescent="0.3">
      <c r="A665" s="2"/>
    </row>
    <row r="666" spans="1:1" ht="15.75" customHeight="1" x14ac:dyDescent="0.3">
      <c r="A666" s="2"/>
    </row>
    <row r="667" spans="1:1" ht="15.75" customHeight="1" x14ac:dyDescent="0.3">
      <c r="A667" s="2"/>
    </row>
    <row r="668" spans="1:1" ht="15.75" customHeight="1" x14ac:dyDescent="0.3">
      <c r="A668" s="2"/>
    </row>
    <row r="669" spans="1:1" ht="15.75" customHeight="1" x14ac:dyDescent="0.3">
      <c r="A669" s="2"/>
    </row>
    <row r="670" spans="1:1" ht="15.75" customHeight="1" x14ac:dyDescent="0.3">
      <c r="A670" s="2"/>
    </row>
    <row r="671" spans="1:1" ht="15.75" customHeight="1" x14ac:dyDescent="0.3">
      <c r="A671" s="2"/>
    </row>
    <row r="672" spans="1:1" ht="15.75" customHeight="1" x14ac:dyDescent="0.3">
      <c r="A672" s="2"/>
    </row>
    <row r="673" spans="1:1" ht="15.75" customHeight="1" x14ac:dyDescent="0.3">
      <c r="A673" s="2"/>
    </row>
    <row r="674" spans="1:1" ht="15.75" customHeight="1" x14ac:dyDescent="0.3">
      <c r="A674" s="2"/>
    </row>
    <row r="675" spans="1:1" ht="15.75" customHeight="1" x14ac:dyDescent="0.3">
      <c r="A675" s="2"/>
    </row>
    <row r="676" spans="1:1" ht="15.75" customHeight="1" x14ac:dyDescent="0.3">
      <c r="A676" s="2"/>
    </row>
    <row r="677" spans="1:1" ht="15.75" customHeight="1" x14ac:dyDescent="0.3">
      <c r="A677" s="2"/>
    </row>
    <row r="678" spans="1:1" ht="15.75" customHeight="1" x14ac:dyDescent="0.3">
      <c r="A678" s="2"/>
    </row>
    <row r="679" spans="1:1" ht="15.75" customHeight="1" x14ac:dyDescent="0.3">
      <c r="A679" s="2"/>
    </row>
    <row r="680" spans="1:1" ht="15.75" customHeight="1" x14ac:dyDescent="0.3">
      <c r="A680" s="2"/>
    </row>
    <row r="681" spans="1:1" ht="15.75" customHeight="1" x14ac:dyDescent="0.3">
      <c r="A681" s="2"/>
    </row>
    <row r="682" spans="1:1" ht="15.75" customHeight="1" x14ac:dyDescent="0.3">
      <c r="A682" s="2"/>
    </row>
    <row r="683" spans="1:1" ht="15.75" customHeight="1" x14ac:dyDescent="0.3">
      <c r="A683" s="2"/>
    </row>
    <row r="684" spans="1:1" ht="15.75" customHeight="1" x14ac:dyDescent="0.3">
      <c r="A684" s="2"/>
    </row>
    <row r="685" spans="1:1" ht="15.75" customHeight="1" x14ac:dyDescent="0.3">
      <c r="A685" s="2"/>
    </row>
    <row r="686" spans="1:1" ht="15.75" customHeight="1" x14ac:dyDescent="0.3">
      <c r="A686" s="2"/>
    </row>
    <row r="687" spans="1:1" ht="15.75" customHeight="1" x14ac:dyDescent="0.3">
      <c r="A687" s="2"/>
    </row>
    <row r="688" spans="1:1" ht="15.75" customHeight="1" x14ac:dyDescent="0.3">
      <c r="A688" s="2"/>
    </row>
    <row r="689" spans="1:1" ht="15.75" customHeight="1" x14ac:dyDescent="0.3">
      <c r="A689" s="2"/>
    </row>
    <row r="690" spans="1:1" ht="15.75" customHeight="1" x14ac:dyDescent="0.3">
      <c r="A690" s="2"/>
    </row>
    <row r="691" spans="1:1" ht="15.75" customHeight="1" x14ac:dyDescent="0.3">
      <c r="A691" s="2"/>
    </row>
    <row r="692" spans="1:1" ht="15.75" customHeight="1" x14ac:dyDescent="0.3">
      <c r="A692" s="2"/>
    </row>
    <row r="693" spans="1:1" ht="15.75" customHeight="1" x14ac:dyDescent="0.3">
      <c r="A693" s="2"/>
    </row>
    <row r="694" spans="1:1" ht="15.75" customHeight="1" x14ac:dyDescent="0.3">
      <c r="A694" s="2"/>
    </row>
    <row r="695" spans="1:1" ht="15.75" customHeight="1" x14ac:dyDescent="0.3">
      <c r="A695" s="2"/>
    </row>
    <row r="696" spans="1:1" ht="15.75" customHeight="1" x14ac:dyDescent="0.3">
      <c r="A696" s="2"/>
    </row>
    <row r="697" spans="1:1" ht="15.75" customHeight="1" x14ac:dyDescent="0.3">
      <c r="A697" s="2"/>
    </row>
    <row r="698" spans="1:1" ht="15.75" customHeight="1" x14ac:dyDescent="0.3">
      <c r="A698" s="2"/>
    </row>
    <row r="699" spans="1:1" ht="15.75" customHeight="1" x14ac:dyDescent="0.3">
      <c r="A699" s="2"/>
    </row>
    <row r="700" spans="1:1" ht="15.75" customHeight="1" x14ac:dyDescent="0.3">
      <c r="A700" s="2"/>
    </row>
    <row r="701" spans="1:1" ht="15.75" customHeight="1" x14ac:dyDescent="0.3">
      <c r="A701" s="2"/>
    </row>
    <row r="702" spans="1:1" ht="15.75" customHeight="1" x14ac:dyDescent="0.3">
      <c r="A702" s="2"/>
    </row>
    <row r="703" spans="1:1" ht="15.75" customHeight="1" x14ac:dyDescent="0.3">
      <c r="A703" s="2"/>
    </row>
    <row r="704" spans="1:1" ht="15.75" customHeight="1" x14ac:dyDescent="0.3">
      <c r="A704" s="2"/>
    </row>
    <row r="705" spans="1:1" ht="15.75" customHeight="1" x14ac:dyDescent="0.3">
      <c r="A705" s="2"/>
    </row>
    <row r="706" spans="1:1" ht="15.75" customHeight="1" x14ac:dyDescent="0.3">
      <c r="A706" s="2"/>
    </row>
    <row r="707" spans="1:1" ht="15.75" customHeight="1" x14ac:dyDescent="0.3">
      <c r="A707" s="2"/>
    </row>
    <row r="708" spans="1:1" ht="15.75" customHeight="1" x14ac:dyDescent="0.3">
      <c r="A708" s="2"/>
    </row>
    <row r="709" spans="1:1" ht="15.75" customHeight="1" x14ac:dyDescent="0.3">
      <c r="A709" s="2"/>
    </row>
    <row r="710" spans="1:1" ht="15.75" customHeight="1" x14ac:dyDescent="0.3">
      <c r="A710" s="2"/>
    </row>
    <row r="711" spans="1:1" ht="15.75" customHeight="1" x14ac:dyDescent="0.3">
      <c r="A711" s="2"/>
    </row>
    <row r="712" spans="1:1" ht="15.75" customHeight="1" x14ac:dyDescent="0.3">
      <c r="A712" s="2"/>
    </row>
    <row r="713" spans="1:1" ht="15.75" customHeight="1" x14ac:dyDescent="0.3">
      <c r="A713" s="2"/>
    </row>
    <row r="714" spans="1:1" ht="15.75" customHeight="1" x14ac:dyDescent="0.3">
      <c r="A714" s="2"/>
    </row>
    <row r="715" spans="1:1" ht="15.75" customHeight="1" x14ac:dyDescent="0.3">
      <c r="A715" s="2"/>
    </row>
    <row r="716" spans="1:1" ht="15.75" customHeight="1" x14ac:dyDescent="0.3">
      <c r="A716" s="2"/>
    </row>
    <row r="717" spans="1:1" ht="15.75" customHeight="1" x14ac:dyDescent="0.3">
      <c r="A717" s="2"/>
    </row>
    <row r="718" spans="1:1" ht="15.75" customHeight="1" x14ac:dyDescent="0.3">
      <c r="A718" s="2"/>
    </row>
    <row r="719" spans="1:1" ht="15.75" customHeight="1" x14ac:dyDescent="0.3">
      <c r="A719" s="2"/>
    </row>
    <row r="720" spans="1:1" ht="15.75" customHeight="1" x14ac:dyDescent="0.3">
      <c r="A720" s="2"/>
    </row>
    <row r="721" spans="1:1" ht="15.75" customHeight="1" x14ac:dyDescent="0.3">
      <c r="A721" s="2"/>
    </row>
    <row r="722" spans="1:1" ht="15.75" customHeight="1" x14ac:dyDescent="0.3">
      <c r="A722" s="2"/>
    </row>
    <row r="723" spans="1:1" ht="15.75" customHeight="1" x14ac:dyDescent="0.3">
      <c r="A723" s="2"/>
    </row>
    <row r="724" spans="1:1" ht="15.75" customHeight="1" x14ac:dyDescent="0.3">
      <c r="A724" s="2"/>
    </row>
    <row r="725" spans="1:1" ht="15.75" customHeight="1" x14ac:dyDescent="0.3">
      <c r="A725" s="2"/>
    </row>
    <row r="726" spans="1:1" ht="15.75" customHeight="1" x14ac:dyDescent="0.3">
      <c r="A726" s="2"/>
    </row>
    <row r="727" spans="1:1" ht="15.75" customHeight="1" x14ac:dyDescent="0.3">
      <c r="A727" s="2"/>
    </row>
    <row r="728" spans="1:1" ht="15.75" customHeight="1" x14ac:dyDescent="0.3">
      <c r="A728" s="2"/>
    </row>
    <row r="729" spans="1:1" ht="15.75" customHeight="1" x14ac:dyDescent="0.3">
      <c r="A729" s="2"/>
    </row>
    <row r="730" spans="1:1" ht="15.75" customHeight="1" x14ac:dyDescent="0.3">
      <c r="A730" s="2"/>
    </row>
    <row r="731" spans="1:1" ht="15.75" customHeight="1" x14ac:dyDescent="0.3">
      <c r="A731" s="2"/>
    </row>
    <row r="732" spans="1:1" ht="15.75" customHeight="1" x14ac:dyDescent="0.3">
      <c r="A732" s="2"/>
    </row>
    <row r="733" spans="1:1" ht="15.75" customHeight="1" x14ac:dyDescent="0.3">
      <c r="A733" s="2"/>
    </row>
    <row r="734" spans="1:1" ht="15.75" customHeight="1" x14ac:dyDescent="0.3">
      <c r="A734" s="2"/>
    </row>
    <row r="735" spans="1:1" ht="15.75" customHeight="1" x14ac:dyDescent="0.3">
      <c r="A735" s="2"/>
    </row>
    <row r="736" spans="1:1" ht="15.75" customHeight="1" x14ac:dyDescent="0.3">
      <c r="A736" s="2"/>
    </row>
    <row r="737" spans="1:1" ht="15.75" customHeight="1" x14ac:dyDescent="0.3">
      <c r="A737" s="2"/>
    </row>
    <row r="738" spans="1:1" ht="15.75" customHeight="1" x14ac:dyDescent="0.3">
      <c r="A738" s="2"/>
    </row>
    <row r="739" spans="1:1" ht="15.75" customHeight="1" x14ac:dyDescent="0.3">
      <c r="A739" s="2"/>
    </row>
    <row r="740" spans="1:1" ht="15.75" customHeight="1" x14ac:dyDescent="0.3">
      <c r="A740" s="2"/>
    </row>
    <row r="741" spans="1:1" ht="15.75" customHeight="1" x14ac:dyDescent="0.3">
      <c r="A741" s="2"/>
    </row>
    <row r="742" spans="1:1" ht="15.75" customHeight="1" x14ac:dyDescent="0.3">
      <c r="A742" s="2"/>
    </row>
    <row r="743" spans="1:1" ht="15.75" customHeight="1" x14ac:dyDescent="0.3">
      <c r="A743" s="2"/>
    </row>
    <row r="744" spans="1:1" ht="15.75" customHeight="1" x14ac:dyDescent="0.3">
      <c r="A744" s="2"/>
    </row>
    <row r="745" spans="1:1" ht="15.75" customHeight="1" x14ac:dyDescent="0.3">
      <c r="A745" s="2"/>
    </row>
    <row r="746" spans="1:1" ht="15.75" customHeight="1" x14ac:dyDescent="0.3">
      <c r="A746" s="2"/>
    </row>
    <row r="747" spans="1:1" ht="15.75" customHeight="1" x14ac:dyDescent="0.3">
      <c r="A747" s="2"/>
    </row>
    <row r="748" spans="1:1" ht="15.75" customHeight="1" x14ac:dyDescent="0.3">
      <c r="A748" s="2"/>
    </row>
    <row r="749" spans="1:1" ht="15.75" customHeight="1" x14ac:dyDescent="0.3">
      <c r="A749" s="2"/>
    </row>
    <row r="750" spans="1:1" ht="15.75" customHeight="1" x14ac:dyDescent="0.3">
      <c r="A750" s="2"/>
    </row>
    <row r="751" spans="1:1" ht="15.75" customHeight="1" x14ac:dyDescent="0.3">
      <c r="A751" s="2"/>
    </row>
    <row r="752" spans="1:1" ht="15.75" customHeight="1" x14ac:dyDescent="0.3">
      <c r="A752" s="2"/>
    </row>
    <row r="753" spans="1:1" ht="15.75" customHeight="1" x14ac:dyDescent="0.3">
      <c r="A753" s="2"/>
    </row>
    <row r="754" spans="1:1" ht="15.75" customHeight="1" x14ac:dyDescent="0.3">
      <c r="A754" s="2"/>
    </row>
    <row r="755" spans="1:1" ht="15.75" customHeight="1" x14ac:dyDescent="0.3">
      <c r="A755" s="2"/>
    </row>
    <row r="756" spans="1:1" ht="15.75" customHeight="1" x14ac:dyDescent="0.3">
      <c r="A756" s="2"/>
    </row>
    <row r="757" spans="1:1" ht="15.75" customHeight="1" x14ac:dyDescent="0.3">
      <c r="A757" s="2"/>
    </row>
    <row r="758" spans="1:1" ht="15.75" customHeight="1" x14ac:dyDescent="0.3">
      <c r="A758" s="2"/>
    </row>
    <row r="759" spans="1:1" ht="15.75" customHeight="1" x14ac:dyDescent="0.3">
      <c r="A759" s="2"/>
    </row>
    <row r="760" spans="1:1" ht="15.75" customHeight="1" x14ac:dyDescent="0.3">
      <c r="A760" s="2"/>
    </row>
    <row r="761" spans="1:1" ht="15.75" customHeight="1" x14ac:dyDescent="0.3">
      <c r="A761" s="2"/>
    </row>
    <row r="762" spans="1:1" ht="15.75" customHeight="1" x14ac:dyDescent="0.3">
      <c r="A762" s="2"/>
    </row>
    <row r="763" spans="1:1" ht="15.75" customHeight="1" x14ac:dyDescent="0.3">
      <c r="A763" s="2"/>
    </row>
    <row r="764" spans="1:1" ht="15.75" customHeight="1" x14ac:dyDescent="0.3">
      <c r="A764" s="2"/>
    </row>
    <row r="765" spans="1:1" ht="15.75" customHeight="1" x14ac:dyDescent="0.3">
      <c r="A765" s="2"/>
    </row>
    <row r="766" spans="1:1" ht="15.75" customHeight="1" x14ac:dyDescent="0.3">
      <c r="A766" s="2"/>
    </row>
    <row r="767" spans="1:1" ht="15.75" customHeight="1" x14ac:dyDescent="0.3">
      <c r="A767" s="2"/>
    </row>
    <row r="768" spans="1:1" ht="15.75" customHeight="1" x14ac:dyDescent="0.3">
      <c r="A768" s="2"/>
    </row>
    <row r="769" spans="1:1" ht="15.75" customHeight="1" x14ac:dyDescent="0.3">
      <c r="A769" s="2"/>
    </row>
    <row r="770" spans="1:1" ht="15.75" customHeight="1" x14ac:dyDescent="0.3">
      <c r="A770" s="2"/>
    </row>
    <row r="771" spans="1:1" ht="15.75" customHeight="1" x14ac:dyDescent="0.3">
      <c r="A771" s="2"/>
    </row>
    <row r="772" spans="1:1" ht="15.75" customHeight="1" x14ac:dyDescent="0.3">
      <c r="A772" s="2"/>
    </row>
    <row r="773" spans="1:1" ht="15.75" customHeight="1" x14ac:dyDescent="0.3">
      <c r="A773" s="2"/>
    </row>
    <row r="774" spans="1:1" ht="15.75" customHeight="1" x14ac:dyDescent="0.3">
      <c r="A774" s="2"/>
    </row>
    <row r="775" spans="1:1" ht="15.75" customHeight="1" x14ac:dyDescent="0.3">
      <c r="A775" s="2"/>
    </row>
    <row r="776" spans="1:1" ht="15.75" customHeight="1" x14ac:dyDescent="0.3">
      <c r="A776" s="2"/>
    </row>
    <row r="777" spans="1:1" ht="15.75" customHeight="1" x14ac:dyDescent="0.3">
      <c r="A777" s="2"/>
    </row>
    <row r="778" spans="1:1" ht="15.75" customHeight="1" x14ac:dyDescent="0.3">
      <c r="A778" s="2"/>
    </row>
    <row r="779" spans="1:1" ht="15.75" customHeight="1" x14ac:dyDescent="0.3">
      <c r="A779" s="2"/>
    </row>
    <row r="780" spans="1:1" ht="15.75" customHeight="1" x14ac:dyDescent="0.3">
      <c r="A780" s="2"/>
    </row>
    <row r="781" spans="1:1" ht="15.75" customHeight="1" x14ac:dyDescent="0.3">
      <c r="A781" s="2"/>
    </row>
    <row r="782" spans="1:1" ht="15.75" customHeight="1" x14ac:dyDescent="0.3">
      <c r="A782" s="2"/>
    </row>
    <row r="783" spans="1:1" ht="15.75" customHeight="1" x14ac:dyDescent="0.3">
      <c r="A783" s="2"/>
    </row>
    <row r="784" spans="1:1" ht="15.75" customHeight="1" x14ac:dyDescent="0.3">
      <c r="A784" s="2"/>
    </row>
    <row r="785" spans="1:1" ht="15.75" customHeight="1" x14ac:dyDescent="0.3">
      <c r="A785" s="2"/>
    </row>
    <row r="786" spans="1:1" ht="15.75" customHeight="1" x14ac:dyDescent="0.3">
      <c r="A786" s="2"/>
    </row>
    <row r="787" spans="1:1" ht="15.75" customHeight="1" x14ac:dyDescent="0.3">
      <c r="A787" s="2"/>
    </row>
    <row r="788" spans="1:1" ht="15.75" customHeight="1" x14ac:dyDescent="0.3">
      <c r="A788" s="2"/>
    </row>
    <row r="789" spans="1:1" ht="15.75" customHeight="1" x14ac:dyDescent="0.3">
      <c r="A789" s="2"/>
    </row>
    <row r="790" spans="1:1" ht="15.75" customHeight="1" x14ac:dyDescent="0.3">
      <c r="A790" s="2"/>
    </row>
    <row r="791" spans="1:1" ht="15.75" customHeight="1" x14ac:dyDescent="0.3">
      <c r="A791" s="2"/>
    </row>
    <row r="792" spans="1:1" ht="15.75" customHeight="1" x14ac:dyDescent="0.3">
      <c r="A792" s="2"/>
    </row>
    <row r="793" spans="1:1" ht="15.75" customHeight="1" x14ac:dyDescent="0.3">
      <c r="A793" s="2"/>
    </row>
    <row r="794" spans="1:1" ht="15.75" customHeight="1" x14ac:dyDescent="0.3">
      <c r="A794" s="2"/>
    </row>
    <row r="795" spans="1:1" ht="15.75" customHeight="1" x14ac:dyDescent="0.3">
      <c r="A795" s="2"/>
    </row>
    <row r="796" spans="1:1" ht="15.75" customHeight="1" x14ac:dyDescent="0.3">
      <c r="A796" s="2"/>
    </row>
    <row r="797" spans="1:1" ht="15.75" customHeight="1" x14ac:dyDescent="0.3">
      <c r="A797" s="2"/>
    </row>
    <row r="798" spans="1:1" ht="15.75" customHeight="1" x14ac:dyDescent="0.3">
      <c r="A798" s="2"/>
    </row>
    <row r="799" spans="1:1" ht="15.75" customHeight="1" x14ac:dyDescent="0.3">
      <c r="A799" s="2"/>
    </row>
    <row r="800" spans="1:1" ht="15.75" customHeight="1" x14ac:dyDescent="0.3">
      <c r="A800" s="2"/>
    </row>
    <row r="801" spans="1:1" ht="15.75" customHeight="1" x14ac:dyDescent="0.3">
      <c r="A801" s="2"/>
    </row>
    <row r="802" spans="1:1" ht="15.75" customHeight="1" x14ac:dyDescent="0.3">
      <c r="A802" s="2"/>
    </row>
    <row r="803" spans="1:1" ht="15.75" customHeight="1" x14ac:dyDescent="0.3">
      <c r="A803" s="2"/>
    </row>
    <row r="804" spans="1:1" ht="15.75" customHeight="1" x14ac:dyDescent="0.3">
      <c r="A804" s="2"/>
    </row>
    <row r="805" spans="1:1" ht="15.75" customHeight="1" x14ac:dyDescent="0.3">
      <c r="A805" s="2"/>
    </row>
    <row r="806" spans="1:1" ht="15.75" customHeight="1" x14ac:dyDescent="0.3">
      <c r="A806" s="2"/>
    </row>
    <row r="807" spans="1:1" ht="15.75" customHeight="1" x14ac:dyDescent="0.3">
      <c r="A807" s="2"/>
    </row>
    <row r="808" spans="1:1" ht="15.75" customHeight="1" x14ac:dyDescent="0.3">
      <c r="A808" s="2"/>
    </row>
    <row r="809" spans="1:1" ht="15.75" customHeight="1" x14ac:dyDescent="0.3">
      <c r="A809" s="2"/>
    </row>
    <row r="810" spans="1:1" ht="15.75" customHeight="1" x14ac:dyDescent="0.3">
      <c r="A810" s="2"/>
    </row>
    <row r="811" spans="1:1" ht="15.75" customHeight="1" x14ac:dyDescent="0.3">
      <c r="A811" s="2"/>
    </row>
    <row r="812" spans="1:1" ht="15.75" customHeight="1" x14ac:dyDescent="0.3">
      <c r="A812" s="2"/>
    </row>
    <row r="813" spans="1:1" ht="15.75" customHeight="1" x14ac:dyDescent="0.3">
      <c r="A813" s="2"/>
    </row>
    <row r="814" spans="1:1" ht="15.75" customHeight="1" x14ac:dyDescent="0.3">
      <c r="A814" s="2"/>
    </row>
    <row r="815" spans="1:1" ht="15.75" customHeight="1" x14ac:dyDescent="0.3">
      <c r="A815" s="2"/>
    </row>
    <row r="816" spans="1:1" ht="15.75" customHeight="1" x14ac:dyDescent="0.3">
      <c r="A816" s="2"/>
    </row>
    <row r="817" spans="1:1" ht="15.75" customHeight="1" x14ac:dyDescent="0.3">
      <c r="A817" s="2"/>
    </row>
    <row r="818" spans="1:1" ht="15.75" customHeight="1" x14ac:dyDescent="0.3">
      <c r="A818" s="2"/>
    </row>
    <row r="819" spans="1:1" ht="15.75" customHeight="1" x14ac:dyDescent="0.3">
      <c r="A819" s="2"/>
    </row>
    <row r="820" spans="1:1" ht="15.75" customHeight="1" x14ac:dyDescent="0.3">
      <c r="A820" s="2"/>
    </row>
    <row r="821" spans="1:1" ht="15.75" customHeight="1" x14ac:dyDescent="0.3">
      <c r="A821" s="2"/>
    </row>
    <row r="822" spans="1:1" ht="15.75" customHeight="1" x14ac:dyDescent="0.3">
      <c r="A822" s="2"/>
    </row>
    <row r="823" spans="1:1" ht="15.75" customHeight="1" x14ac:dyDescent="0.3">
      <c r="A823" s="2"/>
    </row>
    <row r="824" spans="1:1" ht="15.75" customHeight="1" x14ac:dyDescent="0.3">
      <c r="A824" s="2"/>
    </row>
    <row r="825" spans="1:1" ht="15.75" customHeight="1" x14ac:dyDescent="0.3">
      <c r="A825" s="2"/>
    </row>
    <row r="826" spans="1:1" ht="15.75" customHeight="1" x14ac:dyDescent="0.3">
      <c r="A826" s="2"/>
    </row>
    <row r="827" spans="1:1" ht="15.75" customHeight="1" x14ac:dyDescent="0.3">
      <c r="A827" s="2"/>
    </row>
    <row r="828" spans="1:1" ht="15.75" customHeight="1" x14ac:dyDescent="0.3">
      <c r="A828" s="2"/>
    </row>
    <row r="829" spans="1:1" ht="15.75" customHeight="1" x14ac:dyDescent="0.3">
      <c r="A829" s="2"/>
    </row>
    <row r="830" spans="1:1" ht="15.75" customHeight="1" x14ac:dyDescent="0.3">
      <c r="A830" s="2"/>
    </row>
    <row r="831" spans="1:1" ht="15.75" customHeight="1" x14ac:dyDescent="0.3">
      <c r="A831" s="2"/>
    </row>
    <row r="832" spans="1:1" ht="15.75" customHeight="1" x14ac:dyDescent="0.3">
      <c r="A832" s="2"/>
    </row>
    <row r="833" spans="1:1" ht="15.75" customHeight="1" x14ac:dyDescent="0.3">
      <c r="A833" s="2"/>
    </row>
    <row r="834" spans="1:1" ht="15.75" customHeight="1" x14ac:dyDescent="0.3">
      <c r="A834" s="2"/>
    </row>
    <row r="835" spans="1:1" ht="15.75" customHeight="1" x14ac:dyDescent="0.3">
      <c r="A835" s="2"/>
    </row>
    <row r="836" spans="1:1" ht="15.75" customHeight="1" x14ac:dyDescent="0.3">
      <c r="A836" s="2"/>
    </row>
    <row r="837" spans="1:1" ht="15.75" customHeight="1" x14ac:dyDescent="0.3">
      <c r="A837" s="2"/>
    </row>
    <row r="838" spans="1:1" ht="15.75" customHeight="1" x14ac:dyDescent="0.3">
      <c r="A838" s="2"/>
    </row>
    <row r="839" spans="1:1" ht="15.75" customHeight="1" x14ac:dyDescent="0.3">
      <c r="A839" s="2"/>
    </row>
    <row r="840" spans="1:1" ht="15.75" customHeight="1" x14ac:dyDescent="0.3">
      <c r="A840" s="2"/>
    </row>
    <row r="841" spans="1:1" ht="15.75" customHeight="1" x14ac:dyDescent="0.3">
      <c r="A841" s="2"/>
    </row>
    <row r="842" spans="1:1" ht="15.75" customHeight="1" x14ac:dyDescent="0.3">
      <c r="A842" s="2"/>
    </row>
    <row r="843" spans="1:1" ht="15.75" customHeight="1" x14ac:dyDescent="0.3">
      <c r="A843" s="2"/>
    </row>
    <row r="844" spans="1:1" ht="15.75" customHeight="1" x14ac:dyDescent="0.3">
      <c r="A844" s="2"/>
    </row>
    <row r="845" spans="1:1" ht="15.75" customHeight="1" x14ac:dyDescent="0.3">
      <c r="A845" s="2"/>
    </row>
    <row r="846" spans="1:1" ht="15.75" customHeight="1" x14ac:dyDescent="0.3">
      <c r="A846" s="2"/>
    </row>
    <row r="847" spans="1:1" ht="15.75" customHeight="1" x14ac:dyDescent="0.3">
      <c r="A847" s="2"/>
    </row>
    <row r="848" spans="1:1" ht="15.75" customHeight="1" x14ac:dyDescent="0.3">
      <c r="A848" s="2"/>
    </row>
    <row r="849" spans="1:1" ht="15.75" customHeight="1" x14ac:dyDescent="0.3">
      <c r="A849" s="2"/>
    </row>
    <row r="850" spans="1:1" ht="15.75" customHeight="1" x14ac:dyDescent="0.3">
      <c r="A850" s="2"/>
    </row>
    <row r="851" spans="1:1" ht="15.75" customHeight="1" x14ac:dyDescent="0.3">
      <c r="A851" s="2"/>
    </row>
    <row r="852" spans="1:1" ht="15.75" customHeight="1" x14ac:dyDescent="0.3">
      <c r="A852" s="2"/>
    </row>
    <row r="853" spans="1:1" ht="15.75" customHeight="1" x14ac:dyDescent="0.3">
      <c r="A853" s="2"/>
    </row>
    <row r="854" spans="1:1" ht="15.75" customHeight="1" x14ac:dyDescent="0.3">
      <c r="A854" s="2"/>
    </row>
    <row r="855" spans="1:1" ht="15.75" customHeight="1" x14ac:dyDescent="0.3">
      <c r="A855" s="2"/>
    </row>
    <row r="856" spans="1:1" ht="15.75" customHeight="1" x14ac:dyDescent="0.3">
      <c r="A856" s="2"/>
    </row>
    <row r="857" spans="1:1" ht="15.75" customHeight="1" x14ac:dyDescent="0.3">
      <c r="A857" s="2"/>
    </row>
    <row r="858" spans="1:1" ht="15.75" customHeight="1" x14ac:dyDescent="0.3">
      <c r="A858" s="2"/>
    </row>
    <row r="859" spans="1:1" ht="15.75" customHeight="1" x14ac:dyDescent="0.3">
      <c r="A859" s="2"/>
    </row>
    <row r="860" spans="1:1" ht="15.75" customHeight="1" x14ac:dyDescent="0.3">
      <c r="A860" s="2"/>
    </row>
    <row r="861" spans="1:1" ht="15.75" customHeight="1" x14ac:dyDescent="0.3">
      <c r="A861" s="2"/>
    </row>
    <row r="862" spans="1:1" ht="15.75" customHeight="1" x14ac:dyDescent="0.3">
      <c r="A862" s="2"/>
    </row>
    <row r="863" spans="1:1" ht="15.75" customHeight="1" x14ac:dyDescent="0.3">
      <c r="A863" s="2"/>
    </row>
    <row r="864" spans="1:1" ht="15.75" customHeight="1" x14ac:dyDescent="0.3">
      <c r="A864" s="2"/>
    </row>
    <row r="865" spans="1:1" ht="15.75" customHeight="1" x14ac:dyDescent="0.3">
      <c r="A865" s="2"/>
    </row>
    <row r="866" spans="1:1" ht="15.75" customHeight="1" x14ac:dyDescent="0.3">
      <c r="A866" s="2"/>
    </row>
    <row r="867" spans="1:1" ht="15.75" customHeight="1" x14ac:dyDescent="0.3">
      <c r="A867" s="2"/>
    </row>
    <row r="868" spans="1:1" ht="15.75" customHeight="1" x14ac:dyDescent="0.3">
      <c r="A868" s="2"/>
    </row>
    <row r="869" spans="1:1" ht="15.75" customHeight="1" x14ac:dyDescent="0.3">
      <c r="A869" s="2"/>
    </row>
    <row r="870" spans="1:1" ht="15.75" customHeight="1" x14ac:dyDescent="0.3">
      <c r="A870" s="2"/>
    </row>
    <row r="871" spans="1:1" ht="15.75" customHeight="1" x14ac:dyDescent="0.3">
      <c r="A871" s="2"/>
    </row>
    <row r="872" spans="1:1" ht="15.75" customHeight="1" x14ac:dyDescent="0.3">
      <c r="A872" s="2"/>
    </row>
    <row r="873" spans="1:1" ht="15.75" customHeight="1" x14ac:dyDescent="0.3">
      <c r="A873" s="2"/>
    </row>
    <row r="874" spans="1:1" ht="15.75" customHeight="1" x14ac:dyDescent="0.3">
      <c r="A874" s="2"/>
    </row>
    <row r="875" spans="1:1" ht="15.75" customHeight="1" x14ac:dyDescent="0.3">
      <c r="A875" s="2"/>
    </row>
    <row r="876" spans="1:1" ht="15.75" customHeight="1" x14ac:dyDescent="0.3">
      <c r="A876" s="2"/>
    </row>
    <row r="877" spans="1:1" ht="15.75" customHeight="1" x14ac:dyDescent="0.3">
      <c r="A877" s="2"/>
    </row>
    <row r="878" spans="1:1" ht="15.75" customHeight="1" x14ac:dyDescent="0.3">
      <c r="A878" s="2"/>
    </row>
    <row r="879" spans="1:1" ht="15.75" customHeight="1" x14ac:dyDescent="0.3">
      <c r="A879" s="2"/>
    </row>
    <row r="880" spans="1:1" ht="15.75" customHeight="1" x14ac:dyDescent="0.3">
      <c r="A880" s="2"/>
    </row>
    <row r="881" spans="1:1" ht="15.75" customHeight="1" x14ac:dyDescent="0.3">
      <c r="A881" s="2"/>
    </row>
    <row r="882" spans="1:1" ht="15.75" customHeight="1" x14ac:dyDescent="0.3">
      <c r="A882" s="2"/>
    </row>
    <row r="883" spans="1:1" ht="15.75" customHeight="1" x14ac:dyDescent="0.3">
      <c r="A883" s="2"/>
    </row>
    <row r="884" spans="1:1" ht="15.75" customHeight="1" x14ac:dyDescent="0.3">
      <c r="A884" s="2"/>
    </row>
    <row r="885" spans="1:1" ht="15.75" customHeight="1" x14ac:dyDescent="0.3">
      <c r="A885" s="2"/>
    </row>
    <row r="886" spans="1:1" ht="15.75" customHeight="1" x14ac:dyDescent="0.3">
      <c r="A886" s="2"/>
    </row>
    <row r="887" spans="1:1" ht="15.75" customHeight="1" x14ac:dyDescent="0.3">
      <c r="A887" s="2"/>
    </row>
    <row r="888" spans="1:1" ht="15.75" customHeight="1" x14ac:dyDescent="0.3">
      <c r="A888" s="2"/>
    </row>
    <row r="889" spans="1:1" ht="15.75" customHeight="1" x14ac:dyDescent="0.3">
      <c r="A889" s="2"/>
    </row>
    <row r="890" spans="1:1" ht="15.75" customHeight="1" x14ac:dyDescent="0.3">
      <c r="A890" s="2"/>
    </row>
    <row r="891" spans="1:1" ht="15.75" customHeight="1" x14ac:dyDescent="0.3">
      <c r="A891" s="2"/>
    </row>
    <row r="892" spans="1:1" ht="15.75" customHeight="1" x14ac:dyDescent="0.3">
      <c r="A892" s="2"/>
    </row>
    <row r="893" spans="1:1" ht="15.75" customHeight="1" x14ac:dyDescent="0.3">
      <c r="A893" s="2"/>
    </row>
    <row r="894" spans="1:1" ht="15.75" customHeight="1" x14ac:dyDescent="0.3">
      <c r="A894" s="2"/>
    </row>
    <row r="895" spans="1:1" ht="15.75" customHeight="1" x14ac:dyDescent="0.3">
      <c r="A895" s="2"/>
    </row>
    <row r="896" spans="1:1" ht="15.75" customHeight="1" x14ac:dyDescent="0.3">
      <c r="A896" s="2"/>
    </row>
    <row r="897" spans="1:1" ht="15.75" customHeight="1" x14ac:dyDescent="0.3">
      <c r="A897" s="2"/>
    </row>
    <row r="898" spans="1:1" ht="15.75" customHeight="1" x14ac:dyDescent="0.3">
      <c r="A898" s="2"/>
    </row>
    <row r="899" spans="1:1" ht="15.75" customHeight="1" x14ac:dyDescent="0.3">
      <c r="A899" s="2"/>
    </row>
    <row r="900" spans="1:1" ht="15.75" customHeight="1" x14ac:dyDescent="0.3">
      <c r="A900" s="2"/>
    </row>
    <row r="901" spans="1:1" ht="15.75" customHeight="1" x14ac:dyDescent="0.3">
      <c r="A901" s="2"/>
    </row>
    <row r="902" spans="1:1" ht="15.75" customHeight="1" x14ac:dyDescent="0.3">
      <c r="A902" s="2"/>
    </row>
    <row r="903" spans="1:1" ht="15.75" customHeight="1" x14ac:dyDescent="0.3">
      <c r="A903" s="2"/>
    </row>
    <row r="904" spans="1:1" ht="15.75" customHeight="1" x14ac:dyDescent="0.3">
      <c r="A904" s="2"/>
    </row>
    <row r="905" spans="1:1" ht="15.75" customHeight="1" x14ac:dyDescent="0.3">
      <c r="A905" s="2"/>
    </row>
    <row r="906" spans="1:1" ht="15.75" customHeight="1" x14ac:dyDescent="0.3">
      <c r="A906" s="2"/>
    </row>
    <row r="907" spans="1:1" ht="15.75" customHeight="1" x14ac:dyDescent="0.3">
      <c r="A907" s="2"/>
    </row>
    <row r="908" spans="1:1" ht="15.75" customHeight="1" x14ac:dyDescent="0.3">
      <c r="A908" s="2"/>
    </row>
    <row r="909" spans="1:1" ht="15.75" customHeight="1" x14ac:dyDescent="0.3">
      <c r="A909" s="2"/>
    </row>
    <row r="910" spans="1:1" ht="15.75" customHeight="1" x14ac:dyDescent="0.3">
      <c r="A910" s="2"/>
    </row>
    <row r="911" spans="1:1" ht="15.75" customHeight="1" x14ac:dyDescent="0.3">
      <c r="A911" s="2"/>
    </row>
    <row r="912" spans="1:1" ht="15.75" customHeight="1" x14ac:dyDescent="0.3">
      <c r="A912" s="2"/>
    </row>
    <row r="913" spans="1:1" ht="15.75" customHeight="1" x14ac:dyDescent="0.3">
      <c r="A913" s="2"/>
    </row>
    <row r="914" spans="1:1" ht="15.75" customHeight="1" x14ac:dyDescent="0.3">
      <c r="A914" s="2"/>
    </row>
    <row r="915" spans="1:1" ht="15.75" customHeight="1" x14ac:dyDescent="0.3">
      <c r="A915" s="2"/>
    </row>
    <row r="916" spans="1:1" ht="15.75" customHeight="1" x14ac:dyDescent="0.3">
      <c r="A916" s="2"/>
    </row>
    <row r="917" spans="1:1" ht="15.75" customHeight="1" x14ac:dyDescent="0.3">
      <c r="A917" s="2"/>
    </row>
    <row r="918" spans="1:1" ht="15.75" customHeight="1" x14ac:dyDescent="0.3">
      <c r="A918" s="2"/>
    </row>
    <row r="919" spans="1:1" ht="15.75" customHeight="1" x14ac:dyDescent="0.3">
      <c r="A919" s="2"/>
    </row>
    <row r="920" spans="1:1" ht="15.75" customHeight="1" x14ac:dyDescent="0.3">
      <c r="A920" s="2"/>
    </row>
    <row r="921" spans="1:1" ht="15.75" customHeight="1" x14ac:dyDescent="0.3">
      <c r="A921" s="2"/>
    </row>
    <row r="922" spans="1:1" ht="15.75" customHeight="1" x14ac:dyDescent="0.3">
      <c r="A922" s="2"/>
    </row>
    <row r="923" spans="1:1" ht="15.75" customHeight="1" x14ac:dyDescent="0.3">
      <c r="A923" s="2"/>
    </row>
    <row r="924" spans="1:1" ht="15.75" customHeight="1" x14ac:dyDescent="0.3">
      <c r="A924" s="2"/>
    </row>
    <row r="925" spans="1:1" ht="15.75" customHeight="1" x14ac:dyDescent="0.3">
      <c r="A925" s="2"/>
    </row>
    <row r="926" spans="1:1" ht="15.75" customHeight="1" x14ac:dyDescent="0.3">
      <c r="A926" s="2"/>
    </row>
    <row r="927" spans="1:1" ht="15.75" customHeight="1" x14ac:dyDescent="0.3">
      <c r="A927" s="2"/>
    </row>
    <row r="928" spans="1:1" ht="15.75" customHeight="1" x14ac:dyDescent="0.3">
      <c r="A928" s="2"/>
    </row>
    <row r="929" spans="1:1" ht="15.75" customHeight="1" x14ac:dyDescent="0.3">
      <c r="A929" s="2"/>
    </row>
    <row r="930" spans="1:1" ht="15.75" customHeight="1" x14ac:dyDescent="0.3">
      <c r="A930" s="2"/>
    </row>
    <row r="931" spans="1:1" ht="15.75" customHeight="1" x14ac:dyDescent="0.3">
      <c r="A931" s="2"/>
    </row>
    <row r="932" spans="1:1" ht="15.75" customHeight="1" x14ac:dyDescent="0.3">
      <c r="A932" s="2"/>
    </row>
    <row r="933" spans="1:1" ht="15.75" customHeight="1" x14ac:dyDescent="0.3">
      <c r="A933" s="2"/>
    </row>
    <row r="934" spans="1:1" ht="15.75" customHeight="1" x14ac:dyDescent="0.3">
      <c r="A934" s="2"/>
    </row>
    <row r="935" spans="1:1" ht="15.75" customHeight="1" x14ac:dyDescent="0.3">
      <c r="A935" s="2"/>
    </row>
    <row r="936" spans="1:1" ht="15.75" customHeight="1" x14ac:dyDescent="0.3">
      <c r="A936" s="2"/>
    </row>
    <row r="937" spans="1:1" ht="15.75" customHeight="1" x14ac:dyDescent="0.3">
      <c r="A937" s="2"/>
    </row>
    <row r="938" spans="1:1" ht="15.75" customHeight="1" x14ac:dyDescent="0.3">
      <c r="A938" s="2"/>
    </row>
    <row r="939" spans="1:1" ht="15.75" customHeight="1" x14ac:dyDescent="0.3">
      <c r="A939" s="2"/>
    </row>
    <row r="940" spans="1:1" ht="15.75" customHeight="1" x14ac:dyDescent="0.3">
      <c r="A940" s="2"/>
    </row>
    <row r="941" spans="1:1" ht="15.75" customHeight="1" x14ac:dyDescent="0.3">
      <c r="A941" s="2"/>
    </row>
    <row r="942" spans="1:1" ht="15.75" customHeight="1" x14ac:dyDescent="0.3">
      <c r="A942" s="2"/>
    </row>
    <row r="943" spans="1:1" ht="15.75" customHeight="1" x14ac:dyDescent="0.3">
      <c r="A943" s="2"/>
    </row>
    <row r="944" spans="1:1" ht="15.75" customHeight="1" x14ac:dyDescent="0.3">
      <c r="A944" s="2"/>
    </row>
    <row r="945" spans="1:1" ht="15.75" customHeight="1" x14ac:dyDescent="0.3">
      <c r="A945" s="2"/>
    </row>
    <row r="946" spans="1:1" ht="15.75" customHeight="1" x14ac:dyDescent="0.3">
      <c r="A946" s="2"/>
    </row>
    <row r="947" spans="1:1" ht="15.75" customHeight="1" x14ac:dyDescent="0.3">
      <c r="A947" s="2"/>
    </row>
    <row r="948" spans="1:1" ht="15.75" customHeight="1" x14ac:dyDescent="0.3">
      <c r="A948" s="2"/>
    </row>
    <row r="949" spans="1:1" ht="15.75" customHeight="1" x14ac:dyDescent="0.3">
      <c r="A949" s="2"/>
    </row>
    <row r="950" spans="1:1" ht="15.75" customHeight="1" x14ac:dyDescent="0.3">
      <c r="A950" s="2"/>
    </row>
    <row r="951" spans="1:1" ht="15.75" customHeight="1" x14ac:dyDescent="0.3">
      <c r="A951" s="2"/>
    </row>
    <row r="952" spans="1:1" ht="15.75" customHeight="1" x14ac:dyDescent="0.3">
      <c r="A952" s="2"/>
    </row>
    <row r="953" spans="1:1" ht="15.75" customHeight="1" x14ac:dyDescent="0.3">
      <c r="A953" s="2"/>
    </row>
    <row r="954" spans="1:1" ht="15.75" customHeight="1" x14ac:dyDescent="0.3">
      <c r="A954" s="2"/>
    </row>
    <row r="955" spans="1:1" ht="15.75" customHeight="1" x14ac:dyDescent="0.3">
      <c r="A955" s="2"/>
    </row>
    <row r="956" spans="1:1" ht="15.75" customHeight="1" x14ac:dyDescent="0.3">
      <c r="A956" s="2"/>
    </row>
    <row r="957" spans="1:1" ht="15.75" customHeight="1" x14ac:dyDescent="0.3">
      <c r="A957" s="2"/>
    </row>
    <row r="958" spans="1:1" ht="15.75" customHeight="1" x14ac:dyDescent="0.3">
      <c r="A958" s="2"/>
    </row>
    <row r="959" spans="1:1" ht="15.75" customHeight="1" x14ac:dyDescent="0.3">
      <c r="A959" s="2"/>
    </row>
    <row r="960" spans="1:1" ht="15.75" customHeight="1" x14ac:dyDescent="0.3">
      <c r="A960" s="2"/>
    </row>
    <row r="961" spans="1:1" ht="15.75" customHeight="1" x14ac:dyDescent="0.3">
      <c r="A961" s="2"/>
    </row>
    <row r="962" spans="1:1" ht="15.75" customHeight="1" x14ac:dyDescent="0.3">
      <c r="A962" s="2"/>
    </row>
    <row r="963" spans="1:1" ht="15.75" customHeight="1" x14ac:dyDescent="0.3">
      <c r="A963" s="2"/>
    </row>
    <row r="964" spans="1:1" ht="15.75" customHeight="1" x14ac:dyDescent="0.3">
      <c r="A964" s="2"/>
    </row>
    <row r="965" spans="1:1" ht="15.75" customHeight="1" x14ac:dyDescent="0.3">
      <c r="A965" s="2"/>
    </row>
    <row r="966" spans="1:1" ht="15.75" customHeight="1" x14ac:dyDescent="0.3">
      <c r="A966" s="2"/>
    </row>
    <row r="967" spans="1:1" ht="15.75" customHeight="1" x14ac:dyDescent="0.3">
      <c r="A967" s="2"/>
    </row>
    <row r="968" spans="1:1" ht="15.75" customHeight="1" x14ac:dyDescent="0.3">
      <c r="A968" s="2"/>
    </row>
    <row r="969" spans="1:1" ht="15.75" customHeight="1" x14ac:dyDescent="0.3">
      <c r="A969" s="2"/>
    </row>
    <row r="970" spans="1:1" ht="15.75" customHeight="1" x14ac:dyDescent="0.3">
      <c r="A970" s="2"/>
    </row>
    <row r="971" spans="1:1" ht="15.75" customHeight="1" x14ac:dyDescent="0.3">
      <c r="A971" s="2"/>
    </row>
    <row r="972" spans="1:1" ht="15.75" customHeight="1" x14ac:dyDescent="0.3">
      <c r="A972" s="2"/>
    </row>
    <row r="973" spans="1:1" ht="15.75" customHeight="1" x14ac:dyDescent="0.3">
      <c r="A973" s="2"/>
    </row>
    <row r="974" spans="1:1" ht="15.75" customHeight="1" x14ac:dyDescent="0.3">
      <c r="A974" s="2"/>
    </row>
    <row r="975" spans="1:1" ht="15.75" customHeight="1" x14ac:dyDescent="0.3">
      <c r="A975" s="2"/>
    </row>
    <row r="976" spans="1:1" ht="15.75" customHeight="1" x14ac:dyDescent="0.3">
      <c r="A976" s="2"/>
    </row>
    <row r="977" spans="1:1" ht="15.75" customHeight="1" x14ac:dyDescent="0.3">
      <c r="A977" s="2"/>
    </row>
    <row r="978" spans="1:1" ht="15.75" customHeight="1" x14ac:dyDescent="0.3">
      <c r="A978" s="2"/>
    </row>
    <row r="979" spans="1:1" ht="15.75" customHeight="1" x14ac:dyDescent="0.3">
      <c r="A979" s="2"/>
    </row>
    <row r="980" spans="1:1" ht="15.75" customHeight="1" x14ac:dyDescent="0.3">
      <c r="A980" s="2"/>
    </row>
    <row r="981" spans="1:1" ht="15.75" customHeight="1" x14ac:dyDescent="0.3">
      <c r="A981" s="2"/>
    </row>
    <row r="982" spans="1:1" ht="15.75" customHeight="1" x14ac:dyDescent="0.3">
      <c r="A982" s="2"/>
    </row>
    <row r="983" spans="1:1" ht="15.75" customHeight="1" x14ac:dyDescent="0.3">
      <c r="A983" s="2"/>
    </row>
    <row r="984" spans="1:1" ht="15.75" customHeight="1" x14ac:dyDescent="0.3">
      <c r="A984" s="2"/>
    </row>
    <row r="985" spans="1:1" ht="15.75" customHeight="1" x14ac:dyDescent="0.3">
      <c r="A985" s="2"/>
    </row>
    <row r="986" spans="1:1" ht="15.75" customHeight="1" x14ac:dyDescent="0.3">
      <c r="A986" s="2"/>
    </row>
    <row r="987" spans="1:1" ht="15.75" customHeight="1" x14ac:dyDescent="0.3">
      <c r="A987" s="2"/>
    </row>
    <row r="988" spans="1:1" ht="15.75" customHeight="1" x14ac:dyDescent="0.3">
      <c r="A988" s="2"/>
    </row>
    <row r="989" spans="1:1" ht="15.75" customHeight="1" x14ac:dyDescent="0.3">
      <c r="A989" s="2"/>
    </row>
    <row r="990" spans="1:1" ht="15.75" customHeight="1" x14ac:dyDescent="0.3">
      <c r="A990" s="2"/>
    </row>
    <row r="991" spans="1:1" ht="15.75" customHeight="1" x14ac:dyDescent="0.3">
      <c r="A991" s="2"/>
    </row>
    <row r="992" spans="1:1" ht="15.75" customHeight="1" x14ac:dyDescent="0.3">
      <c r="A992" s="2"/>
    </row>
    <row r="993" spans="1:1" ht="15.75" customHeight="1" x14ac:dyDescent="0.3">
      <c r="A993" s="2"/>
    </row>
    <row r="994" spans="1:1" ht="15.75" customHeight="1" x14ac:dyDescent="0.3">
      <c r="A994" s="2"/>
    </row>
    <row r="995" spans="1:1" ht="15.75" customHeight="1" x14ac:dyDescent="0.3">
      <c r="A995" s="2"/>
    </row>
    <row r="996" spans="1:1" ht="15.75" customHeight="1" x14ac:dyDescent="0.3">
      <c r="A996" s="2"/>
    </row>
    <row r="997" spans="1:1" ht="15.75" customHeight="1" x14ac:dyDescent="0.3">
      <c r="A997" s="2"/>
    </row>
    <row r="998" spans="1:1" ht="15.75" customHeight="1" x14ac:dyDescent="0.3">
      <c r="A998" s="2"/>
    </row>
    <row r="999" spans="1:1" ht="15.75" customHeight="1" x14ac:dyDescent="0.3">
      <c r="A999" s="2"/>
    </row>
    <row r="1000" spans="1:1" ht="15.75" customHeight="1" x14ac:dyDescent="0.3">
      <c r="A1000" s="2"/>
    </row>
  </sheetData>
  <mergeCells count="3">
    <mergeCell ref="E1:F1"/>
    <mergeCell ref="V3:V19"/>
    <mergeCell ref="L19:U19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zoomScaleNormal="100" workbookViewId="0"/>
  </sheetViews>
  <sheetFormatPr defaultColWidth="14.44140625" defaultRowHeight="14.4" x14ac:dyDescent="0.3"/>
  <cols>
    <col min="1" max="1" width="11.44140625" style="1" customWidth="1"/>
    <col min="2" max="2" width="11.33203125" style="1" customWidth="1"/>
    <col min="3" max="3" width="12.44140625" style="1" customWidth="1"/>
    <col min="4" max="4" width="14.88671875" style="1" customWidth="1"/>
    <col min="5" max="5" width="12.44140625" style="1" customWidth="1"/>
    <col min="6" max="6" width="27.5546875" style="1" customWidth="1"/>
    <col min="7" max="7" width="14.33203125" style="1" customWidth="1"/>
    <col min="8" max="8" width="15.109375" style="1" customWidth="1"/>
    <col min="9" max="9" width="11.44140625" style="1" customWidth="1"/>
    <col min="10" max="10" width="10.44140625" style="1" customWidth="1"/>
    <col min="11" max="11" width="31.33203125" style="1" customWidth="1"/>
    <col min="12" max="13" width="12.44140625" style="1" customWidth="1"/>
    <col min="14" max="14" width="26.5546875" style="1" customWidth="1"/>
    <col min="15" max="15" width="14.88671875" style="1" customWidth="1"/>
    <col min="16" max="16" width="12.44140625" style="1" customWidth="1"/>
    <col min="17" max="17" width="8.6640625" style="1" customWidth="1"/>
    <col min="18" max="18" width="7.109375" style="1" customWidth="1"/>
    <col min="19" max="19" width="7.33203125" style="1" customWidth="1"/>
    <col min="20" max="33" width="8.6640625" style="1" customWidth="1"/>
  </cols>
  <sheetData>
    <row r="1" spans="1:33" x14ac:dyDescent="0.3">
      <c r="G1" s="70"/>
      <c r="H1" s="71"/>
      <c r="I1" s="72"/>
      <c r="J1" s="70"/>
    </row>
    <row r="2" spans="1:33" ht="28.8" x14ac:dyDescent="0.3">
      <c r="A2" s="73" t="s">
        <v>1</v>
      </c>
      <c r="B2" s="74" t="s">
        <v>2</v>
      </c>
      <c r="C2" s="74" t="s">
        <v>3</v>
      </c>
      <c r="D2" s="74" t="s">
        <v>49</v>
      </c>
      <c r="E2" s="75" t="s">
        <v>50</v>
      </c>
      <c r="F2" s="76" t="s">
        <v>12</v>
      </c>
      <c r="G2" s="77" t="s">
        <v>51</v>
      </c>
      <c r="H2" s="78"/>
      <c r="I2" s="79" t="s">
        <v>51</v>
      </c>
      <c r="J2" s="80" t="s">
        <v>52</v>
      </c>
      <c r="K2" s="81" t="s">
        <v>53</v>
      </c>
      <c r="L2" s="81" t="s">
        <v>54</v>
      </c>
      <c r="M2" s="81" t="s">
        <v>55</v>
      </c>
      <c r="N2" s="3" t="s">
        <v>56</v>
      </c>
      <c r="O2" s="3" t="s">
        <v>3</v>
      </c>
      <c r="AE2" s="2" t="s">
        <v>57</v>
      </c>
      <c r="AF2" s="2">
        <v>0</v>
      </c>
      <c r="AG2" s="2"/>
    </row>
    <row r="3" spans="1:33" x14ac:dyDescent="0.3">
      <c r="A3" s="82">
        <v>40</v>
      </c>
      <c r="B3" s="83">
        <v>100</v>
      </c>
      <c r="C3" s="84">
        <v>0.4</v>
      </c>
      <c r="D3" s="85">
        <f t="shared" ref="D3:D9" si="0">C3*$E$12</f>
        <v>24.28</v>
      </c>
      <c r="E3" s="86">
        <f t="shared" ref="E3:E9" si="1">C3*$E$13</f>
        <v>29.439999999999998</v>
      </c>
      <c r="F3" s="87">
        <f>9.5</f>
        <v>9.5</v>
      </c>
      <c r="G3" s="88" t="s">
        <v>21</v>
      </c>
      <c r="H3" s="89"/>
      <c r="I3" s="90" t="s">
        <v>21</v>
      </c>
      <c r="J3" s="91"/>
      <c r="K3" s="92"/>
      <c r="L3" s="93"/>
      <c r="M3" s="25"/>
      <c r="N3" s="94"/>
      <c r="O3" s="95"/>
      <c r="AE3" s="2" t="s">
        <v>58</v>
      </c>
      <c r="AF3" s="96">
        <v>32000</v>
      </c>
      <c r="AG3" s="2"/>
    </row>
    <row r="4" spans="1:33" x14ac:dyDescent="0.3">
      <c r="A4" s="97">
        <v>90</v>
      </c>
      <c r="B4" s="98">
        <v>150</v>
      </c>
      <c r="C4" s="99">
        <v>0.6</v>
      </c>
      <c r="D4" s="85">
        <f t="shared" si="0"/>
        <v>36.42</v>
      </c>
      <c r="E4" s="86">
        <f t="shared" si="1"/>
        <v>44.16</v>
      </c>
      <c r="F4" s="87">
        <v>13.5</v>
      </c>
      <c r="G4" s="100" t="s">
        <v>22</v>
      </c>
      <c r="H4" s="101"/>
      <c r="I4" s="102" t="s">
        <v>22</v>
      </c>
      <c r="J4" s="91"/>
      <c r="K4" s="92"/>
      <c r="L4" s="93"/>
      <c r="M4" s="25"/>
      <c r="N4" s="94"/>
      <c r="O4" s="95"/>
      <c r="AE4" s="2" t="s">
        <v>59</v>
      </c>
      <c r="AF4" s="96">
        <v>38000</v>
      </c>
      <c r="AG4" s="2"/>
    </row>
    <row r="5" spans="1:33" x14ac:dyDescent="0.3">
      <c r="A5" s="82">
        <v>140</v>
      </c>
      <c r="B5" s="83">
        <v>200</v>
      </c>
      <c r="C5" s="84">
        <v>0.8</v>
      </c>
      <c r="D5" s="85">
        <f t="shared" si="0"/>
        <v>48.56</v>
      </c>
      <c r="E5" s="86">
        <f t="shared" si="1"/>
        <v>58.879999999999995</v>
      </c>
      <c r="F5" s="87">
        <v>17.5</v>
      </c>
      <c r="G5" s="88" t="s">
        <v>23</v>
      </c>
      <c r="H5" s="89"/>
      <c r="I5" s="103" t="s">
        <v>23</v>
      </c>
      <c r="J5" s="91"/>
      <c r="K5" s="92"/>
      <c r="L5" s="93"/>
      <c r="M5" s="25"/>
      <c r="N5" s="94"/>
      <c r="O5" s="95"/>
      <c r="AE5" s="2" t="s">
        <v>60</v>
      </c>
      <c r="AF5" s="96">
        <v>42000</v>
      </c>
      <c r="AG5" s="2"/>
    </row>
    <row r="6" spans="1:33" x14ac:dyDescent="0.3">
      <c r="A6" s="97">
        <v>190</v>
      </c>
      <c r="B6" s="98">
        <v>250</v>
      </c>
      <c r="C6" s="99">
        <v>1</v>
      </c>
      <c r="D6" s="85">
        <f t="shared" si="0"/>
        <v>60.7</v>
      </c>
      <c r="E6" s="86">
        <f t="shared" si="1"/>
        <v>73.599999999999994</v>
      </c>
      <c r="F6" s="87">
        <v>21.5</v>
      </c>
      <c r="G6" s="100" t="s">
        <v>24</v>
      </c>
      <c r="H6" s="101"/>
      <c r="I6" s="102" t="s">
        <v>24</v>
      </c>
      <c r="J6" s="91"/>
      <c r="K6" s="92"/>
      <c r="L6" s="93"/>
      <c r="M6" s="25"/>
      <c r="N6" s="94"/>
      <c r="O6" s="95"/>
      <c r="AE6" s="2" t="s">
        <v>61</v>
      </c>
      <c r="AF6" s="96">
        <v>48000</v>
      </c>
      <c r="AG6" s="2"/>
    </row>
    <row r="7" spans="1:33" x14ac:dyDescent="0.3">
      <c r="A7" s="82">
        <v>240</v>
      </c>
      <c r="B7" s="83">
        <v>300</v>
      </c>
      <c r="C7" s="84">
        <v>1.2</v>
      </c>
      <c r="D7" s="85">
        <f t="shared" si="0"/>
        <v>72.84</v>
      </c>
      <c r="E7" s="86">
        <f t="shared" si="1"/>
        <v>88.32</v>
      </c>
      <c r="F7" s="87">
        <v>25.5</v>
      </c>
      <c r="G7" s="88" t="s">
        <v>25</v>
      </c>
      <c r="H7" s="89"/>
      <c r="I7" s="103" t="s">
        <v>25</v>
      </c>
      <c r="J7" s="91"/>
      <c r="K7" s="92"/>
      <c r="L7" s="93"/>
      <c r="M7" s="25"/>
      <c r="N7" s="94"/>
      <c r="O7" s="95"/>
      <c r="AE7" s="2" t="s">
        <v>62</v>
      </c>
      <c r="AF7" s="96">
        <v>55000</v>
      </c>
      <c r="AG7" s="2"/>
    </row>
    <row r="8" spans="1:33" x14ac:dyDescent="0.3">
      <c r="A8" s="97">
        <v>290</v>
      </c>
      <c r="B8" s="98">
        <v>350</v>
      </c>
      <c r="C8" s="99">
        <v>1.4</v>
      </c>
      <c r="D8" s="85">
        <f t="shared" si="0"/>
        <v>84.98</v>
      </c>
      <c r="E8" s="86">
        <f t="shared" si="1"/>
        <v>103.03999999999999</v>
      </c>
      <c r="F8" s="87">
        <v>29.5</v>
      </c>
      <c r="G8" s="100" t="s">
        <v>26</v>
      </c>
      <c r="H8" s="101"/>
      <c r="I8" s="102" t="s">
        <v>26</v>
      </c>
      <c r="J8" s="91"/>
      <c r="K8" s="92"/>
      <c r="L8" s="93"/>
      <c r="M8" s="25"/>
      <c r="N8" s="94"/>
      <c r="O8" s="95"/>
      <c r="AE8" s="2" t="s">
        <v>63</v>
      </c>
      <c r="AF8" s="96">
        <v>65000</v>
      </c>
      <c r="AG8" s="2"/>
    </row>
    <row r="9" spans="1:33" x14ac:dyDescent="0.3">
      <c r="A9" s="82">
        <v>340</v>
      </c>
      <c r="B9" s="83">
        <v>400</v>
      </c>
      <c r="C9" s="84">
        <v>1.6</v>
      </c>
      <c r="D9" s="85">
        <f t="shared" si="0"/>
        <v>97.12</v>
      </c>
      <c r="E9" s="86">
        <f t="shared" si="1"/>
        <v>117.75999999999999</v>
      </c>
      <c r="F9" s="104">
        <v>33.5</v>
      </c>
      <c r="G9" s="88" t="s">
        <v>27</v>
      </c>
      <c r="H9" s="105"/>
      <c r="I9" s="103" t="s">
        <v>27</v>
      </c>
      <c r="J9" s="91"/>
      <c r="K9" s="92"/>
      <c r="L9" s="93"/>
      <c r="M9" s="25"/>
      <c r="N9" s="94"/>
      <c r="O9" s="95"/>
      <c r="AE9" s="2" t="s">
        <v>64</v>
      </c>
      <c r="AF9" s="96">
        <v>72000</v>
      </c>
      <c r="AG9" s="2"/>
    </row>
    <row r="10" spans="1:33" x14ac:dyDescent="0.3">
      <c r="F10" s="7"/>
      <c r="G10" s="70"/>
      <c r="I10" s="2"/>
      <c r="J10" s="2"/>
      <c r="K10" s="2"/>
      <c r="L10" s="2"/>
      <c r="M10" s="2"/>
      <c r="N10" s="2"/>
      <c r="O10" s="2"/>
      <c r="AE10" s="2" t="s">
        <v>65</v>
      </c>
      <c r="AF10" s="96">
        <v>80000</v>
      </c>
      <c r="AG10" s="2"/>
    </row>
    <row r="11" spans="1:33" x14ac:dyDescent="0.3">
      <c r="D11" s="70" t="s">
        <v>66</v>
      </c>
      <c r="G11" s="70"/>
      <c r="J11" s="106"/>
      <c r="K11" s="107"/>
      <c r="L11" s="108"/>
      <c r="M11" s="109"/>
      <c r="N11" s="94"/>
      <c r="O11" s="110"/>
      <c r="AE11" s="2" t="s">
        <v>67</v>
      </c>
      <c r="AF11" s="96">
        <v>88000</v>
      </c>
      <c r="AG11" s="2"/>
    </row>
    <row r="12" spans="1:33" x14ac:dyDescent="0.3">
      <c r="B12" s="111">
        <v>26</v>
      </c>
      <c r="C12" s="112" t="s">
        <v>49</v>
      </c>
      <c r="D12" s="8" t="s">
        <v>68</v>
      </c>
      <c r="E12" s="113">
        <v>60.7</v>
      </c>
      <c r="F12" s="157"/>
      <c r="G12" s="70"/>
      <c r="H12" s="114"/>
      <c r="AE12" s="2" t="s">
        <v>69</v>
      </c>
      <c r="AF12" s="96">
        <v>94000</v>
      </c>
      <c r="AG12" s="2"/>
    </row>
    <row r="13" spans="1:33" x14ac:dyDescent="0.3">
      <c r="B13" s="111">
        <v>22</v>
      </c>
      <c r="C13" s="112" t="s">
        <v>50</v>
      </c>
      <c r="D13" s="8" t="s">
        <v>70</v>
      </c>
      <c r="E13" s="115">
        <v>73.599999999999994</v>
      </c>
      <c r="G13" s="70"/>
      <c r="H13" s="116"/>
      <c r="J13" s="161" t="s">
        <v>71</v>
      </c>
      <c r="K13" s="117" t="s">
        <v>72</v>
      </c>
      <c r="L13" s="118"/>
      <c r="M13" s="119" t="s">
        <v>73</v>
      </c>
      <c r="N13" s="120" t="s">
        <v>74</v>
      </c>
      <c r="O13" s="121"/>
      <c r="P13" s="122"/>
      <c r="R13" s="123"/>
      <c r="AE13" s="2" t="s">
        <v>75</v>
      </c>
      <c r="AF13" s="96">
        <v>102000</v>
      </c>
      <c r="AG13" s="2"/>
    </row>
    <row r="14" spans="1:33" x14ac:dyDescent="0.3">
      <c r="G14" s="70" t="s">
        <v>76</v>
      </c>
      <c r="J14" s="161"/>
      <c r="K14" s="124" t="s">
        <v>77</v>
      </c>
      <c r="L14" s="125"/>
      <c r="M14" s="126" t="s">
        <v>73</v>
      </c>
      <c r="N14" s="162" t="s">
        <v>78</v>
      </c>
      <c r="O14" s="127"/>
      <c r="P14" s="163"/>
      <c r="R14" s="123"/>
      <c r="AE14" s="2"/>
      <c r="AF14" s="2"/>
      <c r="AG14" s="2"/>
    </row>
    <row r="15" spans="1:33" x14ac:dyDescent="0.3">
      <c r="F15" s="128" t="s">
        <v>79</v>
      </c>
      <c r="G15" s="129"/>
      <c r="H15" s="130"/>
      <c r="J15" s="131"/>
      <c r="K15" s="2"/>
      <c r="L15" s="2"/>
      <c r="M15" s="126" t="s">
        <v>73</v>
      </c>
      <c r="N15" s="162"/>
      <c r="O15" s="132"/>
      <c r="P15" s="163"/>
      <c r="AE15" s="2"/>
      <c r="AF15" s="2"/>
      <c r="AG15" s="2"/>
    </row>
    <row r="16" spans="1:33" x14ac:dyDescent="0.3">
      <c r="F16" s="133" t="s">
        <v>80</v>
      </c>
      <c r="G16" s="134"/>
      <c r="H16" s="135"/>
      <c r="J16" s="136"/>
      <c r="K16" s="137" t="s">
        <v>81</v>
      </c>
      <c r="L16" s="138"/>
      <c r="M16" s="126" t="s">
        <v>73</v>
      </c>
      <c r="N16" s="112" t="s">
        <v>82</v>
      </c>
      <c r="O16" s="112"/>
      <c r="P16" s="139"/>
      <c r="AE16" s="2"/>
      <c r="AF16" s="2"/>
      <c r="AG16" s="2"/>
    </row>
    <row r="17" spans="1:33" x14ac:dyDescent="0.3">
      <c r="A17" s="2"/>
      <c r="B17" s="2"/>
      <c r="C17" s="2"/>
      <c r="D17" s="2"/>
      <c r="E17" s="2"/>
      <c r="F17" s="2"/>
      <c r="G17" s="70"/>
      <c r="H17" s="2"/>
      <c r="I17" s="2"/>
      <c r="M17" s="126" t="s">
        <v>73</v>
      </c>
      <c r="N17" s="112" t="s">
        <v>82</v>
      </c>
      <c r="O17" s="140"/>
      <c r="P17" s="139"/>
      <c r="AE17" s="2"/>
      <c r="AF17" s="2" t="s">
        <v>57</v>
      </c>
      <c r="AG17" s="2">
        <v>0</v>
      </c>
    </row>
    <row r="18" spans="1:33" x14ac:dyDescent="0.3">
      <c r="A18" s="2"/>
      <c r="B18" s="2"/>
      <c r="C18" s="2"/>
      <c r="D18" s="2"/>
      <c r="E18" s="2"/>
      <c r="F18" s="96"/>
      <c r="G18" s="70"/>
      <c r="H18" s="2"/>
      <c r="I18" s="2"/>
      <c r="M18" s="126" t="s">
        <v>73</v>
      </c>
      <c r="N18" s="112" t="s">
        <v>83</v>
      </c>
      <c r="O18" s="60"/>
      <c r="P18" s="139"/>
      <c r="AE18" s="2" t="s">
        <v>84</v>
      </c>
      <c r="AF18" s="2" t="s">
        <v>85</v>
      </c>
      <c r="AG18" s="96">
        <v>21717</v>
      </c>
    </row>
    <row r="19" spans="1:33" x14ac:dyDescent="0.3">
      <c r="A19" s="141"/>
      <c r="B19" s="141"/>
      <c r="C19" s="141"/>
      <c r="D19" s="141"/>
      <c r="E19" s="142"/>
      <c r="F19" s="2"/>
      <c r="G19" s="70"/>
      <c r="H19" s="2"/>
      <c r="I19" s="69"/>
      <c r="M19" s="126" t="s">
        <v>73</v>
      </c>
      <c r="N19" s="112" t="s">
        <v>86</v>
      </c>
      <c r="O19" s="17"/>
      <c r="P19" s="139"/>
      <c r="AE19" s="2" t="s">
        <v>87</v>
      </c>
      <c r="AF19" s="2" t="s">
        <v>88</v>
      </c>
      <c r="AG19" s="96">
        <v>23503</v>
      </c>
    </row>
    <row r="20" spans="1:33" x14ac:dyDescent="0.3">
      <c r="A20" s="7"/>
      <c r="B20" s="7"/>
      <c r="C20" s="7"/>
      <c r="D20" s="7"/>
      <c r="E20" s="7"/>
      <c r="F20" s="7"/>
      <c r="G20" s="7"/>
      <c r="H20" s="7"/>
      <c r="I20" s="143"/>
      <c r="K20" s="143"/>
      <c r="M20" s="126" t="s">
        <v>73</v>
      </c>
      <c r="N20" s="112" t="s">
        <v>89</v>
      </c>
      <c r="O20" s="112"/>
      <c r="P20" s="139"/>
      <c r="AE20" s="2" t="s">
        <v>90</v>
      </c>
      <c r="AF20" s="2" t="s">
        <v>91</v>
      </c>
      <c r="AG20" s="96">
        <v>26181</v>
      </c>
    </row>
    <row r="21" spans="1:33" ht="15.75" customHeight="1" x14ac:dyDescent="0.3">
      <c r="A21" s="7"/>
      <c r="B21" s="7"/>
      <c r="C21" s="7"/>
      <c r="D21" s="7"/>
      <c r="E21" s="7"/>
      <c r="F21" s="7"/>
      <c r="G21" s="7"/>
      <c r="H21" s="7"/>
      <c r="I21" s="143"/>
      <c r="K21" s="143"/>
      <c r="M21" s="126" t="s">
        <v>73</v>
      </c>
      <c r="N21" s="112" t="s">
        <v>89</v>
      </c>
      <c r="O21" s="112"/>
      <c r="P21" s="139"/>
      <c r="AE21" s="2" t="s">
        <v>92</v>
      </c>
      <c r="AF21" s="2" t="s">
        <v>93</v>
      </c>
      <c r="AG21" s="96">
        <v>27918</v>
      </c>
    </row>
    <row r="22" spans="1:33" ht="15.75" customHeight="1" x14ac:dyDescent="0.3">
      <c r="A22" s="7"/>
      <c r="B22" s="7"/>
      <c r="C22" s="7"/>
      <c r="D22" s="7"/>
      <c r="E22" s="7"/>
      <c r="F22" s="7"/>
      <c r="G22" s="7"/>
      <c r="H22" s="7"/>
      <c r="I22" s="144"/>
      <c r="K22" s="143"/>
      <c r="M22" s="126"/>
      <c r="N22" s="112"/>
      <c r="O22" s="112"/>
      <c r="P22" s="139"/>
      <c r="AE22" s="2" t="s">
        <v>94</v>
      </c>
      <c r="AF22" s="2" t="s">
        <v>95</v>
      </c>
      <c r="AG22" s="96">
        <v>29566</v>
      </c>
    </row>
    <row r="23" spans="1:33" ht="15.75" customHeight="1" x14ac:dyDescent="0.3">
      <c r="A23" s="7"/>
      <c r="B23" s="7"/>
      <c r="C23" s="7"/>
      <c r="D23" s="7"/>
      <c r="E23" s="7"/>
      <c r="F23" s="7"/>
      <c r="G23" s="7"/>
      <c r="H23" s="7"/>
      <c r="I23" s="2"/>
      <c r="J23" s="2"/>
      <c r="K23" s="2"/>
      <c r="M23" s="126"/>
      <c r="N23" s="112"/>
      <c r="O23" s="112"/>
      <c r="P23" s="139"/>
      <c r="AE23" s="2" t="s">
        <v>96</v>
      </c>
      <c r="AF23" s="2" t="s">
        <v>97</v>
      </c>
      <c r="AG23" s="96">
        <v>19881</v>
      </c>
    </row>
    <row r="24" spans="1:33" ht="15.75" customHeight="1" x14ac:dyDescent="0.3">
      <c r="A24" s="7"/>
      <c r="B24" s="7"/>
      <c r="C24" s="7"/>
      <c r="D24" s="7"/>
      <c r="E24" s="7"/>
      <c r="F24" s="7"/>
      <c r="G24" s="7"/>
      <c r="H24" s="7"/>
      <c r="I24" s="2"/>
      <c r="J24" s="123"/>
      <c r="M24" s="145"/>
      <c r="N24" s="146" t="s">
        <v>98</v>
      </c>
      <c r="O24" s="146"/>
      <c r="P24" s="147"/>
      <c r="AE24" s="2" t="s">
        <v>99</v>
      </c>
      <c r="AF24" s="2" t="s">
        <v>100</v>
      </c>
      <c r="AG24" s="96">
        <v>21576</v>
      </c>
    </row>
    <row r="25" spans="1:33" ht="15.75" customHeight="1" x14ac:dyDescent="0.3">
      <c r="A25" s="7"/>
      <c r="B25" s="7"/>
      <c r="C25" s="7"/>
      <c r="D25" s="7"/>
      <c r="E25" s="7"/>
      <c r="F25" s="7"/>
      <c r="G25" s="7"/>
      <c r="H25" s="7"/>
      <c r="I25" s="123"/>
      <c r="N25" s="96" t="s">
        <v>101</v>
      </c>
      <c r="P25" s="148"/>
      <c r="AE25" s="2" t="s">
        <v>102</v>
      </c>
      <c r="AF25" s="2" t="s">
        <v>103</v>
      </c>
      <c r="AG25" s="96">
        <v>24260</v>
      </c>
    </row>
    <row r="26" spans="1:33" ht="15.75" customHeight="1" x14ac:dyDescent="0.3">
      <c r="A26" s="7"/>
      <c r="B26" s="7"/>
      <c r="C26" s="7"/>
      <c r="D26" s="7"/>
      <c r="E26" s="7"/>
      <c r="F26" s="7"/>
      <c r="G26" s="7"/>
      <c r="H26" s="7"/>
      <c r="I26" s="123"/>
      <c r="L26" s="2"/>
      <c r="M26" s="2"/>
      <c r="AE26" s="2" t="s">
        <v>104</v>
      </c>
      <c r="AF26" s="2" t="s">
        <v>105</v>
      </c>
      <c r="AG26" s="96">
        <v>25633</v>
      </c>
    </row>
    <row r="27" spans="1:33" ht="15.75" customHeight="1" x14ac:dyDescent="0.3">
      <c r="A27" s="7"/>
      <c r="B27" s="7"/>
      <c r="C27" s="7"/>
      <c r="D27" s="7"/>
      <c r="E27" s="7"/>
      <c r="F27" s="7"/>
      <c r="G27" s="7"/>
      <c r="H27" s="7"/>
      <c r="I27" s="123"/>
      <c r="L27" s="149"/>
      <c r="M27" s="150"/>
      <c r="N27" s="151"/>
      <c r="O27" s="35"/>
      <c r="AE27" s="2" t="s">
        <v>106</v>
      </c>
      <c r="AF27" s="2" t="s">
        <v>107</v>
      </c>
      <c r="AG27" s="96">
        <v>27642</v>
      </c>
    </row>
    <row r="28" spans="1:33" ht="15.75" customHeight="1" x14ac:dyDescent="0.3">
      <c r="A28" s="7"/>
      <c r="B28" s="7"/>
      <c r="C28" s="7"/>
      <c r="D28" s="7"/>
      <c r="E28" s="7"/>
      <c r="F28" s="7"/>
      <c r="G28" s="7"/>
      <c r="H28" s="7"/>
      <c r="I28" s="123"/>
      <c r="L28" s="152"/>
      <c r="M28" s="2"/>
      <c r="N28" s="153"/>
      <c r="O28" s="35"/>
      <c r="AE28" s="2"/>
      <c r="AF28" s="2"/>
      <c r="AG28" s="96"/>
    </row>
    <row r="29" spans="1:33" ht="15.75" customHeight="1" x14ac:dyDescent="0.3">
      <c r="A29" s="7"/>
      <c r="B29" s="7"/>
      <c r="C29" s="7"/>
      <c r="D29" s="7"/>
      <c r="E29" s="7"/>
      <c r="F29" s="7"/>
      <c r="G29" s="7"/>
      <c r="H29" s="7"/>
      <c r="I29" s="123"/>
      <c r="L29" s="2"/>
      <c r="M29" s="2"/>
      <c r="N29" s="153"/>
      <c r="O29" s="35"/>
      <c r="P29" s="2"/>
      <c r="Q29" s="2"/>
      <c r="AE29" s="2"/>
      <c r="AF29" s="2"/>
      <c r="AG29" s="2"/>
    </row>
    <row r="30" spans="1:33" ht="15.75" customHeight="1" x14ac:dyDescent="0.3">
      <c r="A30" s="7"/>
      <c r="B30" s="7"/>
      <c r="C30" s="7"/>
      <c r="D30" s="7"/>
      <c r="E30" s="7"/>
      <c r="F30" s="7"/>
      <c r="G30" s="7"/>
      <c r="H30" s="7"/>
      <c r="I30" s="123"/>
      <c r="L30" s="2"/>
      <c r="M30" s="2"/>
      <c r="N30" s="2"/>
      <c r="O30" s="154"/>
      <c r="P30" s="2"/>
      <c r="Q30" s="2"/>
      <c r="AE30" s="2"/>
      <c r="AF30" s="2"/>
      <c r="AG30" s="2"/>
    </row>
    <row r="31" spans="1:33" ht="15.75" customHeight="1" x14ac:dyDescent="0.3">
      <c r="A31" s="7"/>
      <c r="B31" s="7"/>
      <c r="C31" s="7"/>
      <c r="D31" s="7"/>
      <c r="E31" s="7"/>
      <c r="F31" s="7"/>
      <c r="G31" s="7"/>
      <c r="H31" s="7"/>
      <c r="I31" s="123"/>
      <c r="L31" s="2"/>
      <c r="M31" s="2"/>
      <c r="N31" s="2"/>
      <c r="O31" s="155"/>
      <c r="P31" s="2"/>
      <c r="Q31" s="2"/>
      <c r="AE31" s="2"/>
      <c r="AF31" s="2" t="s">
        <v>57</v>
      </c>
      <c r="AG31" s="96">
        <v>0</v>
      </c>
    </row>
    <row r="32" spans="1:33" ht="15.75" customHeight="1" x14ac:dyDescent="0.3">
      <c r="A32" s="7"/>
      <c r="B32" s="7"/>
      <c r="C32" s="7"/>
      <c r="D32" s="7"/>
      <c r="E32" s="7"/>
      <c r="F32" s="7"/>
      <c r="G32" s="7"/>
      <c r="H32" s="7"/>
      <c r="I32" s="123"/>
      <c r="L32" s="2"/>
      <c r="M32" s="2"/>
      <c r="N32" s="2"/>
      <c r="O32" s="155"/>
      <c r="P32" s="2"/>
      <c r="Q32" s="2"/>
      <c r="AE32" s="2"/>
      <c r="AF32" s="2" t="s">
        <v>108</v>
      </c>
      <c r="AG32" s="156">
        <v>931860</v>
      </c>
    </row>
    <row r="33" spans="7:17" ht="15.75" customHeight="1" x14ac:dyDescent="0.3">
      <c r="G33" s="70"/>
      <c r="I33" s="123"/>
      <c r="L33" s="2"/>
      <c r="M33" s="2"/>
      <c r="N33" s="2"/>
      <c r="O33" s="2"/>
      <c r="P33" s="2"/>
      <c r="Q33" s="2"/>
    </row>
    <row r="34" spans="7:17" ht="15.75" customHeight="1" x14ac:dyDescent="0.3">
      <c r="N34" s="2"/>
      <c r="O34" s="96"/>
      <c r="P34" s="2"/>
      <c r="Q34" s="2"/>
    </row>
    <row r="35" spans="7:17" ht="15.75" customHeight="1" x14ac:dyDescent="0.3">
      <c r="M35" s="96"/>
      <c r="N35" s="2"/>
      <c r="O35" s="2"/>
      <c r="P35" s="2"/>
      <c r="Q35" s="2"/>
    </row>
    <row r="36" spans="7:17" ht="15.75" customHeight="1" x14ac:dyDescent="0.3">
      <c r="N36" s="2"/>
      <c r="O36" s="2"/>
      <c r="P36" s="2"/>
      <c r="Q36" s="2"/>
    </row>
    <row r="37" spans="7:17" ht="15.75" customHeight="1" x14ac:dyDescent="0.3">
      <c r="N37" s="2"/>
      <c r="O37" s="2"/>
      <c r="P37" s="2"/>
      <c r="Q37" s="2"/>
    </row>
    <row r="38" spans="7:17" ht="15.75" customHeight="1" x14ac:dyDescent="0.3">
      <c r="N38" s="2"/>
      <c r="O38" s="2"/>
      <c r="P38" s="2"/>
      <c r="Q38" s="2"/>
    </row>
    <row r="39" spans="7:17" ht="15.75" customHeight="1" x14ac:dyDescent="0.3">
      <c r="N39" s="2"/>
      <c r="O39" s="2"/>
      <c r="P39" s="2"/>
      <c r="Q39" s="2"/>
    </row>
    <row r="40" spans="7:17" ht="15.75" customHeight="1" x14ac:dyDescent="0.3">
      <c r="N40" s="2"/>
      <c r="O40" s="2"/>
      <c r="P40" s="2"/>
      <c r="Q40" s="2"/>
    </row>
    <row r="41" spans="7:17" ht="15.75" customHeight="1" x14ac:dyDescent="0.3">
      <c r="N41" s="2"/>
      <c r="O41" s="2"/>
      <c r="P41" s="2"/>
      <c r="Q41" s="2"/>
    </row>
    <row r="42" spans="7:17" ht="15.75" customHeight="1" x14ac:dyDescent="0.3">
      <c r="N42" s="2"/>
      <c r="O42" s="2"/>
      <c r="P42" s="2"/>
      <c r="Q42" s="2"/>
    </row>
    <row r="43" spans="7:17" ht="15.75" customHeight="1" x14ac:dyDescent="0.3">
      <c r="N43" s="2"/>
      <c r="O43" s="2"/>
      <c r="P43" s="2"/>
      <c r="Q43" s="2"/>
    </row>
    <row r="44" spans="7:17" ht="15.75" customHeight="1" x14ac:dyDescent="0.3"/>
    <row r="45" spans="7:17" ht="15.75" customHeight="1" x14ac:dyDescent="0.3"/>
    <row r="46" spans="7:17" ht="15.75" customHeight="1" x14ac:dyDescent="0.3"/>
    <row r="47" spans="7:17" ht="15.75" customHeight="1" x14ac:dyDescent="0.3"/>
    <row r="48" spans="7:1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J13:J14"/>
    <mergeCell ref="N14:N15"/>
    <mergeCell ref="P14:P15"/>
  </mergeCells>
  <dataValidations count="2">
    <dataValidation type="list" allowBlank="1" showErrorMessage="1" sqref="O20:O21">
      <formula1>$AF$17:$AF$27</formula1>
      <formula2>0</formula2>
    </dataValidation>
    <dataValidation type="list" allowBlank="1" showErrorMessage="1" sqref="O16:O17">
      <formula1>$AE$2:$AE$13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2025-02-20T20:15:21Z</dcterms:modified>
  <dc:language>hu-HU</dc:language>
</cp:coreProperties>
</file>