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faraz\Project_GW_Cure\Manuscript\version2_manuscript\Final_version\submission\figshare_data_upload\Post_processing\Figure_7\"/>
    </mc:Choice>
  </mc:AlternateContent>
  <xr:revisionPtr revIDLastSave="0" documentId="13_ncr:1_{6BA9DBF2-948C-425F-9802-A3ADBBBF16F4}" xr6:coauthVersionLast="45" xr6:coauthVersionMax="45" xr10:uidLastSave="{00000000-0000-0000-0000-000000000000}"/>
  <bookViews>
    <workbookView xWindow="-110" yWindow="-110" windowWidth="22780" windowHeight="14660" activeTab="1" xr2:uid="{00000000-000D-0000-FFFF-FFFF00000000}"/>
  </bookViews>
  <sheets>
    <sheet name="overdraft_recovery_4_mar_scen." sheetId="5" r:id="rId1"/>
    <sheet name="overdraft_recovery_R90_2ft_WT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6" l="1"/>
  <c r="N27" i="6"/>
  <c r="L40" i="6" s="1"/>
  <c r="C35" i="6" l="1"/>
  <c r="L28" i="6"/>
  <c r="N4" i="6"/>
  <c r="O4" i="6" s="1"/>
  <c r="N7" i="6"/>
  <c r="V4" i="5" l="1"/>
  <c r="T27" i="5"/>
  <c r="AC27" i="5"/>
  <c r="AC31" i="5"/>
  <c r="T31" i="5"/>
  <c r="AC30" i="5"/>
  <c r="T30" i="5"/>
  <c r="AC29" i="5"/>
  <c r="T29" i="5"/>
  <c r="AC28" i="5"/>
  <c r="T28" i="5"/>
  <c r="AE24" i="5"/>
  <c r="AF24" i="5" s="1"/>
  <c r="V24" i="5"/>
  <c r="W24" i="5" s="1"/>
  <c r="AE23" i="5"/>
  <c r="AF23" i="5" s="1"/>
  <c r="V23" i="5"/>
  <c r="W23" i="5" s="1"/>
  <c r="AE22" i="5"/>
  <c r="AF22" i="5" s="1"/>
  <c r="V22" i="5"/>
  <c r="W22" i="5" s="1"/>
  <c r="AE21" i="5"/>
  <c r="AF21" i="5" s="1"/>
  <c r="V21" i="5"/>
  <c r="W21" i="5" s="1"/>
  <c r="AE20" i="5"/>
  <c r="AF20" i="5" s="1"/>
  <c r="V20" i="5"/>
  <c r="W20" i="5" s="1"/>
  <c r="AE19" i="5"/>
  <c r="AF19" i="5" s="1"/>
  <c r="V19" i="5"/>
  <c r="W19" i="5" s="1"/>
  <c r="AE18" i="5"/>
  <c r="V18" i="5"/>
  <c r="AE17" i="5"/>
  <c r="AF17" i="5" s="1"/>
  <c r="V17" i="5"/>
  <c r="W17" i="5" s="1"/>
  <c r="AE16" i="5"/>
  <c r="AF16" i="5" s="1"/>
  <c r="V16" i="5"/>
  <c r="W16" i="5" s="1"/>
  <c r="AE15" i="5"/>
  <c r="AF15" i="5" s="1"/>
  <c r="V15" i="5"/>
  <c r="W15" i="5" s="1"/>
  <c r="AE14" i="5"/>
  <c r="AF14" i="5" s="1"/>
  <c r="V14" i="5"/>
  <c r="W14" i="5" s="1"/>
  <c r="AE13" i="5"/>
  <c r="V13" i="5"/>
  <c r="AE12" i="5"/>
  <c r="AF12" i="5" s="1"/>
  <c r="V12" i="5"/>
  <c r="W12" i="5" s="1"/>
  <c r="AE11" i="5"/>
  <c r="AF11" i="5" s="1"/>
  <c r="AF30" i="5" s="1"/>
  <c r="V11" i="5"/>
  <c r="V30" i="5" s="1"/>
  <c r="T35" i="5" s="1"/>
  <c r="AE10" i="5"/>
  <c r="AF10" i="5" s="1"/>
  <c r="V10" i="5"/>
  <c r="W10" i="5" s="1"/>
  <c r="AE9" i="5"/>
  <c r="AF9" i="5" s="1"/>
  <c r="V9" i="5"/>
  <c r="W9" i="5" s="1"/>
  <c r="AE8" i="5"/>
  <c r="AF8" i="5" s="1"/>
  <c r="V8" i="5"/>
  <c r="W8" i="5" s="1"/>
  <c r="AE7" i="5"/>
  <c r="AF7" i="5" s="1"/>
  <c r="V7" i="5"/>
  <c r="W7" i="5" s="1"/>
  <c r="AE6" i="5"/>
  <c r="AF6" i="5" s="1"/>
  <c r="V6" i="5"/>
  <c r="W6" i="5" s="1"/>
  <c r="AE5" i="5"/>
  <c r="AF5" i="5" s="1"/>
  <c r="V5" i="5"/>
  <c r="AE4" i="5"/>
  <c r="AF4" i="5" s="1"/>
  <c r="AE30" i="5" l="1"/>
  <c r="AC35" i="5" s="1"/>
  <c r="V27" i="5"/>
  <c r="T40" i="5" s="1"/>
  <c r="W4" i="5"/>
  <c r="AE28" i="5"/>
  <c r="AC38" i="5" s="1"/>
  <c r="AE27" i="5"/>
  <c r="AC40" i="5" s="1"/>
  <c r="AE29" i="5"/>
  <c r="AC39" i="5" s="1"/>
  <c r="V31" i="5"/>
  <c r="T37" i="5" s="1"/>
  <c r="X13" i="5"/>
  <c r="V29" i="5"/>
  <c r="T39" i="5" s="1"/>
  <c r="AF31" i="5"/>
  <c r="AE31" i="5"/>
  <c r="W11" i="5"/>
  <c r="W30" i="5" s="1"/>
  <c r="AF18" i="5"/>
  <c r="AF29" i="5" s="1"/>
  <c r="X15" i="5"/>
  <c r="AF13" i="5"/>
  <c r="AF28" i="5" s="1"/>
  <c r="W18" i="5"/>
  <c r="W29" i="5" s="1"/>
  <c r="W5" i="5"/>
  <c r="W13" i="5"/>
  <c r="W28" i="5" s="1"/>
  <c r="V28" i="5"/>
  <c r="T38" i="5" s="1"/>
  <c r="L31" i="6"/>
  <c r="T8" i="6" s="1"/>
  <c r="C31" i="6"/>
  <c r="L30" i="6"/>
  <c r="T7" i="6" s="1"/>
  <c r="C30" i="6"/>
  <c r="L29" i="6"/>
  <c r="T5" i="6" s="1"/>
  <c r="C29" i="6"/>
  <c r="T6" i="6"/>
  <c r="C28" i="6"/>
  <c r="L27" i="6"/>
  <c r="T4" i="6" s="1"/>
  <c r="C27" i="6"/>
  <c r="N24" i="6"/>
  <c r="O24" i="6" s="1"/>
  <c r="E24" i="6"/>
  <c r="F24" i="6" s="1"/>
  <c r="N23" i="6"/>
  <c r="O23" i="6" s="1"/>
  <c r="E23" i="6"/>
  <c r="N22" i="6"/>
  <c r="O22" i="6" s="1"/>
  <c r="E22" i="6"/>
  <c r="F22" i="6" s="1"/>
  <c r="N21" i="6"/>
  <c r="O21" i="6" s="1"/>
  <c r="E21" i="6"/>
  <c r="F21" i="6" s="1"/>
  <c r="N20" i="6"/>
  <c r="O20" i="6" s="1"/>
  <c r="E20" i="6"/>
  <c r="F20" i="6" s="1"/>
  <c r="N19" i="6"/>
  <c r="O19" i="6" s="1"/>
  <c r="E19" i="6"/>
  <c r="F19" i="6" s="1"/>
  <c r="N18" i="6"/>
  <c r="O18" i="6" s="1"/>
  <c r="E18" i="6"/>
  <c r="F18" i="6" s="1"/>
  <c r="N17" i="6"/>
  <c r="O17" i="6" s="1"/>
  <c r="E17" i="6"/>
  <c r="N16" i="6"/>
  <c r="O16" i="6" s="1"/>
  <c r="E16" i="6"/>
  <c r="F16" i="6" s="1"/>
  <c r="N15" i="6"/>
  <c r="O15" i="6" s="1"/>
  <c r="E15" i="6"/>
  <c r="F15" i="6" s="1"/>
  <c r="N14" i="6"/>
  <c r="O14" i="6" s="1"/>
  <c r="E14" i="6"/>
  <c r="F14" i="6" s="1"/>
  <c r="N13" i="6"/>
  <c r="E13" i="6"/>
  <c r="F13" i="6" s="1"/>
  <c r="N12" i="6"/>
  <c r="O12" i="6" s="1"/>
  <c r="E12" i="6"/>
  <c r="F12" i="6" s="1"/>
  <c r="N11" i="6"/>
  <c r="O11" i="6" s="1"/>
  <c r="O30" i="6" s="1"/>
  <c r="E11" i="6"/>
  <c r="F11" i="6" s="1"/>
  <c r="F30" i="6" s="1"/>
  <c r="N10" i="6"/>
  <c r="O10" i="6" s="1"/>
  <c r="E10" i="6"/>
  <c r="F10" i="6" s="1"/>
  <c r="N9" i="6"/>
  <c r="O9" i="6" s="1"/>
  <c r="E9" i="6"/>
  <c r="F9" i="6" s="1"/>
  <c r="N8" i="6"/>
  <c r="O8" i="6" s="1"/>
  <c r="E8" i="6"/>
  <c r="F8" i="6" s="1"/>
  <c r="O7" i="6"/>
  <c r="E7" i="6"/>
  <c r="F7" i="6" s="1"/>
  <c r="N6" i="6"/>
  <c r="O6" i="6" s="1"/>
  <c r="E6" i="6"/>
  <c r="F6" i="6" s="1"/>
  <c r="N5" i="6"/>
  <c r="E5" i="6"/>
  <c r="F5" i="6" s="1"/>
  <c r="E4" i="6"/>
  <c r="F4" i="6" s="1"/>
  <c r="N31" i="6" l="1"/>
  <c r="L36" i="6" s="1"/>
  <c r="N28" i="6"/>
  <c r="L38" i="6" s="1"/>
  <c r="W31" i="5"/>
  <c r="W27" i="5"/>
  <c r="T36" i="5"/>
  <c r="AC37" i="5"/>
  <c r="AC36" i="5"/>
  <c r="AF27" i="5"/>
  <c r="E29" i="6"/>
  <c r="C39" i="6" s="1"/>
  <c r="O13" i="6"/>
  <c r="O28" i="6" s="1"/>
  <c r="O29" i="6"/>
  <c r="F28" i="6"/>
  <c r="F31" i="6"/>
  <c r="N30" i="6"/>
  <c r="L35" i="6" s="1"/>
  <c r="O5" i="6"/>
  <c r="O31" i="6" s="1"/>
  <c r="E28" i="6"/>
  <c r="C38" i="6" s="1"/>
  <c r="N29" i="6"/>
  <c r="L39" i="6" s="1"/>
  <c r="F17" i="6"/>
  <c r="F23" i="6"/>
  <c r="E27" i="6"/>
  <c r="C40" i="6" s="1"/>
  <c r="E31" i="6"/>
  <c r="E30" i="6"/>
  <c r="C37" i="6" l="1"/>
  <c r="C36" i="6"/>
  <c r="O27" i="6"/>
  <c r="F29" i="6"/>
  <c r="F27" i="6"/>
  <c r="E4" i="5" l="1"/>
  <c r="L31" i="5"/>
  <c r="C31" i="5"/>
  <c r="L30" i="5"/>
  <c r="C30" i="5"/>
  <c r="L29" i="5"/>
  <c r="C29" i="5"/>
  <c r="N28" i="5"/>
  <c r="L38" i="5" s="1"/>
  <c r="L28" i="5"/>
  <c r="C28" i="5"/>
  <c r="L27" i="5"/>
  <c r="C27" i="5"/>
  <c r="N24" i="5"/>
  <c r="O24" i="5" s="1"/>
  <c r="E24" i="5"/>
  <c r="F24" i="5" s="1"/>
  <c r="N23" i="5"/>
  <c r="O23" i="5" s="1"/>
  <c r="E23" i="5"/>
  <c r="F23" i="5" s="1"/>
  <c r="N22" i="5"/>
  <c r="O22" i="5" s="1"/>
  <c r="E22" i="5"/>
  <c r="F22" i="5" s="1"/>
  <c r="N21" i="5"/>
  <c r="O21" i="5" s="1"/>
  <c r="E21" i="5"/>
  <c r="F21" i="5" s="1"/>
  <c r="N20" i="5"/>
  <c r="O20" i="5" s="1"/>
  <c r="E20" i="5"/>
  <c r="F20" i="5" s="1"/>
  <c r="N19" i="5"/>
  <c r="O19" i="5" s="1"/>
  <c r="E19" i="5"/>
  <c r="F19" i="5" s="1"/>
  <c r="N18" i="5"/>
  <c r="O18" i="5" s="1"/>
  <c r="E18" i="5"/>
  <c r="F18" i="5" s="1"/>
  <c r="N17" i="5"/>
  <c r="O17" i="5" s="1"/>
  <c r="E17" i="5"/>
  <c r="N16" i="5"/>
  <c r="O16" i="5" s="1"/>
  <c r="E16" i="5"/>
  <c r="F16" i="5" s="1"/>
  <c r="N15" i="5"/>
  <c r="O15" i="5" s="1"/>
  <c r="E15" i="5"/>
  <c r="F15" i="5" s="1"/>
  <c r="N14" i="5"/>
  <c r="O14" i="5" s="1"/>
  <c r="E14" i="5"/>
  <c r="F14" i="5" s="1"/>
  <c r="N13" i="5"/>
  <c r="O13" i="5" s="1"/>
  <c r="E13" i="5"/>
  <c r="N12" i="5"/>
  <c r="O12" i="5" s="1"/>
  <c r="E12" i="5"/>
  <c r="F12" i="5" s="1"/>
  <c r="N11" i="5"/>
  <c r="N30" i="5" s="1"/>
  <c r="L35" i="5" s="1"/>
  <c r="E11" i="5"/>
  <c r="F11" i="5" s="1"/>
  <c r="F30" i="5" s="1"/>
  <c r="N10" i="5"/>
  <c r="O10" i="5" s="1"/>
  <c r="E10" i="5"/>
  <c r="F10" i="5" s="1"/>
  <c r="N9" i="5"/>
  <c r="O9" i="5" s="1"/>
  <c r="E9" i="5"/>
  <c r="F9" i="5" s="1"/>
  <c r="N8" i="5"/>
  <c r="O8" i="5" s="1"/>
  <c r="E8" i="5"/>
  <c r="F8" i="5" s="1"/>
  <c r="N7" i="5"/>
  <c r="O7" i="5" s="1"/>
  <c r="E7" i="5"/>
  <c r="F7" i="5" s="1"/>
  <c r="N6" i="5"/>
  <c r="O6" i="5" s="1"/>
  <c r="E6" i="5"/>
  <c r="F6" i="5" s="1"/>
  <c r="N5" i="5"/>
  <c r="O5" i="5" s="1"/>
  <c r="E5" i="5"/>
  <c r="F5" i="5" s="1"/>
  <c r="N4" i="5"/>
  <c r="E31" i="5" l="1"/>
  <c r="C36" i="5" s="1"/>
  <c r="N31" i="5"/>
  <c r="E29" i="5"/>
  <c r="C39" i="5" s="1"/>
  <c r="O29" i="5"/>
  <c r="L37" i="5"/>
  <c r="L36" i="5"/>
  <c r="O28" i="5"/>
  <c r="O11" i="5"/>
  <c r="O30" i="5" s="1"/>
  <c r="E28" i="5"/>
  <c r="C38" i="5" s="1"/>
  <c r="N29" i="5"/>
  <c r="L39" i="5" s="1"/>
  <c r="F4" i="5"/>
  <c r="P13" i="5"/>
  <c r="F17" i="5"/>
  <c r="F29" i="5" s="1"/>
  <c r="E27" i="5"/>
  <c r="C40" i="5" s="1"/>
  <c r="O4" i="5"/>
  <c r="P15" i="5"/>
  <c r="E30" i="5"/>
  <c r="C35" i="5" s="1"/>
  <c r="N27" i="5"/>
  <c r="L40" i="5" s="1"/>
  <c r="F13" i="5"/>
  <c r="F28" i="5" s="1"/>
  <c r="C37" i="5" l="1"/>
  <c r="F27" i="5"/>
  <c r="F31" i="5"/>
  <c r="O31" i="5"/>
  <c r="O27" i="5"/>
</calcChain>
</file>

<file path=xl/sharedStrings.xml><?xml version="1.0" encoding="utf-8"?>
<sst xmlns="http://schemas.openxmlformats.org/spreadsheetml/2006/main" count="156" uniqueCount="46">
  <si>
    <t>SJ</t>
  </si>
  <si>
    <t>TL</t>
  </si>
  <si>
    <t>CV</t>
  </si>
  <si>
    <t>SC</t>
  </si>
  <si>
    <t>EZ</t>
  </si>
  <si>
    <t>Region</t>
  </si>
  <si>
    <t>GW change (km3/yr)</t>
  </si>
  <si>
    <t>SC_EZ</t>
  </si>
  <si>
    <t>R90_2ft recovery</t>
  </si>
  <si>
    <t>R80_2ft recovery</t>
  </si>
  <si>
    <t>R90_10ft recovery</t>
  </si>
  <si>
    <t>R80_10ft recovery</t>
  </si>
  <si>
    <t>R90_2ft</t>
  </si>
  <si>
    <t>R80_2ft</t>
  </si>
  <si>
    <t>R90_10ft</t>
  </si>
  <si>
    <t>R80_10ft</t>
  </si>
  <si>
    <t>R90_2ft_WT</t>
  </si>
  <si>
    <t>R90_2ft_WT scenario</t>
  </si>
  <si>
    <t>R90_2ft scenario</t>
  </si>
  <si>
    <t>Subregion</t>
  </si>
  <si>
    <t>R90_2ft_GWC(%)</t>
  </si>
  <si>
    <t>Base_cumulative_gw_change (CKM)</t>
  </si>
  <si>
    <t>gw_volume_change_by_R90_2ft_CKM</t>
  </si>
  <si>
    <t>modified_cumulative_gw_storage_change (CKM)</t>
  </si>
  <si>
    <t>R90_2ft_WT_GWC(%)</t>
  </si>
  <si>
    <t>gw_volume_change_by_R90_2ft_WT_CKM</t>
  </si>
  <si>
    <t>Hydrologic region</t>
  </si>
  <si>
    <t>Base GW storage change in CKM (1960-2015)</t>
  </si>
  <si>
    <t>HR-wide GW storage change by R90_2ft</t>
  </si>
  <si>
    <t>HR_wide_cumulative_gw_storage_change (CKM)</t>
  </si>
  <si>
    <t>Percent Groundwater change after R90_2ft</t>
  </si>
  <si>
    <t>Percent Groundwater change after R90_2ft_WT</t>
  </si>
  <si>
    <t>HR-wide GW storage change by R90_2ft_WT</t>
  </si>
  <si>
    <t>Base period cumulative groundwater storage change</t>
  </si>
  <si>
    <t>R80_2ft_GWC(%)</t>
  </si>
  <si>
    <t>gw_volume_change_by_R80_2ft_CKM</t>
  </si>
  <si>
    <t>HR-wide GW storage change by R80_2ft</t>
  </si>
  <si>
    <t>Percent Groundwater change after R80_2ft</t>
  </si>
  <si>
    <t>Percent Groundwater change after R90_10ft</t>
  </si>
  <si>
    <t>HR-wide GW storage change by R90_10ft</t>
  </si>
  <si>
    <t>gw_volume_change_by_R90_10ft_CKM</t>
  </si>
  <si>
    <t>R90_10ft_GWC(%)</t>
  </si>
  <si>
    <t>R80_10ft_GWC(%)</t>
  </si>
  <si>
    <t>gw_volume_change_by_R80_10ft_CKM</t>
  </si>
  <si>
    <t>HR-wide GW storage change by R80_10ft</t>
  </si>
  <si>
    <t>Percent Groundwater change after R80_10ft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</si>
</sst>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164" fontId="0" fillId="33" borderId="0" xfId="0" applyNumberFormat="1" applyFill="1"/>
    <xf numFmtId="1" fontId="0" fillId="33" borderId="0" xfId="0" applyNumberFormat="1" applyFill="1"/>
    <xf numFmtId="0" fontId="18" fillId="0" borderId="0" xfId="0" applyFont="1" applyAlignment="1">
      <alignment horizontal="center"/>
    </xf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ABAB"/>
      <color rgb="FFF0B510"/>
      <color rgb="FFDDD241"/>
      <color rgb="FF45B1C3"/>
      <color rgb="FFF6BE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1742221542696"/>
          <c:y val="4.2574626865671643E-2"/>
          <c:w val="0.86302223424461788"/>
          <c:h val="0.8616106475496534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overdraft_recovery_4_mar_scen.!$C$34</c:f>
              <c:strCache>
                <c:ptCount val="1"/>
                <c:pt idx="0">
                  <c:v>R90_2ft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ngXian" panose="02010600030101010101" pitchFamily="2" charset="-122"/>
                    <a:ea typeface="DengXian" panose="02010600030101010101" pitchFamily="2" charset="-122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overdraft_recovery_4_mar_scen.!$B$37:$B$40</c:f>
              <c:strCache>
                <c:ptCount val="4"/>
                <c:pt idx="0">
                  <c:v>SC_EZ</c:v>
                </c:pt>
                <c:pt idx="1">
                  <c:v>SJ</c:v>
                </c:pt>
                <c:pt idx="2">
                  <c:v>TL</c:v>
                </c:pt>
                <c:pt idx="3">
                  <c:v>CV</c:v>
                </c:pt>
              </c:strCache>
            </c:strRef>
          </c:cat>
          <c:val>
            <c:numRef>
              <c:f>overdraft_recovery_4_mar_scen.!$C$37:$C$40</c:f>
              <c:numCache>
                <c:formatCode>0.0</c:formatCode>
                <c:ptCount val="4"/>
                <c:pt idx="0">
                  <c:v>27.472681868543862</c:v>
                </c:pt>
                <c:pt idx="1">
                  <c:v>3.2162962327662385</c:v>
                </c:pt>
                <c:pt idx="2">
                  <c:v>2.6790486530921371</c:v>
                </c:pt>
                <c:pt idx="3">
                  <c:v>8.9358191536498293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C6-47BB-978A-5522FE98E583}"/>
            </c:ext>
          </c:extLst>
        </c:ser>
        <c:ser>
          <c:idx val="3"/>
          <c:order val="1"/>
          <c:tx>
            <c:strRef>
              <c:f>overdraft_recovery_4_mar_scen.!$L$34</c:f>
              <c:strCache>
                <c:ptCount val="1"/>
                <c:pt idx="0">
                  <c:v>R80_2ft</c:v>
                </c:pt>
              </c:strCache>
            </c:strRef>
          </c:tx>
          <c:spPr>
            <a:solidFill>
              <a:srgbClr val="F0B510"/>
            </a:solidFill>
            <a:ln w="63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ngXian" panose="02010600030101010101" pitchFamily="2" charset="-122"/>
                    <a:ea typeface="DengXian" panose="02010600030101010101" pitchFamily="2" charset="-122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overdraft_recovery_4_mar_scen.!$B$37:$B$40</c:f>
              <c:strCache>
                <c:ptCount val="4"/>
                <c:pt idx="0">
                  <c:v>SC_EZ</c:v>
                </c:pt>
                <c:pt idx="1">
                  <c:v>SJ</c:v>
                </c:pt>
                <c:pt idx="2">
                  <c:v>TL</c:v>
                </c:pt>
                <c:pt idx="3">
                  <c:v>CV</c:v>
                </c:pt>
              </c:strCache>
            </c:strRef>
          </c:cat>
          <c:val>
            <c:numRef>
              <c:f>overdraft_recovery_4_mar_scen.!$L$37:$L$40</c:f>
              <c:numCache>
                <c:formatCode>0.0</c:formatCode>
                <c:ptCount val="4"/>
                <c:pt idx="0" formatCode="0">
                  <c:v>56.005833281071418</c:v>
                </c:pt>
                <c:pt idx="1">
                  <c:v>5.5796891491304876</c:v>
                </c:pt>
                <c:pt idx="2">
                  <c:v>3.2562060512608286</c:v>
                </c:pt>
                <c:pt idx="3">
                  <c:v>14.110281340653511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C6-47BB-978A-5522FE98E583}"/>
            </c:ext>
          </c:extLst>
        </c:ser>
        <c:ser>
          <c:idx val="0"/>
          <c:order val="2"/>
          <c:tx>
            <c:strRef>
              <c:f>overdraft_recovery_4_mar_scen.!$T$34</c:f>
              <c:strCache>
                <c:ptCount val="1"/>
                <c:pt idx="0">
                  <c:v>R90_10ft</c:v>
                </c:pt>
              </c:strCache>
            </c:strRef>
          </c:tx>
          <c:spPr>
            <a:solidFill>
              <a:srgbClr val="DDD241"/>
            </a:solidFill>
            <a:ln w="63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ngXian" panose="02010600030101010101" pitchFamily="2" charset="-122"/>
                    <a:ea typeface="DengXian" panose="02010600030101010101" pitchFamily="2" charset="-122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overdraft_recovery_4_mar_scen.!$B$37:$B$40</c:f>
              <c:strCache>
                <c:ptCount val="4"/>
                <c:pt idx="0">
                  <c:v>SC_EZ</c:v>
                </c:pt>
                <c:pt idx="1">
                  <c:v>SJ</c:v>
                </c:pt>
                <c:pt idx="2">
                  <c:v>TL</c:v>
                </c:pt>
                <c:pt idx="3">
                  <c:v>CV</c:v>
                </c:pt>
              </c:strCache>
            </c:strRef>
          </c:cat>
          <c:val>
            <c:numRef>
              <c:f>overdraft_recovery_4_mar_scen.!$T$37:$T$40</c:f>
              <c:numCache>
                <c:formatCode>0.0</c:formatCode>
                <c:ptCount val="4"/>
                <c:pt idx="0">
                  <c:v>57.278873500950674</c:v>
                </c:pt>
                <c:pt idx="1">
                  <c:v>4.1520561019417848</c:v>
                </c:pt>
                <c:pt idx="2">
                  <c:v>2.7363145828625308</c:v>
                </c:pt>
                <c:pt idx="3" formatCode="0">
                  <c:v>14.001838829836865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6-47BB-978A-5522FE98E583}"/>
            </c:ext>
          </c:extLst>
        </c:ser>
        <c:ser>
          <c:idx val="1"/>
          <c:order val="3"/>
          <c:tx>
            <c:strRef>
              <c:f>overdraft_recovery_4_mar_scen.!$AC$34</c:f>
              <c:strCache>
                <c:ptCount val="1"/>
                <c:pt idx="0">
                  <c:v>R80_10ft</c:v>
                </c:pt>
              </c:strCache>
            </c:strRef>
          </c:tx>
          <c:spPr>
            <a:solidFill>
              <a:srgbClr val="45B1C3"/>
            </a:solidFill>
            <a:ln w="63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ngXian" panose="02010600030101010101" pitchFamily="2" charset="-122"/>
                    <a:ea typeface="DengXian" panose="02010600030101010101" pitchFamily="2" charset="-122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overdraft_recovery_4_mar_scen.!$B$37:$B$40</c:f>
              <c:strCache>
                <c:ptCount val="4"/>
                <c:pt idx="0">
                  <c:v>SC_EZ</c:v>
                </c:pt>
                <c:pt idx="1">
                  <c:v>SJ</c:v>
                </c:pt>
                <c:pt idx="2">
                  <c:v>TL</c:v>
                </c:pt>
                <c:pt idx="3">
                  <c:v>CV</c:v>
                </c:pt>
              </c:strCache>
            </c:strRef>
          </c:cat>
          <c:val>
            <c:numRef>
              <c:f>overdraft_recovery_4_mar_scen.!$AC$37:$AC$40</c:f>
              <c:numCache>
                <c:formatCode>0.0</c:formatCode>
                <c:ptCount val="4"/>
                <c:pt idx="0" formatCode="0">
                  <c:v>100.82553716448184</c:v>
                </c:pt>
                <c:pt idx="1">
                  <c:v>7.7840519851599472</c:v>
                </c:pt>
                <c:pt idx="2">
                  <c:v>3.1864731967720443</c:v>
                </c:pt>
                <c:pt idx="3">
                  <c:v>22.233983562005236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6-47BB-978A-5522FE98E5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4"/>
        <c:overlap val="-27"/>
        <c:axId val="511724344"/>
        <c:axId val="511724664"/>
      </c:barChart>
      <c:catAx>
        <c:axId val="51172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ngXian" panose="02010600030101010101" pitchFamily="2" charset="-122"/>
                <a:ea typeface="DengXian" panose="02010600030101010101" pitchFamily="2" charset="-122"/>
                <a:cs typeface="+mn-cs"/>
              </a:defRPr>
            </a:pPr>
            <a:endParaRPr lang="en-US"/>
          </a:p>
        </c:txPr>
        <c:crossAx val="511724664"/>
        <c:crosses val="autoZero"/>
        <c:auto val="1"/>
        <c:lblAlgn val="ctr"/>
        <c:lblOffset val="100"/>
        <c:noMultiLvlLbl val="0"/>
      </c:catAx>
      <c:valAx>
        <c:axId val="51172466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ngXian" panose="02010600030101010101" pitchFamily="2" charset="-122"/>
                    <a:ea typeface="DengXian" panose="02010600030101010101" pitchFamily="2" charset="-122"/>
                    <a:cs typeface="+mn-cs"/>
                  </a:defRPr>
                </a:pPr>
                <a:r>
                  <a:rPr lang="en-US" sz="1400"/>
                  <a:t>Overdraft recovery</a:t>
                </a:r>
                <a:r>
                  <a:rPr lang="en-US" sz="1400" baseline="0"/>
                  <a:t> (</a:t>
                </a: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  <a:r>
                  <a:rPr lang="en-US" sz="1400" baseline="0"/>
                  <a:t>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ngXian" panose="02010600030101010101" pitchFamily="2" charset="-122"/>
                  <a:ea typeface="DengXian" panose="02010600030101010101" pitchFamily="2" charset="-122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ngXian" panose="02010600030101010101" pitchFamily="2" charset="-122"/>
                <a:ea typeface="DengXian" panose="02010600030101010101" pitchFamily="2" charset="-122"/>
                <a:cs typeface="+mn-cs"/>
              </a:defRPr>
            </a:pPr>
            <a:endParaRPr lang="en-US"/>
          </a:p>
        </c:txPr>
        <c:crossAx val="511724344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573321899119044"/>
          <c:y val="6.9822358192487083E-2"/>
          <c:w val="0.24105901613783426"/>
          <c:h val="8.9465269070665515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ngXian" panose="02010600030101010101" pitchFamily="2" charset="-122"/>
              <a:ea typeface="DengXian" panose="02010600030101010101" pitchFamily="2" charset="-122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DengXian" panose="02010600030101010101" pitchFamily="2" charset="-122"/>
          <a:ea typeface="DengXian" panose="02010600030101010101" pitchFamily="2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92962818090777"/>
          <c:y val="4.2574626865671643E-2"/>
          <c:w val="0.79021003076530427"/>
          <c:h val="0.861610647549653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overdraft_recovery_R90_2ft_WT!$C$34</c:f>
              <c:strCache>
                <c:ptCount val="1"/>
                <c:pt idx="0">
                  <c:v>R90_2ft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ngXian" panose="02010600030101010101" pitchFamily="2" charset="-122"/>
                    <a:ea typeface="DengXian" panose="02010600030101010101" pitchFamily="2" charset="-122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overdraft_recovery_R90_2ft_WT!$B$38:$B$40</c:f>
              <c:strCache>
                <c:ptCount val="3"/>
                <c:pt idx="0">
                  <c:v>SJ</c:v>
                </c:pt>
                <c:pt idx="1">
                  <c:v>TL</c:v>
                </c:pt>
                <c:pt idx="2">
                  <c:v>CV</c:v>
                </c:pt>
              </c:strCache>
            </c:strRef>
          </c:cat>
          <c:val>
            <c:numRef>
              <c:f>overdraft_recovery_R90_2ft_WT!$C$38:$C$40</c:f>
              <c:numCache>
                <c:formatCode>0.0</c:formatCode>
                <c:ptCount val="3"/>
                <c:pt idx="0">
                  <c:v>3.2162962327662385</c:v>
                </c:pt>
                <c:pt idx="1">
                  <c:v>2.6790486530921371</c:v>
                </c:pt>
                <c:pt idx="2">
                  <c:v>8.9358191536498293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8-4466-BC0B-1B4721D11F55}"/>
            </c:ext>
          </c:extLst>
        </c:ser>
        <c:ser>
          <c:idx val="1"/>
          <c:order val="1"/>
          <c:tx>
            <c:strRef>
              <c:f>overdraft_recovery_R90_2ft_WT!$L$34</c:f>
              <c:strCache>
                <c:ptCount val="1"/>
                <c:pt idx="0">
                  <c:v>R90_2ft_WT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ngXian" panose="02010600030101010101" pitchFamily="2" charset="-122"/>
                    <a:ea typeface="DengXian" panose="02010600030101010101" pitchFamily="2" charset="-122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overdraft_recovery_R90_2ft_WT!$B$38:$B$40</c:f>
              <c:strCache>
                <c:ptCount val="3"/>
                <c:pt idx="0">
                  <c:v>SJ</c:v>
                </c:pt>
                <c:pt idx="1">
                  <c:v>TL</c:v>
                </c:pt>
                <c:pt idx="2">
                  <c:v>CV</c:v>
                </c:pt>
              </c:strCache>
            </c:strRef>
          </c:cat>
          <c:val>
            <c:numRef>
              <c:f>overdraft_recovery_R90_2ft_WT!$L$38:$L$40</c:f>
              <c:numCache>
                <c:formatCode>0.0</c:formatCode>
                <c:ptCount val="3"/>
                <c:pt idx="0">
                  <c:v>29.84078306720329</c:v>
                </c:pt>
                <c:pt idx="1">
                  <c:v>62.251527028527548</c:v>
                </c:pt>
                <c:pt idx="2" formatCode="0">
                  <c:v>62.98492906933263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8-4466-BC0B-1B4721D11F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4"/>
        <c:overlap val="-27"/>
        <c:axId val="511724344"/>
        <c:axId val="511724664"/>
      </c:barChart>
      <c:catAx>
        <c:axId val="51172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ngXian" panose="02010600030101010101" pitchFamily="2" charset="-122"/>
                <a:ea typeface="DengXian" panose="02010600030101010101" pitchFamily="2" charset="-122"/>
                <a:cs typeface="+mn-cs"/>
              </a:defRPr>
            </a:pPr>
            <a:endParaRPr lang="en-US"/>
          </a:p>
        </c:txPr>
        <c:crossAx val="511724664"/>
        <c:crosses val="autoZero"/>
        <c:auto val="1"/>
        <c:lblAlgn val="ctr"/>
        <c:lblOffset val="100"/>
        <c:noMultiLvlLbl val="0"/>
      </c:catAx>
      <c:valAx>
        <c:axId val="511724664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ngXian" panose="02010600030101010101" pitchFamily="2" charset="-122"/>
                <a:ea typeface="DengXian" panose="02010600030101010101" pitchFamily="2" charset="-122"/>
                <a:cs typeface="+mn-cs"/>
              </a:defRPr>
            </a:pPr>
            <a:endParaRPr lang="en-US"/>
          </a:p>
        </c:txPr>
        <c:crossAx val="511724344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7730635751558379"/>
          <c:y val="6.52662417787504E-2"/>
          <c:w val="0.34812786604192847"/>
          <c:h val="0.1095986087167410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ngXian" panose="02010600030101010101" pitchFamily="2" charset="-122"/>
              <a:ea typeface="DengXian" panose="02010600030101010101" pitchFamily="2" charset="-122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DengXian" panose="02010600030101010101" pitchFamily="2" charset="-122"/>
          <a:ea typeface="DengXian" panose="02010600030101010101" pitchFamily="2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58</xdr:row>
      <xdr:rowOff>0</xdr:rowOff>
    </xdr:from>
    <xdr:to>
      <xdr:col>10</xdr:col>
      <xdr:colOff>304800</xdr:colOff>
      <xdr:row>59</xdr:row>
      <xdr:rowOff>120650</xdr:rowOff>
    </xdr:to>
    <xdr:sp macro="" textlink="">
      <xdr:nvSpPr>
        <xdr:cNvPr id="4" name="cJGvo9R8yJvC1M:" descr="Image result for great barplot color">
          <a:extLst>
            <a:ext uri="{FF2B5EF4-FFF2-40B4-BE49-F238E27FC236}">
              <a16:creationId xmlns:a16="http://schemas.microsoft.com/office/drawing/2014/main" id="{736C8B1C-3AE9-4068-BAFA-EDEB77634A39}"/>
            </a:ext>
          </a:extLst>
        </xdr:cNvPr>
        <xdr:cNvSpPr>
          <a:spLocks noChangeAspect="1" noChangeArrowheads="1"/>
        </xdr:cNvSpPr>
      </xdr:nvSpPr>
      <xdr:spPr bwMode="auto">
        <a:xfrm>
          <a:off x="688975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2152650</xdr:colOff>
      <xdr:row>34</xdr:row>
      <xdr:rowOff>93133</xdr:rowOff>
    </xdr:from>
    <xdr:to>
      <xdr:col>17</xdr:col>
      <xdr:colOff>8467</xdr:colOff>
      <xdr:row>64</xdr:row>
      <xdr:rowOff>93133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5018E-F6BE-4A1D-9CDA-233B51DE3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1409179</xdr:colOff>
      <xdr:row>31</xdr:row>
      <xdr:rowOff>179217</xdr:rowOff>
    </xdr:from>
    <xdr:to>
      <xdr:col>7</xdr:col>
      <xdr:colOff>796791</xdr:colOff>
      <xdr:row>55</xdr:row>
      <xdr:rowOff>17397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6F722-FE20-47B5-B962-9605526BD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57</xdr:row>
      <xdr:rowOff>0</xdr:rowOff>
    </xdr:from>
    <xdr:to>
      <xdr:col>10</xdr:col>
      <xdr:colOff>304800</xdr:colOff>
      <xdr:row>58</xdr:row>
      <xdr:rowOff>120650</xdr:rowOff>
    </xdr:to>
    <xdr:sp macro="" textlink="">
      <xdr:nvSpPr>
        <xdr:cNvPr id="4" name="cJGvo9R8yJvC1M:" descr="Image result for great barplot color">
          <a:extLst>
            <a:ext uri="{FF2B5EF4-FFF2-40B4-BE49-F238E27FC236}">
              <a16:creationId xmlns:a16="http://schemas.microsoft.com/office/drawing/2014/main" id="{4C93878D-A183-4B75-986B-4A7750B1EA19}"/>
            </a:ext>
          </a:extLst>
        </xdr:cNvPr>
        <xdr:cNvSpPr>
          <a:spLocks noChangeAspect="1" noChangeArrowheads="1"/>
        </xdr:cNvSpPr>
      </xdr:nvSpPr>
      <xdr:spPr bwMode="auto">
        <a:xfrm>
          <a:off x="710565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425A-CE68-4449-AC2D-BBDB737937D6}">
  <dimension ref="B1:AF83"/>
  <sheetViews>
    <sheetView topLeftCell="J11" zoomScale="60" workbookViewId="0">
      <selection activeCell="L58" sqref="L58"/>
    </sheetView>
  </sheetViews>
  <sheetFormatPr defaultRowHeight="14.5" x14ac:dyDescent="0.35"/>
  <cols>
    <col min="2" max="2" width="9.6328125" bestFit="1" customWidth="1"/>
    <col min="3" max="3" width="32.453125" bestFit="1" customWidth="1"/>
    <col min="4" max="4" width="15.81640625" bestFit="1" customWidth="1"/>
    <col min="5" max="5" width="34.36328125" bestFit="1" customWidth="1"/>
    <col min="6" max="6" width="43.6328125" bestFit="1" customWidth="1"/>
    <col min="11" max="11" width="9.6328125" bestFit="1" customWidth="1"/>
    <col min="12" max="12" width="32.453125" bestFit="1" customWidth="1"/>
    <col min="13" max="13" width="15.81640625" bestFit="1" customWidth="1"/>
    <col min="14" max="14" width="34.36328125" bestFit="1" customWidth="1"/>
    <col min="15" max="15" width="43.6328125" bestFit="1" customWidth="1"/>
    <col min="19" max="19" width="9.6328125" bestFit="1" customWidth="1"/>
    <col min="20" max="20" width="32.453125" bestFit="1" customWidth="1"/>
    <col min="21" max="21" width="16.7265625" bestFit="1" customWidth="1"/>
    <col min="22" max="22" width="34.36328125" bestFit="1" customWidth="1"/>
    <col min="23" max="23" width="43.6328125" bestFit="1" customWidth="1"/>
    <col min="28" max="28" width="9.6328125" bestFit="1" customWidth="1"/>
    <col min="29" max="29" width="32.453125" bestFit="1" customWidth="1"/>
    <col min="30" max="30" width="16.7265625" bestFit="1" customWidth="1"/>
    <col min="31" max="31" width="34.36328125" bestFit="1" customWidth="1"/>
    <col min="32" max="32" width="43.6328125" bestFit="1" customWidth="1"/>
  </cols>
  <sheetData>
    <row r="1" spans="2:32" ht="21" x14ac:dyDescent="0.5">
      <c r="B1" s="8" t="s">
        <v>8</v>
      </c>
      <c r="C1" s="8"/>
      <c r="D1" s="8"/>
      <c r="E1" s="8"/>
      <c r="F1" s="8"/>
      <c r="K1" s="8" t="s">
        <v>9</v>
      </c>
      <c r="L1" s="8"/>
      <c r="M1" s="8"/>
      <c r="N1" s="8"/>
      <c r="O1" s="8"/>
      <c r="S1" s="8" t="s">
        <v>10</v>
      </c>
      <c r="T1" s="8"/>
      <c r="U1" s="8"/>
      <c r="V1" s="8"/>
      <c r="W1" s="8"/>
      <c r="AB1" s="8" t="s">
        <v>11</v>
      </c>
      <c r="AC1" s="8"/>
      <c r="AD1" s="8"/>
      <c r="AE1" s="8"/>
      <c r="AF1" s="8"/>
    </row>
    <row r="3" spans="2:32" x14ac:dyDescent="0.35">
      <c r="B3" s="4" t="s">
        <v>19</v>
      </c>
      <c r="C3" s="4" t="s">
        <v>21</v>
      </c>
      <c r="D3" s="4" t="s">
        <v>20</v>
      </c>
      <c r="E3" s="4" t="s">
        <v>22</v>
      </c>
      <c r="F3" s="4" t="s">
        <v>23</v>
      </c>
      <c r="K3" s="4" t="s">
        <v>19</v>
      </c>
      <c r="L3" s="4" t="s">
        <v>21</v>
      </c>
      <c r="M3" s="4" t="s">
        <v>34</v>
      </c>
      <c r="N3" s="4" t="s">
        <v>35</v>
      </c>
      <c r="O3" s="4" t="s">
        <v>23</v>
      </c>
      <c r="S3" s="4" t="s">
        <v>19</v>
      </c>
      <c r="T3" s="4" t="s">
        <v>21</v>
      </c>
      <c r="U3" s="4" t="s">
        <v>41</v>
      </c>
      <c r="V3" s="4" t="s">
        <v>40</v>
      </c>
      <c r="W3" s="4" t="s">
        <v>23</v>
      </c>
      <c r="AB3" s="4" t="s">
        <v>19</v>
      </c>
      <c r="AC3" s="4" t="s">
        <v>21</v>
      </c>
      <c r="AD3" s="4" t="s">
        <v>42</v>
      </c>
      <c r="AE3" s="4" t="s">
        <v>43</v>
      </c>
      <c r="AF3" s="4" t="s">
        <v>23</v>
      </c>
    </row>
    <row r="4" spans="2:32" x14ac:dyDescent="0.35">
      <c r="B4">
        <v>1</v>
      </c>
      <c r="C4">
        <v>6.429499328196</v>
      </c>
      <c r="D4">
        <v>5.3992530284531703</v>
      </c>
      <c r="E4">
        <f>ABS(C4)*D4/100</f>
        <v>0.34714493719199879</v>
      </c>
      <c r="F4">
        <f>C4+E4</f>
        <v>6.7766442653879988</v>
      </c>
      <c r="K4">
        <v>1</v>
      </c>
      <c r="L4">
        <v>6.429499328196</v>
      </c>
      <c r="M4">
        <v>9.0295963672009805</v>
      </c>
      <c r="N4">
        <f>ABS(L4)*M4/100</f>
        <v>0.58055783776799741</v>
      </c>
      <c r="O4">
        <f>L4+N4</f>
        <v>7.0100571659639979</v>
      </c>
      <c r="S4">
        <v>1</v>
      </c>
      <c r="T4">
        <v>6.429499328196</v>
      </c>
      <c r="U4">
        <v>8.538329980136</v>
      </c>
      <c r="V4">
        <f>ABS(T4)*U4/100</f>
        <v>0.54897186871200176</v>
      </c>
      <c r="W4">
        <f>T4+V4</f>
        <v>6.9784711969080018</v>
      </c>
      <c r="AB4">
        <v>1</v>
      </c>
      <c r="AC4">
        <v>6.429499328196</v>
      </c>
      <c r="AD4">
        <v>15.392619535581799</v>
      </c>
      <c r="AE4">
        <f>ABS(AC4)*AD4/100</f>
        <v>0.98966836963199811</v>
      </c>
      <c r="AF4">
        <f>AC4+AE4</f>
        <v>7.4191676978279979</v>
      </c>
    </row>
    <row r="5" spans="2:32" x14ac:dyDescent="0.35">
      <c r="B5">
        <v>2</v>
      </c>
      <c r="C5">
        <v>7.1816342339639601</v>
      </c>
      <c r="D5">
        <v>15.501797989140201</v>
      </c>
      <c r="E5">
        <f t="shared" ref="E5:E24" si="0">ABS(C5)*D5/100</f>
        <v>1.1132824312680294</v>
      </c>
      <c r="F5">
        <f t="shared" ref="F5:F24" si="1">C5+E5</f>
        <v>8.2949166652319892</v>
      </c>
      <c r="K5">
        <v>2</v>
      </c>
      <c r="L5">
        <v>7.1816342339639601</v>
      </c>
      <c r="M5">
        <v>28.398148119363601</v>
      </c>
      <c r="N5">
        <f t="shared" ref="N5:N24" si="2">ABS(L5)*M5/100</f>
        <v>2.0394511271520086</v>
      </c>
      <c r="O5">
        <f t="shared" ref="O5:O24" si="3">L5+N5</f>
        <v>9.2210853611159678</v>
      </c>
      <c r="S5">
        <v>2</v>
      </c>
      <c r="T5">
        <v>7.1816342339639601</v>
      </c>
      <c r="U5">
        <v>22.648478270693399</v>
      </c>
      <c r="V5">
        <f t="shared" ref="V5:V24" si="4">ABS(T5)*U5/100</f>
        <v>1.626530868960006</v>
      </c>
      <c r="W5">
        <f t="shared" ref="W5:W24" si="5">T5+V5</f>
        <v>8.8081651029239652</v>
      </c>
      <c r="AB5">
        <v>2</v>
      </c>
      <c r="AC5">
        <v>7.1816342339639601</v>
      </c>
      <c r="AD5">
        <v>40.014842704483101</v>
      </c>
      <c r="AE5">
        <f t="shared" ref="AE5:AE20" si="6">ABS(AC5)*AD5/100</f>
        <v>2.8737196423319888</v>
      </c>
      <c r="AF5">
        <f t="shared" ref="AF5:AF24" si="7">AC5+AE5</f>
        <v>10.05535387629595</v>
      </c>
    </row>
    <row r="6" spans="2:32" x14ac:dyDescent="0.35">
      <c r="B6">
        <v>3</v>
      </c>
      <c r="C6">
        <v>4.2540012777480198</v>
      </c>
      <c r="D6">
        <v>77.957863999504895</v>
      </c>
      <c r="E6">
        <f t="shared" si="0"/>
        <v>3.316328530644002</v>
      </c>
      <c r="F6">
        <f t="shared" si="1"/>
        <v>7.5703298083920219</v>
      </c>
      <c r="K6">
        <v>3</v>
      </c>
      <c r="L6">
        <v>4.2540012777480198</v>
      </c>
      <c r="M6">
        <v>133.30356435308801</v>
      </c>
      <c r="N6">
        <f t="shared" si="2"/>
        <v>5.6707353308640176</v>
      </c>
      <c r="O6">
        <f t="shared" si="3"/>
        <v>9.9247366086120365</v>
      </c>
      <c r="S6">
        <v>3</v>
      </c>
      <c r="T6">
        <v>4.2540012777480198</v>
      </c>
      <c r="U6">
        <v>122.966717999793</v>
      </c>
      <c r="V6">
        <f t="shared" si="4"/>
        <v>5.2310057549159987</v>
      </c>
      <c r="W6">
        <f t="shared" si="5"/>
        <v>9.4850070326640186</v>
      </c>
      <c r="AB6">
        <v>3</v>
      </c>
      <c r="AC6">
        <v>4.2540012777480198</v>
      </c>
      <c r="AD6">
        <v>202.58405863568899</v>
      </c>
      <c r="AE6">
        <f t="shared" si="6"/>
        <v>8.617928442876007</v>
      </c>
      <c r="AF6">
        <f t="shared" si="7"/>
        <v>12.871929720624028</v>
      </c>
    </row>
    <row r="7" spans="2:32" x14ac:dyDescent="0.35">
      <c r="B7">
        <v>4</v>
      </c>
      <c r="C7">
        <v>6.6909135815990298E-2</v>
      </c>
      <c r="D7">
        <v>980.63405857232306</v>
      </c>
      <c r="E7">
        <f t="shared" si="0"/>
        <v>0.65613377410801343</v>
      </c>
      <c r="F7">
        <f t="shared" si="1"/>
        <v>0.72304290992400377</v>
      </c>
      <c r="K7">
        <v>4</v>
      </c>
      <c r="L7">
        <v>6.6909135815990298E-2</v>
      </c>
      <c r="M7">
        <v>1951.8342974920199</v>
      </c>
      <c r="N7">
        <f t="shared" si="2"/>
        <v>1.3059554610120157</v>
      </c>
      <c r="O7">
        <f t="shared" si="3"/>
        <v>1.372864596828006</v>
      </c>
      <c r="S7">
        <v>4</v>
      </c>
      <c r="T7">
        <v>6.6909135815990298E-2</v>
      </c>
      <c r="U7">
        <v>2316.3685702806802</v>
      </c>
      <c r="V7">
        <f t="shared" si="4"/>
        <v>1.5498621926880132</v>
      </c>
      <c r="W7">
        <f t="shared" si="5"/>
        <v>1.6167713285040035</v>
      </c>
      <c r="AB7">
        <v>4</v>
      </c>
      <c r="AC7">
        <v>6.6909135815990298E-2</v>
      </c>
      <c r="AD7">
        <v>4295.1327515206103</v>
      </c>
      <c r="AE7">
        <f t="shared" si="6"/>
        <v>2.873836206192006</v>
      </c>
      <c r="AF7">
        <f t="shared" si="7"/>
        <v>2.9407453420079963</v>
      </c>
    </row>
    <row r="8" spans="2:32" x14ac:dyDescent="0.35">
      <c r="B8">
        <v>5</v>
      </c>
      <c r="C8">
        <v>2.4268533977999902</v>
      </c>
      <c r="D8">
        <v>45.934556044900397</v>
      </c>
      <c r="E8">
        <f t="shared" si="0"/>
        <v>1.1147643341400062</v>
      </c>
      <c r="F8">
        <f t="shared" si="1"/>
        <v>3.5416177319399962</v>
      </c>
      <c r="K8">
        <v>5</v>
      </c>
      <c r="L8">
        <v>2.4268533977999902</v>
      </c>
      <c r="M8">
        <v>78.924174771345903</v>
      </c>
      <c r="N8">
        <f t="shared" si="2"/>
        <v>1.9153740171240108</v>
      </c>
      <c r="O8">
        <f t="shared" si="3"/>
        <v>4.3422274149240012</v>
      </c>
      <c r="S8">
        <v>5</v>
      </c>
      <c r="T8">
        <v>2.4268533977999902</v>
      </c>
      <c r="U8">
        <v>136.88357979857699</v>
      </c>
      <c r="V8">
        <f t="shared" si="4"/>
        <v>3.3219638073720268</v>
      </c>
      <c r="W8">
        <f t="shared" si="5"/>
        <v>5.748817205172017</v>
      </c>
      <c r="AB8">
        <v>5</v>
      </c>
      <c r="AC8">
        <v>2.4268533977999902</v>
      </c>
      <c r="AD8">
        <v>243.90678963245099</v>
      </c>
      <c r="AE8">
        <f t="shared" si="6"/>
        <v>5.9192602116600108</v>
      </c>
      <c r="AF8">
        <f t="shared" si="7"/>
        <v>8.3461136094600015</v>
      </c>
    </row>
    <row r="9" spans="2:32" x14ac:dyDescent="0.35">
      <c r="B9">
        <v>6</v>
      </c>
      <c r="C9">
        <v>-1.34121473350797</v>
      </c>
      <c r="D9">
        <v>72.976480906976093</v>
      </c>
      <c r="E9">
        <f t="shared" si="0"/>
        <v>0.97877131391999395</v>
      </c>
      <c r="F9">
        <f t="shared" si="1"/>
        <v>-0.3624434195879761</v>
      </c>
      <c r="K9">
        <v>6</v>
      </c>
      <c r="L9">
        <v>-1.34121473350797</v>
      </c>
      <c r="M9">
        <v>106.00815511512199</v>
      </c>
      <c r="N9">
        <f t="shared" si="2"/>
        <v>1.421796995123999</v>
      </c>
      <c r="O9">
        <f t="shared" si="3"/>
        <v>8.0582261616028994E-2</v>
      </c>
      <c r="S9">
        <v>6</v>
      </c>
      <c r="T9">
        <v>-1.34121473350797</v>
      </c>
      <c r="U9">
        <v>85.343379972135196</v>
      </c>
      <c r="V9">
        <f t="shared" si="4"/>
        <v>1.1446379862599674</v>
      </c>
      <c r="W9">
        <f t="shared" si="5"/>
        <v>-0.19657674724800267</v>
      </c>
      <c r="AB9">
        <v>6</v>
      </c>
      <c r="AC9">
        <v>-1.34121473350797</v>
      </c>
      <c r="AD9">
        <v>122.14469576778301</v>
      </c>
      <c r="AE9">
        <f t="shared" si="6"/>
        <v>1.6382226558359916</v>
      </c>
      <c r="AF9">
        <f t="shared" si="7"/>
        <v>0.29700792232802153</v>
      </c>
    </row>
    <row r="10" spans="2:32" x14ac:dyDescent="0.35">
      <c r="B10">
        <v>7</v>
      </c>
      <c r="C10">
        <v>-3.23756478859198</v>
      </c>
      <c r="D10">
        <v>9.09727301031349</v>
      </c>
      <c r="E10">
        <f t="shared" si="0"/>
        <v>0.29453010770399124</v>
      </c>
      <c r="F10">
        <f t="shared" si="1"/>
        <v>-2.9430346808879886</v>
      </c>
      <c r="K10">
        <v>7</v>
      </c>
      <c r="L10">
        <v>-3.23756478859198</v>
      </c>
      <c r="M10">
        <v>12.689106320761899</v>
      </c>
      <c r="N10">
        <f t="shared" si="2"/>
        <v>0.41081803822798657</v>
      </c>
      <c r="O10">
        <f t="shared" si="3"/>
        <v>-2.8267467503639936</v>
      </c>
      <c r="S10">
        <v>7</v>
      </c>
      <c r="T10">
        <v>-3.23756478859198</v>
      </c>
      <c r="U10">
        <v>17.606255460540201</v>
      </c>
      <c r="V10">
        <f t="shared" si="4"/>
        <v>0.57001392738000223</v>
      </c>
      <c r="W10">
        <f t="shared" si="5"/>
        <v>-2.6675508612119776</v>
      </c>
      <c r="AB10">
        <v>7</v>
      </c>
      <c r="AC10">
        <v>-3.23756478859198</v>
      </c>
      <c r="AD10">
        <v>24.224772857536198</v>
      </c>
      <c r="AE10">
        <f t="shared" si="6"/>
        <v>0.78429271615197915</v>
      </c>
      <c r="AF10">
        <f t="shared" si="7"/>
        <v>-2.4532720724400008</v>
      </c>
    </row>
    <row r="11" spans="2:32" x14ac:dyDescent="0.35">
      <c r="B11">
        <v>8</v>
      </c>
      <c r="C11">
        <v>-3.01890245859602</v>
      </c>
      <c r="D11">
        <v>56.287235169640098</v>
      </c>
      <c r="E11">
        <f t="shared" si="0"/>
        <v>1.6992567264119887</v>
      </c>
      <c r="F11">
        <f t="shared" si="1"/>
        <v>-1.3196457321840314</v>
      </c>
      <c r="K11">
        <v>8</v>
      </c>
      <c r="L11">
        <v>-3.01890245859602</v>
      </c>
      <c r="M11">
        <v>88.007674217722197</v>
      </c>
      <c r="N11">
        <f t="shared" si="2"/>
        <v>2.6568658407119909</v>
      </c>
      <c r="O11">
        <f t="shared" si="3"/>
        <v>-0.36203661788402908</v>
      </c>
      <c r="S11">
        <v>8</v>
      </c>
      <c r="T11">
        <v>-3.01890245859602</v>
      </c>
      <c r="U11">
        <v>111.92561192942399</v>
      </c>
      <c r="V11">
        <f t="shared" si="4"/>
        <v>3.3789250503360209</v>
      </c>
      <c r="W11">
        <f t="shared" si="5"/>
        <v>0.36002259174000084</v>
      </c>
      <c r="AB11">
        <v>8</v>
      </c>
      <c r="AC11">
        <v>-3.01890245859602</v>
      </c>
      <c r="AD11">
        <v>156.63311103145401</v>
      </c>
      <c r="AE11">
        <f t="shared" si="6"/>
        <v>4.7286008399039989</v>
      </c>
      <c r="AF11">
        <f t="shared" si="7"/>
        <v>1.7096983813079789</v>
      </c>
    </row>
    <row r="12" spans="2:32" x14ac:dyDescent="0.35">
      <c r="B12">
        <v>9</v>
      </c>
      <c r="C12">
        <v>0.82958967884400203</v>
      </c>
      <c r="D12">
        <v>61.656077529404499</v>
      </c>
      <c r="E12">
        <f t="shared" si="0"/>
        <v>0.5114924555639957</v>
      </c>
      <c r="F12">
        <f t="shared" si="1"/>
        <v>1.3410821344079977</v>
      </c>
      <c r="K12">
        <v>9</v>
      </c>
      <c r="L12">
        <v>0.82958967884400203</v>
      </c>
      <c r="M12">
        <v>96.546926721665898</v>
      </c>
      <c r="N12">
        <f t="shared" si="2"/>
        <v>0.80094333932402206</v>
      </c>
      <c r="O12">
        <f t="shared" si="3"/>
        <v>1.6305330181680242</v>
      </c>
      <c r="P12" t="s">
        <v>0</v>
      </c>
      <c r="S12">
        <v>9</v>
      </c>
      <c r="T12">
        <v>0.82958967884400203</v>
      </c>
      <c r="U12">
        <v>86.770628596429304</v>
      </c>
      <c r="V12">
        <f t="shared" si="4"/>
        <v>0.71984017910403963</v>
      </c>
      <c r="W12">
        <f t="shared" si="5"/>
        <v>1.5494298579480417</v>
      </c>
      <c r="X12" t="s">
        <v>0</v>
      </c>
      <c r="AB12">
        <v>9</v>
      </c>
      <c r="AC12">
        <v>0.82958967884400203</v>
      </c>
      <c r="AD12">
        <v>133.70184056359</v>
      </c>
      <c r="AE12">
        <f t="shared" si="6"/>
        <v>1.1091766697400058</v>
      </c>
      <c r="AF12">
        <f t="shared" si="7"/>
        <v>1.9387663485840079</v>
      </c>
    </row>
    <row r="13" spans="2:32" x14ac:dyDescent="0.35">
      <c r="B13">
        <v>10</v>
      </c>
      <c r="C13">
        <v>-22.950671117808</v>
      </c>
      <c r="D13">
        <v>0.606006857969701</v>
      </c>
      <c r="E13">
        <f t="shared" si="0"/>
        <v>0.13908264092398792</v>
      </c>
      <c r="F13">
        <f t="shared" si="1"/>
        <v>-22.811588476884012</v>
      </c>
      <c r="K13">
        <v>10</v>
      </c>
      <c r="L13">
        <v>-22.950671117808</v>
      </c>
      <c r="M13">
        <v>1.00667405493304</v>
      </c>
      <c r="N13">
        <f t="shared" si="2"/>
        <v>0.23103845157598385</v>
      </c>
      <c r="O13">
        <f t="shared" si="3"/>
        <v>-22.719632666232016</v>
      </c>
      <c r="P13">
        <f>SUM(N13:N16)</f>
        <v>3.1651048694279966</v>
      </c>
      <c r="S13">
        <v>10</v>
      </c>
      <c r="T13">
        <v>-22.950671117808</v>
      </c>
      <c r="U13">
        <v>0.81914758157162804</v>
      </c>
      <c r="V13">
        <f t="shared" si="4"/>
        <v>0.18799986741598235</v>
      </c>
      <c r="W13">
        <f t="shared" si="5"/>
        <v>-22.762671250392017</v>
      </c>
      <c r="X13">
        <f>SUM(V13:V16)</f>
        <v>2.3552733199200016</v>
      </c>
      <c r="AB13">
        <v>10</v>
      </c>
      <c r="AC13">
        <v>-22.950671117808</v>
      </c>
      <c r="AD13">
        <v>1.41013974538137</v>
      </c>
      <c r="AE13">
        <f t="shared" si="6"/>
        <v>0.32363653526397335</v>
      </c>
      <c r="AF13">
        <f t="shared" si="7"/>
        <v>-22.627034582544027</v>
      </c>
    </row>
    <row r="14" spans="2:32" x14ac:dyDescent="0.35">
      <c r="B14">
        <v>11</v>
      </c>
      <c r="C14">
        <v>-4.1510608343039896</v>
      </c>
      <c r="D14">
        <v>12.941877110940601</v>
      </c>
      <c r="E14">
        <f t="shared" si="0"/>
        <v>0.53722519197600793</v>
      </c>
      <c r="F14">
        <f t="shared" si="1"/>
        <v>-3.6138356423279818</v>
      </c>
      <c r="K14">
        <v>11</v>
      </c>
      <c r="L14">
        <v>-4.1510608343039896</v>
      </c>
      <c r="M14">
        <v>22.101584370102501</v>
      </c>
      <c r="N14">
        <f t="shared" si="2"/>
        <v>0.9174502125479771</v>
      </c>
      <c r="O14">
        <f t="shared" si="3"/>
        <v>-3.2336106217560125</v>
      </c>
      <c r="P14" t="s">
        <v>1</v>
      </c>
      <c r="S14">
        <v>11</v>
      </c>
      <c r="T14">
        <v>-4.1510608343039896</v>
      </c>
      <c r="U14">
        <v>16.198273046334201</v>
      </c>
      <c r="V14">
        <f t="shared" si="4"/>
        <v>0.67240016825999871</v>
      </c>
      <c r="W14">
        <f t="shared" si="5"/>
        <v>-3.4786606660439912</v>
      </c>
      <c r="X14" t="s">
        <v>1</v>
      </c>
      <c r="AB14">
        <v>11</v>
      </c>
      <c r="AC14">
        <v>-4.1510608343039896</v>
      </c>
      <c r="AD14">
        <v>28.1819930129775</v>
      </c>
      <c r="AE14">
        <f t="shared" si="6"/>
        <v>1.1698516742879959</v>
      </c>
      <c r="AF14">
        <f t="shared" si="7"/>
        <v>-2.981209160015994</v>
      </c>
    </row>
    <row r="15" spans="2:32" x14ac:dyDescent="0.35">
      <c r="B15">
        <v>12</v>
      </c>
      <c r="C15">
        <v>-6.16036447677598</v>
      </c>
      <c r="D15">
        <v>14.386815904110501</v>
      </c>
      <c r="E15">
        <f t="shared" si="0"/>
        <v>0.88628029629598037</v>
      </c>
      <c r="F15">
        <f t="shared" si="1"/>
        <v>-5.2740841804799992</v>
      </c>
      <c r="K15">
        <v>12</v>
      </c>
      <c r="L15">
        <v>-6.16036447677598</v>
      </c>
      <c r="M15">
        <v>25.9376866754519</v>
      </c>
      <c r="N15">
        <f t="shared" si="2"/>
        <v>1.5978560360519956</v>
      </c>
      <c r="O15">
        <f t="shared" si="3"/>
        <v>-4.5625084407239846</v>
      </c>
      <c r="P15">
        <f>SUM(N17:N24)</f>
        <v>4.1643329557560493</v>
      </c>
      <c r="S15">
        <v>12</v>
      </c>
      <c r="T15">
        <v>-6.16036447677598</v>
      </c>
      <c r="U15">
        <v>19.1758530461207</v>
      </c>
      <c r="V15">
        <f t="shared" si="4"/>
        <v>1.1813024391719842</v>
      </c>
      <c r="W15">
        <f t="shared" si="5"/>
        <v>-4.9790620376039953</v>
      </c>
      <c r="X15">
        <f>SUM(V17:V24)</f>
        <v>3.4994483811361072</v>
      </c>
      <c r="AB15">
        <v>12</v>
      </c>
      <c r="AC15">
        <v>-6.16036447677598</v>
      </c>
      <c r="AD15">
        <v>38.876328560568901</v>
      </c>
      <c r="AE15">
        <f t="shared" si="6"/>
        <v>2.3949235345200011</v>
      </c>
      <c r="AF15">
        <f t="shared" si="7"/>
        <v>-3.7654409422559789</v>
      </c>
    </row>
    <row r="16" spans="2:32" x14ac:dyDescent="0.35">
      <c r="B16">
        <v>13</v>
      </c>
      <c r="C16">
        <v>-23.463373123859999</v>
      </c>
      <c r="D16">
        <v>1.1160842461381599</v>
      </c>
      <c r="E16">
        <f t="shared" si="0"/>
        <v>0.26187101104801647</v>
      </c>
      <c r="F16">
        <f t="shared" si="1"/>
        <v>-23.201502112811983</v>
      </c>
      <c r="K16">
        <v>13</v>
      </c>
      <c r="L16">
        <v>-23.463373123859999</v>
      </c>
      <c r="M16">
        <v>1.7847398455518799</v>
      </c>
      <c r="N16">
        <f t="shared" si="2"/>
        <v>0.41876016925204029</v>
      </c>
      <c r="O16">
        <f t="shared" si="3"/>
        <v>-23.04461295460796</v>
      </c>
      <c r="S16">
        <v>13</v>
      </c>
      <c r="T16">
        <v>-23.463373123859999</v>
      </c>
      <c r="U16">
        <v>1.3364269639183499</v>
      </c>
      <c r="V16">
        <f t="shared" si="4"/>
        <v>0.31357084507203625</v>
      </c>
      <c r="W16">
        <f t="shared" si="5"/>
        <v>-23.149802278787963</v>
      </c>
      <c r="AB16">
        <v>13</v>
      </c>
      <c r="AC16">
        <v>-23.463373123859999</v>
      </c>
      <c r="AD16">
        <v>2.2466006569361099</v>
      </c>
      <c r="AE16">
        <f t="shared" si="6"/>
        <v>0.52712829474000944</v>
      </c>
      <c r="AF16">
        <f t="shared" si="7"/>
        <v>-22.936244829119989</v>
      </c>
    </row>
    <row r="17" spans="2:32" x14ac:dyDescent="0.35">
      <c r="B17">
        <v>14</v>
      </c>
      <c r="C17">
        <v>-11.191679440835999</v>
      </c>
      <c r="D17">
        <v>-0.113114854681976</v>
      </c>
      <c r="E17">
        <f t="shared" si="0"/>
        <v>-1.2659451935974226E-2</v>
      </c>
      <c r="F17">
        <f t="shared" si="1"/>
        <v>-11.204338892771974</v>
      </c>
      <c r="K17">
        <v>14</v>
      </c>
      <c r="L17">
        <v>-11.191679440835999</v>
      </c>
      <c r="M17">
        <v>-1.1282366923704701</v>
      </c>
      <c r="N17">
        <f t="shared" si="2"/>
        <v>-0.12626863394399401</v>
      </c>
      <c r="O17">
        <f t="shared" si="3"/>
        <v>-11.317948074779993</v>
      </c>
      <c r="S17">
        <v>14</v>
      </c>
      <c r="T17">
        <v>-11.191679440835999</v>
      </c>
      <c r="U17">
        <v>-0.10336422018829</v>
      </c>
      <c r="V17">
        <f t="shared" si="4"/>
        <v>-1.1568192179993306E-2</v>
      </c>
      <c r="W17">
        <f t="shared" si="5"/>
        <v>-11.203247633015993</v>
      </c>
      <c r="AB17">
        <v>14</v>
      </c>
      <c r="AC17">
        <v>-11.191679440835999</v>
      </c>
      <c r="AD17">
        <v>-1.1334608369962</v>
      </c>
      <c r="AE17">
        <f t="shared" si="6"/>
        <v>-0.12685330346403137</v>
      </c>
      <c r="AF17">
        <f t="shared" si="7"/>
        <v>-11.318532744300031</v>
      </c>
    </row>
    <row r="18" spans="2:32" x14ac:dyDescent="0.35">
      <c r="B18">
        <v>15</v>
      </c>
      <c r="C18">
        <v>-16.276048723308001</v>
      </c>
      <c r="D18">
        <v>0.66654025227039304</v>
      </c>
      <c r="E18">
        <f t="shared" si="0"/>
        <v>0.10848641621998924</v>
      </c>
      <c r="F18">
        <f t="shared" si="1"/>
        <v>-16.167562307088012</v>
      </c>
      <c r="K18">
        <v>15</v>
      </c>
      <c r="L18">
        <v>-16.276048723308001</v>
      </c>
      <c r="M18">
        <v>-1.9270695234945301</v>
      </c>
      <c r="N18">
        <f t="shared" si="2"/>
        <v>-0.31365077457598906</v>
      </c>
      <c r="O18">
        <f t="shared" si="3"/>
        <v>-16.589699497883991</v>
      </c>
      <c r="S18">
        <v>15</v>
      </c>
      <c r="T18">
        <v>-16.276048723308001</v>
      </c>
      <c r="U18">
        <v>0.68894380756809304</v>
      </c>
      <c r="V18">
        <f t="shared" si="4"/>
        <v>0.11213282979599613</v>
      </c>
      <c r="W18">
        <f t="shared" si="5"/>
        <v>-16.163915893512005</v>
      </c>
      <c r="AB18">
        <v>15</v>
      </c>
      <c r="AC18">
        <v>-16.276048723308001</v>
      </c>
      <c r="AD18">
        <v>-1.9454549592405901</v>
      </c>
      <c r="AE18">
        <f t="shared" si="6"/>
        <v>-0.31664319705601029</v>
      </c>
      <c r="AF18">
        <f t="shared" si="7"/>
        <v>-16.592691920364011</v>
      </c>
    </row>
    <row r="19" spans="2:32" x14ac:dyDescent="0.35">
      <c r="B19">
        <v>16</v>
      </c>
      <c r="C19">
        <v>-13.490991129984</v>
      </c>
      <c r="D19">
        <v>1.9701351904478399</v>
      </c>
      <c r="E19">
        <f t="shared" si="0"/>
        <v>0.2657907637920115</v>
      </c>
      <c r="F19">
        <f t="shared" si="1"/>
        <v>-13.225200366191988</v>
      </c>
      <c r="K19">
        <v>16</v>
      </c>
      <c r="L19">
        <v>-13.490991129984</v>
      </c>
      <c r="M19">
        <v>2.4447002693745099</v>
      </c>
      <c r="N19">
        <f t="shared" si="2"/>
        <v>0.32981429649601002</v>
      </c>
      <c r="O19">
        <f t="shared" si="3"/>
        <v>-13.161176833487989</v>
      </c>
      <c r="S19">
        <v>16</v>
      </c>
      <c r="T19">
        <v>-13.490991129984</v>
      </c>
      <c r="U19">
        <v>1.9709260591021101</v>
      </c>
      <c r="V19">
        <f t="shared" si="4"/>
        <v>0.26589745981200891</v>
      </c>
      <c r="W19">
        <f t="shared" si="5"/>
        <v>-13.22509367017199</v>
      </c>
      <c r="AB19">
        <v>16</v>
      </c>
      <c r="AC19">
        <v>-13.490991129984</v>
      </c>
      <c r="AD19">
        <v>2.4447788990903598</v>
      </c>
      <c r="AE19">
        <f t="shared" si="6"/>
        <v>0.32982490442400092</v>
      </c>
      <c r="AF19">
        <f t="shared" si="7"/>
        <v>-13.161166225559999</v>
      </c>
    </row>
    <row r="20" spans="2:32" x14ac:dyDescent="0.35">
      <c r="B20">
        <v>17</v>
      </c>
      <c r="C20">
        <v>-22.637191426908</v>
      </c>
      <c r="D20">
        <v>2.2256211185683101</v>
      </c>
      <c r="E20">
        <f t="shared" si="0"/>
        <v>0.50381811304799951</v>
      </c>
      <c r="F20">
        <f t="shared" si="1"/>
        <v>-22.133373313860002</v>
      </c>
      <c r="K20">
        <v>17</v>
      </c>
      <c r="L20">
        <v>-22.637191426908</v>
      </c>
      <c r="M20">
        <v>2.9680224607959</v>
      </c>
      <c r="N20">
        <f t="shared" si="2"/>
        <v>0.67187692604399329</v>
      </c>
      <c r="O20">
        <f t="shared" si="3"/>
        <v>-21.965314500864007</v>
      </c>
      <c r="S20">
        <v>17</v>
      </c>
      <c r="T20">
        <v>-22.637191426908</v>
      </c>
      <c r="U20">
        <v>2.2147636221516902</v>
      </c>
      <c r="V20">
        <f t="shared" si="4"/>
        <v>0.5013602807999995</v>
      </c>
      <c r="W20">
        <f t="shared" si="5"/>
        <v>-22.135831146108</v>
      </c>
      <c r="AB20">
        <v>17</v>
      </c>
      <c r="AC20">
        <v>-22.637191426908</v>
      </c>
      <c r="AD20">
        <v>2.9523682896349301</v>
      </c>
      <c r="AE20">
        <f t="shared" si="6"/>
        <v>0.66833326135198878</v>
      </c>
      <c r="AF20">
        <f t="shared" si="7"/>
        <v>-21.968858165556011</v>
      </c>
    </row>
    <row r="21" spans="2:32" x14ac:dyDescent="0.35">
      <c r="B21">
        <v>18</v>
      </c>
      <c r="C21">
        <v>-39.832598926368</v>
      </c>
      <c r="D21">
        <v>0.25146052711532002</v>
      </c>
      <c r="E21">
        <f t="shared" si="0"/>
        <v>0.10016326322397628</v>
      </c>
      <c r="F21">
        <f t="shared" si="1"/>
        <v>-39.732435663144024</v>
      </c>
      <c r="K21">
        <v>18</v>
      </c>
      <c r="L21">
        <v>-39.832598926368</v>
      </c>
      <c r="M21">
        <v>9.1448383750579301E-2</v>
      </c>
      <c r="N21">
        <f>ABS(L21)*M21/100</f>
        <v>3.6426267924014134E-2</v>
      </c>
      <c r="O21">
        <f t="shared" si="3"/>
        <v>-39.796172658443986</v>
      </c>
      <c r="S21">
        <v>18</v>
      </c>
      <c r="T21">
        <v>-39.832598926368</v>
      </c>
      <c r="U21">
        <v>0.25243163956717402</v>
      </c>
      <c r="V21">
        <f t="shared" si="4"/>
        <v>0.1005500825520473</v>
      </c>
      <c r="W21">
        <f t="shared" si="5"/>
        <v>-39.732048843815953</v>
      </c>
      <c r="AB21">
        <v>18</v>
      </c>
      <c r="AC21">
        <v>-39.832598926368</v>
      </c>
      <c r="AD21">
        <v>8.6530578634107305E-2</v>
      </c>
      <c r="AE21">
        <f>ABS(AC21)*AD21/100</f>
        <v>3.4467378335989445E-2</v>
      </c>
      <c r="AF21">
        <f t="shared" si="7"/>
        <v>-39.798131548032011</v>
      </c>
    </row>
    <row r="22" spans="2:32" x14ac:dyDescent="0.35">
      <c r="B22">
        <v>19</v>
      </c>
      <c r="C22">
        <v>2.7056874725040001</v>
      </c>
      <c r="D22">
        <v>40.2722576540448</v>
      </c>
      <c r="E22">
        <f t="shared" si="0"/>
        <v>1.0896414302400235</v>
      </c>
      <c r="F22">
        <f t="shared" si="1"/>
        <v>3.7953289027440236</v>
      </c>
      <c r="K22">
        <v>19</v>
      </c>
      <c r="L22">
        <v>2.7056874725040001</v>
      </c>
      <c r="M22">
        <v>40.829329834818097</v>
      </c>
      <c r="N22">
        <f t="shared" si="2"/>
        <v>1.1047140624480114</v>
      </c>
      <c r="O22">
        <f t="shared" si="3"/>
        <v>3.8104015349520113</v>
      </c>
      <c r="S22">
        <v>19</v>
      </c>
      <c r="T22">
        <v>2.7056874725040001</v>
      </c>
      <c r="U22">
        <v>42.7038661436642</v>
      </c>
      <c r="V22">
        <f t="shared" si="4"/>
        <v>1.1554331565239992</v>
      </c>
      <c r="W22">
        <f t="shared" si="5"/>
        <v>3.8611206290279991</v>
      </c>
      <c r="AB22">
        <v>19</v>
      </c>
      <c r="AC22">
        <v>2.7056874725040001</v>
      </c>
      <c r="AD22">
        <v>37.861738364628501</v>
      </c>
      <c r="AE22">
        <f t="shared" ref="AE22:AE24" si="8">ABS(AC22)*AD22/100</f>
        <v>1.0244203118039943</v>
      </c>
      <c r="AF22">
        <f t="shared" si="7"/>
        <v>3.7301077843079944</v>
      </c>
    </row>
    <row r="23" spans="2:32" x14ac:dyDescent="0.35">
      <c r="B23">
        <v>20</v>
      </c>
      <c r="C23">
        <v>-17.239353678204001</v>
      </c>
      <c r="D23">
        <v>1.3727322569823499</v>
      </c>
      <c r="E23">
        <f t="shared" si="0"/>
        <v>0.23665016883597953</v>
      </c>
      <c r="F23">
        <f t="shared" si="1"/>
        <v>-17.002703509368022</v>
      </c>
      <c r="K23">
        <v>20</v>
      </c>
      <c r="L23">
        <v>-17.239353678204001</v>
      </c>
      <c r="M23">
        <v>2.1080934898124899</v>
      </c>
      <c r="N23">
        <f t="shared" si="2"/>
        <v>0.36342169257596857</v>
      </c>
      <c r="O23">
        <f t="shared" si="3"/>
        <v>-16.875931985628032</v>
      </c>
      <c r="S23">
        <v>20</v>
      </c>
      <c r="T23">
        <v>-17.239353678204001</v>
      </c>
      <c r="U23">
        <v>1.37517999090499</v>
      </c>
      <c r="V23">
        <f t="shared" si="4"/>
        <v>0.23707214234400487</v>
      </c>
      <c r="W23">
        <f t="shared" si="5"/>
        <v>-17.002281535859996</v>
      </c>
      <c r="AB23">
        <v>20</v>
      </c>
      <c r="AC23">
        <v>-17.239353678204001</v>
      </c>
      <c r="AD23">
        <v>2.1014722300294202</v>
      </c>
      <c r="AE23">
        <f t="shared" si="8"/>
        <v>0.36228023018401251</v>
      </c>
      <c r="AF23">
        <f t="shared" si="7"/>
        <v>-16.877073448019988</v>
      </c>
    </row>
    <row r="24" spans="2:32" x14ac:dyDescent="0.35">
      <c r="B24">
        <v>21</v>
      </c>
      <c r="C24">
        <v>-9.9269346699719598</v>
      </c>
      <c r="D24">
        <v>11.4266974368955</v>
      </c>
      <c r="E24">
        <f t="shared" si="0"/>
        <v>1.1343207894959766</v>
      </c>
      <c r="F24">
        <f t="shared" si="1"/>
        <v>-8.792613880475983</v>
      </c>
      <c r="K24">
        <v>21</v>
      </c>
      <c r="L24">
        <v>-9.9269346699719598</v>
      </c>
      <c r="M24">
        <v>21.134410455367298</v>
      </c>
      <c r="N24">
        <f t="shared" si="2"/>
        <v>2.0979991187880351</v>
      </c>
      <c r="O24">
        <f t="shared" si="3"/>
        <v>-7.8289355511839247</v>
      </c>
      <c r="S24">
        <v>21</v>
      </c>
      <c r="T24">
        <v>-9.9269346699719598</v>
      </c>
      <c r="U24">
        <v>11.469508557683101</v>
      </c>
      <c r="V24">
        <f t="shared" si="4"/>
        <v>1.1385706214880447</v>
      </c>
      <c r="W24">
        <f t="shared" si="5"/>
        <v>-8.7883640484839152</v>
      </c>
      <c r="AB24">
        <v>21</v>
      </c>
      <c r="AC24">
        <v>-9.9269346699719598</v>
      </c>
      <c r="AD24">
        <v>21.1477431112577</v>
      </c>
      <c r="AE24">
        <f t="shared" si="8"/>
        <v>2.0993226428280476</v>
      </c>
      <c r="AF24">
        <f t="shared" si="7"/>
        <v>-7.8276120271439122</v>
      </c>
    </row>
    <row r="26" spans="2:32" x14ac:dyDescent="0.35">
      <c r="B26" s="4" t="s">
        <v>26</v>
      </c>
      <c r="C26" s="4" t="s">
        <v>27</v>
      </c>
      <c r="E26" s="4" t="s">
        <v>28</v>
      </c>
      <c r="F26" s="4" t="s">
        <v>29</v>
      </c>
      <c r="K26" s="4" t="s">
        <v>26</v>
      </c>
      <c r="L26" s="4" t="s">
        <v>27</v>
      </c>
      <c r="N26" s="4" t="s">
        <v>36</v>
      </c>
      <c r="O26" s="4" t="s">
        <v>29</v>
      </c>
      <c r="S26" s="4" t="s">
        <v>26</v>
      </c>
      <c r="T26" s="4" t="s">
        <v>27</v>
      </c>
      <c r="V26" s="4" t="s">
        <v>39</v>
      </c>
      <c r="W26" s="4" t="s">
        <v>29</v>
      </c>
      <c r="AB26" s="4" t="s">
        <v>26</v>
      </c>
      <c r="AC26" s="4" t="s">
        <v>27</v>
      </c>
      <c r="AE26" s="4" t="s">
        <v>44</v>
      </c>
      <c r="AF26" s="4" t="s">
        <v>29</v>
      </c>
    </row>
    <row r="27" spans="2:32" x14ac:dyDescent="0.35">
      <c r="B27" t="s">
        <v>2</v>
      </c>
      <c r="C27">
        <f>SUM(C4:C24)</f>
        <v>-171.02377500415193</v>
      </c>
      <c r="E27">
        <f>SUM(E4:E24)</f>
        <v>15.282375244115997</v>
      </c>
      <c r="F27">
        <f>SUM(F4:F24)</f>
        <v>-155.74139976003596</v>
      </c>
      <c r="K27" t="s">
        <v>2</v>
      </c>
      <c r="L27">
        <f>SUM(L4:L24)</f>
        <v>-171.02377500415193</v>
      </c>
      <c r="N27">
        <f>SUM(N4:N24)</f>
        <v>24.131935812492092</v>
      </c>
      <c r="O27">
        <f>SUM(O4:O24)</f>
        <v>-146.89183919165984</v>
      </c>
      <c r="S27" t="s">
        <v>2</v>
      </c>
      <c r="T27">
        <f>SUM(T4:T24)</f>
        <v>-171.02377500415193</v>
      </c>
      <c r="V27">
        <f>SUM(V4:V24)</f>
        <v>23.94647333678418</v>
      </c>
      <c r="W27">
        <f>SUM(W4:W24)</f>
        <v>-147.07730166736775</v>
      </c>
      <c r="AB27" t="s">
        <v>2</v>
      </c>
      <c r="AC27">
        <f>SUM(AC4:AC24)</f>
        <v>-171.02377500415193</v>
      </c>
      <c r="AE27">
        <f>SUM(AE4:AE24)</f>
        <v>38.025398021543957</v>
      </c>
      <c r="AF27">
        <f>SUM(AF4:AF24)</f>
        <v>-132.99837698260799</v>
      </c>
    </row>
    <row r="28" spans="2:32" x14ac:dyDescent="0.35">
      <c r="B28" t="s">
        <v>0</v>
      </c>
      <c r="C28">
        <f>SUM(C13:C16)</f>
        <v>-56.725469552747967</v>
      </c>
      <c r="E28">
        <f>SUM(E13:E16)</f>
        <v>1.8244591402439927</v>
      </c>
      <c r="F28">
        <f>SUM(F13:F16)</f>
        <v>-54.901010412503979</v>
      </c>
      <c r="K28" t="s">
        <v>0</v>
      </c>
      <c r="L28">
        <f>SUM(L13:L16)</f>
        <v>-56.725469552747967</v>
      </c>
      <c r="N28">
        <f>SUM(N13:N16)</f>
        <v>3.1651048694279966</v>
      </c>
      <c r="O28">
        <f>SUM(O13:O16)</f>
        <v>-53.560364683319975</v>
      </c>
      <c r="S28" t="s">
        <v>0</v>
      </c>
      <c r="T28">
        <f>SUM(T13:T16)</f>
        <v>-56.725469552747967</v>
      </c>
      <c r="V28">
        <f>SUM(V13:V16)</f>
        <v>2.3552733199200016</v>
      </c>
      <c r="W28">
        <f>SUM(W13:W16)</f>
        <v>-54.370196232827965</v>
      </c>
      <c r="AB28" t="s">
        <v>0</v>
      </c>
      <c r="AC28">
        <f>SUM(AC13:AC16)</f>
        <v>-56.725469552747967</v>
      </c>
      <c r="AE28">
        <f>SUM(AE13:AE16)</f>
        <v>4.4155400388119794</v>
      </c>
      <c r="AF28">
        <f>SUM(AF13:AF16)</f>
        <v>-52.309929513935984</v>
      </c>
    </row>
    <row r="29" spans="2:32" x14ac:dyDescent="0.35">
      <c r="B29" t="s">
        <v>1</v>
      </c>
      <c r="C29">
        <f>SUM(C17:C24)</f>
        <v>-127.88911052307597</v>
      </c>
      <c r="E29">
        <f>SUM(E17:E24)</f>
        <v>3.4262114929199816</v>
      </c>
      <c r="F29">
        <f>SUM(F17:F24)</f>
        <v>-124.462899030156</v>
      </c>
      <c r="K29" t="s">
        <v>1</v>
      </c>
      <c r="L29">
        <f>SUM(L17:L24)</f>
        <v>-127.88911052307597</v>
      </c>
      <c r="N29">
        <f>SUM(N17:N24)</f>
        <v>4.1643329557560493</v>
      </c>
      <c r="O29">
        <f>SUM(O17:O24)</f>
        <v>-123.7247775673199</v>
      </c>
      <c r="S29" t="s">
        <v>1</v>
      </c>
      <c r="T29">
        <f>SUM(T17:T24)</f>
        <v>-127.88911052307597</v>
      </c>
      <c r="V29">
        <f>SUM(V17:V24)</f>
        <v>3.4994483811361072</v>
      </c>
      <c r="W29">
        <f>SUM(W17:W24)</f>
        <v>-124.38966214193985</v>
      </c>
      <c r="AB29" t="s">
        <v>1</v>
      </c>
      <c r="AC29">
        <f>SUM(AC17:AC24)</f>
        <v>-127.88911052307597</v>
      </c>
      <c r="AE29">
        <f>SUM(AE17:AE24)</f>
        <v>4.0751522284079922</v>
      </c>
      <c r="AF29">
        <f>SUM(AF17:AF24)</f>
        <v>-123.81395829466797</v>
      </c>
    </row>
    <row r="30" spans="2:32" x14ac:dyDescent="0.35">
      <c r="B30" t="s">
        <v>4</v>
      </c>
      <c r="C30">
        <f>C11</f>
        <v>-3.01890245859602</v>
      </c>
      <c r="E30">
        <f>E11</f>
        <v>1.6992567264119887</v>
      </c>
      <c r="F30">
        <f>F11</f>
        <v>-1.3196457321840314</v>
      </c>
      <c r="K30" t="s">
        <v>4</v>
      </c>
      <c r="L30">
        <f>L11</f>
        <v>-3.01890245859602</v>
      </c>
      <c r="N30">
        <f>N11</f>
        <v>2.6568658407119909</v>
      </c>
      <c r="O30">
        <f>O11</f>
        <v>-0.36203661788402908</v>
      </c>
      <c r="S30" t="s">
        <v>4</v>
      </c>
      <c r="T30">
        <f>T11</f>
        <v>-3.01890245859602</v>
      </c>
      <c r="V30">
        <f>V11</f>
        <v>3.3789250503360209</v>
      </c>
      <c r="W30">
        <f>W11</f>
        <v>0.36002259174000084</v>
      </c>
      <c r="AB30" t="s">
        <v>4</v>
      </c>
      <c r="AC30">
        <f>AC11</f>
        <v>-3.01890245859602</v>
      </c>
      <c r="AE30">
        <f>AE11</f>
        <v>4.7286008399039989</v>
      </c>
      <c r="AF30">
        <f>AF11</f>
        <v>1.7096983813079789</v>
      </c>
    </row>
    <row r="31" spans="2:32" x14ac:dyDescent="0.35">
      <c r="B31" t="s">
        <v>3</v>
      </c>
      <c r="C31">
        <f>SUM(C4:C10)</f>
        <v>15.780117851424011</v>
      </c>
      <c r="E31">
        <f>SUM(E4:E10)</f>
        <v>7.8209554289760357</v>
      </c>
      <c r="F31">
        <f>SUM(F4:F10)</f>
        <v>23.601073280400044</v>
      </c>
      <c r="K31" t="s">
        <v>3</v>
      </c>
      <c r="L31">
        <f>SUM(L4:L10)</f>
        <v>15.780117851424011</v>
      </c>
      <c r="N31">
        <f>SUM(N4:N10)</f>
        <v>13.344688807272036</v>
      </c>
      <c r="O31">
        <f>SUM(O4:O10)</f>
        <v>29.124806658696045</v>
      </c>
      <c r="S31" t="s">
        <v>3</v>
      </c>
      <c r="T31">
        <f>SUM(T4:T10)</f>
        <v>15.780117851424011</v>
      </c>
      <c r="V31">
        <f>SUM(V4:V10)</f>
        <v>13.992986406288017</v>
      </c>
      <c r="W31">
        <f>SUM(W4:W10)</f>
        <v>29.773104257712021</v>
      </c>
      <c r="AB31" t="s">
        <v>3</v>
      </c>
      <c r="AC31">
        <f>SUM(AC4:AC10)</f>
        <v>15.780117851424011</v>
      </c>
      <c r="AE31">
        <f>SUM(AE4:AE10)</f>
        <v>23.696928244679981</v>
      </c>
      <c r="AF31">
        <f>SUM(AF4:AF10)</f>
        <v>39.47704609610399</v>
      </c>
    </row>
    <row r="33" spans="2:29" x14ac:dyDescent="0.35">
      <c r="B33" s="4" t="s">
        <v>30</v>
      </c>
      <c r="K33" s="4" t="s">
        <v>37</v>
      </c>
      <c r="S33" s="4" t="s">
        <v>38</v>
      </c>
      <c r="AB33" s="4" t="s">
        <v>45</v>
      </c>
    </row>
    <row r="34" spans="2:29" x14ac:dyDescent="0.35">
      <c r="B34" s="4" t="s">
        <v>26</v>
      </c>
      <c r="C34" s="4" t="s">
        <v>12</v>
      </c>
      <c r="K34" s="4" t="s">
        <v>26</v>
      </c>
      <c r="L34" s="4" t="s">
        <v>13</v>
      </c>
      <c r="S34" s="4" t="s">
        <v>26</v>
      </c>
      <c r="T34" s="4" t="s">
        <v>14</v>
      </c>
      <c r="AB34" s="4" t="s">
        <v>26</v>
      </c>
      <c r="AC34" s="4" t="s">
        <v>15</v>
      </c>
    </row>
    <row r="35" spans="2:29" x14ac:dyDescent="0.35">
      <c r="B35" t="s">
        <v>4</v>
      </c>
      <c r="C35" s="1">
        <f>E30*100/ABS(C30)</f>
        <v>56.287235169640105</v>
      </c>
      <c r="K35" t="s">
        <v>4</v>
      </c>
      <c r="L35" s="1">
        <f>N30*100/ABS(L30)</f>
        <v>88.007674217722197</v>
      </c>
      <c r="S35" t="s">
        <v>4</v>
      </c>
      <c r="T35" s="1">
        <f>V30*100/ABS(T30)</f>
        <v>111.92561192942399</v>
      </c>
      <c r="AB35" t="s">
        <v>4</v>
      </c>
      <c r="AC35" s="2">
        <f>AE30*100/ABS(AC30)</f>
        <v>156.63311103145401</v>
      </c>
    </row>
    <row r="36" spans="2:29" x14ac:dyDescent="0.35">
      <c r="B36" t="s">
        <v>3</v>
      </c>
      <c r="C36" s="1">
        <f>E31*100/ABS(C31)</f>
        <v>49.562085040260115</v>
      </c>
      <c r="K36" t="s">
        <v>3</v>
      </c>
      <c r="L36" s="1">
        <f>N31*100/ABS(L31)</f>
        <v>84.566471131061931</v>
      </c>
      <c r="S36" t="s">
        <v>3</v>
      </c>
      <c r="T36" s="1">
        <f>V31*100/ABS(T31)</f>
        <v>88.674790252122719</v>
      </c>
      <c r="AB36" t="s">
        <v>3</v>
      </c>
      <c r="AC36" s="2">
        <f>AE31*100/ABS(AC31)</f>
        <v>150.16952641162658</v>
      </c>
    </row>
    <row r="37" spans="2:29" x14ac:dyDescent="0.35">
      <c r="B37" t="s">
        <v>7</v>
      </c>
      <c r="C37" s="6">
        <f>(E31+C30)*100/ABS(C31+E30)</f>
        <v>27.472681868543862</v>
      </c>
      <c r="K37" t="s">
        <v>7</v>
      </c>
      <c r="L37" s="7">
        <f>(N31+L30)*100/ABS(L31+N30)</f>
        <v>56.005833281071418</v>
      </c>
      <c r="S37" t="s">
        <v>7</v>
      </c>
      <c r="T37" s="6">
        <f>(V31+T30)*100/ABS(T31+V30)</f>
        <v>57.278873500950674</v>
      </c>
      <c r="AB37" t="s">
        <v>7</v>
      </c>
      <c r="AC37" s="7">
        <f>(AE31+AC30)*100/ABS(AC31+AE30)</f>
        <v>100.82553716448184</v>
      </c>
    </row>
    <row r="38" spans="2:29" x14ac:dyDescent="0.35">
      <c r="B38" t="s">
        <v>0</v>
      </c>
      <c r="C38" s="6">
        <f>E28*100/ABS(C28)</f>
        <v>3.2162962327662385</v>
      </c>
      <c r="K38" t="s">
        <v>0</v>
      </c>
      <c r="L38" s="6">
        <f>N28*100/ABS(L28)</f>
        <v>5.5796891491304876</v>
      </c>
      <c r="S38" t="s">
        <v>0</v>
      </c>
      <c r="T38" s="6">
        <f>V28*100/ABS(T28)</f>
        <v>4.1520561019417848</v>
      </c>
      <c r="AB38" t="s">
        <v>0</v>
      </c>
      <c r="AC38" s="6">
        <f>AE28*100/ABS(AC28)</f>
        <v>7.7840519851599472</v>
      </c>
    </row>
    <row r="39" spans="2:29" x14ac:dyDescent="0.35">
      <c r="B39" t="s">
        <v>1</v>
      </c>
      <c r="C39" s="6">
        <f>E29*100/ABS(C29)</f>
        <v>2.6790486530921371</v>
      </c>
      <c r="K39" t="s">
        <v>1</v>
      </c>
      <c r="L39" s="6">
        <f>N29*100/ABS(L29)</f>
        <v>3.2562060512608286</v>
      </c>
      <c r="S39" t="s">
        <v>1</v>
      </c>
      <c r="T39" s="6">
        <f>V29*100/ABS(T29)</f>
        <v>2.7363145828625308</v>
      </c>
      <c r="AB39" t="s">
        <v>1</v>
      </c>
      <c r="AC39" s="6">
        <f>AE29*100/ABS(AC29)</f>
        <v>3.1864731967720443</v>
      </c>
    </row>
    <row r="40" spans="2:29" x14ac:dyDescent="0.35">
      <c r="B40" t="s">
        <v>2</v>
      </c>
      <c r="C40" s="6">
        <f>E27*100/ABS(C27)</f>
        <v>8.9358191536498293</v>
      </c>
      <c r="K40" t="s">
        <v>2</v>
      </c>
      <c r="L40" s="6">
        <f>N27*100/ABS(L27)</f>
        <v>14.110281340653511</v>
      </c>
      <c r="S40" t="s">
        <v>2</v>
      </c>
      <c r="T40" s="7">
        <f>V27*100/ABS(T27)</f>
        <v>14.001838829836865</v>
      </c>
      <c r="AB40" t="s">
        <v>2</v>
      </c>
      <c r="AC40" s="6">
        <f>AE27*100/ABS(AC27)</f>
        <v>22.233983562005236</v>
      </c>
    </row>
    <row r="43" spans="2:29" x14ac:dyDescent="0.35">
      <c r="O43" s="1"/>
    </row>
    <row r="44" spans="2:29" x14ac:dyDescent="0.35">
      <c r="O44" s="1"/>
    </row>
    <row r="45" spans="2:29" x14ac:dyDescent="0.35">
      <c r="O45" s="1"/>
    </row>
    <row r="46" spans="2:29" x14ac:dyDescent="0.35">
      <c r="O46" s="1"/>
    </row>
    <row r="47" spans="2:29" x14ac:dyDescent="0.35">
      <c r="O47" s="1"/>
    </row>
    <row r="52" spans="15:15" x14ac:dyDescent="0.35">
      <c r="O52" s="1"/>
    </row>
    <row r="53" spans="15:15" x14ac:dyDescent="0.35">
      <c r="O53" s="1"/>
    </row>
    <row r="54" spans="15:15" x14ac:dyDescent="0.35">
      <c r="O54" s="1"/>
    </row>
    <row r="55" spans="15:15" x14ac:dyDescent="0.35">
      <c r="O55" s="1"/>
    </row>
    <row r="56" spans="15:15" x14ac:dyDescent="0.35">
      <c r="O56" s="1"/>
    </row>
    <row r="61" spans="15:15" x14ac:dyDescent="0.35">
      <c r="O61" s="1"/>
    </row>
    <row r="62" spans="15:15" x14ac:dyDescent="0.35">
      <c r="O62" s="1"/>
    </row>
    <row r="63" spans="15:15" x14ac:dyDescent="0.35">
      <c r="O63" s="1"/>
    </row>
    <row r="64" spans="15:15" x14ac:dyDescent="0.35">
      <c r="O64" s="1"/>
    </row>
    <row r="65" spans="15:15" x14ac:dyDescent="0.35">
      <c r="O65" s="1"/>
    </row>
    <row r="70" spans="15:15" x14ac:dyDescent="0.35">
      <c r="O70" s="1"/>
    </row>
    <row r="71" spans="15:15" x14ac:dyDescent="0.35">
      <c r="O71" s="1"/>
    </row>
    <row r="72" spans="15:15" x14ac:dyDescent="0.35">
      <c r="O72" s="1"/>
    </row>
    <row r="73" spans="15:15" x14ac:dyDescent="0.35">
      <c r="O73" s="1"/>
    </row>
    <row r="74" spans="15:15" x14ac:dyDescent="0.35">
      <c r="O74" s="1"/>
    </row>
    <row r="79" spans="15:15" x14ac:dyDescent="0.35">
      <c r="O79" s="1"/>
    </row>
    <row r="80" spans="15:15" x14ac:dyDescent="0.35">
      <c r="O80" s="1"/>
    </row>
    <row r="81" spans="15:15" x14ac:dyDescent="0.35">
      <c r="O81" s="1"/>
    </row>
    <row r="82" spans="15:15" x14ac:dyDescent="0.35">
      <c r="O82" s="1"/>
    </row>
    <row r="83" spans="15:15" x14ac:dyDescent="0.35">
      <c r="O83" s="1"/>
    </row>
  </sheetData>
  <mergeCells count="4">
    <mergeCell ref="B1:F1"/>
    <mergeCell ref="K1:O1"/>
    <mergeCell ref="S1:W1"/>
    <mergeCell ref="AB1:A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9E87-9A65-4708-A66C-5C814573F10F}">
  <dimension ref="A1:T40"/>
  <sheetViews>
    <sheetView tabSelected="1" topLeftCell="A10" zoomScale="73" workbookViewId="0">
      <selection activeCell="N29" sqref="N29"/>
    </sheetView>
  </sheetViews>
  <sheetFormatPr defaultRowHeight="14.5" x14ac:dyDescent="0.35"/>
  <cols>
    <col min="2" max="2" width="16.1796875" bestFit="1" customWidth="1"/>
    <col min="3" max="3" width="32" bestFit="1" customWidth="1"/>
    <col min="4" max="4" width="15.26953125" bestFit="1" customWidth="1"/>
    <col min="5" max="5" width="34" bestFit="1" customWidth="1"/>
    <col min="6" max="6" width="43.453125" bestFit="1" customWidth="1"/>
    <col min="8" max="8" width="11.81640625" bestFit="1" customWidth="1"/>
    <col min="11" max="11" width="19" bestFit="1" customWidth="1"/>
    <col min="12" max="12" width="32" bestFit="1" customWidth="1"/>
    <col min="13" max="13" width="19.26953125" bestFit="1" customWidth="1"/>
    <col min="14" max="14" width="37.90625" bestFit="1" customWidth="1"/>
    <col min="15" max="15" width="43.453125" bestFit="1" customWidth="1"/>
  </cols>
  <sheetData>
    <row r="1" spans="2:20" ht="21" x14ac:dyDescent="0.5">
      <c r="B1" s="8" t="s">
        <v>18</v>
      </c>
      <c r="C1" s="8"/>
      <c r="D1" s="8"/>
      <c r="E1" s="8"/>
      <c r="F1" s="8"/>
      <c r="K1" s="8" t="s">
        <v>17</v>
      </c>
      <c r="L1" s="8"/>
      <c r="M1" s="8"/>
      <c r="N1" s="8"/>
      <c r="O1" s="8"/>
    </row>
    <row r="2" spans="2:20" x14ac:dyDescent="0.35">
      <c r="S2" s="4" t="s">
        <v>33</v>
      </c>
    </row>
    <row r="3" spans="2:20" x14ac:dyDescent="0.35">
      <c r="B3" s="4" t="s">
        <v>19</v>
      </c>
      <c r="C3" s="4" t="s">
        <v>21</v>
      </c>
      <c r="D3" s="4" t="s">
        <v>20</v>
      </c>
      <c r="E3" s="4" t="s">
        <v>22</v>
      </c>
      <c r="F3" s="4" t="s">
        <v>23</v>
      </c>
      <c r="K3" s="4" t="s">
        <v>19</v>
      </c>
      <c r="L3" s="4" t="s">
        <v>21</v>
      </c>
      <c r="M3" s="4" t="s">
        <v>24</v>
      </c>
      <c r="N3" s="4" t="s">
        <v>25</v>
      </c>
      <c r="O3" s="4" t="s">
        <v>23</v>
      </c>
      <c r="S3" s="4" t="s">
        <v>5</v>
      </c>
      <c r="T3" s="4" t="s">
        <v>6</v>
      </c>
    </row>
    <row r="4" spans="2:20" x14ac:dyDescent="0.35">
      <c r="B4">
        <v>1</v>
      </c>
      <c r="C4">
        <v>6.429499328196</v>
      </c>
      <c r="D4">
        <v>5.3992530284531703</v>
      </c>
      <c r="E4">
        <f>ABS(C4)*D4/100</f>
        <v>0.34714493719199879</v>
      </c>
      <c r="F4">
        <f>C4+E4</f>
        <v>6.7766442653879988</v>
      </c>
      <c r="K4">
        <v>1</v>
      </c>
      <c r="L4">
        <v>6.429499328196</v>
      </c>
      <c r="M4">
        <v>5.3992607023323096</v>
      </c>
      <c r="N4">
        <f>ABS(L4)*M4/100</f>
        <v>0.34714543058400649</v>
      </c>
      <c r="O4">
        <f>L4+N4</f>
        <v>6.7766447587800069</v>
      </c>
      <c r="S4" t="s">
        <v>2</v>
      </c>
      <c r="T4" s="3">
        <f>L27/56</f>
        <v>-3.0539959822169989</v>
      </c>
    </row>
    <row r="5" spans="2:20" x14ac:dyDescent="0.35">
      <c r="B5">
        <v>2</v>
      </c>
      <c r="C5">
        <v>7.1816342339639601</v>
      </c>
      <c r="D5">
        <v>15.501797989140201</v>
      </c>
      <c r="E5">
        <f t="shared" ref="E5:E24" si="0">ABS(C5)*D5/100</f>
        <v>1.1132824312680294</v>
      </c>
      <c r="F5">
        <f t="shared" ref="F5:F24" si="1">C5+E5</f>
        <v>8.2949166652319892</v>
      </c>
      <c r="K5">
        <v>2</v>
      </c>
      <c r="L5">
        <v>7.1816342339639601</v>
      </c>
      <c r="M5">
        <v>15.501645127386899</v>
      </c>
      <c r="N5">
        <f t="shared" ref="N5:N24" si="2">ABS(L5)*M5/100</f>
        <v>1.1132714532960237</v>
      </c>
      <c r="O5">
        <f t="shared" ref="O5:O24" si="3">L5+N5</f>
        <v>8.294905687259984</v>
      </c>
      <c r="S5" t="s">
        <v>1</v>
      </c>
      <c r="T5" s="3">
        <f>L29/56</f>
        <v>-2.2837341164834997</v>
      </c>
    </row>
    <row r="6" spans="2:20" x14ac:dyDescent="0.35">
      <c r="B6">
        <v>3</v>
      </c>
      <c r="C6">
        <v>4.2540012777480198</v>
      </c>
      <c r="D6">
        <v>77.957863999504895</v>
      </c>
      <c r="E6">
        <f t="shared" si="0"/>
        <v>3.316328530644002</v>
      </c>
      <c r="F6">
        <f t="shared" si="1"/>
        <v>7.5703298083920219</v>
      </c>
      <c r="K6">
        <v>3</v>
      </c>
      <c r="L6">
        <v>4.2540012777480198</v>
      </c>
      <c r="M6">
        <v>77.957690024944796</v>
      </c>
      <c r="N6">
        <f t="shared" si="2"/>
        <v>3.3163211297639923</v>
      </c>
      <c r="O6">
        <f t="shared" si="3"/>
        <v>7.5703224075120126</v>
      </c>
      <c r="S6" t="s">
        <v>0</v>
      </c>
      <c r="T6" s="3">
        <f>L28/56</f>
        <v>-1.0129548134419279</v>
      </c>
    </row>
    <row r="7" spans="2:20" x14ac:dyDescent="0.35">
      <c r="B7">
        <v>4</v>
      </c>
      <c r="C7">
        <v>6.6909135815990298E-2</v>
      </c>
      <c r="D7">
        <v>980.63405857232306</v>
      </c>
      <c r="E7">
        <f t="shared" si="0"/>
        <v>0.65613377410801343</v>
      </c>
      <c r="F7">
        <f t="shared" si="1"/>
        <v>0.72304290992400377</v>
      </c>
      <c r="K7">
        <v>4</v>
      </c>
      <c r="L7">
        <v>6.6909135815990298E-2</v>
      </c>
      <c r="M7">
        <v>980.61912610028799</v>
      </c>
      <c r="N7">
        <f>ABS(L7)*M7/100</f>
        <v>0.65612378292001883</v>
      </c>
      <c r="O7">
        <f t="shared" si="3"/>
        <v>0.72303291873600917</v>
      </c>
      <c r="S7" t="s">
        <v>4</v>
      </c>
      <c r="T7" s="3">
        <f>L30/56</f>
        <v>-5.3908972474928929E-2</v>
      </c>
    </row>
    <row r="8" spans="2:20" x14ac:dyDescent="0.35">
      <c r="B8">
        <v>5</v>
      </c>
      <c r="C8">
        <v>2.4268533977999902</v>
      </c>
      <c r="D8">
        <v>45.934556044900397</v>
      </c>
      <c r="E8">
        <f t="shared" si="0"/>
        <v>1.1147643341400062</v>
      </c>
      <c r="F8">
        <f t="shared" si="1"/>
        <v>3.5416177319399962</v>
      </c>
      <c r="K8">
        <v>5</v>
      </c>
      <c r="L8">
        <v>2.4268533977999902</v>
      </c>
      <c r="M8">
        <v>45.8914807482657</v>
      </c>
      <c r="N8">
        <f t="shared" si="2"/>
        <v>1.1137189598400146</v>
      </c>
      <c r="O8">
        <f t="shared" si="3"/>
        <v>3.5405723576400048</v>
      </c>
      <c r="S8" t="s">
        <v>3</v>
      </c>
      <c r="T8" s="3">
        <f>L31/56</f>
        <v>0.28178781877542874</v>
      </c>
    </row>
    <row r="9" spans="2:20" x14ac:dyDescent="0.35">
      <c r="B9">
        <v>6</v>
      </c>
      <c r="C9">
        <v>-1.34121473350797</v>
      </c>
      <c r="D9">
        <v>72.976480906976093</v>
      </c>
      <c r="E9">
        <f t="shared" si="0"/>
        <v>0.97877131391999395</v>
      </c>
      <c r="F9">
        <f t="shared" si="1"/>
        <v>-0.3624434195879761</v>
      </c>
      <c r="K9">
        <v>6</v>
      </c>
      <c r="L9">
        <v>-1.34121473350797</v>
      </c>
      <c r="M9">
        <v>73.112942099824707</v>
      </c>
      <c r="N9">
        <f t="shared" si="2"/>
        <v>0.9806015515440003</v>
      </c>
      <c r="O9">
        <f t="shared" si="3"/>
        <v>-0.36061318196396974</v>
      </c>
    </row>
    <row r="10" spans="2:20" x14ac:dyDescent="0.35">
      <c r="B10">
        <v>7</v>
      </c>
      <c r="C10">
        <v>-3.23756478859198</v>
      </c>
      <c r="D10">
        <v>9.09727301031349</v>
      </c>
      <c r="E10">
        <f t="shared" si="0"/>
        <v>0.29453010770399124</v>
      </c>
      <c r="F10">
        <f t="shared" si="1"/>
        <v>-2.9430346808879886</v>
      </c>
      <c r="K10">
        <v>7</v>
      </c>
      <c r="L10">
        <v>-3.23756478859198</v>
      </c>
      <c r="M10">
        <v>9.1014943801676598</v>
      </c>
      <c r="N10">
        <f t="shared" si="2"/>
        <v>0.29466677728798607</v>
      </c>
      <c r="O10">
        <f t="shared" si="3"/>
        <v>-2.9428980113039938</v>
      </c>
    </row>
    <row r="11" spans="2:20" x14ac:dyDescent="0.35">
      <c r="B11">
        <v>8</v>
      </c>
      <c r="C11">
        <v>-3.01890245859602</v>
      </c>
      <c r="D11">
        <v>56.287235169640098</v>
      </c>
      <c r="E11">
        <f t="shared" si="0"/>
        <v>1.6992567264119887</v>
      </c>
      <c r="F11">
        <f t="shared" si="1"/>
        <v>-1.3196457321840314</v>
      </c>
      <c r="K11">
        <v>8</v>
      </c>
      <c r="L11">
        <v>-3.01890245859602</v>
      </c>
      <c r="M11">
        <v>75.266006574876499</v>
      </c>
      <c r="N11">
        <f t="shared" si="2"/>
        <v>2.2722073229759885</v>
      </c>
      <c r="O11">
        <f t="shared" si="3"/>
        <v>-0.74669513562003154</v>
      </c>
    </row>
    <row r="12" spans="2:20" x14ac:dyDescent="0.35">
      <c r="B12">
        <v>9</v>
      </c>
      <c r="C12">
        <v>0.82958967884400203</v>
      </c>
      <c r="D12">
        <v>61.656077529404499</v>
      </c>
      <c r="E12">
        <f t="shared" si="0"/>
        <v>0.5114924555639957</v>
      </c>
      <c r="F12">
        <f t="shared" si="1"/>
        <v>1.3410821344079977</v>
      </c>
      <c r="K12">
        <v>9</v>
      </c>
      <c r="L12">
        <v>0.82958967884400203</v>
      </c>
      <c r="M12">
        <v>130.7753074334</v>
      </c>
      <c r="N12">
        <f t="shared" si="2"/>
        <v>1.0848984529439993</v>
      </c>
      <c r="O12">
        <f t="shared" si="3"/>
        <v>1.9144881317880014</v>
      </c>
    </row>
    <row r="13" spans="2:20" x14ac:dyDescent="0.35">
      <c r="B13">
        <v>10</v>
      </c>
      <c r="C13">
        <v>-22.950671117808</v>
      </c>
      <c r="D13">
        <v>0.606006857969701</v>
      </c>
      <c r="E13">
        <f t="shared" si="0"/>
        <v>0.13908264092398792</v>
      </c>
      <c r="F13">
        <f t="shared" si="1"/>
        <v>-22.811588476884012</v>
      </c>
      <c r="K13">
        <v>10</v>
      </c>
      <c r="L13">
        <v>-22.950671117808</v>
      </c>
      <c r="M13">
        <v>24.629198269614001</v>
      </c>
      <c r="N13">
        <f t="shared" si="2"/>
        <v>5.6525662938119687</v>
      </c>
      <c r="O13">
        <f t="shared" si="3"/>
        <v>-17.298104823996031</v>
      </c>
    </row>
    <row r="14" spans="2:20" x14ac:dyDescent="0.35">
      <c r="B14">
        <v>11</v>
      </c>
      <c r="C14">
        <v>-4.1510608343039896</v>
      </c>
      <c r="D14">
        <v>12.941877110940601</v>
      </c>
      <c r="E14">
        <f t="shared" si="0"/>
        <v>0.53722519197600793</v>
      </c>
      <c r="F14">
        <f t="shared" si="1"/>
        <v>-3.6138356423279818</v>
      </c>
      <c r="K14">
        <v>11</v>
      </c>
      <c r="L14">
        <v>-4.1510608343039896</v>
      </c>
      <c r="M14">
        <v>51.081087329223202</v>
      </c>
      <c r="N14">
        <f t="shared" si="2"/>
        <v>2.1204070098600023</v>
      </c>
      <c r="O14">
        <f t="shared" si="3"/>
        <v>-2.0306538244439873</v>
      </c>
    </row>
    <row r="15" spans="2:20" x14ac:dyDescent="0.35">
      <c r="B15">
        <v>12</v>
      </c>
      <c r="C15">
        <v>-6.16036447677598</v>
      </c>
      <c r="D15">
        <v>14.386815904110501</v>
      </c>
      <c r="E15">
        <f t="shared" si="0"/>
        <v>0.88628029629598037</v>
      </c>
      <c r="F15">
        <f t="shared" si="1"/>
        <v>-5.2740841804799992</v>
      </c>
      <c r="K15">
        <v>12</v>
      </c>
      <c r="L15">
        <v>-6.16036447677598</v>
      </c>
      <c r="M15">
        <v>41.9000659191978</v>
      </c>
      <c r="N15">
        <f t="shared" si="2"/>
        <v>2.5811967766319803</v>
      </c>
      <c r="O15">
        <f t="shared" si="3"/>
        <v>-3.5791677001439997</v>
      </c>
    </row>
    <row r="16" spans="2:20" x14ac:dyDescent="0.35">
      <c r="B16">
        <v>13</v>
      </c>
      <c r="C16">
        <v>-23.463373123859999</v>
      </c>
      <c r="D16">
        <v>1.1160842461381599</v>
      </c>
      <c r="E16">
        <f t="shared" si="0"/>
        <v>0.26187101104801647</v>
      </c>
      <c r="F16">
        <f t="shared" si="1"/>
        <v>-23.201502112811983</v>
      </c>
      <c r="K16">
        <v>13</v>
      </c>
      <c r="L16">
        <v>-23.463373123859999</v>
      </c>
      <c r="M16">
        <v>28.014532258789998</v>
      </c>
      <c r="N16">
        <f t="shared" si="2"/>
        <v>6.5731542327840211</v>
      </c>
      <c r="O16">
        <f t="shared" si="3"/>
        <v>-16.890218891075978</v>
      </c>
    </row>
    <row r="17" spans="1:15" x14ac:dyDescent="0.35">
      <c r="B17">
        <v>14</v>
      </c>
      <c r="C17">
        <v>-11.191679440835999</v>
      </c>
      <c r="D17">
        <v>-0.113114854681976</v>
      </c>
      <c r="E17">
        <f t="shared" si="0"/>
        <v>-1.2659451935974226E-2</v>
      </c>
      <c r="F17">
        <f t="shared" si="1"/>
        <v>-11.204338892771974</v>
      </c>
      <c r="K17">
        <v>14</v>
      </c>
      <c r="L17">
        <v>-11.191679440835999</v>
      </c>
      <c r="M17">
        <v>29.122595982828798</v>
      </c>
      <c r="N17">
        <f t="shared" si="2"/>
        <v>3.2593075872479811</v>
      </c>
      <c r="O17">
        <f t="shared" si="3"/>
        <v>-7.9323718535880179</v>
      </c>
    </row>
    <row r="18" spans="1:15" x14ac:dyDescent="0.35">
      <c r="B18">
        <v>15</v>
      </c>
      <c r="C18">
        <v>-16.276048723308001</v>
      </c>
      <c r="D18">
        <v>0.66654025227039304</v>
      </c>
      <c r="E18">
        <f t="shared" si="0"/>
        <v>0.10848641621998924</v>
      </c>
      <c r="F18">
        <f t="shared" si="1"/>
        <v>-16.167562307088012</v>
      </c>
      <c r="K18">
        <v>15</v>
      </c>
      <c r="L18">
        <v>-16.276048723308001</v>
      </c>
      <c r="M18">
        <v>70.984131830516404</v>
      </c>
      <c r="N18">
        <f t="shared" si="2"/>
        <v>11.553411882552034</v>
      </c>
      <c r="O18">
        <f t="shared" si="3"/>
        <v>-4.7226368407559676</v>
      </c>
    </row>
    <row r="19" spans="1:15" x14ac:dyDescent="0.35">
      <c r="B19">
        <v>16</v>
      </c>
      <c r="C19">
        <v>-13.490991129984</v>
      </c>
      <c r="D19">
        <v>1.9701351904478399</v>
      </c>
      <c r="E19">
        <f t="shared" si="0"/>
        <v>0.2657907637920115</v>
      </c>
      <c r="F19">
        <f t="shared" si="1"/>
        <v>-13.225200366191988</v>
      </c>
      <c r="K19">
        <v>16</v>
      </c>
      <c r="L19">
        <v>-13.490991129984</v>
      </c>
      <c r="M19">
        <v>24.711469171738599</v>
      </c>
      <c r="N19">
        <f t="shared" si="2"/>
        <v>3.3338221140479849</v>
      </c>
      <c r="O19">
        <f t="shared" si="3"/>
        <v>-10.157169015936015</v>
      </c>
    </row>
    <row r="20" spans="1:15" x14ac:dyDescent="0.35">
      <c r="B20">
        <v>17</v>
      </c>
      <c r="C20">
        <v>-22.637191426908</v>
      </c>
      <c r="D20">
        <v>2.2256211185683101</v>
      </c>
      <c r="E20">
        <f t="shared" si="0"/>
        <v>0.50381811304799951</v>
      </c>
      <c r="F20">
        <f t="shared" si="1"/>
        <v>-22.133373313860002</v>
      </c>
      <c r="K20">
        <v>17</v>
      </c>
      <c r="L20">
        <v>-22.637191426908</v>
      </c>
      <c r="M20">
        <v>20.8296829501523</v>
      </c>
      <c r="N20">
        <f t="shared" si="2"/>
        <v>4.715255203043994</v>
      </c>
      <c r="O20">
        <f t="shared" si="3"/>
        <v>-17.921936223864005</v>
      </c>
    </row>
    <row r="21" spans="1:15" x14ac:dyDescent="0.35">
      <c r="B21">
        <v>18</v>
      </c>
      <c r="C21">
        <v>-39.832598926368</v>
      </c>
      <c r="D21">
        <v>0.25146052711532002</v>
      </c>
      <c r="E21">
        <f t="shared" si="0"/>
        <v>0.10016326322397628</v>
      </c>
      <c r="F21">
        <f t="shared" si="1"/>
        <v>-39.732435663144024</v>
      </c>
      <c r="K21">
        <v>18</v>
      </c>
      <c r="L21">
        <v>-39.832598926368</v>
      </c>
      <c r="M21">
        <v>41.239802359292902</v>
      </c>
      <c r="N21">
        <f t="shared" si="2"/>
        <v>16.426885071803991</v>
      </c>
      <c r="O21">
        <f t="shared" si="3"/>
        <v>-23.405713854564009</v>
      </c>
    </row>
    <row r="22" spans="1:15" x14ac:dyDescent="0.35">
      <c r="B22">
        <v>19</v>
      </c>
      <c r="C22">
        <v>2.7056874725040001</v>
      </c>
      <c r="D22">
        <v>40.2722576540448</v>
      </c>
      <c r="E22">
        <f t="shared" si="0"/>
        <v>1.0896414302400235</v>
      </c>
      <c r="F22">
        <f t="shared" si="1"/>
        <v>3.7953289027440236</v>
      </c>
      <c r="K22">
        <v>19</v>
      </c>
      <c r="L22">
        <v>2.7056874725040001</v>
      </c>
      <c r="M22">
        <v>527.14488699954495</v>
      </c>
      <c r="N22">
        <f t="shared" si="2"/>
        <v>14.262893169492056</v>
      </c>
      <c r="O22">
        <f t="shared" si="3"/>
        <v>16.968580641996056</v>
      </c>
    </row>
    <row r="23" spans="1:15" x14ac:dyDescent="0.35">
      <c r="B23">
        <v>20</v>
      </c>
      <c r="C23">
        <v>-17.239353678204001</v>
      </c>
      <c r="D23">
        <v>1.3727322569823499</v>
      </c>
      <c r="E23">
        <f t="shared" si="0"/>
        <v>0.23665016883597953</v>
      </c>
      <c r="F23">
        <f t="shared" si="1"/>
        <v>-17.002703509368022</v>
      </c>
      <c r="K23">
        <v>20</v>
      </c>
      <c r="L23">
        <v>-17.239353678204001</v>
      </c>
      <c r="M23">
        <v>57.7104237468169</v>
      </c>
      <c r="N23">
        <f t="shared" si="2"/>
        <v>9.9489040589039934</v>
      </c>
      <c r="O23">
        <f t="shared" si="3"/>
        <v>-7.2904496193000075</v>
      </c>
    </row>
    <row r="24" spans="1:15" x14ac:dyDescent="0.35">
      <c r="B24">
        <v>21</v>
      </c>
      <c r="C24">
        <v>-9.9269346699719598</v>
      </c>
      <c r="D24">
        <v>11.4266974368955</v>
      </c>
      <c r="E24">
        <f t="shared" si="0"/>
        <v>1.1343207894959766</v>
      </c>
      <c r="F24">
        <f t="shared" si="1"/>
        <v>-8.792613880475983</v>
      </c>
      <c r="K24">
        <v>21</v>
      </c>
      <c r="L24">
        <v>-9.9269346699719598</v>
      </c>
      <c r="M24">
        <v>162.310377295649</v>
      </c>
      <c r="N24">
        <f t="shared" si="2"/>
        <v>16.112445116724079</v>
      </c>
      <c r="O24">
        <f t="shared" si="3"/>
        <v>6.1855104467521187</v>
      </c>
    </row>
    <row r="26" spans="1:15" x14ac:dyDescent="0.35">
      <c r="A26" s="4"/>
      <c r="B26" s="4" t="s">
        <v>26</v>
      </c>
      <c r="C26" s="4" t="s">
        <v>27</v>
      </c>
      <c r="E26" s="4" t="s">
        <v>28</v>
      </c>
      <c r="F26" s="4" t="s">
        <v>29</v>
      </c>
      <c r="J26" s="4"/>
      <c r="K26" s="4" t="s">
        <v>26</v>
      </c>
      <c r="L26" s="4" t="s">
        <v>27</v>
      </c>
      <c r="N26" s="4" t="s">
        <v>32</v>
      </c>
      <c r="O26" s="4" t="s">
        <v>29</v>
      </c>
    </row>
    <row r="27" spans="1:15" x14ac:dyDescent="0.35">
      <c r="B27" s="5" t="s">
        <v>2</v>
      </c>
      <c r="C27">
        <f>SUM(C4:C24)</f>
        <v>-171.02377500415193</v>
      </c>
      <c r="E27">
        <f>SUM(E4:E24)</f>
        <v>15.282375244115997</v>
      </c>
      <c r="F27">
        <f>SUM(F4:F24)</f>
        <v>-155.74139976003596</v>
      </c>
      <c r="K27" t="s">
        <v>2</v>
      </c>
      <c r="L27">
        <f>SUM(L4:L24)</f>
        <v>-171.02377500415193</v>
      </c>
      <c r="N27">
        <f>SUM(N4:N24)</f>
        <v>107.71920337806012</v>
      </c>
      <c r="O27">
        <f>SUM(O4:O24)</f>
        <v>-63.304571626091814</v>
      </c>
    </row>
    <row r="28" spans="1:15" x14ac:dyDescent="0.35">
      <c r="B28" s="5" t="s">
        <v>0</v>
      </c>
      <c r="C28">
        <f>SUM(C13:C16)</f>
        <v>-56.725469552747967</v>
      </c>
      <c r="E28">
        <f>SUM(E13:E16)</f>
        <v>1.8244591402439927</v>
      </c>
      <c r="F28">
        <f>SUM(F13:F16)</f>
        <v>-54.901010412503979</v>
      </c>
      <c r="K28" t="s">
        <v>0</v>
      </c>
      <c r="L28">
        <f>SUM(L13:L16)</f>
        <v>-56.725469552747967</v>
      </c>
      <c r="N28">
        <f>SUM(N13:N16)</f>
        <v>16.927324313087972</v>
      </c>
      <c r="O28">
        <f>SUM(O13:O16)</f>
        <v>-39.798145239660002</v>
      </c>
    </row>
    <row r="29" spans="1:15" x14ac:dyDescent="0.35">
      <c r="B29" s="5" t="s">
        <v>1</v>
      </c>
      <c r="C29">
        <f>SUM(C17:C24)</f>
        <v>-127.88911052307597</v>
      </c>
      <c r="E29">
        <f>SUM(E17:E24)</f>
        <v>3.4262114929199816</v>
      </c>
      <c r="F29">
        <f>SUM(F17:F24)</f>
        <v>-124.462899030156</v>
      </c>
      <c r="K29" t="s">
        <v>1</v>
      </c>
      <c r="L29">
        <f>SUM(L17:L24)</f>
        <v>-127.88911052307597</v>
      </c>
      <c r="N29">
        <f>SUM(N17:N24)</f>
        <v>79.612924203816107</v>
      </c>
      <c r="O29">
        <f>SUM(O17:O24)</f>
        <v>-48.27618631925985</v>
      </c>
    </row>
    <row r="30" spans="1:15" x14ac:dyDescent="0.35">
      <c r="B30" s="5" t="s">
        <v>4</v>
      </c>
      <c r="C30">
        <f>C11</f>
        <v>-3.01890245859602</v>
      </c>
      <c r="E30">
        <f>E11</f>
        <v>1.6992567264119887</v>
      </c>
      <c r="F30">
        <f>F11</f>
        <v>-1.3196457321840314</v>
      </c>
      <c r="K30" t="s">
        <v>4</v>
      </c>
      <c r="L30">
        <f>L11</f>
        <v>-3.01890245859602</v>
      </c>
      <c r="N30">
        <f>N11</f>
        <v>2.2722073229759885</v>
      </c>
      <c r="O30">
        <f>O11</f>
        <v>-0.74669513562003154</v>
      </c>
    </row>
    <row r="31" spans="1:15" x14ac:dyDescent="0.35">
      <c r="B31" s="5" t="s">
        <v>3</v>
      </c>
      <c r="C31">
        <f>SUM(C4:C10)</f>
        <v>15.780117851424011</v>
      </c>
      <c r="E31">
        <f>SUM(E4:E10)</f>
        <v>7.8209554289760357</v>
      </c>
      <c r="F31">
        <f>SUM(F4:F10)</f>
        <v>23.601073280400044</v>
      </c>
      <c r="K31" t="s">
        <v>3</v>
      </c>
      <c r="L31">
        <f>SUM(L4:L10)</f>
        <v>15.780117851424011</v>
      </c>
      <c r="N31">
        <f>SUM(N4:N10)</f>
        <v>7.8218490852360425</v>
      </c>
      <c r="O31">
        <f>SUM(O4:O10)</f>
        <v>23.601966936660055</v>
      </c>
    </row>
    <row r="33" spans="2:12" x14ac:dyDescent="0.35">
      <c r="B33" s="4" t="s">
        <v>30</v>
      </c>
      <c r="K33" s="4" t="s">
        <v>31</v>
      </c>
    </row>
    <row r="34" spans="2:12" x14ac:dyDescent="0.35">
      <c r="B34" s="4" t="s">
        <v>26</v>
      </c>
      <c r="C34" s="4" t="s">
        <v>12</v>
      </c>
      <c r="K34" s="4" t="s">
        <v>26</v>
      </c>
      <c r="L34" s="4" t="s">
        <v>16</v>
      </c>
    </row>
    <row r="35" spans="2:12" x14ac:dyDescent="0.35">
      <c r="B35" s="5" t="s">
        <v>4</v>
      </c>
      <c r="C35" s="9">
        <f>E30*100/ABS(C30)</f>
        <v>56.287235169640105</v>
      </c>
      <c r="K35" t="s">
        <v>4</v>
      </c>
      <c r="L35" s="9">
        <f>N30*100/ABS(L30)</f>
        <v>75.266006574876499</v>
      </c>
    </row>
    <row r="36" spans="2:12" x14ac:dyDescent="0.35">
      <c r="B36" s="5" t="s">
        <v>3</v>
      </c>
      <c r="C36" s="9">
        <f>E31*100/ABS(C31)</f>
        <v>49.562085040260115</v>
      </c>
      <c r="K36" t="s">
        <v>3</v>
      </c>
      <c r="L36" s="9">
        <f>N31*100/ABS(L31)</f>
        <v>49.567748218877796</v>
      </c>
    </row>
    <row r="37" spans="2:12" x14ac:dyDescent="0.35">
      <c r="B37" s="5" t="s">
        <v>7</v>
      </c>
      <c r="C37" s="9">
        <f>(E31+C30)*100/ABS(C31+E30)</f>
        <v>27.472681868543862</v>
      </c>
      <c r="K37" t="s">
        <v>7</v>
      </c>
      <c r="L37" s="9">
        <f>(N31+L30)*100/ABS(L31+N30)</f>
        <v>26.605695278805857</v>
      </c>
    </row>
    <row r="38" spans="2:12" x14ac:dyDescent="0.35">
      <c r="B38" s="5" t="s">
        <v>0</v>
      </c>
      <c r="C38" s="6">
        <f>E28*100/ABS(C28)</f>
        <v>3.2162962327662385</v>
      </c>
      <c r="K38" t="s">
        <v>0</v>
      </c>
      <c r="L38" s="6">
        <f>N28*100/ABS(L28)</f>
        <v>29.84078306720329</v>
      </c>
    </row>
    <row r="39" spans="2:12" x14ac:dyDescent="0.35">
      <c r="B39" s="5" t="s">
        <v>1</v>
      </c>
      <c r="C39" s="6">
        <f>E29*100/ABS(C29)</f>
        <v>2.6790486530921371</v>
      </c>
      <c r="K39" t="s">
        <v>1</v>
      </c>
      <c r="L39" s="6">
        <f>N29*100/ABS(L29)</f>
        <v>62.251527028527548</v>
      </c>
    </row>
    <row r="40" spans="2:12" x14ac:dyDescent="0.35">
      <c r="B40" s="5" t="s">
        <v>2</v>
      </c>
      <c r="C40" s="6">
        <f>E27*100/ABS(C27)</f>
        <v>8.9358191536498293</v>
      </c>
      <c r="K40" t="s">
        <v>2</v>
      </c>
      <c r="L40" s="7">
        <f>N27*100/ABS(L27)</f>
        <v>62.98492906933263</v>
      </c>
    </row>
  </sheetData>
  <mergeCells count="2">
    <mergeCell ref="B1:F1"/>
    <mergeCell ref="K1:O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overdraft_recovery_4_mar_scen.</vt:lpstr>
      <vt:lpstr>overdraft_recovery_R90_2ft_WT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sarfaraz alam</dc:creator>
  <cp:lastModifiedBy>sarfaraz alam</cp:lastModifiedBy>
  <dcterms:created xsi:type="dcterms:W3CDTF">2019-11-22T04:54:21Z</dcterms:created>
  <dcterms:modified xsi:type="dcterms:W3CDTF">2020-01-27T18:47:31Z</dcterms:modified>
</cp:coreProperties>
</file>