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ter\Documents\csipesz\excel\"/>
    </mc:Choice>
  </mc:AlternateContent>
  <xr:revisionPtr revIDLastSave="0" documentId="13_ncr:40009_{B662EF66-B060-4EF1-9F5E-E0327413B84E}" xr6:coauthVersionLast="47" xr6:coauthVersionMax="47" xr10:uidLastSave="{00000000-0000-0000-0000-000000000000}"/>
  <bookViews>
    <workbookView xWindow="-120" yWindow="-120" windowWidth="24240" windowHeight="13140" activeTab="1"/>
  </bookViews>
  <sheets>
    <sheet name="Termelés" sheetId="1" r:id="rId1"/>
    <sheet name="Osztály" sheetId="2" r:id="rId2"/>
    <sheet name="Sinus" sheetId="3" r:id="rId3"/>
    <sheet name="FAKAN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B8" i="2"/>
  <c r="I3" i="2" a="1"/>
  <c r="I3" i="2" s="1"/>
  <c r="I4" i="2" a="1"/>
  <c r="I4" i="2"/>
  <c r="I5" i="2" a="1"/>
  <c r="I5" i="2" s="1"/>
  <c r="I6" i="2" a="1"/>
  <c r="I6" i="2"/>
  <c r="I2" i="2" a="1"/>
  <c r="I2" i="2" s="1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3" i="3"/>
  <c r="C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" i="3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12" i="4"/>
  <c r="J14" i="4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13" i="4"/>
  <c r="J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12" i="4"/>
  <c r="F12" i="4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A14" i="4"/>
  <c r="C15" i="1" a="1"/>
  <c r="C15" i="1" s="1"/>
  <c r="D15" i="1" a="1"/>
  <c r="D15" i="1" s="1"/>
  <c r="E15" i="1" a="1"/>
  <c r="E15" i="1" s="1"/>
  <c r="B15" i="1" a="1"/>
  <c r="B15" i="1" s="1"/>
  <c r="F15" i="1"/>
  <c r="F11" i="1"/>
  <c r="F12" i="1"/>
  <c r="F13" i="1"/>
  <c r="F14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<sst xmlns="http://schemas.openxmlformats.org/spreadsheetml/2006/main" count="69" uniqueCount="53">
  <si>
    <t>I. negyedév</t>
  </si>
  <si>
    <t>II. negyedév</t>
  </si>
  <si>
    <t>III. negyedév</t>
  </si>
  <si>
    <t>IV. negyedév</t>
  </si>
  <si>
    <t>Éves termelés</t>
  </si>
  <si>
    <t>Zabhegyező</t>
  </si>
  <si>
    <t>Kukoricamorzsoló</t>
  </si>
  <si>
    <t>Búzapusztító</t>
  </si>
  <si>
    <t>Rizsfaragó</t>
  </si>
  <si>
    <t>Árpafényező</t>
  </si>
  <si>
    <t>Negyedéves átlag</t>
  </si>
  <si>
    <t>1.Z</t>
  </si>
  <si>
    <t>Magyar</t>
  </si>
  <si>
    <t>Idegen nyelv</t>
  </si>
  <si>
    <t>Történelem</t>
  </si>
  <si>
    <t>Matematika</t>
  </si>
  <si>
    <t>Fizika</t>
  </si>
  <si>
    <t>Informatika</t>
  </si>
  <si>
    <t>Szakinformatika</t>
  </si>
  <si>
    <t>Átlag</t>
  </si>
  <si>
    <t>Káró Zoltán</t>
  </si>
  <si>
    <t>Kiss Alíz</t>
  </si>
  <si>
    <t>Kiss Róbert</t>
  </si>
  <si>
    <t>Nagy Gedeon</t>
  </si>
  <si>
    <t>Nagy Rozi</t>
  </si>
  <si>
    <t>Sokk Alfréd</t>
  </si>
  <si>
    <t>Átlag:</t>
  </si>
  <si>
    <t>Ötösök</t>
  </si>
  <si>
    <t>Négyesek</t>
  </si>
  <si>
    <t>Hármasok</t>
  </si>
  <si>
    <t>Kettesek</t>
  </si>
  <si>
    <t>Egyesek</t>
  </si>
  <si>
    <t>X[°]</t>
  </si>
  <si>
    <t>X[rad]</t>
  </si>
  <si>
    <t>Y=sin(X);</t>
  </si>
  <si>
    <t>Termelési adatok:</t>
  </si>
  <si>
    <t>időszak</t>
  </si>
  <si>
    <t>gyártás</t>
  </si>
  <si>
    <t>bevétel</t>
  </si>
  <si>
    <t>összes költség</t>
  </si>
  <si>
    <t>profit</t>
  </si>
  <si>
    <t>nyereség</t>
  </si>
  <si>
    <t>egy fakanálra eső bevétel</t>
  </si>
  <si>
    <t>egy fakanálra eső költség</t>
  </si>
  <si>
    <t>darabszám</t>
  </si>
  <si>
    <t>emelés</t>
  </si>
  <si>
    <t>1. negyedév</t>
  </si>
  <si>
    <t>2. negyedév</t>
  </si>
  <si>
    <t>3. negyedév</t>
  </si>
  <si>
    <t>eladási ára</t>
  </si>
  <si>
    <t>költsége</t>
  </si>
  <si>
    <t>4. negyedév</t>
  </si>
  <si>
    <t>Állandó kiadások: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</si>
</sst>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&quot;Ft&quot;;\-#,##0\ &quot;Ft&quot;"/>
    <numFmt numFmtId="165" formatCode="#,##0\ &quot;Ft&quot;;[Red]\-#,##0\ &quot;Ft&quot;"/>
    <numFmt numFmtId="167" formatCode="#,##0.00\ &quot;Ft&quot;;[Red]\-#,##0.00\ &quot;Ft&quot;"/>
    <numFmt numFmtId="182" formatCode="General&quot;°&quot;"/>
    <numFmt numFmtId="183" formatCode="General&quot;rad&quot;"/>
  </numFmts>
  <fonts count="7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name val="Arial CE"/>
      <charset val="238"/>
    </font>
    <font>
      <sz val="10"/>
      <name val="Arial CE"/>
      <charset val="238"/>
    </font>
    <font>
      <sz val="10"/>
      <color indexed="8"/>
      <name val="Arial CE"/>
      <family val="2"/>
      <charset val="238"/>
    </font>
    <font>
      <sz val="20"/>
      <name val="Arial CE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0" fontId="4" fillId="0" borderId="0" applyFont="0" applyFill="0" applyBorder="0" applyAlignment="0" applyProtection="0"/>
    <xf numFmtId="167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ont="1" applyFill="1" applyBorder="1" applyAlignment="1"/>
    <xf numFmtId="0" fontId="1" fillId="0" borderId="7" xfId="0" applyFont="1" applyFill="1" applyBorder="1" applyAlignment="1">
      <alignment horizontal="left"/>
    </xf>
    <xf numFmtId="0" fontId="0" fillId="2" borderId="8" xfId="0" applyFont="1" applyFill="1" applyBorder="1" applyAlignment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5" fillId="3" borderId="16" xfId="0" applyFont="1" applyFill="1" applyBorder="1"/>
    <xf numFmtId="0" fontId="0" fillId="4" borderId="17" xfId="0" applyFill="1" applyBorder="1" applyAlignment="1">
      <alignment horizontal="center" textRotation="90"/>
    </xf>
    <xf numFmtId="0" fontId="0" fillId="4" borderId="18" xfId="0" applyFill="1" applyBorder="1" applyAlignment="1">
      <alignment horizontal="center" textRotation="90"/>
    </xf>
    <xf numFmtId="0" fontId="0" fillId="4" borderId="14" xfId="0" applyFill="1" applyBorder="1"/>
    <xf numFmtId="0" fontId="0" fillId="4" borderId="7" xfId="0" applyFill="1" applyBorder="1"/>
    <xf numFmtId="0" fontId="0" fillId="0" borderId="19" xfId="0" applyBorder="1"/>
    <xf numFmtId="0" fontId="0" fillId="4" borderId="20" xfId="0" applyFill="1" applyBorder="1"/>
    <xf numFmtId="0" fontId="0" fillId="4" borderId="3" xfId="0" applyFill="1" applyBorder="1"/>
    <xf numFmtId="0" fontId="0" fillId="3" borderId="21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5" xfId="0" applyFill="1" applyBorder="1"/>
    <xf numFmtId="0" fontId="6" fillId="5" borderId="3" xfId="0" applyFont="1" applyFill="1" applyBorder="1" applyAlignment="1">
      <alignment horizontal="center" vertical="center"/>
    </xf>
    <xf numFmtId="183" fontId="0" fillId="3" borderId="1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/>
    <xf numFmtId="182" fontId="0" fillId="0" borderId="14" xfId="0" applyNumberFormat="1" applyBorder="1" applyAlignment="1">
      <alignment horizontal="center"/>
    </xf>
    <xf numFmtId="0" fontId="0" fillId="3" borderId="16" xfId="0" applyFill="1" applyBorder="1"/>
    <xf numFmtId="182" fontId="0" fillId="0" borderId="7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4" borderId="21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38" fontId="0" fillId="3" borderId="3" xfId="1" applyNumberFormat="1" applyFont="1" applyFill="1" applyBorder="1"/>
    <xf numFmtId="38" fontId="0" fillId="0" borderId="14" xfId="1" applyNumberFormat="1" applyFont="1" applyBorder="1"/>
    <xf numFmtId="38" fontId="0" fillId="0" borderId="7" xfId="1" applyNumberFormat="1" applyFont="1" applyBorder="1"/>
    <xf numFmtId="9" fontId="0" fillId="0" borderId="26" xfId="0" applyNumberFormat="1" applyBorder="1"/>
    <xf numFmtId="164" fontId="0" fillId="0" borderId="7" xfId="0" applyNumberFormat="1" applyBorder="1"/>
    <xf numFmtId="164" fontId="0" fillId="0" borderId="26" xfId="0" applyNumberFormat="1" applyBorder="1"/>
    <xf numFmtId="0" fontId="0" fillId="4" borderId="3" xfId="0" applyFill="1" applyBorder="1" applyAlignment="1">
      <alignment horizontal="centerContinuous"/>
    </xf>
    <xf numFmtId="0" fontId="0" fillId="4" borderId="18" xfId="0" applyFill="1" applyBorder="1" applyAlignment="1">
      <alignment horizontal="centerContinuous"/>
    </xf>
    <xf numFmtId="0" fontId="0" fillId="4" borderId="16" xfId="0" applyFill="1" applyBorder="1"/>
    <xf numFmtId="165" fontId="0" fillId="0" borderId="11" xfId="2" applyNumberFormat="1" applyFont="1" applyBorder="1"/>
    <xf numFmtId="0" fontId="0" fillId="4" borderId="27" xfId="0" applyFill="1" applyBorder="1"/>
    <xf numFmtId="0" fontId="0" fillId="0" borderId="0" xfId="0" applyFill="1" applyBorder="1"/>
    <xf numFmtId="38" fontId="0" fillId="0" borderId="0" xfId="1" applyNumberFormat="1" applyFont="1" applyFill="1" applyBorder="1"/>
    <xf numFmtId="165" fontId="0" fillId="0" borderId="17" xfId="2" applyNumberFormat="1" applyFont="1" applyFill="1" applyBorder="1"/>
    <xf numFmtId="165" fontId="0" fillId="0" borderId="17" xfId="0" applyNumberFormat="1" applyFill="1" applyBorder="1"/>
    <xf numFmtId="164" fontId="0" fillId="0" borderId="17" xfId="0" applyNumberFormat="1" applyFill="1" applyBorder="1" applyAlignment="1">
      <alignment horizontal="center"/>
    </xf>
    <xf numFmtId="167" fontId="0" fillId="0" borderId="18" xfId="2" applyNumberFormat="1" applyFont="1" applyFill="1" applyBorder="1" applyAlignment="1">
      <alignment horizontal="center"/>
    </xf>
    <xf numFmtId="165" fontId="0" fillId="0" borderId="13" xfId="0" applyNumberFormat="1" applyFill="1" applyBorder="1"/>
    <xf numFmtId="1" fontId="0" fillId="0" borderId="2" xfId="0" applyNumberFormat="1" applyFont="1" applyFill="1" applyBorder="1" applyAlignment="1"/>
  </cellXfs>
  <cellStyles count="3">
    <cellStyle name="Ezres" xfId="1" builtinId="3"/>
    <cellStyle name="Normál" xfId="0" builtinId="0"/>
    <cellStyle name="Pénznem" xfId="2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Negyedéves termelés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Termelés!$A$10</c:f>
              <c:strCache>
                <c:ptCount val="1"/>
                <c:pt idx="0">
                  <c:v>Zabhegyező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Termelés!$B$10:$E$10</c:f>
              <c:numCache>
                <c:formatCode>General</c:formatCode>
                <c:ptCount val="4"/>
                <c:pt idx="0">
                  <c:v>23434</c:v>
                </c:pt>
                <c:pt idx="1">
                  <c:v>40011</c:v>
                </c:pt>
                <c:pt idx="2">
                  <c:v>23043</c:v>
                </c:pt>
                <c:pt idx="3">
                  <c:v>21765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0-4A55-AA85-ED6E6B7F16B5}"/>
            </c:ext>
          </c:extLst>
        </c:ser>
        <c:ser>
          <c:idx val="1"/>
          <c:order val="1"/>
          <c:tx>
            <c:strRef>
              <c:f>Termelés!$A$11</c:f>
              <c:strCache>
                <c:ptCount val="1"/>
                <c:pt idx="0">
                  <c:v>Kukoricamorzsoló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Termelés!$B$11:$E$11</c:f>
              <c:numCache>
                <c:formatCode>General</c:formatCode>
                <c:ptCount val="4"/>
                <c:pt idx="0">
                  <c:v>12230</c:v>
                </c:pt>
                <c:pt idx="1">
                  <c:v>13231</c:v>
                </c:pt>
                <c:pt idx="2">
                  <c:v>18341</c:v>
                </c:pt>
                <c:pt idx="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0-4A55-AA85-ED6E6B7F16B5}"/>
            </c:ext>
          </c:extLst>
        </c:ser>
        <c:ser>
          <c:idx val="2"/>
          <c:order val="2"/>
          <c:tx>
            <c:strRef>
              <c:f>Termelés!$A$12</c:f>
              <c:strCache>
                <c:ptCount val="1"/>
                <c:pt idx="0">
                  <c:v>Búzapusztító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Termelés!$B$12:$E$12</c:f>
              <c:numCache>
                <c:formatCode>General</c:formatCode>
                <c:ptCount val="4"/>
                <c:pt idx="0">
                  <c:v>9675</c:v>
                </c:pt>
                <c:pt idx="1">
                  <c:v>4456</c:v>
                </c:pt>
                <c:pt idx="2">
                  <c:v>11324</c:v>
                </c:pt>
                <c:pt idx="3">
                  <c:v>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B0-4A55-AA85-ED6E6B7F16B5}"/>
            </c:ext>
          </c:extLst>
        </c:ser>
        <c:ser>
          <c:idx val="3"/>
          <c:order val="3"/>
          <c:tx>
            <c:strRef>
              <c:f>Termelés!$A$13</c:f>
              <c:strCache>
                <c:ptCount val="1"/>
                <c:pt idx="0">
                  <c:v>Rizsfaragó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Termelés!$B$13:$E$13</c:f>
              <c:numCache>
                <c:formatCode>General</c:formatCode>
                <c:ptCount val="4"/>
                <c:pt idx="0">
                  <c:v>11143</c:v>
                </c:pt>
                <c:pt idx="1">
                  <c:v>8342</c:v>
                </c:pt>
                <c:pt idx="2">
                  <c:v>13470</c:v>
                </c:pt>
                <c:pt idx="3">
                  <c:v>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B0-4A55-AA85-ED6E6B7F16B5}"/>
            </c:ext>
          </c:extLst>
        </c:ser>
        <c:ser>
          <c:idx val="4"/>
          <c:order val="4"/>
          <c:tx>
            <c:strRef>
              <c:f>Termelés!$A$14</c:f>
              <c:strCache>
                <c:ptCount val="1"/>
                <c:pt idx="0">
                  <c:v>Árpafényező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Termelés!$B$14:$E$14</c:f>
              <c:numCache>
                <c:formatCode>General</c:formatCode>
                <c:ptCount val="4"/>
                <c:pt idx="0">
                  <c:v>12411</c:v>
                </c:pt>
                <c:pt idx="1">
                  <c:v>12345</c:v>
                </c:pt>
                <c:pt idx="2">
                  <c:v>14987</c:v>
                </c:pt>
                <c:pt idx="3">
                  <c:v>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B0-4A55-AA85-ED6E6B7F1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869264"/>
        <c:axId val="1866866864"/>
      </c:barChart>
      <c:catAx>
        <c:axId val="186686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66864"/>
        <c:crosses val="autoZero"/>
        <c:auto val="1"/>
        <c:lblAlgn val="ctr"/>
        <c:lblOffset val="100"/>
        <c:noMultiLvlLbl val="0"/>
      </c:catAx>
      <c:valAx>
        <c:axId val="186686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Termelés!$A$15</c:f>
              <c:strCache>
                <c:ptCount val="1"/>
                <c:pt idx="0">
                  <c:v>Negyedéves átlag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Termelés!$B$15:$E$15</c:f>
              <c:numCache>
                <c:formatCode>0</c:formatCode>
                <c:ptCount val="4"/>
                <c:pt idx="0">
                  <c:v>13778.599999999999</c:v>
                </c:pt>
                <c:pt idx="1">
                  <c:v>15677</c:v>
                </c:pt>
                <c:pt idx="2">
                  <c:v>16232.999999999998</c:v>
                </c:pt>
                <c:pt idx="3">
                  <c:v>9407.7999999999993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C-4730-8AA2-819C3C158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842928"/>
        <c:axId val="1752847248"/>
      </c:barChart>
      <c:catAx>
        <c:axId val="17528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47248"/>
        <c:crosses val="autoZero"/>
        <c:auto val="1"/>
        <c:lblAlgn val="ctr"/>
        <c:lblOffset val="100"/>
        <c:noMultiLvlLbl val="0"/>
      </c:catAx>
      <c:valAx>
        <c:axId val="17528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4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Éves</a:t>
            </a:r>
            <a:r>
              <a:rPr lang="en-GB" baseline="0"/>
              <a:t> termelés termékenként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Termelés!$A$10:$A$14</c:f>
              <c:strCache>
                <c:ptCount val="5"/>
                <c:pt idx="0">
                  <c:v>Zabhegyező</c:v>
                </c:pt>
                <c:pt idx="1">
                  <c:v>Kukoricamorzsoló</c:v>
                </c:pt>
                <c:pt idx="2">
                  <c:v>Búzapusztító</c:v>
                </c:pt>
                <c:pt idx="3">
                  <c:v>Rizsfaragó</c:v>
                </c:pt>
                <c:pt idx="4">
                  <c:v>Árpafényező</c:v>
                </c:pt>
              </c:strCache>
            </c:strRef>
          </c:cat>
          <c:val>
            <c:numRef>
              <c:f>Termelés!$F$10:$F$14</c:f>
              <c:numCache>
                <c:formatCode>General</c:formatCode>
                <c:ptCount val="5"/>
                <c:pt idx="0">
                  <c:v>108253</c:v>
                </c:pt>
                <c:pt idx="1">
                  <c:v>48802</c:v>
                </c:pt>
                <c:pt idx="2">
                  <c:v>29976</c:v>
                </c:pt>
                <c:pt idx="3">
                  <c:v>41276</c:v>
                </c:pt>
                <c:pt idx="4">
                  <c:v>47175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0-4925-98D8-1B9114FA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Éves termelés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Termelés!$A$10</c:f>
              <c:strCache>
                <c:ptCount val="1"/>
                <c:pt idx="0">
                  <c:v>Zabhegyező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Termelés!$B$10:$E$10</c:f>
              <c:numCache>
                <c:formatCode>General</c:formatCode>
                <c:ptCount val="4"/>
                <c:pt idx="0">
                  <c:v>23434</c:v>
                </c:pt>
                <c:pt idx="1">
                  <c:v>40011</c:v>
                </c:pt>
                <c:pt idx="2">
                  <c:v>23043</c:v>
                </c:pt>
                <c:pt idx="3">
                  <c:v>21765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3-440C-BB09-9C00E6117EEE}"/>
            </c:ext>
          </c:extLst>
        </c:ser>
        <c:ser>
          <c:idx val="1"/>
          <c:order val="1"/>
          <c:tx>
            <c:strRef>
              <c:f>Termelés!$A$11</c:f>
              <c:strCache>
                <c:ptCount val="1"/>
                <c:pt idx="0">
                  <c:v>Kukoricamorzsoló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Termelés!$B$11:$E$11</c:f>
              <c:numCache>
                <c:formatCode>General</c:formatCode>
                <c:ptCount val="4"/>
                <c:pt idx="0">
                  <c:v>12230</c:v>
                </c:pt>
                <c:pt idx="1">
                  <c:v>13231</c:v>
                </c:pt>
                <c:pt idx="2">
                  <c:v>18341</c:v>
                </c:pt>
                <c:pt idx="3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3-440C-BB09-9C00E6117EEE}"/>
            </c:ext>
          </c:extLst>
        </c:ser>
        <c:ser>
          <c:idx val="2"/>
          <c:order val="2"/>
          <c:tx>
            <c:strRef>
              <c:f>Termelés!$A$12</c:f>
              <c:strCache>
                <c:ptCount val="1"/>
                <c:pt idx="0">
                  <c:v>Búzapusztító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Termelés!$B$12:$E$12</c:f>
              <c:numCache>
                <c:formatCode>General</c:formatCode>
                <c:ptCount val="4"/>
                <c:pt idx="0">
                  <c:v>9675</c:v>
                </c:pt>
                <c:pt idx="1">
                  <c:v>4456</c:v>
                </c:pt>
                <c:pt idx="2">
                  <c:v>11324</c:v>
                </c:pt>
                <c:pt idx="3">
                  <c:v>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93-440C-BB09-9C00E6117EEE}"/>
            </c:ext>
          </c:extLst>
        </c:ser>
        <c:ser>
          <c:idx val="3"/>
          <c:order val="3"/>
          <c:tx>
            <c:strRef>
              <c:f>Termelés!$A$13</c:f>
              <c:strCache>
                <c:ptCount val="1"/>
                <c:pt idx="0">
                  <c:v>Rizsfaragó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Termelés!$B$13:$E$13</c:f>
              <c:numCache>
                <c:formatCode>General</c:formatCode>
                <c:ptCount val="4"/>
                <c:pt idx="0">
                  <c:v>11143</c:v>
                </c:pt>
                <c:pt idx="1">
                  <c:v>8342</c:v>
                </c:pt>
                <c:pt idx="2">
                  <c:v>13470</c:v>
                </c:pt>
                <c:pt idx="3">
                  <c:v>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93-440C-BB09-9C00E6117EEE}"/>
            </c:ext>
          </c:extLst>
        </c:ser>
        <c:ser>
          <c:idx val="4"/>
          <c:order val="4"/>
          <c:tx>
            <c:strRef>
              <c:f>Termelés!$A$14</c:f>
              <c:strCache>
                <c:ptCount val="1"/>
                <c:pt idx="0">
                  <c:v>Árpafényező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Termelés!$B$9:$E$9</c:f>
              <c:strCache>
                <c:ptCount val="4"/>
                <c:pt idx="0">
                  <c:v>I. negyedév</c:v>
                </c:pt>
                <c:pt idx="1">
                  <c:v>II. negyedév</c:v>
                </c:pt>
                <c:pt idx="2">
                  <c:v>III. negyedév</c:v>
                </c:pt>
                <c:pt idx="3">
                  <c:v>IV. negyedév</c:v>
                </c:pt>
              </c:strCache>
            </c:strRef>
          </c:cat>
          <c:val>
            <c:numRef>
              <c:f>Termelés!$B$14:$E$14</c:f>
              <c:numCache>
                <c:formatCode>General</c:formatCode>
                <c:ptCount val="4"/>
                <c:pt idx="0">
                  <c:v>12411</c:v>
                </c:pt>
                <c:pt idx="1">
                  <c:v>12345</c:v>
                </c:pt>
                <c:pt idx="2">
                  <c:v>14987</c:v>
                </c:pt>
                <c:pt idx="3">
                  <c:v>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3-440C-BB09-9C00E6117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5147616"/>
        <c:axId val="1875148576"/>
      </c:barChart>
      <c:catAx>
        <c:axId val="187514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48576"/>
        <c:crosses val="autoZero"/>
        <c:auto val="1"/>
        <c:lblAlgn val="ctr"/>
        <c:lblOffset val="100"/>
        <c:noMultiLvlLbl val="0"/>
      </c:catAx>
      <c:valAx>
        <c:axId val="187514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4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Átlagok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Osztály!$A$2:$A$7</c:f>
              <c:strCache>
                <c:ptCount val="6"/>
                <c:pt idx="0">
                  <c:v>Káró Zoltán</c:v>
                </c:pt>
                <c:pt idx="1">
                  <c:v>Kiss Alíz</c:v>
                </c:pt>
                <c:pt idx="2">
                  <c:v>Kiss Róbert</c:v>
                </c:pt>
                <c:pt idx="3">
                  <c:v>Nagy Gedeon</c:v>
                </c:pt>
                <c:pt idx="4">
                  <c:v>Nagy Rozi</c:v>
                </c:pt>
                <c:pt idx="5">
                  <c:v>Sokk Alfréd</c:v>
                </c:pt>
              </c:strCache>
            </c:strRef>
          </c:cat>
          <c:val>
            <c:numRef>
              <c:f>Osztály!$I$2:$I$7</c:f>
              <c:numCache>
                <c:formatCode>General</c:formatCode>
                <c:ptCount val="6"/>
                <c:pt idx="0">
                  <c:v>4.5714285714285712</c:v>
                </c:pt>
                <c:pt idx="1">
                  <c:v>4.2857142857142856</c:v>
                </c:pt>
                <c:pt idx="2">
                  <c:v>3.4285714285714284</c:v>
                </c:pt>
                <c:pt idx="3">
                  <c:v>5</c:v>
                </c:pt>
                <c:pt idx="4">
                  <c:v>4.1428571428571423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D-4139-9A39-ADB144D93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2132352"/>
        <c:axId val="1882134752"/>
      </c:barChart>
      <c:catAx>
        <c:axId val="18821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34752"/>
        <c:crosses val="autoZero"/>
        <c:auto val="1"/>
        <c:lblAlgn val="ctr"/>
        <c:lblOffset val="100"/>
        <c:noMultiLvlLbl val="0"/>
      </c:catAx>
      <c:valAx>
        <c:axId val="18821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3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Átlagok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Osztály!$B$1:$H$1</c:f>
              <c:strCache>
                <c:ptCount val="7"/>
                <c:pt idx="0">
                  <c:v>Magyar</c:v>
                </c:pt>
                <c:pt idx="1">
                  <c:v>Idegen nyelv</c:v>
                </c:pt>
                <c:pt idx="2">
                  <c:v>Történelem</c:v>
                </c:pt>
                <c:pt idx="3">
                  <c:v>Matematika</c:v>
                </c:pt>
                <c:pt idx="4">
                  <c:v>Fizika</c:v>
                </c:pt>
                <c:pt idx="5">
                  <c:v>Informatika</c:v>
                </c:pt>
                <c:pt idx="6">
                  <c:v>Szakinformatika</c:v>
                </c:pt>
              </c:strCache>
            </c:strRef>
          </c:cat>
          <c:val>
            <c:numRef>
              <c:f>Osztály!$B$8:$H$8</c:f>
              <c:numCache>
                <c:formatCode>General</c:formatCode>
                <c:ptCount val="7"/>
                <c:pt idx="0">
                  <c:v>4.166666666666667</c:v>
                </c:pt>
                <c:pt idx="1">
                  <c:v>4.333333333333333</c:v>
                </c:pt>
                <c:pt idx="2">
                  <c:v>4.166666666666667</c:v>
                </c:pt>
                <c:pt idx="3">
                  <c:v>3.8333333333333335</c:v>
                </c:pt>
                <c:pt idx="4">
                  <c:v>3.5</c:v>
                </c:pt>
                <c:pt idx="5">
                  <c:v>4.5</c:v>
                </c:pt>
                <c:pt idx="6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E-494F-B9B5-11AE3FE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Sinus!$C$1</c:f>
              <c:strCache>
                <c:ptCount val="1"/>
                <c:pt idx="0">
                  <c:v>Y=sin(X);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Sinus!$C$2:$C$38</c:f>
              <c:numCache>
                <c:formatCode>General</c:formatCode>
                <c:ptCount val="37"/>
                <c:pt idx="0">
                  <c:v>0</c:v>
                </c:pt>
                <c:pt idx="1">
                  <c:v>0.17364817766693033</c:v>
                </c:pt>
                <c:pt idx="2">
                  <c:v>0.34202014332566871</c:v>
                </c:pt>
                <c:pt idx="3">
                  <c:v>0.49999999999999994</c:v>
                </c:pt>
                <c:pt idx="4">
                  <c:v>0.64278760968653925</c:v>
                </c:pt>
                <c:pt idx="5">
                  <c:v>0.76604444311897801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0.98480775301220802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0.86602540378443871</c:v>
                </c:pt>
                <c:pt idx="13">
                  <c:v>0.76604444311897801</c:v>
                </c:pt>
                <c:pt idx="14">
                  <c:v>0.64278760968653947</c:v>
                </c:pt>
                <c:pt idx="15">
                  <c:v>0.49999999999999994</c:v>
                </c:pt>
                <c:pt idx="16">
                  <c:v>0.34202014332566888</c:v>
                </c:pt>
                <c:pt idx="17">
                  <c:v>0.17364817766693028</c:v>
                </c:pt>
                <c:pt idx="18">
                  <c:v>1.22514845490862E-16</c:v>
                </c:pt>
                <c:pt idx="19">
                  <c:v>-0.17364817766693047</c:v>
                </c:pt>
                <c:pt idx="20">
                  <c:v>-0.34202014332566866</c:v>
                </c:pt>
                <c:pt idx="21">
                  <c:v>-0.50000000000000011</c:v>
                </c:pt>
                <c:pt idx="22">
                  <c:v>-0.64278760968653925</c:v>
                </c:pt>
                <c:pt idx="23">
                  <c:v>-0.7660444431189779</c:v>
                </c:pt>
                <c:pt idx="24">
                  <c:v>-0.86602540378443837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-0.98480775301220813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-0.76604444311897812</c:v>
                </c:pt>
                <c:pt idx="32">
                  <c:v>-0.64278760968653958</c:v>
                </c:pt>
                <c:pt idx="33">
                  <c:v>-0.50000000000000044</c:v>
                </c:pt>
                <c:pt idx="34">
                  <c:v>-0.3420201433256686</c:v>
                </c:pt>
                <c:pt idx="35">
                  <c:v>-0.17364817766693039</c:v>
                </c:pt>
                <c:pt idx="36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A-4918-BAFE-95D413D32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922896"/>
        <c:axId val="1874922416"/>
      </c:lineChart>
      <c:catAx>
        <c:axId val="187492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922416"/>
        <c:crosses val="autoZero"/>
        <c:auto val="1"/>
        <c:lblAlgn val="ctr"/>
        <c:lblOffset val="100"/>
        <c:noMultiLvlLbl val="0"/>
      </c:catAx>
      <c:valAx>
        <c:axId val="18749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92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Adatok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Bevétel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FAKANAL!$G$12:$G$31</c:f>
              <c:numCache>
                <c:formatCode>#,##0\ "Ft";[Red]\-#,##0\ "Ft"</c:formatCode>
                <c:ptCount val="20"/>
                <c:pt idx="0">
                  <c:v>550000</c:v>
                </c:pt>
                <c:pt idx="1">
                  <c:v>605000</c:v>
                </c:pt>
                <c:pt idx="2">
                  <c:v>665500</c:v>
                </c:pt>
                <c:pt idx="3">
                  <c:v>732050</c:v>
                </c:pt>
                <c:pt idx="4">
                  <c:v>805255</c:v>
                </c:pt>
                <c:pt idx="5">
                  <c:v>885780.5</c:v>
                </c:pt>
                <c:pt idx="6">
                  <c:v>974358.55</c:v>
                </c:pt>
                <c:pt idx="7">
                  <c:v>1071794.405</c:v>
                </c:pt>
                <c:pt idx="8">
                  <c:v>1178973.8455000003</c:v>
                </c:pt>
                <c:pt idx="9">
                  <c:v>1296871.2300500001</c:v>
                </c:pt>
                <c:pt idx="10">
                  <c:v>1426558.3530550003</c:v>
                </c:pt>
                <c:pt idx="11">
                  <c:v>1569214.1883605001</c:v>
                </c:pt>
                <c:pt idx="12">
                  <c:v>1726135.6071965504</c:v>
                </c:pt>
                <c:pt idx="13">
                  <c:v>1898749.1679162055</c:v>
                </c:pt>
                <c:pt idx="14">
                  <c:v>2088624.0847078259</c:v>
                </c:pt>
                <c:pt idx="15">
                  <c:v>2297486.4931786088</c:v>
                </c:pt>
                <c:pt idx="16">
                  <c:v>2527235.1424964694</c:v>
                </c:pt>
                <c:pt idx="17">
                  <c:v>2779958.6567461165</c:v>
                </c:pt>
                <c:pt idx="18">
                  <c:v>3057954.5224207276</c:v>
                </c:pt>
                <c:pt idx="19">
                  <c:v>3363749.9746628008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E-4AD2-B749-7E208A18C80A}"/>
            </c:ext>
          </c:extLst>
        </c:ser>
        <c:ser>
          <c:idx val="1"/>
          <c:order val="1"/>
          <c:tx>
            <c:v>Összes költség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FAKANAL!$H$12:$H$31</c:f>
              <c:numCache>
                <c:formatCode>#,##0\ "Ft";[Red]\-#,##0\ "Ft"</c:formatCode>
                <c:ptCount val="20"/>
                <c:pt idx="0">
                  <c:v>580000</c:v>
                </c:pt>
                <c:pt idx="1">
                  <c:v>613000</c:v>
                </c:pt>
                <c:pt idx="2">
                  <c:v>649300</c:v>
                </c:pt>
                <c:pt idx="3">
                  <c:v>689230</c:v>
                </c:pt>
                <c:pt idx="4">
                  <c:v>733153</c:v>
                </c:pt>
                <c:pt idx="5">
                  <c:v>781468.3</c:v>
                </c:pt>
                <c:pt idx="6">
                  <c:v>834615.13000000012</c:v>
                </c:pt>
                <c:pt idx="7">
                  <c:v>893076.64300000004</c:v>
                </c:pt>
                <c:pt idx="8">
                  <c:v>957384.3073000001</c:v>
                </c:pt>
                <c:pt idx="9">
                  <c:v>1028122.7380300001</c:v>
                </c:pt>
                <c:pt idx="10">
                  <c:v>1105935.011833</c:v>
                </c:pt>
                <c:pt idx="11">
                  <c:v>1191528.5130163003</c:v>
                </c:pt>
                <c:pt idx="12">
                  <c:v>1285681.3643179303</c:v>
                </c:pt>
                <c:pt idx="13">
                  <c:v>1389249.5007497233</c:v>
                </c:pt>
                <c:pt idx="14">
                  <c:v>1503174.4508246956</c:v>
                </c:pt>
                <c:pt idx="15">
                  <c:v>1628491.8959071652</c:v>
                </c:pt>
                <c:pt idx="16">
                  <c:v>1766341.0854978818</c:v>
                </c:pt>
                <c:pt idx="17">
                  <c:v>1917975.1940476699</c:v>
                </c:pt>
                <c:pt idx="18">
                  <c:v>2084772.7134524367</c:v>
                </c:pt>
                <c:pt idx="19">
                  <c:v>2268249.9847976803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E-4AD2-B749-7E208A18C80A}"/>
            </c:ext>
          </c:extLst>
        </c:ser>
        <c:ser>
          <c:idx val="2"/>
          <c:order val="2"/>
          <c:tx>
            <c:v>Profit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FAKANAL!$I$12:$I$31</c:f>
              <c:numCache>
                <c:formatCode>#,##0\ "Ft";[Red]\-#,##0\ "Ft"</c:formatCode>
                <c:ptCount val="20"/>
                <c:pt idx="0">
                  <c:v>-30000</c:v>
                </c:pt>
                <c:pt idx="1">
                  <c:v>-8000</c:v>
                </c:pt>
                <c:pt idx="2">
                  <c:v>16200</c:v>
                </c:pt>
                <c:pt idx="3">
                  <c:v>42820</c:v>
                </c:pt>
                <c:pt idx="4">
                  <c:v>72102</c:v>
                </c:pt>
                <c:pt idx="5">
                  <c:v>104312.19999999995</c:v>
                </c:pt>
                <c:pt idx="6">
                  <c:v>139743.41999999993</c:v>
                </c:pt>
                <c:pt idx="7">
                  <c:v>178717.76199999999</c:v>
                </c:pt>
                <c:pt idx="8">
                  <c:v>221589.53820000018</c:v>
                </c:pt>
                <c:pt idx="9">
                  <c:v>268748.49202000001</c:v>
                </c:pt>
                <c:pt idx="10">
                  <c:v>320623.34122200031</c:v>
                </c:pt>
                <c:pt idx="11">
                  <c:v>377685.67534419987</c:v>
                </c:pt>
                <c:pt idx="12">
                  <c:v>440454.24287862005</c:v>
                </c:pt>
                <c:pt idx="13">
                  <c:v>509499.66716648219</c:v>
                </c:pt>
                <c:pt idx="14">
                  <c:v>585449.63388313027</c:v>
                </c:pt>
                <c:pt idx="15">
                  <c:v>668994.59727144358</c:v>
                </c:pt>
                <c:pt idx="16">
                  <c:v>760894.05699858768</c:v>
                </c:pt>
                <c:pt idx="17">
                  <c:v>861983.46269844659</c:v>
                </c:pt>
                <c:pt idx="18">
                  <c:v>973181.80896829092</c:v>
                </c:pt>
                <c:pt idx="19">
                  <c:v>1095499.9898651205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E-4AD2-B749-7E208A18C80A}"/>
            </c:ext>
          </c:extLst>
        </c:ser>
        <c:ser>
          <c:idx val="3"/>
          <c:order val="3"/>
          <c:tx>
            <c:v>Nyereség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FAKANAL!$J$12:$J$31</c:f>
              <c:numCache>
                <c:formatCode>#,##0\ "Ft";[Red]\-#,##0\ "Ft"</c:formatCode>
                <c:ptCount val="20"/>
                <c:pt idx="0">
                  <c:v>-30000</c:v>
                </c:pt>
                <c:pt idx="1">
                  <c:v>-38000</c:v>
                </c:pt>
                <c:pt idx="2">
                  <c:v>-21800</c:v>
                </c:pt>
                <c:pt idx="3">
                  <c:v>21020</c:v>
                </c:pt>
                <c:pt idx="4">
                  <c:v>93122</c:v>
                </c:pt>
                <c:pt idx="5">
                  <c:v>197434.19999999995</c:v>
                </c:pt>
                <c:pt idx="6">
                  <c:v>337177.61999999988</c:v>
                </c:pt>
                <c:pt idx="7">
                  <c:v>515895.38199999987</c:v>
                </c:pt>
                <c:pt idx="8">
                  <c:v>737484.92020000005</c:v>
                </c:pt>
                <c:pt idx="9">
                  <c:v>1006233.4122200001</c:v>
                </c:pt>
                <c:pt idx="10">
                  <c:v>1326856.7534420004</c:v>
                </c:pt>
                <c:pt idx="11">
                  <c:v>1704542.4287862002</c:v>
                </c:pt>
                <c:pt idx="12">
                  <c:v>2144996.6716648201</c:v>
                </c:pt>
                <c:pt idx="13">
                  <c:v>2654496.3388313022</c:v>
                </c:pt>
                <c:pt idx="14">
                  <c:v>3239945.9727144325</c:v>
                </c:pt>
                <c:pt idx="15">
                  <c:v>3908940.5699858759</c:v>
                </c:pt>
                <c:pt idx="16">
                  <c:v>4669834.626984464</c:v>
                </c:pt>
                <c:pt idx="17">
                  <c:v>5531818.0896829106</c:v>
                </c:pt>
                <c:pt idx="18">
                  <c:v>6504999.8986512013</c:v>
                </c:pt>
                <c:pt idx="19">
                  <c:v>7600499.8885163218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9E-4AD2-B749-7E208A18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153280"/>
        <c:axId val="1846153760"/>
      </c:lineChart>
      <c:catAx>
        <c:axId val="18461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53760"/>
        <c:crosses val="autoZero"/>
        <c:auto val="1"/>
        <c:lblAlgn val="ctr"/>
        <c:lblOffset val="100"/>
        <c:noMultiLvlLbl val="0"/>
      </c:catAx>
      <c:valAx>
        <c:axId val="18461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Ft&quot;;[Red]\-#,##0\ &quot;Ft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Adatok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Bevétel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FAKANAL!$G$12:$G$31</c:f>
              <c:numCache>
                <c:formatCode>#,##0\ "Ft";[Red]\-#,##0\ "Ft"</c:formatCode>
                <c:ptCount val="20"/>
                <c:pt idx="0">
                  <c:v>550000</c:v>
                </c:pt>
                <c:pt idx="1">
                  <c:v>605000</c:v>
                </c:pt>
                <c:pt idx="2">
                  <c:v>665500</c:v>
                </c:pt>
                <c:pt idx="3">
                  <c:v>732050</c:v>
                </c:pt>
                <c:pt idx="4">
                  <c:v>805255</c:v>
                </c:pt>
                <c:pt idx="5">
                  <c:v>885780.5</c:v>
                </c:pt>
                <c:pt idx="6">
                  <c:v>974358.55</c:v>
                </c:pt>
                <c:pt idx="7">
                  <c:v>1071794.405</c:v>
                </c:pt>
                <c:pt idx="8">
                  <c:v>1178973.8455000003</c:v>
                </c:pt>
                <c:pt idx="9">
                  <c:v>1296871.2300500001</c:v>
                </c:pt>
                <c:pt idx="10">
                  <c:v>1426558.3530550003</c:v>
                </c:pt>
                <c:pt idx="11">
                  <c:v>1569214.1883605001</c:v>
                </c:pt>
                <c:pt idx="12">
                  <c:v>1726135.6071965504</c:v>
                </c:pt>
                <c:pt idx="13">
                  <c:v>1898749.1679162055</c:v>
                </c:pt>
                <c:pt idx="14">
                  <c:v>2088624.0847078259</c:v>
                </c:pt>
                <c:pt idx="15">
                  <c:v>2297486.4931786088</c:v>
                </c:pt>
                <c:pt idx="16">
                  <c:v>2527235.1424964694</c:v>
                </c:pt>
                <c:pt idx="17">
                  <c:v>2779958.6567461165</c:v>
                </c:pt>
                <c:pt idx="18">
                  <c:v>3057954.5224207276</c:v>
                </c:pt>
                <c:pt idx="19">
                  <c:v>3363749.9746628008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1-4C3F-9CA8-65F9A24B4975}"/>
            </c:ext>
          </c:extLst>
        </c:ser>
        <c:ser>
          <c:idx val="1"/>
          <c:order val="1"/>
          <c:tx>
            <c:v>Költség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FAKANAL!$D$12:$E$31</c:f>
              <c:multiLvlStrCache>
                <c:ptCount val="20"/>
                <c:lvl>
                  <c:pt idx="0">
                    <c:v>1. negyedév</c:v>
                  </c:pt>
                  <c:pt idx="1">
                    <c:v>2. negyedév</c:v>
                  </c:pt>
                  <c:pt idx="2">
                    <c:v>3. negyedév</c:v>
                  </c:pt>
                  <c:pt idx="3">
                    <c:v>4. negyedév</c:v>
                  </c:pt>
                  <c:pt idx="4">
                    <c:v>1. negyedév</c:v>
                  </c:pt>
                  <c:pt idx="5">
                    <c:v>2. negyedév</c:v>
                  </c:pt>
                  <c:pt idx="6">
                    <c:v>3. negyedév</c:v>
                  </c:pt>
                  <c:pt idx="7">
                    <c:v>4. negyedév</c:v>
                  </c:pt>
                  <c:pt idx="8">
                    <c:v>1. negyedév</c:v>
                  </c:pt>
                  <c:pt idx="9">
                    <c:v>2. negyedév</c:v>
                  </c:pt>
                  <c:pt idx="10">
                    <c:v>3. negyedév</c:v>
                  </c:pt>
                  <c:pt idx="11">
                    <c:v>4. negyedév</c:v>
                  </c:pt>
                  <c:pt idx="12">
                    <c:v>1. negyedév</c:v>
                  </c:pt>
                  <c:pt idx="13">
                    <c:v>2. negyedév</c:v>
                  </c:pt>
                  <c:pt idx="14">
                    <c:v>3. negyedév</c:v>
                  </c:pt>
                  <c:pt idx="15">
                    <c:v>4. negyedév</c:v>
                  </c:pt>
                  <c:pt idx="16">
                    <c:v>1. negyedév</c:v>
                  </c:pt>
                  <c:pt idx="17">
                    <c:v>2. negyedév</c:v>
                  </c:pt>
                  <c:pt idx="18">
                    <c:v>3. negyedév</c:v>
                  </c:pt>
                  <c:pt idx="19">
                    <c:v>4. negyedév</c:v>
                  </c:pt>
                </c:lvl>
                <c:lvl>
                  <c:pt idx="0">
                    <c:v>1995</c:v>
                  </c:pt>
                  <c:pt idx="4">
                    <c:v>1996</c:v>
                  </c:pt>
                  <c:pt idx="8">
                    <c:v>1997</c:v>
                  </c:pt>
                  <c:pt idx="12">
                    <c:v>1998</c:v>
                  </c:pt>
                  <c:pt idx="16">
                    <c:v>1999</c:v>
                  </c:pt>
                </c:lvl>
              </c:multiLvlStrCache>
            </c:multiLvlStrRef>
          </c:cat>
          <c:val>
            <c:numRef>
              <c:f>FAKANAL!$H$12:$H$31</c:f>
              <c:numCache>
                <c:formatCode>#,##0\ "Ft";[Red]\-#,##0\ "Ft"</c:formatCode>
                <c:ptCount val="20"/>
                <c:pt idx="0">
                  <c:v>580000</c:v>
                </c:pt>
                <c:pt idx="1">
                  <c:v>613000</c:v>
                </c:pt>
                <c:pt idx="2">
                  <c:v>649300</c:v>
                </c:pt>
                <c:pt idx="3">
                  <c:v>689230</c:v>
                </c:pt>
                <c:pt idx="4">
                  <c:v>733153</c:v>
                </c:pt>
                <c:pt idx="5">
                  <c:v>781468.3</c:v>
                </c:pt>
                <c:pt idx="6">
                  <c:v>834615.13000000012</c:v>
                </c:pt>
                <c:pt idx="7">
                  <c:v>893076.64300000004</c:v>
                </c:pt>
                <c:pt idx="8">
                  <c:v>957384.3073000001</c:v>
                </c:pt>
                <c:pt idx="9">
                  <c:v>1028122.7380300001</c:v>
                </c:pt>
                <c:pt idx="10">
                  <c:v>1105935.011833</c:v>
                </c:pt>
                <c:pt idx="11">
                  <c:v>1191528.5130163003</c:v>
                </c:pt>
                <c:pt idx="12">
                  <c:v>1285681.3643179303</c:v>
                </c:pt>
                <c:pt idx="13">
                  <c:v>1389249.5007497233</c:v>
                </c:pt>
                <c:pt idx="14">
                  <c:v>1503174.4508246956</c:v>
                </c:pt>
                <c:pt idx="15">
                  <c:v>1628491.8959071652</c:v>
                </c:pt>
                <c:pt idx="16">
                  <c:v>1766341.0854978818</c:v>
                </c:pt>
                <c:pt idx="17">
                  <c:v>1917975.1940476699</c:v>
                </c:pt>
                <c:pt idx="18">
                  <c:v>2084772.7134524367</c:v>
                </c:pt>
                <c:pt idx="19">
                  <c:v>2268249.9847976803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1-4C3F-9CA8-65F9A24B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277504"/>
        <c:axId val="1841277024"/>
      </c:lineChart>
      <c:catAx>
        <c:axId val="184127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277024"/>
        <c:crosses val="autoZero"/>
        <c:auto val="1"/>
        <c:lblAlgn val="ctr"/>
        <c:lblOffset val="100"/>
        <c:noMultiLvlLbl val="0"/>
      </c:catAx>
      <c:valAx>
        <c:axId val="18412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Ft&quot;;[Red]\-#,##0\ &quot;Ft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27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114300</xdr:rowOff>
    </xdr:from>
    <xdr:to>
      <xdr:col>6</xdr:col>
      <xdr:colOff>9525</xdr:colOff>
      <xdr:row>7</xdr:row>
      <xdr:rowOff>123825</xdr:rowOff>
    </xdr:to>
    <xdr:sp macro="" textlink="">
      <xdr:nvSpPr>
        <xdr:cNvPr id="1025" name="Szöveg 1">
          <a:extLst>
            <a:ext uri="{FF2B5EF4-FFF2-40B4-BE49-F238E27FC236}">
              <a16:creationId xmlns:a16="http://schemas.microsoft.com/office/drawing/2014/main" id="{2EC93BCB-9916-2646-60FE-47565FDCE213}"/>
            </a:ext>
          </a:extLst>
        </xdr:cNvPr>
        <xdr:cNvSpPr txBox="1">
          <a:spLocks noChangeArrowheads="1"/>
        </xdr:cNvSpPr>
      </xdr:nvSpPr>
      <xdr:spPr bwMode="auto">
        <a:xfrm>
          <a:off x="38100" y="114300"/>
          <a:ext cx="5229225" cy="1143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1. feladat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Egy mezőgazdasági feldolgozó cég termelési adatait mutatja a táblázat. Számold ki a negyedéves átlagokat. Számold ki az éves termelést!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a) Készíts oszlopdiagramot a termékek negyedéves(x) termelési adatairól(y)!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b) Készíts oszlop diagramot a negyedéves(x) átlagokról(y)!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c) Készíts kördiagramot az egyes termékek éves termelési adatairól!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d) Készíts pakolt oszlopdiagramot a termékek negyedéves(x) adatairól(y).</a:t>
          </a:r>
        </a:p>
      </xdr:txBody>
    </xdr:sp>
    <xdr:clientData/>
  </xdr:twoCellAnchor>
  <xdr:twoCellAnchor>
    <xdr:from>
      <xdr:col>0</xdr:col>
      <xdr:colOff>501410</xdr:colOff>
      <xdr:row>17</xdr:row>
      <xdr:rowOff>65597</xdr:rowOff>
    </xdr:from>
    <xdr:to>
      <xdr:col>5</xdr:col>
      <xdr:colOff>743310</xdr:colOff>
      <xdr:row>34</xdr:row>
      <xdr:rowOff>54994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25CCBBE9-421E-1675-5E0F-697B2C41F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181873</xdr:colOff>
      <xdr:row>17</xdr:row>
      <xdr:rowOff>70987</xdr:rowOff>
    </xdr:from>
    <xdr:to>
      <xdr:col>13</xdr:col>
      <xdr:colOff>473374</xdr:colOff>
      <xdr:row>34</xdr:row>
      <xdr:rowOff>61463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F5855428-C33E-6D72-0841-A324F0D26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513092</xdr:colOff>
      <xdr:row>34</xdr:row>
      <xdr:rowOff>124543</xdr:rowOff>
    </xdr:from>
    <xdr:to>
      <xdr:col>5</xdr:col>
      <xdr:colOff>744927</xdr:colOff>
      <xdr:row>51</xdr:row>
      <xdr:rowOff>118073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6EBF5205-ACE1-EF0D-9188-523E88492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171631</xdr:colOff>
      <xdr:row>34</xdr:row>
      <xdr:rowOff>151502</xdr:rowOff>
    </xdr:from>
    <xdr:to>
      <xdr:col>13</xdr:col>
      <xdr:colOff>466367</xdr:colOff>
      <xdr:row>51</xdr:row>
      <xdr:rowOff>145032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32B2FBF5-B7F9-4CE2-B07E-ACCEED0A6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0</xdr:row>
      <xdr:rowOff>219075</xdr:rowOff>
    </xdr:from>
    <xdr:to>
      <xdr:col>13</xdr:col>
      <xdr:colOff>114300</xdr:colOff>
      <xdr:row>12</xdr:row>
      <xdr:rowOff>114300</xdr:rowOff>
    </xdr:to>
    <xdr:sp macro="" textlink="">
      <xdr:nvSpPr>
        <xdr:cNvPr id="2049" name="Szöveg 1">
          <a:extLst>
            <a:ext uri="{FF2B5EF4-FFF2-40B4-BE49-F238E27FC236}">
              <a16:creationId xmlns:a16="http://schemas.microsoft.com/office/drawing/2014/main" id="{E2BACB23-C3E4-9329-7032-35D0AE193BF4}"/>
            </a:ext>
          </a:extLst>
        </xdr:cNvPr>
        <xdr:cNvSpPr txBox="1">
          <a:spLocks noChangeArrowheads="1"/>
        </xdr:cNvSpPr>
      </xdr:nvSpPr>
      <xdr:spPr bwMode="auto">
        <a:xfrm>
          <a:off x="3181350" y="219075"/>
          <a:ext cx="2333625" cy="2657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1.Z Osztály Statisztika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Számítsd ki az egyes tanulók tanulmányi átlagait! (Ha volt 1-ese, akkor az átlag is 1 legyen!)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Számítsd ki az egyes tantárgyak átlagait.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Számíts ki a tantárgyon belüli értékek gyakoriságát.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Készíts oszlopdiagramot az egyes tanulók átlageredményéről.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Készíts kör diagramot az egyes tantárgyak átlagáról.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- Készíts pakolt oszlopdiagramot az egyes tantárgyak jegyeinek eloszlásáról.</a:t>
          </a:r>
        </a:p>
      </xdr:txBody>
    </xdr:sp>
    <xdr:clientData/>
  </xdr:twoCellAnchor>
  <xdr:twoCellAnchor>
    <xdr:from>
      <xdr:col>13</xdr:col>
      <xdr:colOff>466725</xdr:colOff>
      <xdr:row>0</xdr:row>
      <xdr:rowOff>295275</xdr:rowOff>
    </xdr:from>
    <xdr:to>
      <xdr:col>21</xdr:col>
      <xdr:colOff>161925</xdr:colOff>
      <xdr:row>13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03A3D2A-7257-FACD-82B0-E03E5691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90757</xdr:colOff>
      <xdr:row>13</xdr:row>
      <xdr:rowOff>151501</xdr:rowOff>
    </xdr:from>
    <xdr:to>
      <xdr:col>10</xdr:col>
      <xdr:colOff>106932</xdr:colOff>
      <xdr:row>30</xdr:row>
      <xdr:rowOff>145031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DC90405-AF5C-C16D-D52D-7C5BA2A5C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95250</xdr:rowOff>
    </xdr:from>
    <xdr:to>
      <xdr:col>8</xdr:col>
      <xdr:colOff>361950</xdr:colOff>
      <xdr:row>2</xdr:row>
      <xdr:rowOff>76200</xdr:rowOff>
    </xdr:to>
    <xdr:sp macro="" textlink="">
      <xdr:nvSpPr>
        <xdr:cNvPr id="3074" name="Szöveg 2">
          <a:extLst>
            <a:ext uri="{FF2B5EF4-FFF2-40B4-BE49-F238E27FC236}">
              <a16:creationId xmlns:a16="http://schemas.microsoft.com/office/drawing/2014/main" id="{3AFE4863-A2E9-6165-BD86-7457E4090EBC}"/>
            </a:ext>
          </a:extLst>
        </xdr:cNvPr>
        <xdr:cNvSpPr txBox="1">
          <a:spLocks noChangeArrowheads="1"/>
        </xdr:cNvSpPr>
      </xdr:nvSpPr>
      <xdr:spPr bwMode="auto">
        <a:xfrm>
          <a:off x="2028825" y="95250"/>
          <a:ext cx="329565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Készítsd el az Y=sin(X) függvény vonaldiagramját!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 CE"/>
            <a:cs typeface="Arial CE"/>
          </a:endParaRPr>
        </a:p>
      </xdr:txBody>
    </xdr:sp>
    <xdr:clientData/>
  </xdr:twoCellAnchor>
  <xdr:twoCellAnchor>
    <xdr:from>
      <xdr:col>4</xdr:col>
      <xdr:colOff>247650</xdr:colOff>
      <xdr:row>8</xdr:row>
      <xdr:rowOff>123825</xdr:rowOff>
    </xdr:from>
    <xdr:to>
      <xdr:col>11</xdr:col>
      <xdr:colOff>552450</xdr:colOff>
      <xdr:row>25</xdr:row>
      <xdr:rowOff>114300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D7FE578-353B-BCCD-4A38-935051E35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0</xdr:rowOff>
    </xdr:from>
    <xdr:to>
      <xdr:col>10</xdr:col>
      <xdr:colOff>104775</xdr:colOff>
      <xdr:row>9</xdr:row>
      <xdr:rowOff>161925</xdr:rowOff>
    </xdr:to>
    <xdr:sp macro="" textlink="">
      <xdr:nvSpPr>
        <xdr:cNvPr id="4101" name="Szöveg 5">
          <a:extLst>
            <a:ext uri="{FF2B5EF4-FFF2-40B4-BE49-F238E27FC236}">
              <a16:creationId xmlns:a16="http://schemas.microsoft.com/office/drawing/2014/main" id="{098F10D4-D5D7-38E4-7DBE-1C81E502D4B0}"/>
            </a:ext>
          </a:extLst>
        </xdr:cNvPr>
        <xdr:cNvSpPr txBox="1">
          <a:spLocks noChangeArrowheads="1"/>
        </xdr:cNvSpPr>
      </xdr:nvSpPr>
      <xdr:spPr bwMode="auto">
        <a:xfrm>
          <a:off x="219075" y="0"/>
          <a:ext cx="661035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Egy fakanál gyártó cég költségszámításai.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A cég indulásként 50 000 (A13) db fakanalat akar gyártani. A darabszámot szeretné negyedévente 10%-kal (B13) emelni (ez lesz a gyártás oszlopban!).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Egy fakanál eladási ára: 10Ft (A16), gyártási költsége 6Ft (B16).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Bevétel: a gyártott fakanál eladásából nyert összeg.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Összes költség a gyártott fakanalak darabszáma utáni költség+egy állandó üzemeltetési költség, amely 250 000 Ft.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Profit: a bevétel és az összes költség különbözete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A nyereség az aktuális negyedévi profit és az előző negyedévi nyereség összege.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Egy fakanálra eső bevétel 10 Ft, azaz A16. Egy fakanálra eső költség: az összes költség/a gyártás oszlopban levő mennyiség.</a:t>
          </a:r>
        </a:p>
      </xdr:txBody>
    </xdr:sp>
    <xdr:clientData/>
  </xdr:twoCellAnchor>
  <xdr:twoCellAnchor>
    <xdr:from>
      <xdr:col>3</xdr:col>
      <xdr:colOff>19050</xdr:colOff>
      <xdr:row>32</xdr:row>
      <xdr:rowOff>38100</xdr:rowOff>
    </xdr:from>
    <xdr:to>
      <xdr:col>7</xdr:col>
      <xdr:colOff>838200</xdr:colOff>
      <xdr:row>35</xdr:row>
      <xdr:rowOff>28575</xdr:rowOff>
    </xdr:to>
    <xdr:sp macro="" textlink="">
      <xdr:nvSpPr>
        <xdr:cNvPr id="4102" name="Szöveg 6">
          <a:extLst>
            <a:ext uri="{FF2B5EF4-FFF2-40B4-BE49-F238E27FC236}">
              <a16:creationId xmlns:a16="http://schemas.microsoft.com/office/drawing/2014/main" id="{B11E92B8-CD5B-37E3-932E-0216B99E2E32}"/>
            </a:ext>
          </a:extLst>
        </xdr:cNvPr>
        <xdr:cNvSpPr txBox="1">
          <a:spLocks noChangeArrowheads="1"/>
        </xdr:cNvSpPr>
      </xdr:nvSpPr>
      <xdr:spPr bwMode="auto">
        <a:xfrm>
          <a:off x="1981200" y="5629275"/>
          <a:ext cx="31718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Készíts vonaldiagramot a negyedéves bevételekről, összes költségről, profitról, nyereségről.</a:t>
          </a:r>
        </a:p>
      </xdr:txBody>
    </xdr:sp>
    <xdr:clientData/>
  </xdr:twoCellAnchor>
  <xdr:twoCellAnchor>
    <xdr:from>
      <xdr:col>3</xdr:col>
      <xdr:colOff>0</xdr:colOff>
      <xdr:row>35</xdr:row>
      <xdr:rowOff>85725</xdr:rowOff>
    </xdr:from>
    <xdr:to>
      <xdr:col>7</xdr:col>
      <xdr:colOff>819150</xdr:colOff>
      <xdr:row>38</xdr:row>
      <xdr:rowOff>76200</xdr:rowOff>
    </xdr:to>
    <xdr:sp macro="" textlink="">
      <xdr:nvSpPr>
        <xdr:cNvPr id="4104" name="Szöveg 8">
          <a:extLst>
            <a:ext uri="{FF2B5EF4-FFF2-40B4-BE49-F238E27FC236}">
              <a16:creationId xmlns:a16="http://schemas.microsoft.com/office/drawing/2014/main" id="{6EDC990B-D24A-913C-5350-D01ED20F398A}"/>
            </a:ext>
          </a:extLst>
        </xdr:cNvPr>
        <xdr:cNvSpPr txBox="1">
          <a:spLocks noChangeArrowheads="1"/>
        </xdr:cNvSpPr>
      </xdr:nvSpPr>
      <xdr:spPr bwMode="auto">
        <a:xfrm>
          <a:off x="1962150" y="6162675"/>
          <a:ext cx="319087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 CE"/>
              <a:cs typeface="Arial CE"/>
            </a:rPr>
            <a:t>Készíts vonaldiagramot a fakanál eladási áráról és az előállítási költségéről a negyedévek függvényében!</a:t>
          </a:r>
        </a:p>
      </xdr:txBody>
    </xdr:sp>
    <xdr:clientData/>
  </xdr:twoCellAnchor>
  <xdr:twoCellAnchor>
    <xdr:from>
      <xdr:col>0</xdr:col>
      <xdr:colOff>620825</xdr:colOff>
      <xdr:row>39</xdr:row>
      <xdr:rowOff>108176</xdr:rowOff>
    </xdr:from>
    <xdr:to>
      <xdr:col>8</xdr:col>
      <xdr:colOff>699917</xdr:colOff>
      <xdr:row>62</xdr:row>
      <xdr:rowOff>25513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0A32886-5894-45AE-DE16-FF9AFC38A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39971</xdr:colOff>
      <xdr:row>39</xdr:row>
      <xdr:rowOff>125185</xdr:rowOff>
    </xdr:from>
    <xdr:to>
      <xdr:col>15</xdr:col>
      <xdr:colOff>476250</xdr:colOff>
      <xdr:row>61</xdr:row>
      <xdr:rowOff>110557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D66252F0-80D0-0563-DA69-B3A512321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5"/>
  <sheetViews>
    <sheetView zoomScale="106" zoomScaleNormal="106" workbookViewId="0">
      <selection activeCell="H24" sqref="H24"/>
    </sheetView>
  </sheetViews>
  <sheetFormatPr defaultRowHeight="12.75" x14ac:dyDescent="0.2"/>
  <cols>
    <col min="1" max="1" width="17.140625" customWidth="1"/>
    <col min="2" max="5" width="12" customWidth="1"/>
    <col min="6" max="6" width="13.7109375" customWidth="1"/>
  </cols>
  <sheetData>
    <row r="8" spans="1:6" ht="13.5" thickBot="1" x14ac:dyDescent="0.25"/>
    <row r="9" spans="1:6" x14ac:dyDescent="0.2">
      <c r="A9" s="4"/>
      <c r="B9" s="2" t="s">
        <v>0</v>
      </c>
      <c r="C9" s="2" t="s">
        <v>1</v>
      </c>
      <c r="D9" s="2" t="s">
        <v>2</v>
      </c>
      <c r="E9" s="2" t="s">
        <v>3</v>
      </c>
      <c r="F9" s="5" t="s">
        <v>4</v>
      </c>
    </row>
    <row r="10" spans="1:6" x14ac:dyDescent="0.2">
      <c r="A10" s="6" t="s">
        <v>5</v>
      </c>
      <c r="B10" s="3">
        <v>23434</v>
      </c>
      <c r="C10" s="3">
        <v>40011</v>
      </c>
      <c r="D10" s="3">
        <v>23043</v>
      </c>
      <c r="E10" s="3">
        <v>21765</v>
      </c>
      <c r="F10" s="7">
        <f>SUM(B10:E10)</f>
        <v>108253</v>
      </c>
    </row>
    <row r="11" spans="1:6" x14ac:dyDescent="0.2">
      <c r="A11" s="6" t="s">
        <v>6</v>
      </c>
      <c r="B11" s="3">
        <v>12230</v>
      </c>
      <c r="C11" s="3">
        <v>13231</v>
      </c>
      <c r="D11" s="3">
        <v>18341</v>
      </c>
      <c r="E11" s="3">
        <v>5000</v>
      </c>
      <c r="F11" s="7">
        <f t="shared" ref="F11:F14" si="0">SUM(B11:E11)</f>
        <v>48802</v>
      </c>
    </row>
    <row r="12" spans="1:6" x14ac:dyDescent="0.2">
      <c r="A12" s="6" t="s">
        <v>7</v>
      </c>
      <c r="B12" s="3">
        <v>9675</v>
      </c>
      <c r="C12" s="3">
        <v>4456</v>
      </c>
      <c r="D12" s="3">
        <v>11324</v>
      </c>
      <c r="E12" s="3">
        <v>4521</v>
      </c>
      <c r="F12" s="7">
        <f t="shared" si="0"/>
        <v>29976</v>
      </c>
    </row>
    <row r="13" spans="1:6" x14ac:dyDescent="0.2">
      <c r="A13" s="6" t="s">
        <v>8</v>
      </c>
      <c r="B13" s="3">
        <v>11143</v>
      </c>
      <c r="C13" s="3">
        <v>8342</v>
      </c>
      <c r="D13" s="3">
        <v>13470</v>
      </c>
      <c r="E13" s="3">
        <v>8321</v>
      </c>
      <c r="F13" s="7">
        <f t="shared" si="0"/>
        <v>41276</v>
      </c>
    </row>
    <row r="14" spans="1:6" x14ac:dyDescent="0.2">
      <c r="A14" s="6" t="s">
        <v>9</v>
      </c>
      <c r="B14" s="3">
        <v>12411</v>
      </c>
      <c r="C14" s="3">
        <v>12345</v>
      </c>
      <c r="D14" s="3">
        <v>14987</v>
      </c>
      <c r="E14" s="3">
        <v>7432</v>
      </c>
      <c r="F14" s="7">
        <f t="shared" si="0"/>
        <v>47175</v>
      </c>
    </row>
    <row r="15" spans="1:6" ht="13.5" thickBot="1" x14ac:dyDescent="0.25">
      <c r="A15" s="8" t="s">
        <v>10</v>
      </c>
      <c r="B15" s="69" cm="1">
        <f t="array" ref="B15">SUM(B10:B14/5)</f>
        <v>13778.599999999999</v>
      </c>
      <c r="C15" s="69" cm="1">
        <f t="array" ref="C15">SUM(C10:C14/5)</f>
        <v>15677</v>
      </c>
      <c r="D15" s="69" cm="1">
        <f t="array" ref="D15">SUM(D10:D14/5)</f>
        <v>16232.999999999998</v>
      </c>
      <c r="E15" s="69" cm="1">
        <f t="array" ref="E15">SUM(E10:E14/5)</f>
        <v>9407.7999999999993</v>
      </c>
      <c r="F15" s="9">
        <f>SUM(F10:F14)</f>
        <v>275482</v>
      </c>
    </row>
  </sheetData>
  <phoneticPr fontId="0" type="noConversion"/>
  <pageMargins left="0.74803149606299213" right="0.74803149606299213" top="0.98425196850393704" bottom="0.98425196850393704" header="0.5" footer="0.5"/>
  <pageSetup paperSize="9" orientation="portrait" horizontalDpi="300" verticalDpi="300" r:id="rId1"/>
  <headerFooter alignWithMargins="0">
    <oddHeader>&amp;F</oddHeader>
    <oddFooter>&amp;P. oldal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06" zoomScaleNormal="106" workbookViewId="0">
      <selection activeCell="B8" sqref="B8"/>
    </sheetView>
  </sheetViews>
  <sheetFormatPr defaultRowHeight="12.75" x14ac:dyDescent="0.2"/>
  <cols>
    <col min="1" max="1" width="12.28515625" customWidth="1"/>
    <col min="2" max="8" width="5.42578125" customWidth="1"/>
  </cols>
  <sheetData>
    <row r="1" spans="1:9" ht="75" x14ac:dyDescent="0.2">
      <c r="A1" s="32" t="s">
        <v>11</v>
      </c>
      <c r="B1" s="21" t="s">
        <v>12</v>
      </c>
      <c r="C1" s="21" t="s">
        <v>13</v>
      </c>
      <c r="D1" s="21" t="s">
        <v>14</v>
      </c>
      <c r="E1" s="21" t="s">
        <v>15</v>
      </c>
      <c r="F1" s="21" t="s">
        <v>16</v>
      </c>
      <c r="G1" s="21" t="s">
        <v>17</v>
      </c>
      <c r="H1" s="21" t="s">
        <v>18</v>
      </c>
      <c r="I1" s="22" t="s">
        <v>19</v>
      </c>
    </row>
    <row r="2" spans="1:9" x14ac:dyDescent="0.2">
      <c r="A2" s="23" t="s">
        <v>20</v>
      </c>
      <c r="B2" s="15">
        <v>5</v>
      </c>
      <c r="C2" s="15">
        <v>5</v>
      </c>
      <c r="D2" s="15">
        <v>4</v>
      </c>
      <c r="E2" s="15">
        <v>5</v>
      </c>
      <c r="F2" s="15">
        <v>3</v>
      </c>
      <c r="G2" s="15">
        <v>5</v>
      </c>
      <c r="H2" s="15">
        <v>5</v>
      </c>
      <c r="I2" s="20" cm="1">
        <f t="array" ref="I2">SUM(B2:H2/7)</f>
        <v>4.5714285714285712</v>
      </c>
    </row>
    <row r="3" spans="1:9" x14ac:dyDescent="0.2">
      <c r="A3" s="23" t="s">
        <v>21</v>
      </c>
      <c r="B3" s="15">
        <v>4</v>
      </c>
      <c r="C3" s="15">
        <v>4</v>
      </c>
      <c r="D3" s="15">
        <v>4</v>
      </c>
      <c r="E3" s="15">
        <v>4</v>
      </c>
      <c r="F3" s="15">
        <v>4</v>
      </c>
      <c r="G3" s="15">
        <v>5</v>
      </c>
      <c r="H3" s="15">
        <v>5</v>
      </c>
      <c r="I3" s="20" cm="1">
        <f t="array" ref="I3">SUM(B3:H3/7)</f>
        <v>4.2857142857142856</v>
      </c>
    </row>
    <row r="4" spans="1:9" x14ac:dyDescent="0.2">
      <c r="A4" s="23" t="s">
        <v>22</v>
      </c>
      <c r="B4" s="15">
        <v>2</v>
      </c>
      <c r="C4" s="15">
        <v>3</v>
      </c>
      <c r="D4" s="15">
        <v>2</v>
      </c>
      <c r="E4" s="15">
        <v>4</v>
      </c>
      <c r="F4" s="15">
        <v>3</v>
      </c>
      <c r="G4" s="15">
        <v>5</v>
      </c>
      <c r="H4" s="15">
        <v>5</v>
      </c>
      <c r="I4" s="20" cm="1">
        <f t="array" ref="I4">SUM(B4:H4/7)</f>
        <v>3.4285714285714284</v>
      </c>
    </row>
    <row r="5" spans="1:9" x14ac:dyDescent="0.2">
      <c r="A5" s="23" t="s">
        <v>23</v>
      </c>
      <c r="B5" s="15">
        <v>5</v>
      </c>
      <c r="C5" s="15">
        <v>5</v>
      </c>
      <c r="D5" s="15">
        <v>5</v>
      </c>
      <c r="E5" s="15">
        <v>5</v>
      </c>
      <c r="F5" s="15">
        <v>5</v>
      </c>
      <c r="G5" s="15">
        <v>5</v>
      </c>
      <c r="H5" s="15">
        <v>5</v>
      </c>
      <c r="I5" s="20" cm="1">
        <f t="array" ref="I5">SUM(B5:H5/7)</f>
        <v>5</v>
      </c>
    </row>
    <row r="6" spans="1:9" x14ac:dyDescent="0.2">
      <c r="A6" s="23" t="s">
        <v>24</v>
      </c>
      <c r="B6" s="15">
        <v>4</v>
      </c>
      <c r="C6" s="15">
        <v>4</v>
      </c>
      <c r="D6" s="15">
        <v>5</v>
      </c>
      <c r="E6" s="15">
        <v>4</v>
      </c>
      <c r="F6" s="15">
        <v>4</v>
      </c>
      <c r="G6" s="15">
        <v>4</v>
      </c>
      <c r="H6" s="15">
        <v>4</v>
      </c>
      <c r="I6" s="20" cm="1">
        <f t="array" ref="I6">SUM(B6:H6/7)</f>
        <v>4.1428571428571423</v>
      </c>
    </row>
    <row r="7" spans="1:9" ht="13.5" thickBot="1" x14ac:dyDescent="0.25">
      <c r="A7" s="24" t="s">
        <v>25</v>
      </c>
      <c r="B7" s="19">
        <v>5</v>
      </c>
      <c r="C7" s="19">
        <v>5</v>
      </c>
      <c r="D7" s="19">
        <v>5</v>
      </c>
      <c r="E7" s="19">
        <v>1</v>
      </c>
      <c r="F7" s="19">
        <v>2</v>
      </c>
      <c r="G7" s="19">
        <v>3</v>
      </c>
      <c r="H7" s="19">
        <v>3</v>
      </c>
      <c r="I7" s="20">
        <v>1</v>
      </c>
    </row>
    <row r="8" spans="1:9" ht="13.5" thickBot="1" x14ac:dyDescent="0.25">
      <c r="A8" s="26" t="s">
        <v>26</v>
      </c>
      <c r="B8" s="28">
        <f>SUM(B2:B7)/6</f>
        <v>4.166666666666667</v>
      </c>
      <c r="C8" s="28">
        <f t="shared" ref="C8:H8" si="0">SUM(C2:C7)/6</f>
        <v>4.333333333333333</v>
      </c>
      <c r="D8" s="28">
        <f t="shared" si="0"/>
        <v>4.166666666666667</v>
      </c>
      <c r="E8" s="28">
        <f t="shared" si="0"/>
        <v>3.8333333333333335</v>
      </c>
      <c r="F8" s="28">
        <f t="shared" si="0"/>
        <v>3.5</v>
      </c>
      <c r="G8" s="28">
        <f t="shared" si="0"/>
        <v>4.5</v>
      </c>
      <c r="H8" s="28">
        <f t="shared" si="0"/>
        <v>4.5</v>
      </c>
      <c r="I8" s="25"/>
    </row>
    <row r="9" spans="1:9" ht="13.5" thickBot="1" x14ac:dyDescent="0.25">
      <c r="A9" s="27" t="s">
        <v>27</v>
      </c>
      <c r="B9" s="29"/>
      <c r="C9" s="29"/>
      <c r="D9" s="29"/>
      <c r="E9" s="29"/>
      <c r="F9" s="29"/>
      <c r="G9" s="29"/>
      <c r="H9" s="29"/>
      <c r="I9" s="12"/>
    </row>
    <row r="10" spans="1:9" x14ac:dyDescent="0.2">
      <c r="A10" s="23" t="s">
        <v>28</v>
      </c>
      <c r="B10" s="29"/>
      <c r="C10" s="29"/>
      <c r="D10" s="29"/>
      <c r="E10" s="29"/>
      <c r="F10" s="29"/>
      <c r="G10" s="29"/>
      <c r="H10" s="29"/>
      <c r="I10" s="12"/>
    </row>
    <row r="11" spans="1:9" x14ac:dyDescent="0.2">
      <c r="A11" s="23" t="s">
        <v>29</v>
      </c>
      <c r="B11" s="30"/>
      <c r="C11" s="30"/>
      <c r="D11" s="30"/>
      <c r="E11" s="30"/>
      <c r="F11" s="30"/>
      <c r="G11" s="30"/>
      <c r="H11" s="30"/>
      <c r="I11" s="12"/>
    </row>
    <row r="12" spans="1:9" x14ac:dyDescent="0.2">
      <c r="A12" s="23" t="s">
        <v>30</v>
      </c>
      <c r="B12" s="30"/>
      <c r="C12" s="30"/>
      <c r="D12" s="30"/>
      <c r="E12" s="30"/>
      <c r="F12" s="30"/>
      <c r="G12" s="30"/>
      <c r="H12" s="30"/>
      <c r="I12" s="12"/>
    </row>
    <row r="13" spans="1:9" ht="13.5" thickBot="1" x14ac:dyDescent="0.25">
      <c r="A13" s="24" t="s">
        <v>31</v>
      </c>
      <c r="B13" s="31"/>
      <c r="C13" s="31"/>
      <c r="D13" s="31"/>
      <c r="E13" s="31"/>
      <c r="F13" s="31"/>
      <c r="G13" s="31"/>
      <c r="H13" s="31"/>
      <c r="I13" s="12"/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&amp;P. oldal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:C38"/>
    </sheetView>
  </sheetViews>
  <sheetFormatPr defaultRowHeight="12.75" x14ac:dyDescent="0.2"/>
  <cols>
    <col min="1" max="1" width="9.140625" style="1"/>
    <col min="2" max="2" width="10.42578125" style="1" customWidth="1"/>
    <col min="3" max="3" width="21.28515625" customWidth="1"/>
  </cols>
  <sheetData>
    <row r="1" spans="1:3" x14ac:dyDescent="0.2">
      <c r="A1" s="34" t="s">
        <v>32</v>
      </c>
      <c r="B1" s="35" t="s">
        <v>33</v>
      </c>
      <c r="C1" s="36" t="s">
        <v>34</v>
      </c>
    </row>
    <row r="2" spans="1:3" x14ac:dyDescent="0.2">
      <c r="A2" s="37">
        <v>0</v>
      </c>
      <c r="B2" s="33">
        <f>RADIANS(A2)</f>
        <v>0</v>
      </c>
      <c r="C2" s="38">
        <f>SIN(A2)</f>
        <v>0</v>
      </c>
    </row>
    <row r="3" spans="1:3" x14ac:dyDescent="0.2">
      <c r="A3" s="37">
        <v>10</v>
      </c>
      <c r="B3" s="33">
        <f t="shared" ref="B3:B38" si="0">RADIANS(A3)</f>
        <v>0.17453292519943295</v>
      </c>
      <c r="C3" s="38">
        <f>SIN(B3)</f>
        <v>0.17364817766693033</v>
      </c>
    </row>
    <row r="4" spans="1:3" x14ac:dyDescent="0.2">
      <c r="A4" s="37">
        <v>20</v>
      </c>
      <c r="B4" s="33">
        <f t="shared" si="0"/>
        <v>0.3490658503988659</v>
      </c>
      <c r="C4" s="38">
        <f t="shared" ref="C4:C38" si="1">SIN(B4)</f>
        <v>0.34202014332566871</v>
      </c>
    </row>
    <row r="5" spans="1:3" x14ac:dyDescent="0.2">
      <c r="A5" s="37">
        <v>30</v>
      </c>
      <c r="B5" s="33">
        <f t="shared" si="0"/>
        <v>0.52359877559829882</v>
      </c>
      <c r="C5" s="38">
        <f t="shared" si="1"/>
        <v>0.49999999999999994</v>
      </c>
    </row>
    <row r="6" spans="1:3" x14ac:dyDescent="0.2">
      <c r="A6" s="37">
        <v>40</v>
      </c>
      <c r="B6" s="33">
        <f t="shared" si="0"/>
        <v>0.69813170079773179</v>
      </c>
      <c r="C6" s="38">
        <f t="shared" si="1"/>
        <v>0.64278760968653925</v>
      </c>
    </row>
    <row r="7" spans="1:3" x14ac:dyDescent="0.2">
      <c r="A7" s="37">
        <v>50</v>
      </c>
      <c r="B7" s="33">
        <f t="shared" si="0"/>
        <v>0.87266462599716477</v>
      </c>
      <c r="C7" s="38">
        <f t="shared" si="1"/>
        <v>0.76604444311897801</v>
      </c>
    </row>
    <row r="8" spans="1:3" x14ac:dyDescent="0.2">
      <c r="A8" s="37">
        <v>60</v>
      </c>
      <c r="B8" s="33">
        <f t="shared" si="0"/>
        <v>1.0471975511965976</v>
      </c>
      <c r="C8" s="38">
        <f t="shared" si="1"/>
        <v>0.8660254037844386</v>
      </c>
    </row>
    <row r="9" spans="1:3" x14ac:dyDescent="0.2">
      <c r="A9" s="37">
        <v>70</v>
      </c>
      <c r="B9" s="33">
        <f t="shared" si="0"/>
        <v>1.2217304763960306</v>
      </c>
      <c r="C9" s="38">
        <f t="shared" si="1"/>
        <v>0.93969262078590832</v>
      </c>
    </row>
    <row r="10" spans="1:3" x14ac:dyDescent="0.2">
      <c r="A10" s="37">
        <v>80</v>
      </c>
      <c r="B10" s="33">
        <f t="shared" si="0"/>
        <v>1.3962634015954636</v>
      </c>
      <c r="C10" s="38">
        <f t="shared" si="1"/>
        <v>0.98480775301220802</v>
      </c>
    </row>
    <row r="11" spans="1:3" x14ac:dyDescent="0.2">
      <c r="A11" s="37">
        <v>90</v>
      </c>
      <c r="B11" s="33">
        <f t="shared" si="0"/>
        <v>1.5707963267948966</v>
      </c>
      <c r="C11" s="38">
        <f t="shared" si="1"/>
        <v>1</v>
      </c>
    </row>
    <row r="12" spans="1:3" x14ac:dyDescent="0.2">
      <c r="A12" s="37">
        <v>100</v>
      </c>
      <c r="B12" s="33">
        <f t="shared" si="0"/>
        <v>1.7453292519943295</v>
      </c>
      <c r="C12" s="38">
        <f t="shared" si="1"/>
        <v>0.98480775301220802</v>
      </c>
    </row>
    <row r="13" spans="1:3" x14ac:dyDescent="0.2">
      <c r="A13" s="37">
        <v>110</v>
      </c>
      <c r="B13" s="33">
        <f t="shared" si="0"/>
        <v>1.9198621771937625</v>
      </c>
      <c r="C13" s="38">
        <f t="shared" si="1"/>
        <v>0.93969262078590843</v>
      </c>
    </row>
    <row r="14" spans="1:3" x14ac:dyDescent="0.2">
      <c r="A14" s="37">
        <v>120</v>
      </c>
      <c r="B14" s="33">
        <f t="shared" si="0"/>
        <v>2.0943951023931953</v>
      </c>
      <c r="C14" s="38">
        <f t="shared" si="1"/>
        <v>0.86602540378443871</v>
      </c>
    </row>
    <row r="15" spans="1:3" x14ac:dyDescent="0.2">
      <c r="A15" s="37">
        <v>130</v>
      </c>
      <c r="B15" s="33">
        <f t="shared" si="0"/>
        <v>2.2689280275926285</v>
      </c>
      <c r="C15" s="38">
        <f t="shared" si="1"/>
        <v>0.76604444311897801</v>
      </c>
    </row>
    <row r="16" spans="1:3" x14ac:dyDescent="0.2">
      <c r="A16" s="37">
        <v>140</v>
      </c>
      <c r="B16" s="33">
        <f t="shared" si="0"/>
        <v>2.4434609527920612</v>
      </c>
      <c r="C16" s="38">
        <f t="shared" si="1"/>
        <v>0.64278760968653947</v>
      </c>
    </row>
    <row r="17" spans="1:3" x14ac:dyDescent="0.2">
      <c r="A17" s="37">
        <v>150</v>
      </c>
      <c r="B17" s="33">
        <f t="shared" si="0"/>
        <v>2.6179938779914944</v>
      </c>
      <c r="C17" s="38">
        <f t="shared" si="1"/>
        <v>0.49999999999999994</v>
      </c>
    </row>
    <row r="18" spans="1:3" x14ac:dyDescent="0.2">
      <c r="A18" s="37">
        <v>160</v>
      </c>
      <c r="B18" s="33">
        <f t="shared" si="0"/>
        <v>2.7925268031909272</v>
      </c>
      <c r="C18" s="38">
        <f t="shared" si="1"/>
        <v>0.34202014332566888</v>
      </c>
    </row>
    <row r="19" spans="1:3" x14ac:dyDescent="0.2">
      <c r="A19" s="37">
        <v>170</v>
      </c>
      <c r="B19" s="33">
        <f t="shared" si="0"/>
        <v>2.9670597283903604</v>
      </c>
      <c r="C19" s="38">
        <f t="shared" si="1"/>
        <v>0.17364817766693028</v>
      </c>
    </row>
    <row r="20" spans="1:3" x14ac:dyDescent="0.2">
      <c r="A20" s="37">
        <v>180</v>
      </c>
      <c r="B20" s="33">
        <f t="shared" si="0"/>
        <v>3.1415926535897931</v>
      </c>
      <c r="C20" s="38">
        <f t="shared" si="1"/>
        <v>1.22514845490862E-16</v>
      </c>
    </row>
    <row r="21" spans="1:3" x14ac:dyDescent="0.2">
      <c r="A21" s="37">
        <v>190</v>
      </c>
      <c r="B21" s="33">
        <f t="shared" si="0"/>
        <v>3.3161255787892263</v>
      </c>
      <c r="C21" s="38">
        <f t="shared" si="1"/>
        <v>-0.17364817766693047</v>
      </c>
    </row>
    <row r="22" spans="1:3" x14ac:dyDescent="0.2">
      <c r="A22" s="37">
        <v>200</v>
      </c>
      <c r="B22" s="33">
        <f t="shared" si="0"/>
        <v>3.4906585039886591</v>
      </c>
      <c r="C22" s="38">
        <f t="shared" si="1"/>
        <v>-0.34202014332566866</v>
      </c>
    </row>
    <row r="23" spans="1:3" x14ac:dyDescent="0.2">
      <c r="A23" s="37">
        <v>210</v>
      </c>
      <c r="B23" s="33">
        <f t="shared" si="0"/>
        <v>3.6651914291880923</v>
      </c>
      <c r="C23" s="38">
        <f t="shared" si="1"/>
        <v>-0.50000000000000011</v>
      </c>
    </row>
    <row r="24" spans="1:3" x14ac:dyDescent="0.2">
      <c r="A24" s="37">
        <v>220</v>
      </c>
      <c r="B24" s="33">
        <f t="shared" si="0"/>
        <v>3.839724354387525</v>
      </c>
      <c r="C24" s="38">
        <f t="shared" si="1"/>
        <v>-0.64278760968653925</v>
      </c>
    </row>
    <row r="25" spans="1:3" x14ac:dyDescent="0.2">
      <c r="A25" s="37">
        <v>230</v>
      </c>
      <c r="B25" s="33">
        <f t="shared" si="0"/>
        <v>4.0142572795869578</v>
      </c>
      <c r="C25" s="38">
        <f t="shared" si="1"/>
        <v>-0.7660444431189779</v>
      </c>
    </row>
    <row r="26" spans="1:3" x14ac:dyDescent="0.2">
      <c r="A26" s="37">
        <v>240</v>
      </c>
      <c r="B26" s="33">
        <f t="shared" si="0"/>
        <v>4.1887902047863905</v>
      </c>
      <c r="C26" s="38">
        <f t="shared" si="1"/>
        <v>-0.86602540378443837</v>
      </c>
    </row>
    <row r="27" spans="1:3" x14ac:dyDescent="0.2">
      <c r="A27" s="37">
        <v>250</v>
      </c>
      <c r="B27" s="33">
        <f t="shared" si="0"/>
        <v>4.3633231299858242</v>
      </c>
      <c r="C27" s="38">
        <f t="shared" si="1"/>
        <v>-0.93969262078590843</v>
      </c>
    </row>
    <row r="28" spans="1:3" x14ac:dyDescent="0.2">
      <c r="A28" s="37">
        <v>260</v>
      </c>
      <c r="B28" s="33">
        <f t="shared" si="0"/>
        <v>4.5378560551852569</v>
      </c>
      <c r="C28" s="38">
        <f t="shared" si="1"/>
        <v>-0.98480775301220802</v>
      </c>
    </row>
    <row r="29" spans="1:3" x14ac:dyDescent="0.2">
      <c r="A29" s="37">
        <v>270</v>
      </c>
      <c r="B29" s="33">
        <f t="shared" si="0"/>
        <v>4.7123889803846897</v>
      </c>
      <c r="C29" s="38">
        <f t="shared" si="1"/>
        <v>-1</v>
      </c>
    </row>
    <row r="30" spans="1:3" x14ac:dyDescent="0.2">
      <c r="A30" s="37">
        <v>280</v>
      </c>
      <c r="B30" s="33">
        <f t="shared" si="0"/>
        <v>4.8869219055841224</v>
      </c>
      <c r="C30" s="38">
        <f t="shared" si="1"/>
        <v>-0.98480775301220813</v>
      </c>
    </row>
    <row r="31" spans="1:3" x14ac:dyDescent="0.2">
      <c r="A31" s="37">
        <v>290</v>
      </c>
      <c r="B31" s="33">
        <f t="shared" si="0"/>
        <v>5.0614548307835561</v>
      </c>
      <c r="C31" s="38">
        <f t="shared" si="1"/>
        <v>-0.93969262078590832</v>
      </c>
    </row>
    <row r="32" spans="1:3" x14ac:dyDescent="0.2">
      <c r="A32" s="37">
        <v>300</v>
      </c>
      <c r="B32" s="33">
        <f t="shared" si="0"/>
        <v>5.2359877559829888</v>
      </c>
      <c r="C32" s="38">
        <f t="shared" si="1"/>
        <v>-0.8660254037844386</v>
      </c>
    </row>
    <row r="33" spans="1:3" x14ac:dyDescent="0.2">
      <c r="A33" s="37">
        <v>310</v>
      </c>
      <c r="B33" s="33">
        <f t="shared" si="0"/>
        <v>5.4105206811824216</v>
      </c>
      <c r="C33" s="38">
        <f t="shared" si="1"/>
        <v>-0.76604444311897812</v>
      </c>
    </row>
    <row r="34" spans="1:3" x14ac:dyDescent="0.2">
      <c r="A34" s="37">
        <v>320</v>
      </c>
      <c r="B34" s="33">
        <f t="shared" si="0"/>
        <v>5.5850536063818543</v>
      </c>
      <c r="C34" s="38">
        <f t="shared" si="1"/>
        <v>-0.64278760968653958</v>
      </c>
    </row>
    <row r="35" spans="1:3" x14ac:dyDescent="0.2">
      <c r="A35" s="37">
        <v>330</v>
      </c>
      <c r="B35" s="33">
        <f t="shared" si="0"/>
        <v>5.7595865315812871</v>
      </c>
      <c r="C35" s="38">
        <f t="shared" si="1"/>
        <v>-0.50000000000000044</v>
      </c>
    </row>
    <row r="36" spans="1:3" x14ac:dyDescent="0.2">
      <c r="A36" s="37">
        <v>340</v>
      </c>
      <c r="B36" s="33">
        <f t="shared" si="0"/>
        <v>5.9341194567807207</v>
      </c>
      <c r="C36" s="38">
        <f t="shared" si="1"/>
        <v>-0.3420201433256686</v>
      </c>
    </row>
    <row r="37" spans="1:3" x14ac:dyDescent="0.2">
      <c r="A37" s="37">
        <v>350</v>
      </c>
      <c r="B37" s="33">
        <f t="shared" si="0"/>
        <v>6.1086523819801535</v>
      </c>
      <c r="C37" s="38">
        <f t="shared" si="1"/>
        <v>-0.17364817766693039</v>
      </c>
    </row>
    <row r="38" spans="1:3" ht="13.5" thickBot="1" x14ac:dyDescent="0.25">
      <c r="A38" s="39">
        <v>360</v>
      </c>
      <c r="B38" s="33">
        <f t="shared" si="0"/>
        <v>6.2831853071795862</v>
      </c>
      <c r="C38" s="38">
        <f t="shared" si="1"/>
        <v>-2.45029690981724E-16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&amp;P. oldal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L31"/>
  <sheetViews>
    <sheetView topLeftCell="B1" zoomScale="112" zoomScaleNormal="112" workbookViewId="0">
      <selection activeCell="J36" sqref="J36"/>
    </sheetView>
  </sheetViews>
  <sheetFormatPr defaultRowHeight="12.75" x14ac:dyDescent="0.2"/>
  <cols>
    <col min="1" max="2" width="10.140625" customWidth="1"/>
    <col min="4" max="4" width="5" customWidth="1"/>
    <col min="5" max="5" width="10.85546875" customWidth="1"/>
    <col min="6" max="6" width="7.5703125" customWidth="1"/>
    <col min="7" max="7" width="12.140625" customWidth="1"/>
    <col min="8" max="8" width="12.28515625" customWidth="1"/>
    <col min="9" max="9" width="11.42578125" customWidth="1"/>
    <col min="10" max="10" width="12.140625" customWidth="1"/>
    <col min="11" max="11" width="11.28515625" customWidth="1"/>
    <col min="12" max="12" width="13.140625" customWidth="1"/>
  </cols>
  <sheetData>
    <row r="10" spans="1:12" ht="13.5" thickBot="1" x14ac:dyDescent="0.25"/>
    <row r="11" spans="1:12" ht="38.25" customHeight="1" thickBot="1" x14ac:dyDescent="0.25">
      <c r="A11" s="57" t="s">
        <v>35</v>
      </c>
      <c r="B11" s="58"/>
      <c r="D11" s="43" t="s">
        <v>36</v>
      </c>
      <c r="E11" s="44"/>
      <c r="F11" s="45" t="s">
        <v>37</v>
      </c>
      <c r="G11" s="45" t="s">
        <v>38</v>
      </c>
      <c r="H11" s="45" t="s">
        <v>39</v>
      </c>
      <c r="I11" s="45" t="s">
        <v>40</v>
      </c>
      <c r="J11" s="45" t="s">
        <v>41</v>
      </c>
      <c r="K11" s="46" t="s">
        <v>42</v>
      </c>
      <c r="L11" s="47" t="s">
        <v>43</v>
      </c>
    </row>
    <row r="12" spans="1:12" ht="13.5" thickBot="1" x14ac:dyDescent="0.25">
      <c r="A12" s="23" t="s">
        <v>44</v>
      </c>
      <c r="B12" s="59" t="s">
        <v>45</v>
      </c>
      <c r="D12" s="10">
        <v>1995</v>
      </c>
      <c r="E12" s="27" t="s">
        <v>46</v>
      </c>
      <c r="F12" s="51">
        <f>A13+(A13*B13)</f>
        <v>55000</v>
      </c>
      <c r="G12" s="64">
        <f>F12*$A$16</f>
        <v>550000</v>
      </c>
      <c r="H12" s="64">
        <f>($B$16*F12)+250000</f>
        <v>580000</v>
      </c>
      <c r="I12" s="65">
        <f>G12-H12</f>
        <v>-30000</v>
      </c>
      <c r="J12" s="65">
        <f>I12</f>
        <v>-30000</v>
      </c>
      <c r="K12" s="66">
        <f>$A$16</f>
        <v>10</v>
      </c>
      <c r="L12" s="67">
        <f>H12/F12</f>
        <v>10.545454545454545</v>
      </c>
    </row>
    <row r="13" spans="1:12" ht="13.5" thickBot="1" x14ac:dyDescent="0.25">
      <c r="A13" s="53">
        <v>50000</v>
      </c>
      <c r="B13" s="54">
        <v>0.1</v>
      </c>
      <c r="D13" s="11"/>
      <c r="E13" s="23" t="s">
        <v>47</v>
      </c>
      <c r="F13" s="52">
        <f>F12+(F12*$B$13)</f>
        <v>60500</v>
      </c>
      <c r="G13" s="64">
        <f t="shared" ref="G13:G31" si="0">F13*$A$16</f>
        <v>605000</v>
      </c>
      <c r="H13" s="64">
        <f t="shared" ref="H13:H31" si="1">($B$16*F13)+250000</f>
        <v>613000</v>
      </c>
      <c r="I13" s="65">
        <f t="shared" ref="I13:I31" si="2">G13-H13</f>
        <v>-8000</v>
      </c>
      <c r="J13" s="68">
        <f>I13+J12</f>
        <v>-38000</v>
      </c>
      <c r="K13" s="66">
        <f t="shared" ref="K13:K31" si="3">$A$16</f>
        <v>10</v>
      </c>
      <c r="L13" s="67">
        <f t="shared" ref="L13:L31" si="4">H13/F13</f>
        <v>10.132231404958677</v>
      </c>
    </row>
    <row r="14" spans="1:12" ht="13.5" thickBot="1" x14ac:dyDescent="0.25">
      <c r="A14" s="57">
        <f>A13*B13+A13</f>
        <v>55000</v>
      </c>
      <c r="B14" s="58"/>
      <c r="D14" s="11"/>
      <c r="E14" s="23" t="s">
        <v>48</v>
      </c>
      <c r="F14" s="52">
        <f>F13+(F13*$B$13)</f>
        <v>66550</v>
      </c>
      <c r="G14" s="64">
        <f t="shared" si="0"/>
        <v>665500</v>
      </c>
      <c r="H14" s="64">
        <f t="shared" si="1"/>
        <v>649300</v>
      </c>
      <c r="I14" s="65">
        <f t="shared" si="2"/>
        <v>16200</v>
      </c>
      <c r="J14" s="68">
        <f t="shared" ref="J14:J31" si="5">I14+J13</f>
        <v>-21800</v>
      </c>
      <c r="K14" s="66">
        <f t="shared" si="3"/>
        <v>10</v>
      </c>
      <c r="L14" s="67">
        <f t="shared" si="4"/>
        <v>9.7565740045078879</v>
      </c>
    </row>
    <row r="15" spans="1:12" ht="13.5" thickBot="1" x14ac:dyDescent="0.25">
      <c r="A15" s="23" t="s">
        <v>49</v>
      </c>
      <c r="B15" s="59" t="s">
        <v>50</v>
      </c>
      <c r="D15" s="13"/>
      <c r="E15" s="24" t="s">
        <v>51</v>
      </c>
      <c r="F15" s="52">
        <f t="shared" ref="F15:F30" si="6">F14+(F14*$B$13)</f>
        <v>73205</v>
      </c>
      <c r="G15" s="64">
        <f t="shared" si="0"/>
        <v>732050</v>
      </c>
      <c r="H15" s="64">
        <f t="shared" si="1"/>
        <v>689230</v>
      </c>
      <c r="I15" s="65">
        <f t="shared" si="2"/>
        <v>42820</v>
      </c>
      <c r="J15" s="68">
        <f t="shared" si="5"/>
        <v>21020</v>
      </c>
      <c r="K15" s="66">
        <f t="shared" si="3"/>
        <v>10</v>
      </c>
      <c r="L15" s="67">
        <f t="shared" si="4"/>
        <v>9.4150672768253543</v>
      </c>
    </row>
    <row r="16" spans="1:12" ht="13.5" thickBot="1" x14ac:dyDescent="0.25">
      <c r="A16" s="55">
        <v>10</v>
      </c>
      <c r="B16" s="56">
        <v>6</v>
      </c>
      <c r="D16" s="48">
        <v>1996</v>
      </c>
      <c r="E16" s="16" t="s">
        <v>46</v>
      </c>
      <c r="F16" s="52">
        <f t="shared" si="6"/>
        <v>80525.5</v>
      </c>
      <c r="G16" s="64">
        <f t="shared" si="0"/>
        <v>805255</v>
      </c>
      <c r="H16" s="64">
        <f t="shared" si="1"/>
        <v>733153</v>
      </c>
      <c r="I16" s="65">
        <f t="shared" si="2"/>
        <v>72102</v>
      </c>
      <c r="J16" s="68">
        <f t="shared" si="5"/>
        <v>93122</v>
      </c>
      <c r="K16" s="66">
        <f t="shared" si="3"/>
        <v>10</v>
      </c>
      <c r="L16" s="67">
        <f t="shared" si="4"/>
        <v>9.1046066152957756</v>
      </c>
    </row>
    <row r="17" spans="1:12" ht="13.5" thickBot="1" x14ac:dyDescent="0.25">
      <c r="D17" s="49"/>
      <c r="E17" s="17" t="s">
        <v>47</v>
      </c>
      <c r="F17" s="52">
        <f t="shared" si="6"/>
        <v>88578.05</v>
      </c>
      <c r="G17" s="64">
        <f t="shared" si="0"/>
        <v>885780.5</v>
      </c>
      <c r="H17" s="64">
        <f t="shared" si="1"/>
        <v>781468.3</v>
      </c>
      <c r="I17" s="65">
        <f t="shared" si="2"/>
        <v>104312.19999999995</v>
      </c>
      <c r="J17" s="68">
        <f t="shared" si="5"/>
        <v>197434.19999999995</v>
      </c>
      <c r="K17" s="66">
        <f t="shared" si="3"/>
        <v>10</v>
      </c>
      <c r="L17" s="67">
        <f t="shared" si="4"/>
        <v>8.8223696502688878</v>
      </c>
    </row>
    <row r="18" spans="1:12" ht="13.5" thickBot="1" x14ac:dyDescent="0.25">
      <c r="A18" s="48" t="s">
        <v>52</v>
      </c>
      <c r="B18" s="61"/>
      <c r="D18" s="49"/>
      <c r="E18" s="17" t="s">
        <v>48</v>
      </c>
      <c r="F18" s="52">
        <f t="shared" si="6"/>
        <v>97435.85500000001</v>
      </c>
      <c r="G18" s="64">
        <f t="shared" si="0"/>
        <v>974358.55</v>
      </c>
      <c r="H18" s="64">
        <f t="shared" si="1"/>
        <v>834615.13000000012</v>
      </c>
      <c r="I18" s="65">
        <f t="shared" si="2"/>
        <v>139743.41999999993</v>
      </c>
      <c r="J18" s="68">
        <f t="shared" si="5"/>
        <v>337177.61999999988</v>
      </c>
      <c r="K18" s="66">
        <f t="shared" si="3"/>
        <v>10</v>
      </c>
      <c r="L18" s="67">
        <f t="shared" si="4"/>
        <v>8.5657905911535348</v>
      </c>
    </row>
    <row r="19" spans="1:12" ht="13.5" thickBot="1" x14ac:dyDescent="0.25">
      <c r="A19" s="60">
        <v>250000</v>
      </c>
      <c r="B19" s="14"/>
      <c r="D19" s="50"/>
      <c r="E19" s="18" t="s">
        <v>51</v>
      </c>
      <c r="F19" s="52">
        <f t="shared" si="6"/>
        <v>107179.44050000001</v>
      </c>
      <c r="G19" s="64">
        <f t="shared" si="0"/>
        <v>1071794.405</v>
      </c>
      <c r="H19" s="64">
        <f t="shared" si="1"/>
        <v>893076.64300000004</v>
      </c>
      <c r="I19" s="65">
        <f t="shared" si="2"/>
        <v>178717.76199999999</v>
      </c>
      <c r="J19" s="68">
        <f t="shared" si="5"/>
        <v>515895.38199999987</v>
      </c>
      <c r="K19" s="66">
        <f t="shared" si="3"/>
        <v>10</v>
      </c>
      <c r="L19" s="67">
        <f t="shared" si="4"/>
        <v>8.3325369010486661</v>
      </c>
    </row>
    <row r="20" spans="1:12" ht="13.5" thickBot="1" x14ac:dyDescent="0.25">
      <c r="D20" s="10">
        <v>1997</v>
      </c>
      <c r="E20" s="27" t="s">
        <v>46</v>
      </c>
      <c r="F20" s="52">
        <f t="shared" si="6"/>
        <v>117897.38455000002</v>
      </c>
      <c r="G20" s="64">
        <f t="shared" si="0"/>
        <v>1178973.8455000003</v>
      </c>
      <c r="H20" s="64">
        <f t="shared" si="1"/>
        <v>957384.3073000001</v>
      </c>
      <c r="I20" s="65">
        <f t="shared" si="2"/>
        <v>221589.53820000018</v>
      </c>
      <c r="J20" s="68">
        <f t="shared" si="5"/>
        <v>737484.92020000005</v>
      </c>
      <c r="K20" s="66">
        <f t="shared" si="3"/>
        <v>10</v>
      </c>
      <c r="L20" s="67">
        <f t="shared" si="4"/>
        <v>8.1204880918624252</v>
      </c>
    </row>
    <row r="21" spans="1:12" ht="13.5" thickBot="1" x14ac:dyDescent="0.25">
      <c r="D21" s="11"/>
      <c r="E21" s="23" t="s">
        <v>47</v>
      </c>
      <c r="F21" s="52">
        <f t="shared" si="6"/>
        <v>129687.12300500002</v>
      </c>
      <c r="G21" s="64">
        <f t="shared" si="0"/>
        <v>1296871.2300500001</v>
      </c>
      <c r="H21" s="64">
        <f t="shared" si="1"/>
        <v>1028122.7380300001</v>
      </c>
      <c r="I21" s="65">
        <f t="shared" si="2"/>
        <v>268748.49202000001</v>
      </c>
      <c r="J21" s="68">
        <f t="shared" si="5"/>
        <v>1006233.4122200001</v>
      </c>
      <c r="K21" s="66">
        <f t="shared" si="3"/>
        <v>10</v>
      </c>
      <c r="L21" s="67">
        <f t="shared" si="4"/>
        <v>7.9277164471476587</v>
      </c>
    </row>
    <row r="22" spans="1:12" ht="13.5" thickBot="1" x14ac:dyDescent="0.25">
      <c r="A22" s="62"/>
      <c r="B22" s="62"/>
      <c r="D22" s="11"/>
      <c r="E22" s="23" t="s">
        <v>48</v>
      </c>
      <c r="F22" s="52">
        <f t="shared" si="6"/>
        <v>142655.83530550002</v>
      </c>
      <c r="G22" s="64">
        <f t="shared" si="0"/>
        <v>1426558.3530550003</v>
      </c>
      <c r="H22" s="64">
        <f t="shared" si="1"/>
        <v>1105935.011833</v>
      </c>
      <c r="I22" s="65">
        <f t="shared" si="2"/>
        <v>320623.34122200031</v>
      </c>
      <c r="J22" s="68">
        <f t="shared" si="5"/>
        <v>1326856.7534420004</v>
      </c>
      <c r="K22" s="66">
        <f t="shared" si="3"/>
        <v>10</v>
      </c>
      <c r="L22" s="67">
        <f t="shared" si="4"/>
        <v>7.7524694974069615</v>
      </c>
    </row>
    <row r="23" spans="1:12" ht="13.5" thickBot="1" x14ac:dyDescent="0.25">
      <c r="A23" s="62"/>
      <c r="B23" s="63"/>
      <c r="D23" s="13"/>
      <c r="E23" s="24" t="s">
        <v>51</v>
      </c>
      <c r="F23" s="52">
        <f t="shared" si="6"/>
        <v>156921.41883605003</v>
      </c>
      <c r="G23" s="64">
        <f t="shared" si="0"/>
        <v>1569214.1883605001</v>
      </c>
      <c r="H23" s="64">
        <f t="shared" si="1"/>
        <v>1191528.5130163003</v>
      </c>
      <c r="I23" s="65">
        <f t="shared" si="2"/>
        <v>377685.67534419987</v>
      </c>
      <c r="J23" s="68">
        <f t="shared" si="5"/>
        <v>1704542.4287862002</v>
      </c>
      <c r="K23" s="66">
        <f t="shared" si="3"/>
        <v>10</v>
      </c>
      <c r="L23" s="67">
        <f t="shared" si="4"/>
        <v>7.5931540885517848</v>
      </c>
    </row>
    <row r="24" spans="1:12" ht="13.5" thickBot="1" x14ac:dyDescent="0.25">
      <c r="D24" s="48">
        <v>1998</v>
      </c>
      <c r="E24" s="16" t="s">
        <v>46</v>
      </c>
      <c r="F24" s="52">
        <f t="shared" si="6"/>
        <v>172613.56071965504</v>
      </c>
      <c r="G24" s="64">
        <f t="shared" si="0"/>
        <v>1726135.6071965504</v>
      </c>
      <c r="H24" s="64">
        <f t="shared" si="1"/>
        <v>1285681.3643179303</v>
      </c>
      <c r="I24" s="65">
        <f t="shared" si="2"/>
        <v>440454.24287862005</v>
      </c>
      <c r="J24" s="68">
        <f t="shared" si="5"/>
        <v>2144996.6716648201</v>
      </c>
      <c r="K24" s="66">
        <f t="shared" si="3"/>
        <v>10</v>
      </c>
      <c r="L24" s="67">
        <f t="shared" si="4"/>
        <v>7.4483218986834396</v>
      </c>
    </row>
    <row r="25" spans="1:12" ht="13.5" thickBot="1" x14ac:dyDescent="0.25">
      <c r="D25" s="49"/>
      <c r="E25" s="17" t="s">
        <v>47</v>
      </c>
      <c r="F25" s="52">
        <f t="shared" si="6"/>
        <v>189874.91679162055</v>
      </c>
      <c r="G25" s="64">
        <f t="shared" si="0"/>
        <v>1898749.1679162055</v>
      </c>
      <c r="H25" s="64">
        <f t="shared" si="1"/>
        <v>1389249.5007497233</v>
      </c>
      <c r="I25" s="65">
        <f t="shared" si="2"/>
        <v>509499.66716648219</v>
      </c>
      <c r="J25" s="68">
        <f t="shared" si="5"/>
        <v>2654496.3388313022</v>
      </c>
      <c r="K25" s="66">
        <f t="shared" si="3"/>
        <v>10</v>
      </c>
      <c r="L25" s="67">
        <f t="shared" si="4"/>
        <v>7.3166562715304</v>
      </c>
    </row>
    <row r="26" spans="1:12" ht="13.5" thickBot="1" x14ac:dyDescent="0.25">
      <c r="D26" s="49"/>
      <c r="E26" s="17" t="s">
        <v>48</v>
      </c>
      <c r="F26" s="52">
        <f t="shared" si="6"/>
        <v>208862.4084707826</v>
      </c>
      <c r="G26" s="64">
        <f t="shared" si="0"/>
        <v>2088624.0847078259</v>
      </c>
      <c r="H26" s="64">
        <f t="shared" si="1"/>
        <v>1503174.4508246956</v>
      </c>
      <c r="I26" s="65">
        <f t="shared" si="2"/>
        <v>585449.63388313027</v>
      </c>
      <c r="J26" s="68">
        <f t="shared" si="5"/>
        <v>3239945.9727144325</v>
      </c>
      <c r="K26" s="66">
        <f t="shared" si="3"/>
        <v>10</v>
      </c>
      <c r="L26" s="67">
        <f t="shared" si="4"/>
        <v>7.1969602468458183</v>
      </c>
    </row>
    <row r="27" spans="1:12" ht="13.5" thickBot="1" x14ac:dyDescent="0.25">
      <c r="D27" s="50"/>
      <c r="E27" s="18" t="s">
        <v>51</v>
      </c>
      <c r="F27" s="52">
        <f t="shared" si="6"/>
        <v>229748.64931786087</v>
      </c>
      <c r="G27" s="64">
        <f t="shared" si="0"/>
        <v>2297486.4931786088</v>
      </c>
      <c r="H27" s="64">
        <f t="shared" si="1"/>
        <v>1628491.8959071652</v>
      </c>
      <c r="I27" s="65">
        <f t="shared" si="2"/>
        <v>668994.59727144358</v>
      </c>
      <c r="J27" s="68">
        <f t="shared" si="5"/>
        <v>3908940.5699858759</v>
      </c>
      <c r="K27" s="66">
        <f t="shared" si="3"/>
        <v>10</v>
      </c>
      <c r="L27" s="67">
        <f t="shared" si="4"/>
        <v>7.0881456789507435</v>
      </c>
    </row>
    <row r="28" spans="1:12" ht="13.5" thickBot="1" x14ac:dyDescent="0.25">
      <c r="D28" s="40">
        <v>1999</v>
      </c>
      <c r="E28" s="23" t="s">
        <v>46</v>
      </c>
      <c r="F28" s="52">
        <f t="shared" si="6"/>
        <v>252723.51424964695</v>
      </c>
      <c r="G28" s="64">
        <f t="shared" si="0"/>
        <v>2527235.1424964694</v>
      </c>
      <c r="H28" s="64">
        <f t="shared" si="1"/>
        <v>1766341.0854978818</v>
      </c>
      <c r="I28" s="65">
        <f t="shared" si="2"/>
        <v>760894.05699858768</v>
      </c>
      <c r="J28" s="68">
        <f t="shared" si="5"/>
        <v>4669834.626984464</v>
      </c>
      <c r="K28" s="66">
        <f t="shared" si="3"/>
        <v>10</v>
      </c>
      <c r="L28" s="67">
        <f t="shared" si="4"/>
        <v>6.9892233445006759</v>
      </c>
    </row>
    <row r="29" spans="1:12" ht="13.5" thickBot="1" x14ac:dyDescent="0.25">
      <c r="D29" s="41"/>
      <c r="E29" s="23" t="s">
        <v>47</v>
      </c>
      <c r="F29" s="52">
        <f t="shared" si="6"/>
        <v>277995.86567461165</v>
      </c>
      <c r="G29" s="64">
        <f t="shared" si="0"/>
        <v>2779958.6567461165</v>
      </c>
      <c r="H29" s="64">
        <f t="shared" si="1"/>
        <v>1917975.1940476699</v>
      </c>
      <c r="I29" s="65">
        <f t="shared" si="2"/>
        <v>861983.46269844659</v>
      </c>
      <c r="J29" s="68">
        <f t="shared" si="5"/>
        <v>5531818.0896829106</v>
      </c>
      <c r="K29" s="66">
        <f t="shared" si="3"/>
        <v>10</v>
      </c>
      <c r="L29" s="67">
        <f t="shared" si="4"/>
        <v>6.8992939495460694</v>
      </c>
    </row>
    <row r="30" spans="1:12" ht="13.5" thickBot="1" x14ac:dyDescent="0.25">
      <c r="D30" s="41"/>
      <c r="E30" s="23" t="s">
        <v>48</v>
      </c>
      <c r="F30" s="52">
        <f t="shared" si="6"/>
        <v>305795.45224207279</v>
      </c>
      <c r="G30" s="64">
        <f t="shared" si="0"/>
        <v>3057954.5224207276</v>
      </c>
      <c r="H30" s="64">
        <f t="shared" si="1"/>
        <v>2084772.7134524367</v>
      </c>
      <c r="I30" s="65">
        <f t="shared" si="2"/>
        <v>973181.80896829092</v>
      </c>
      <c r="J30" s="68">
        <f t="shared" si="5"/>
        <v>6504999.8986512013</v>
      </c>
      <c r="K30" s="66">
        <f t="shared" si="3"/>
        <v>10</v>
      </c>
      <c r="L30" s="67">
        <f t="shared" si="4"/>
        <v>6.8175399541327897</v>
      </c>
    </row>
    <row r="31" spans="1:12" ht="13.5" thickBot="1" x14ac:dyDescent="0.25">
      <c r="D31" s="42"/>
      <c r="E31" s="24" t="s">
        <v>51</v>
      </c>
      <c r="F31" s="53">
        <f>F30+(F30*$B$13)</f>
        <v>336374.99746628007</v>
      </c>
      <c r="G31" s="64">
        <f t="shared" si="0"/>
        <v>3363749.9746628008</v>
      </c>
      <c r="H31" s="64">
        <f t="shared" si="1"/>
        <v>2268249.9847976803</v>
      </c>
      <c r="I31" s="65">
        <f t="shared" si="2"/>
        <v>1095499.9898651205</v>
      </c>
      <c r="J31" s="68">
        <f t="shared" si="5"/>
        <v>7600499.8885163218</v>
      </c>
      <c r="K31" s="66">
        <f t="shared" si="3"/>
        <v>10</v>
      </c>
      <c r="L31" s="67">
        <f t="shared" si="4"/>
        <v>6.7432181401207183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&amp;F</oddHeader>
    <oddFooter>&amp;P. oldal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Termelés</vt:lpstr>
      <vt:lpstr>Osztály</vt:lpstr>
      <vt:lpstr>Sinus</vt:lpstr>
      <vt:lpstr>FAKANAL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 Attila</dc:creator>
  <cp:lastModifiedBy>Peter Szasz</cp:lastModifiedBy>
  <dcterms:created xsi:type="dcterms:W3CDTF">2023-05-17T18:08:02Z</dcterms:created>
  <dcterms:modified xsi:type="dcterms:W3CDTF">2023-05-17T18:48:43Z</dcterms:modified>
</cp:coreProperties>
</file>