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zczekulskij/side_projects/paper_publication/all_info/"/>
    </mc:Choice>
  </mc:AlternateContent>
  <xr:revisionPtr revIDLastSave="0" documentId="13_ncr:1_{9B442F84-B6FC-8946-8F2A-CE8BC3E85310}" xr6:coauthVersionLast="47" xr6:coauthVersionMax="47" xr10:uidLastSave="{00000000-0000-0000-0000-000000000000}"/>
  <bookViews>
    <workbookView xWindow="0" yWindow="0" windowWidth="28800" windowHeight="18000" firstSheet="12" activeTab="12" xr2:uid="{00000000-000D-0000-FFFF-FFFF00000000}"/>
  </bookViews>
  <sheets>
    <sheet name="1 Gasek" sheetId="51" r:id="rId1"/>
    <sheet name="2 Kołodziejska Elżbieta" sheetId="55" r:id="rId2"/>
    <sheet name="3 Nogal Anna" sheetId="56" r:id="rId3"/>
    <sheet name="4 Krzysztoń Magdalena" sheetId="59" r:id="rId4"/>
    <sheet name="5 Wąsowicz twarz" sheetId="60" r:id="rId5"/>
    <sheet name="6 Wąsowicz szyja" sheetId="61" r:id="rId6"/>
    <sheet name="7 Kowal" sheetId="1" r:id="rId7"/>
    <sheet name="8 Wierny B" sheetId="3" r:id="rId8"/>
    <sheet name="9 Bedzinowski" sheetId="4" r:id="rId9"/>
    <sheet name="10 Bedzinowski szyja" sheetId="5" r:id="rId10"/>
    <sheet name="11 Cicha-Kwiecień" sheetId="6" r:id="rId11"/>
    <sheet name="12 Januszewska" sheetId="7" r:id="rId12"/>
    <sheet name="13 Zborowski" sheetId="8" r:id="rId13"/>
    <sheet name="14 Spica" sheetId="9" r:id="rId14"/>
    <sheet name="15 Czop" sheetId="10" r:id="rId15"/>
    <sheet name="16 Zuterek" sheetId="16" r:id="rId16"/>
    <sheet name="17 Górszczak" sheetId="14" r:id="rId17"/>
    <sheet name="18 Mincberg" sheetId="15" r:id="rId18"/>
    <sheet name="19 Góźdź" sheetId="12" r:id="rId19"/>
    <sheet name="20 Jaroch" sheetId="11" r:id="rId20"/>
    <sheet name="21 Debowska" sheetId="17" r:id="rId21"/>
    <sheet name="22 Kościółek" sheetId="18" r:id="rId22"/>
    <sheet name="23 Szlachta" sheetId="19" r:id="rId23"/>
    <sheet name="24 Kolomyjec" sheetId="20" r:id="rId24"/>
    <sheet name="25 Sosnowska" sheetId="21" r:id="rId25"/>
    <sheet name="26 Jeż" sheetId="22" r:id="rId26"/>
    <sheet name="27 Trojanowicz" sheetId="23" r:id="rId27"/>
    <sheet name="28 Podlesiński" sheetId="24" r:id="rId28"/>
    <sheet name="29 Jankowski" sheetId="25" r:id="rId29"/>
    <sheet name="30 Majek" sheetId="26" r:id="rId30"/>
    <sheet name="31 Marianowska" sheetId="27" r:id="rId31"/>
    <sheet name="32 Fil" sheetId="29" r:id="rId32"/>
    <sheet name="33 Szołdra" sheetId="30" r:id="rId33"/>
    <sheet name="34 Sienniak" sheetId="31" r:id="rId34"/>
    <sheet name="35 Twardzik" sheetId="32" r:id="rId35"/>
    <sheet name="36 Kręt twarz" sheetId="33" r:id="rId36"/>
    <sheet name="37 Milewski" sheetId="34" r:id="rId37"/>
    <sheet name="38 Kos" sheetId="35" r:id="rId38"/>
    <sheet name="39 Pekała  twarz" sheetId="36" r:id="rId39"/>
    <sheet name="40 szczeblewska" sheetId="37" r:id="rId40"/>
    <sheet name="41 dobaczewska" sheetId="38" r:id="rId41"/>
    <sheet name="42 Banasik" sheetId="39" r:id="rId42"/>
    <sheet name="43 Chmiel" sheetId="40" r:id="rId43"/>
    <sheet name="44 Chłopek" sheetId="41" r:id="rId44"/>
    <sheet name="45 Krakowiecka" sheetId="49" r:id="rId45"/>
    <sheet name="46 polis" sheetId="43" r:id="rId46"/>
    <sheet name="47 Piotrowska " sheetId="44" r:id="rId47"/>
    <sheet name="48 Lasisz" sheetId="45" r:id="rId48"/>
    <sheet name="49 Sobotka" sheetId="46" r:id="rId49"/>
    <sheet name="50 Adrianczyk" sheetId="47" r:id="rId50"/>
    <sheet name="51 Cieśla" sheetId="48" r:id="rId51"/>
    <sheet name="52 Pietrzak twarz + szyja" sheetId="50" r:id="rId52"/>
    <sheet name="53 Elabrashi Jasmin" sheetId="54" r:id="rId53"/>
    <sheet name="54 Antosik" sheetId="64" r:id="rId54"/>
    <sheet name="55 Gierz" sheetId="65" r:id="rId55"/>
    <sheet name="56 Hoba twarz+ szyja" sheetId="66" r:id="rId56"/>
    <sheet name="57 Jadczyk" sheetId="67" r:id="rId57"/>
    <sheet name="58 Jasiński" sheetId="68" r:id="rId58"/>
    <sheet name="59 Jurgielewicz twarz" sheetId="69" r:id="rId59"/>
    <sheet name="60 Kondracki" sheetId="70" r:id="rId60"/>
    <sheet name="61 Kot twarz + szyja" sheetId="71" r:id="rId61"/>
    <sheet name="62 Kropkowska twarz" sheetId="72" r:id="rId62"/>
    <sheet name="63 Markowska- Cebernik" sheetId="75" r:id="rId63"/>
    <sheet name="64 Mizera-Lipska" sheetId="76" r:id="rId64"/>
    <sheet name="65 Okulska twarz" sheetId="77" r:id="rId65"/>
    <sheet name="66 Świder" sheetId="80" r:id="rId66"/>
    <sheet name="67 Świerczyńska" sheetId="81" r:id="rId67"/>
    <sheet name="68 Urban" sheetId="82" r:id="rId68"/>
    <sheet name="69 Wojas" sheetId="83" r:id="rId69"/>
    <sheet name="70 Wójcicki" sheetId="84" r:id="rId70"/>
    <sheet name="71 Zając" sheetId="85" r:id="rId71"/>
    <sheet name="wszystkie dane poprawione" sheetId="90" r:id="rId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8" l="1"/>
  <c r="X25" i="8"/>
  <c r="T25" i="8"/>
  <c r="Q25" i="8"/>
  <c r="P25" i="8"/>
  <c r="S25" i="8" s="1"/>
  <c r="O25" i="8"/>
  <c r="R25" i="8" s="1"/>
  <c r="U25" i="8" s="1"/>
  <c r="F25" i="8"/>
  <c r="AF24" i="8"/>
  <c r="X24" i="8"/>
  <c r="T24" i="8"/>
  <c r="S24" i="8"/>
  <c r="R24" i="8"/>
  <c r="U24" i="8" s="1"/>
  <c r="Q24" i="8"/>
  <c r="P24" i="8"/>
  <c r="O24" i="8"/>
  <c r="F24" i="8"/>
  <c r="AF23" i="8"/>
  <c r="X23" i="8"/>
  <c r="R23" i="8"/>
  <c r="U23" i="8" s="1"/>
  <c r="Q23" i="8"/>
  <c r="T23" i="8" s="1"/>
  <c r="P23" i="8"/>
  <c r="S23" i="8" s="1"/>
  <c r="O23" i="8"/>
  <c r="F23" i="8"/>
  <c r="AF22" i="8"/>
  <c r="X22" i="8"/>
  <c r="Q22" i="8"/>
  <c r="T22" i="8" s="1"/>
  <c r="P22" i="8"/>
  <c r="S22" i="8" s="1"/>
  <c r="O22" i="8"/>
  <c r="R22" i="8" s="1"/>
  <c r="F22" i="8"/>
  <c r="AF21" i="8"/>
  <c r="X21" i="8"/>
  <c r="T21" i="8"/>
  <c r="Q21" i="8"/>
  <c r="P21" i="8"/>
  <c r="S21" i="8" s="1"/>
  <c r="O21" i="8"/>
  <c r="R21" i="8" s="1"/>
  <c r="U21" i="8" s="1"/>
  <c r="F21" i="8"/>
  <c r="AF20" i="8"/>
  <c r="X20" i="8"/>
  <c r="T20" i="8"/>
  <c r="S20" i="8"/>
  <c r="R20" i="8"/>
  <c r="U20" i="8" s="1"/>
  <c r="Q20" i="8"/>
  <c r="P20" i="8"/>
  <c r="O20" i="8"/>
  <c r="F20" i="8"/>
  <c r="AF19" i="8"/>
  <c r="X19" i="8"/>
  <c r="R19" i="8"/>
  <c r="U19" i="8" s="1"/>
  <c r="Q19" i="8"/>
  <c r="T19" i="8" s="1"/>
  <c r="P19" i="8"/>
  <c r="S19" i="8" s="1"/>
  <c r="O19" i="8"/>
  <c r="F19" i="8"/>
  <c r="AF18" i="8"/>
  <c r="AA18" i="8"/>
  <c r="Z18" i="8"/>
  <c r="Y18" i="8"/>
  <c r="AB18" i="8" s="1"/>
  <c r="AC18" i="8" s="1"/>
  <c r="AD18" i="8" s="1"/>
  <c r="X18" i="8"/>
  <c r="Q18" i="8"/>
  <c r="T18" i="8" s="1"/>
  <c r="P18" i="8"/>
  <c r="S18" i="8" s="1"/>
  <c r="O18" i="8"/>
  <c r="R18" i="8" s="1"/>
  <c r="F18" i="8"/>
  <c r="AF17" i="8"/>
  <c r="AB17" i="8"/>
  <c r="AA17" i="8"/>
  <c r="Z17" i="8"/>
  <c r="AC17" i="8" s="1"/>
  <c r="Y17" i="8"/>
  <c r="X17" i="8"/>
  <c r="T17" i="8"/>
  <c r="S17" i="8"/>
  <c r="R17" i="8"/>
  <c r="U17" i="8" s="1"/>
  <c r="Q17" i="8"/>
  <c r="P17" i="8"/>
  <c r="O17" i="8"/>
  <c r="F17" i="8"/>
  <c r="AF16" i="8"/>
  <c r="AA16" i="8"/>
  <c r="Z16" i="8"/>
  <c r="Y16" i="8"/>
  <c r="AB16" i="8" s="1"/>
  <c r="X16" i="8"/>
  <c r="Q16" i="8"/>
  <c r="T16" i="8" s="1"/>
  <c r="P16" i="8"/>
  <c r="S16" i="8" s="1"/>
  <c r="O16" i="8"/>
  <c r="R16" i="8" s="1"/>
  <c r="F16" i="8"/>
  <c r="AF15" i="8"/>
  <c r="AB15" i="8"/>
  <c r="AC15" i="8" s="1"/>
  <c r="AA15" i="8"/>
  <c r="Z15" i="8"/>
  <c r="Y15" i="8"/>
  <c r="X15" i="8"/>
  <c r="T15" i="8"/>
  <c r="Q15" i="8"/>
  <c r="P15" i="8"/>
  <c r="S15" i="8" s="1"/>
  <c r="O15" i="8"/>
  <c r="R15" i="8" s="1"/>
  <c r="U15" i="8" s="1"/>
  <c r="F15" i="8"/>
  <c r="AF14" i="8"/>
  <c r="AA14" i="8"/>
  <c r="Z14" i="8"/>
  <c r="Y14" i="8"/>
  <c r="AB14" i="8" s="1"/>
  <c r="X14" i="8"/>
  <c r="S14" i="8"/>
  <c r="R14" i="8"/>
  <c r="Q14" i="8"/>
  <c r="T14" i="8" s="1"/>
  <c r="P14" i="8"/>
  <c r="O14" i="8"/>
  <c r="F14" i="8"/>
  <c r="AF13" i="8"/>
  <c r="AA13" i="8"/>
  <c r="Z13" i="8"/>
  <c r="Y13" i="8"/>
  <c r="AB13" i="8" s="1"/>
  <c r="X13" i="8"/>
  <c r="Q13" i="8"/>
  <c r="T13" i="8" s="1"/>
  <c r="P13" i="8"/>
  <c r="S13" i="8" s="1"/>
  <c r="O13" i="8"/>
  <c r="R13" i="8" s="1"/>
  <c r="F13" i="8"/>
  <c r="AF12" i="8"/>
  <c r="AB12" i="8"/>
  <c r="AA12" i="8"/>
  <c r="AC12" i="8" s="1"/>
  <c r="Z12" i="8"/>
  <c r="Y12" i="8"/>
  <c r="X12" i="8"/>
  <c r="T12" i="8"/>
  <c r="S12" i="8"/>
  <c r="Q12" i="8"/>
  <c r="P12" i="8"/>
  <c r="O12" i="8"/>
  <c r="R12" i="8" s="1"/>
  <c r="U12" i="8" s="1"/>
  <c r="F12" i="8"/>
  <c r="AF11" i="8"/>
  <c r="AA11" i="8"/>
  <c r="Z11" i="8"/>
  <c r="Y11" i="8"/>
  <c r="AB11" i="8" s="1"/>
  <c r="X11" i="8"/>
  <c r="R11" i="8"/>
  <c r="Q11" i="8"/>
  <c r="T11" i="8" s="1"/>
  <c r="P11" i="8"/>
  <c r="S11" i="8" s="1"/>
  <c r="O11" i="8"/>
  <c r="F11" i="8"/>
  <c r="AF10" i="8"/>
  <c r="AA10" i="8"/>
  <c r="Z10" i="8"/>
  <c r="Y10" i="8"/>
  <c r="AB10" i="8" s="1"/>
  <c r="AC10" i="8" s="1"/>
  <c r="X10" i="8"/>
  <c r="Q10" i="8"/>
  <c r="T10" i="8" s="1"/>
  <c r="P10" i="8"/>
  <c r="S10" i="8" s="1"/>
  <c r="O10" i="8"/>
  <c r="R10" i="8" s="1"/>
  <c r="U10" i="8" s="1"/>
  <c r="F10" i="8"/>
  <c r="AH9" i="8"/>
  <c r="AA9" i="8"/>
  <c r="Z9" i="8"/>
  <c r="Y9" i="8"/>
  <c r="AB9" i="8" s="1"/>
  <c r="X9" i="8"/>
  <c r="R9" i="8"/>
  <c r="Q9" i="8"/>
  <c r="T9" i="8" s="1"/>
  <c r="P9" i="8"/>
  <c r="S9" i="8" s="1"/>
  <c r="O9" i="8"/>
  <c r="F9" i="8"/>
  <c r="AH8" i="8"/>
  <c r="X8" i="8"/>
  <c r="F8" i="8"/>
  <c r="AF7" i="8"/>
  <c r="AA7" i="8"/>
  <c r="Z7" i="8"/>
  <c r="Y7" i="8"/>
  <c r="AB7" i="8" s="1"/>
  <c r="X7" i="8"/>
  <c r="S7" i="8"/>
  <c r="R7" i="8"/>
  <c r="Q7" i="8"/>
  <c r="T7" i="8" s="1"/>
  <c r="P7" i="8"/>
  <c r="O7" i="8"/>
  <c r="F7" i="8"/>
  <c r="AF6" i="8"/>
  <c r="AA6" i="8"/>
  <c r="Z6" i="8"/>
  <c r="Y6" i="8"/>
  <c r="AB6" i="8" s="1"/>
  <c r="X6" i="8"/>
  <c r="Q6" i="8"/>
  <c r="T6" i="8" s="1"/>
  <c r="P6" i="8"/>
  <c r="S6" i="8" s="1"/>
  <c r="O6" i="8"/>
  <c r="R6" i="8" s="1"/>
  <c r="F6" i="8"/>
  <c r="AF5" i="8"/>
  <c r="AB5" i="8"/>
  <c r="AA5" i="8"/>
  <c r="AC5" i="8" s="1"/>
  <c r="Z5" i="8"/>
  <c r="Y5" i="8"/>
  <c r="X5" i="8"/>
  <c r="T5" i="8"/>
  <c r="S5" i="8"/>
  <c r="Q5" i="8"/>
  <c r="P5" i="8"/>
  <c r="O5" i="8"/>
  <c r="R5" i="8" s="1"/>
  <c r="U5" i="8" s="1"/>
  <c r="F5" i="8"/>
  <c r="AB4" i="8"/>
  <c r="AA4" i="8"/>
  <c r="AC4" i="8" s="1"/>
  <c r="Z4" i="8"/>
  <c r="Y4" i="8"/>
  <c r="R4" i="8"/>
  <c r="Q4" i="8"/>
  <c r="T4" i="8" s="1"/>
  <c r="P4" i="8"/>
  <c r="S4" i="8" s="1"/>
  <c r="O4" i="8"/>
  <c r="AF29" i="14"/>
  <c r="X29" i="14"/>
  <c r="T29" i="14"/>
  <c r="Q29" i="14"/>
  <c r="P29" i="14"/>
  <c r="S29" i="14" s="1"/>
  <c r="O29" i="14"/>
  <c r="R29" i="14" s="1"/>
  <c r="F29" i="14"/>
  <c r="AF28" i="14"/>
  <c r="X28" i="14"/>
  <c r="T28" i="14"/>
  <c r="S28" i="14"/>
  <c r="R28" i="14"/>
  <c r="U28" i="14" s="1"/>
  <c r="Q28" i="14"/>
  <c r="P28" i="14"/>
  <c r="O28" i="14"/>
  <c r="F28" i="14"/>
  <c r="AF27" i="14"/>
  <c r="X27" i="14"/>
  <c r="R27" i="14"/>
  <c r="Q27" i="14"/>
  <c r="T27" i="14" s="1"/>
  <c r="P27" i="14"/>
  <c r="S27" i="14" s="1"/>
  <c r="O27" i="14"/>
  <c r="F27" i="14"/>
  <c r="AF26" i="14"/>
  <c r="X26" i="14"/>
  <c r="Q26" i="14"/>
  <c r="T26" i="14" s="1"/>
  <c r="P26" i="14"/>
  <c r="S26" i="14" s="1"/>
  <c r="O26" i="14"/>
  <c r="R26" i="14" s="1"/>
  <c r="U26" i="14" s="1"/>
  <c r="F26" i="14"/>
  <c r="AH25" i="14"/>
  <c r="X25" i="14"/>
  <c r="T25" i="14"/>
  <c r="S25" i="14"/>
  <c r="R25" i="14"/>
  <c r="U25" i="14" s="1"/>
  <c r="Q25" i="14"/>
  <c r="P25" i="14"/>
  <c r="O25" i="14"/>
  <c r="F25" i="14"/>
  <c r="AH24" i="14"/>
  <c r="X24" i="14"/>
  <c r="Q24" i="14"/>
  <c r="T24" i="14" s="1"/>
  <c r="P24" i="14"/>
  <c r="S24" i="14" s="1"/>
  <c r="O24" i="14"/>
  <c r="R24" i="14" s="1"/>
  <c r="F24" i="14"/>
  <c r="AF23" i="14"/>
  <c r="X23" i="14"/>
  <c r="T23" i="14"/>
  <c r="Q23" i="14"/>
  <c r="P23" i="14"/>
  <c r="S23" i="14" s="1"/>
  <c r="O23" i="14"/>
  <c r="R23" i="14" s="1"/>
  <c r="U23" i="14" s="1"/>
  <c r="F23" i="14"/>
  <c r="AH22" i="14"/>
  <c r="X22" i="14"/>
  <c r="R22" i="14"/>
  <c r="Q22" i="14"/>
  <c r="T22" i="14" s="1"/>
  <c r="P22" i="14"/>
  <c r="S22" i="14" s="1"/>
  <c r="O22" i="14"/>
  <c r="F22" i="14"/>
  <c r="AH21" i="14"/>
  <c r="X21" i="14"/>
  <c r="T21" i="14"/>
  <c r="Q21" i="14"/>
  <c r="P21" i="14"/>
  <c r="S21" i="14" s="1"/>
  <c r="O21" i="14"/>
  <c r="R21" i="14" s="1"/>
  <c r="U21" i="14" s="1"/>
  <c r="F21" i="14"/>
  <c r="AF20" i="14"/>
  <c r="X20" i="14"/>
  <c r="T20" i="14"/>
  <c r="S20" i="14"/>
  <c r="R20" i="14"/>
  <c r="U20" i="14" s="1"/>
  <c r="Q20" i="14"/>
  <c r="P20" i="14"/>
  <c r="O20" i="14"/>
  <c r="F20" i="14"/>
  <c r="AF19" i="14"/>
  <c r="X19" i="14"/>
  <c r="R19" i="14"/>
  <c r="Q19" i="14"/>
  <c r="T19" i="14" s="1"/>
  <c r="P19" i="14"/>
  <c r="S19" i="14" s="1"/>
  <c r="O19" i="14"/>
  <c r="F19" i="14"/>
  <c r="AF18" i="14"/>
  <c r="AA18" i="14"/>
  <c r="Z18" i="14"/>
  <c r="Y18" i="14"/>
  <c r="AB18" i="14" s="1"/>
  <c r="X18" i="14"/>
  <c r="S18" i="14"/>
  <c r="R18" i="14"/>
  <c r="U18" i="14" s="1"/>
  <c r="Q18" i="14"/>
  <c r="T18" i="14" s="1"/>
  <c r="P18" i="14"/>
  <c r="O18" i="14"/>
  <c r="F18" i="14"/>
  <c r="AF17" i="14"/>
  <c r="AB17" i="14"/>
  <c r="AA17" i="14"/>
  <c r="Z17" i="14"/>
  <c r="AC17" i="14" s="1"/>
  <c r="AD17" i="14" s="1"/>
  <c r="AE17" i="14" s="1"/>
  <c r="Y17" i="14"/>
  <c r="X17" i="14"/>
  <c r="T17" i="14"/>
  <c r="S17" i="14"/>
  <c r="R17" i="14"/>
  <c r="U17" i="14" s="1"/>
  <c r="Q17" i="14"/>
  <c r="P17" i="14"/>
  <c r="O17" i="14"/>
  <c r="F17" i="14"/>
  <c r="AF16" i="14"/>
  <c r="AB16" i="14"/>
  <c r="AC16" i="14" s="1"/>
  <c r="AA16" i="14"/>
  <c r="Z16" i="14"/>
  <c r="Y16" i="14"/>
  <c r="X16" i="14"/>
  <c r="T16" i="14"/>
  <c r="Q16" i="14"/>
  <c r="P16" i="14"/>
  <c r="S16" i="14" s="1"/>
  <c r="O16" i="14"/>
  <c r="R16" i="14" s="1"/>
  <c r="F16" i="14"/>
  <c r="AF15" i="14"/>
  <c r="AB15" i="14"/>
  <c r="AC15" i="14" s="1"/>
  <c r="AD15" i="14" s="1"/>
  <c r="AE15" i="14" s="1"/>
  <c r="AA15" i="14"/>
  <c r="Z15" i="14"/>
  <c r="Y15" i="14"/>
  <c r="X15" i="14"/>
  <c r="T15" i="14"/>
  <c r="Q15" i="14"/>
  <c r="P15" i="14"/>
  <c r="S15" i="14" s="1"/>
  <c r="O15" i="14"/>
  <c r="R15" i="14" s="1"/>
  <c r="U15" i="14" s="1"/>
  <c r="F15" i="14"/>
  <c r="AF14" i="14"/>
  <c r="AA14" i="14"/>
  <c r="Z14" i="14"/>
  <c r="AC14" i="14" s="1"/>
  <c r="AD14" i="14" s="1"/>
  <c r="Y14" i="14"/>
  <c r="AB14" i="14" s="1"/>
  <c r="X14" i="14"/>
  <c r="S14" i="14"/>
  <c r="R14" i="14"/>
  <c r="U14" i="14" s="1"/>
  <c r="Q14" i="14"/>
  <c r="T14" i="14" s="1"/>
  <c r="P14" i="14"/>
  <c r="O14" i="14"/>
  <c r="F14" i="14"/>
  <c r="AE14" i="14" s="1"/>
  <c r="AF13" i="14"/>
  <c r="AA13" i="14"/>
  <c r="Z13" i="14"/>
  <c r="Y13" i="14"/>
  <c r="AB13" i="14" s="1"/>
  <c r="X13" i="14"/>
  <c r="Q13" i="14"/>
  <c r="T13" i="14" s="1"/>
  <c r="P13" i="14"/>
  <c r="S13" i="14" s="1"/>
  <c r="O13" i="14"/>
  <c r="R13" i="14" s="1"/>
  <c r="F13" i="14"/>
  <c r="AH12" i="14"/>
  <c r="AA12" i="14"/>
  <c r="Z12" i="14"/>
  <c r="AC12" i="14" s="1"/>
  <c r="AD12" i="14" s="1"/>
  <c r="Y12" i="14"/>
  <c r="AB12" i="14" s="1"/>
  <c r="X12" i="14"/>
  <c r="S12" i="14"/>
  <c r="R12" i="14"/>
  <c r="U12" i="14" s="1"/>
  <c r="Q12" i="14"/>
  <c r="T12" i="14" s="1"/>
  <c r="P12" i="14"/>
  <c r="O12" i="14"/>
  <c r="F12" i="14"/>
  <c r="AE12" i="14" s="1"/>
  <c r="AH11" i="14"/>
  <c r="X11" i="14"/>
  <c r="F11" i="14"/>
  <c r="AF10" i="14"/>
  <c r="AB10" i="14"/>
  <c r="AA10" i="14"/>
  <c r="Z10" i="14"/>
  <c r="AC10" i="14" s="1"/>
  <c r="AD10" i="14" s="1"/>
  <c r="Y10" i="14"/>
  <c r="X10" i="14"/>
  <c r="T10" i="14"/>
  <c r="S10" i="14"/>
  <c r="R10" i="14"/>
  <c r="U10" i="14" s="1"/>
  <c r="Q10" i="14"/>
  <c r="P10" i="14"/>
  <c r="O10" i="14"/>
  <c r="F10" i="14"/>
  <c r="AE10" i="14" s="1"/>
  <c r="AF9" i="14"/>
  <c r="AA9" i="14"/>
  <c r="Z9" i="14"/>
  <c r="Y9" i="14"/>
  <c r="AB9" i="14" s="1"/>
  <c r="X9" i="14"/>
  <c r="Q9" i="14"/>
  <c r="T9" i="14" s="1"/>
  <c r="P9" i="14"/>
  <c r="S9" i="14" s="1"/>
  <c r="O9" i="14"/>
  <c r="R9" i="14" s="1"/>
  <c r="U9" i="14" s="1"/>
  <c r="F9" i="14"/>
  <c r="AF8" i="14"/>
  <c r="AC8" i="14"/>
  <c r="AB8" i="14"/>
  <c r="AA8" i="14"/>
  <c r="Z8" i="14"/>
  <c r="Y8" i="14"/>
  <c r="X8" i="14"/>
  <c r="T8" i="14"/>
  <c r="Q8" i="14"/>
  <c r="P8" i="14"/>
  <c r="S8" i="14" s="1"/>
  <c r="O8" i="14"/>
  <c r="R8" i="14" s="1"/>
  <c r="U8" i="14" s="1"/>
  <c r="F8" i="14"/>
  <c r="AF7" i="14"/>
  <c r="AA7" i="14"/>
  <c r="Z7" i="14"/>
  <c r="AC7" i="14" s="1"/>
  <c r="AD7" i="14" s="1"/>
  <c r="Y7" i="14"/>
  <c r="AB7" i="14" s="1"/>
  <c r="X7" i="14"/>
  <c r="S7" i="14"/>
  <c r="R7" i="14"/>
  <c r="U7" i="14" s="1"/>
  <c r="Q7" i="14"/>
  <c r="T7" i="14" s="1"/>
  <c r="P7" i="14"/>
  <c r="O7" i="14"/>
  <c r="F7" i="14"/>
  <c r="AE7" i="14" s="1"/>
  <c r="AF6" i="14"/>
  <c r="AA6" i="14"/>
  <c r="Z6" i="14"/>
  <c r="Y6" i="14"/>
  <c r="AB6" i="14" s="1"/>
  <c r="X6" i="14"/>
  <c r="Q6" i="14"/>
  <c r="T6" i="14" s="1"/>
  <c r="P6" i="14"/>
  <c r="S6" i="14" s="1"/>
  <c r="O6" i="14"/>
  <c r="R6" i="14" s="1"/>
  <c r="U6" i="14" s="1"/>
  <c r="F6" i="14"/>
  <c r="AF5" i="14"/>
  <c r="AC5" i="14"/>
  <c r="AD5" i="14" s="1"/>
  <c r="AB5" i="14"/>
  <c r="AA5" i="14"/>
  <c r="Z5" i="14"/>
  <c r="Y5" i="14"/>
  <c r="X5" i="14"/>
  <c r="T5" i="14"/>
  <c r="S5" i="14"/>
  <c r="Q5" i="14"/>
  <c r="P5" i="14"/>
  <c r="O5" i="14"/>
  <c r="R5" i="14" s="1"/>
  <c r="U5" i="14" s="1"/>
  <c r="F5" i="14"/>
  <c r="AE5" i="14" s="1"/>
  <c r="AC4" i="14"/>
  <c r="AD8" i="14" s="1"/>
  <c r="AB4" i="14"/>
  <c r="AA4" i="14"/>
  <c r="Z4" i="14"/>
  <c r="Y4" i="14"/>
  <c r="R4" i="14"/>
  <c r="Q4" i="14"/>
  <c r="T4" i="14" s="1"/>
  <c r="P4" i="14"/>
  <c r="S4" i="14" s="1"/>
  <c r="O4" i="14"/>
  <c r="AH16" i="32"/>
  <c r="X16" i="32"/>
  <c r="T16" i="32"/>
  <c r="S16" i="32"/>
  <c r="Q16" i="32"/>
  <c r="P16" i="32"/>
  <c r="O16" i="32"/>
  <c r="R16" i="32" s="1"/>
  <c r="U16" i="32" s="1"/>
  <c r="F16" i="32"/>
  <c r="AH15" i="32"/>
  <c r="AC15" i="32"/>
  <c r="AB15" i="32"/>
  <c r="AA15" i="32"/>
  <c r="AD15" i="32" s="1"/>
  <c r="Z15" i="32"/>
  <c r="Y15" i="32"/>
  <c r="X15" i="32"/>
  <c r="T15" i="32"/>
  <c r="S15" i="32"/>
  <c r="Q15" i="32"/>
  <c r="P15" i="32"/>
  <c r="O15" i="32"/>
  <c r="R15" i="32" s="1"/>
  <c r="U15" i="32" s="1"/>
  <c r="F15" i="32"/>
  <c r="AH14" i="32"/>
  <c r="AB14" i="32"/>
  <c r="AE14" i="32" s="1"/>
  <c r="AA14" i="32"/>
  <c r="AD14" i="32" s="1"/>
  <c r="Z14" i="32"/>
  <c r="AC14" i="32" s="1"/>
  <c r="Y14" i="32"/>
  <c r="X14" i="32"/>
  <c r="T14" i="32"/>
  <c r="S14" i="32"/>
  <c r="R14" i="32"/>
  <c r="U14" i="32" s="1"/>
  <c r="Q14" i="32"/>
  <c r="P14" i="32"/>
  <c r="O14" i="32"/>
  <c r="F14" i="32"/>
  <c r="AH13" i="32"/>
  <c r="AA13" i="32"/>
  <c r="AD13" i="32" s="1"/>
  <c r="Z13" i="32"/>
  <c r="AC13" i="32" s="1"/>
  <c r="Y13" i="32"/>
  <c r="AB13" i="32" s="1"/>
  <c r="X13" i="32"/>
  <c r="S13" i="32"/>
  <c r="R13" i="32"/>
  <c r="U13" i="32" s="1"/>
  <c r="Q13" i="32"/>
  <c r="T13" i="32" s="1"/>
  <c r="P13" i="32"/>
  <c r="O13" i="32"/>
  <c r="F13" i="32"/>
  <c r="AH12" i="32"/>
  <c r="AA12" i="32"/>
  <c r="AD12" i="32" s="1"/>
  <c r="Z12" i="32"/>
  <c r="AC12" i="32" s="1"/>
  <c r="Y12" i="32"/>
  <c r="AB12" i="32" s="1"/>
  <c r="AE12" i="32" s="1"/>
  <c r="AF12" i="32" s="1"/>
  <c r="AG12" i="32" s="1"/>
  <c r="X12" i="32"/>
  <c r="R12" i="32"/>
  <c r="Q12" i="32"/>
  <c r="T12" i="32" s="1"/>
  <c r="P12" i="32"/>
  <c r="S12" i="32" s="1"/>
  <c r="O12" i="32"/>
  <c r="F12" i="32"/>
  <c r="AH11" i="32"/>
  <c r="AA11" i="32"/>
  <c r="AD11" i="32" s="1"/>
  <c r="Z11" i="32"/>
  <c r="AC11" i="32" s="1"/>
  <c r="Y11" i="32"/>
  <c r="AB11" i="32" s="1"/>
  <c r="X11" i="32"/>
  <c r="Q11" i="32"/>
  <c r="T11" i="32" s="1"/>
  <c r="P11" i="32"/>
  <c r="S11" i="32" s="1"/>
  <c r="O11" i="32"/>
  <c r="R11" i="32" s="1"/>
  <c r="U11" i="32" s="1"/>
  <c r="F11" i="32"/>
  <c r="AH10" i="32"/>
  <c r="AD10" i="32"/>
  <c r="AA10" i="32"/>
  <c r="Z10" i="32"/>
  <c r="AC10" i="32" s="1"/>
  <c r="Y10" i="32"/>
  <c r="AB10" i="32" s="1"/>
  <c r="X10" i="32"/>
  <c r="Q10" i="32"/>
  <c r="T10" i="32" s="1"/>
  <c r="P10" i="32"/>
  <c r="S10" i="32" s="1"/>
  <c r="O10" i="32"/>
  <c r="R10" i="32" s="1"/>
  <c r="U10" i="32" s="1"/>
  <c r="F10" i="32"/>
  <c r="AH9" i="32"/>
  <c r="AD9" i="32"/>
  <c r="AC9" i="32"/>
  <c r="AA9" i="32"/>
  <c r="Z9" i="32"/>
  <c r="Y9" i="32"/>
  <c r="AB9" i="32" s="1"/>
  <c r="AE9" i="32" s="1"/>
  <c r="AF9" i="32" s="1"/>
  <c r="X9" i="32"/>
  <c r="Q9" i="32"/>
  <c r="T9" i="32" s="1"/>
  <c r="P9" i="32"/>
  <c r="S9" i="32" s="1"/>
  <c r="O9" i="32"/>
  <c r="R9" i="32" s="1"/>
  <c r="U9" i="32" s="1"/>
  <c r="F9" i="32"/>
  <c r="AH8" i="32"/>
  <c r="AD8" i="32"/>
  <c r="AC8" i="32"/>
  <c r="AB8" i="32"/>
  <c r="AE8" i="32" s="1"/>
  <c r="AA8" i="32"/>
  <c r="Z8" i="32"/>
  <c r="Y8" i="32"/>
  <c r="X8" i="32"/>
  <c r="T8" i="32"/>
  <c r="Q8" i="32"/>
  <c r="P8" i="32"/>
  <c r="S8" i="32" s="1"/>
  <c r="O8" i="32"/>
  <c r="R8" i="32" s="1"/>
  <c r="U8" i="32" s="1"/>
  <c r="F8" i="32"/>
  <c r="AH7" i="32"/>
  <c r="AC7" i="32"/>
  <c r="AB7" i="32"/>
  <c r="AA7" i="32"/>
  <c r="AD7" i="32" s="1"/>
  <c r="Z7" i="32"/>
  <c r="Y7" i="32"/>
  <c r="X7" i="32"/>
  <c r="T7" i="32"/>
  <c r="S7" i="32"/>
  <c r="Q7" i="32"/>
  <c r="P7" i="32"/>
  <c r="O7" i="32"/>
  <c r="R7" i="32" s="1"/>
  <c r="U7" i="32" s="1"/>
  <c r="F7" i="32"/>
  <c r="AH6" i="32"/>
  <c r="AB6" i="32"/>
  <c r="AE6" i="32" s="1"/>
  <c r="AF6" i="32" s="1"/>
  <c r="AA6" i="32"/>
  <c r="AD6" i="32" s="1"/>
  <c r="Z6" i="32"/>
  <c r="AC6" i="32" s="1"/>
  <c r="Y6" i="32"/>
  <c r="X6" i="32"/>
  <c r="T6" i="32"/>
  <c r="S6" i="32"/>
  <c r="R6" i="32"/>
  <c r="U6" i="32" s="1"/>
  <c r="Q6" i="32"/>
  <c r="P6" i="32"/>
  <c r="O6" i="32"/>
  <c r="F6" i="32"/>
  <c r="AH5" i="32"/>
  <c r="AA5" i="32"/>
  <c r="AD5" i="32" s="1"/>
  <c r="Z5" i="32"/>
  <c r="AC5" i="32" s="1"/>
  <c r="Y5" i="32"/>
  <c r="AB5" i="32" s="1"/>
  <c r="AE5" i="32" s="1"/>
  <c r="X5" i="32"/>
  <c r="S5" i="32"/>
  <c r="R5" i="32"/>
  <c r="Q5" i="32"/>
  <c r="T5" i="32" s="1"/>
  <c r="P5" i="32"/>
  <c r="O5" i="32"/>
  <c r="F5" i="32"/>
  <c r="AC4" i="32"/>
  <c r="AB4" i="32"/>
  <c r="AE4" i="32" s="1"/>
  <c r="AA4" i="32"/>
  <c r="AD4" i="32" s="1"/>
  <c r="Z4" i="32"/>
  <c r="Y4" i="32"/>
  <c r="R4" i="32"/>
  <c r="Q4" i="32"/>
  <c r="T4" i="32" s="1"/>
  <c r="P4" i="32"/>
  <c r="S4" i="32" s="1"/>
  <c r="O4" i="32"/>
  <c r="F4" i="32"/>
  <c r="AA16" i="64"/>
  <c r="X5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6" i="30"/>
  <c r="X7" i="30"/>
  <c r="X8" i="30"/>
  <c r="X9" i="30"/>
  <c r="X10" i="30"/>
  <c r="X11" i="30"/>
  <c r="X12" i="30"/>
  <c r="X13" i="30"/>
  <c r="X14" i="30"/>
  <c r="X15" i="30"/>
  <c r="X16" i="30"/>
  <c r="X17" i="30"/>
  <c r="X18" i="30"/>
  <c r="X19" i="30"/>
  <c r="X20" i="30"/>
  <c r="X21" i="30"/>
  <c r="X22" i="30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AJ5" i="11"/>
  <c r="AJ6" i="11"/>
  <c r="AJ7" i="11"/>
  <c r="AJ8" i="11"/>
  <c r="W5" i="12"/>
  <c r="W6" i="12"/>
  <c r="W7" i="12"/>
  <c r="W8" i="12"/>
  <c r="W9" i="12"/>
  <c r="W10" i="12"/>
  <c r="W11" i="12"/>
  <c r="AH5" i="9"/>
  <c r="AH5" i="5"/>
  <c r="AH27" i="5"/>
  <c r="AH26" i="5"/>
  <c r="AH25" i="5"/>
  <c r="AH24" i="5"/>
  <c r="AH23" i="5"/>
  <c r="AH22" i="5"/>
  <c r="AH21" i="5"/>
  <c r="AH20" i="5"/>
  <c r="AH19" i="5"/>
  <c r="AH18" i="5"/>
  <c r="AH17" i="5"/>
  <c r="AH16" i="5"/>
  <c r="AH15" i="5"/>
  <c r="AH14" i="5"/>
  <c r="AH13" i="5"/>
  <c r="AH12" i="5"/>
  <c r="AH11" i="5"/>
  <c r="AH10" i="5"/>
  <c r="AH9" i="5"/>
  <c r="AH8" i="5"/>
  <c r="AH7" i="5"/>
  <c r="W7" i="3"/>
  <c r="W5" i="60"/>
  <c r="W6" i="60"/>
  <c r="W7" i="60"/>
  <c r="W8" i="60"/>
  <c r="AJ5" i="51"/>
  <c r="AJ9" i="51"/>
  <c r="AJ8" i="51"/>
  <c r="AJ7" i="51"/>
  <c r="AJ6" i="51"/>
  <c r="AA5" i="85"/>
  <c r="AA10" i="84"/>
  <c r="AA11" i="84"/>
  <c r="AA12" i="84"/>
  <c r="AA13" i="84"/>
  <c r="AA9" i="84"/>
  <c r="AA17" i="83"/>
  <c r="AA8" i="83"/>
  <c r="AA9" i="83"/>
  <c r="AA10" i="83"/>
  <c r="AA11" i="83"/>
  <c r="AA12" i="83"/>
  <c r="AA13" i="83"/>
  <c r="AA14" i="83"/>
  <c r="AA15" i="83"/>
  <c r="AA16" i="83"/>
  <c r="AA7" i="83"/>
  <c r="AA5" i="82"/>
  <c r="AA6" i="81"/>
  <c r="AA7" i="81"/>
  <c r="AA8" i="81"/>
  <c r="AA9" i="81"/>
  <c r="AA10" i="81"/>
  <c r="AA11" i="81"/>
  <c r="AA12" i="81"/>
  <c r="AA5" i="81"/>
  <c r="AA18" i="80"/>
  <c r="AA19" i="80"/>
  <c r="AA20" i="80"/>
  <c r="AA17" i="80"/>
  <c r="AA13" i="76"/>
  <c r="AA6" i="75"/>
  <c r="AA7" i="75"/>
  <c r="AA5" i="75"/>
  <c r="AA7" i="69"/>
  <c r="AA6" i="67"/>
  <c r="AA7" i="67"/>
  <c r="AA8" i="67"/>
  <c r="AA9" i="67"/>
  <c r="AA5" i="67"/>
  <c r="AA14" i="66"/>
  <c r="AA6" i="65"/>
  <c r="AA7" i="65"/>
  <c r="AA8" i="65"/>
  <c r="AA5" i="65"/>
  <c r="AA17" i="64"/>
  <c r="AA18" i="64"/>
  <c r="AA19" i="64"/>
  <c r="AA20" i="64"/>
  <c r="AJ5" i="54"/>
  <c r="AJ6" i="50"/>
  <c r="AJ7" i="50"/>
  <c r="AJ5" i="50"/>
  <c r="AJ6" i="48"/>
  <c r="AJ5" i="48"/>
  <c r="AJ6" i="47"/>
  <c r="AJ5" i="47"/>
  <c r="AJ6" i="46"/>
  <c r="AJ7" i="46"/>
  <c r="AJ8" i="46"/>
  <c r="AJ9" i="46"/>
  <c r="AJ5" i="46"/>
  <c r="AJ9" i="45"/>
  <c r="AJ8" i="44"/>
  <c r="AJ7" i="44"/>
  <c r="AJ6" i="43"/>
  <c r="AJ7" i="43"/>
  <c r="AJ8" i="43"/>
  <c r="AJ5" i="43"/>
  <c r="AJ6" i="49"/>
  <c r="AJ7" i="49"/>
  <c r="AJ8" i="49"/>
  <c r="AJ9" i="49"/>
  <c r="AJ10" i="49"/>
  <c r="AJ11" i="49"/>
  <c r="AJ5" i="49"/>
  <c r="AJ8" i="41"/>
  <c r="AJ9" i="41"/>
  <c r="AJ10" i="41"/>
  <c r="AJ11" i="41"/>
  <c r="AJ7" i="41"/>
  <c r="AJ8" i="40"/>
  <c r="AJ6" i="39"/>
  <c r="AJ7" i="39"/>
  <c r="AJ8" i="39"/>
  <c r="AJ9" i="39"/>
  <c r="AJ10" i="39"/>
  <c r="AJ11" i="39"/>
  <c r="AJ5" i="39"/>
  <c r="AJ8" i="38"/>
  <c r="AJ9" i="38"/>
  <c r="AJ10" i="38"/>
  <c r="AJ11" i="38"/>
  <c r="AJ7" i="38"/>
  <c r="AJ6" i="36"/>
  <c r="AJ7" i="36"/>
  <c r="AJ8" i="36"/>
  <c r="AJ9" i="36"/>
  <c r="AJ10" i="36"/>
  <c r="AJ11" i="36"/>
  <c r="AJ12" i="36"/>
  <c r="AJ13" i="36"/>
  <c r="AJ14" i="36"/>
  <c r="AJ15" i="36"/>
  <c r="AJ16" i="36"/>
  <c r="AJ17" i="36"/>
  <c r="AJ18" i="36"/>
  <c r="AJ19" i="36"/>
  <c r="AJ20" i="36"/>
  <c r="AJ21" i="36"/>
  <c r="AJ5" i="36"/>
  <c r="AJ8" i="35"/>
  <c r="AJ9" i="35"/>
  <c r="AJ10" i="35"/>
  <c r="AJ7" i="35"/>
  <c r="AJ6" i="34"/>
  <c r="AJ7" i="34"/>
  <c r="AJ8" i="34"/>
  <c r="AJ9" i="34"/>
  <c r="AJ10" i="34"/>
  <c r="AJ5" i="34"/>
  <c r="AJ6" i="33"/>
  <c r="AJ7" i="33"/>
  <c r="AJ5" i="33"/>
  <c r="AJ6" i="31"/>
  <c r="AJ7" i="31"/>
  <c r="AJ8" i="31"/>
  <c r="AJ9" i="31"/>
  <c r="AJ10" i="31"/>
  <c r="AJ11" i="31"/>
  <c r="AJ12" i="31"/>
  <c r="AJ5" i="31"/>
  <c r="AJ8" i="30"/>
  <c r="AJ9" i="30"/>
  <c r="AJ10" i="30"/>
  <c r="AJ11" i="30"/>
  <c r="AJ12" i="30"/>
  <c r="AJ13" i="30"/>
  <c r="AJ14" i="30"/>
  <c r="AJ15" i="30"/>
  <c r="AJ16" i="30"/>
  <c r="AJ17" i="30"/>
  <c r="AJ18" i="30"/>
  <c r="AJ19" i="30"/>
  <c r="AJ7" i="30"/>
  <c r="AJ10" i="29"/>
  <c r="AJ11" i="29"/>
  <c r="AJ12" i="29"/>
  <c r="AJ13" i="29"/>
  <c r="AJ14" i="29"/>
  <c r="AJ15" i="29"/>
  <c r="AJ16" i="29"/>
  <c r="AJ9" i="29"/>
  <c r="AJ6" i="27"/>
  <c r="AJ7" i="27"/>
  <c r="AJ8" i="27"/>
  <c r="AJ9" i="27"/>
  <c r="AJ10" i="27"/>
  <c r="AJ11" i="27"/>
  <c r="AJ12" i="27"/>
  <c r="AJ13" i="27"/>
  <c r="AJ5" i="27"/>
  <c r="AJ7" i="26"/>
  <c r="AJ6" i="25"/>
  <c r="AJ5" i="25"/>
  <c r="AJ6" i="24"/>
  <c r="AJ7" i="24"/>
  <c r="AJ8" i="24"/>
  <c r="AJ9" i="24"/>
  <c r="AJ10" i="24"/>
  <c r="AJ11" i="24"/>
  <c r="AJ12" i="24"/>
  <c r="AJ5" i="24"/>
  <c r="AJ6" i="23"/>
  <c r="AJ7" i="23"/>
  <c r="AJ8" i="23"/>
  <c r="AJ9" i="23"/>
  <c r="AJ5" i="23"/>
  <c r="AJ6" i="22"/>
  <c r="AJ7" i="22"/>
  <c r="AJ8" i="22"/>
  <c r="AJ9" i="22"/>
  <c r="AJ5" i="22"/>
  <c r="AJ10" i="21"/>
  <c r="AJ11" i="21"/>
  <c r="AJ12" i="21"/>
  <c r="AJ13" i="21"/>
  <c r="AJ14" i="21"/>
  <c r="AJ9" i="21"/>
  <c r="AH6" i="20"/>
  <c r="O6" i="20"/>
  <c r="R6" i="20"/>
  <c r="P6" i="20"/>
  <c r="S6" i="20"/>
  <c r="Q6" i="20"/>
  <c r="T6" i="20"/>
  <c r="U6" i="20"/>
  <c r="O5" i="20"/>
  <c r="R5" i="20"/>
  <c r="P5" i="20"/>
  <c r="S5" i="20"/>
  <c r="Q5" i="20"/>
  <c r="T5" i="20"/>
  <c r="U5" i="20"/>
  <c r="AI6" i="20"/>
  <c r="AJ6" i="20"/>
  <c r="AH7" i="20"/>
  <c r="O7" i="20"/>
  <c r="R7" i="20"/>
  <c r="P7" i="20"/>
  <c r="S7" i="20"/>
  <c r="Q7" i="20"/>
  <c r="T7" i="20"/>
  <c r="U7" i="20"/>
  <c r="AI7" i="20"/>
  <c r="AJ7" i="20"/>
  <c r="AH8" i="20"/>
  <c r="O8" i="20"/>
  <c r="R8" i="20"/>
  <c r="P8" i="20"/>
  <c r="S8" i="20"/>
  <c r="Q8" i="20"/>
  <c r="T8" i="20"/>
  <c r="U8" i="20"/>
  <c r="AI8" i="20"/>
  <c r="AJ8" i="20"/>
  <c r="AH9" i="20"/>
  <c r="O9" i="20"/>
  <c r="R9" i="20"/>
  <c r="P9" i="20"/>
  <c r="S9" i="20"/>
  <c r="Q9" i="20"/>
  <c r="T9" i="20"/>
  <c r="U9" i="20"/>
  <c r="AI9" i="20"/>
  <c r="AJ9" i="20"/>
  <c r="AH5" i="20"/>
  <c r="O4" i="20"/>
  <c r="R4" i="20"/>
  <c r="P4" i="20"/>
  <c r="S4" i="20"/>
  <c r="Q4" i="20"/>
  <c r="T4" i="20"/>
  <c r="U4" i="20"/>
  <c r="AI5" i="20"/>
  <c r="AJ5" i="20"/>
  <c r="AJ6" i="19"/>
  <c r="AJ5" i="19"/>
  <c r="AJ20" i="18"/>
  <c r="AJ19" i="17"/>
  <c r="AJ18" i="17"/>
  <c r="AJ6" i="12"/>
  <c r="AJ7" i="12"/>
  <c r="AJ8" i="12"/>
  <c r="AJ9" i="12"/>
  <c r="AJ10" i="12"/>
  <c r="AJ11" i="12"/>
  <c r="AJ5" i="12"/>
  <c r="AH33" i="15"/>
  <c r="AH32" i="15"/>
  <c r="AH31" i="15"/>
  <c r="AH30" i="15"/>
  <c r="AH29" i="15"/>
  <c r="AH28" i="15"/>
  <c r="AH27" i="15"/>
  <c r="AH26" i="15"/>
  <c r="AH25" i="15"/>
  <c r="AH24" i="15"/>
  <c r="AH23" i="15"/>
  <c r="AH22" i="15"/>
  <c r="AH21" i="15"/>
  <c r="AH20" i="15"/>
  <c r="AH19" i="15"/>
  <c r="AH18" i="15"/>
  <c r="AH17" i="15"/>
  <c r="AH16" i="15"/>
  <c r="AH15" i="15"/>
  <c r="AH14" i="15"/>
  <c r="AH13" i="15"/>
  <c r="AH12" i="15"/>
  <c r="AH11" i="15"/>
  <c r="AH10" i="15"/>
  <c r="AH9" i="15"/>
  <c r="AH8" i="15"/>
  <c r="AH7" i="15"/>
  <c r="AH6" i="15"/>
  <c r="AH5" i="15"/>
  <c r="AH11" i="16"/>
  <c r="AH12" i="16"/>
  <c r="AH13" i="16"/>
  <c r="AH14" i="16"/>
  <c r="AH15" i="16"/>
  <c r="AH10" i="16"/>
  <c r="AH7" i="10"/>
  <c r="AH8" i="10"/>
  <c r="AH9" i="10"/>
  <c r="AH10" i="10"/>
  <c r="AH11" i="10"/>
  <c r="AH12" i="10"/>
  <c r="AH13" i="10"/>
  <c r="AH14" i="10"/>
  <c r="AH6" i="10"/>
  <c r="AH6" i="9"/>
  <c r="AH7" i="9"/>
  <c r="AH8" i="9"/>
  <c r="AH9" i="9"/>
  <c r="AH10" i="9"/>
  <c r="AH11" i="9"/>
  <c r="AH12" i="9"/>
  <c r="AH13" i="9"/>
  <c r="AH6" i="7"/>
  <c r="AH7" i="7"/>
  <c r="AH8" i="7"/>
  <c r="AH9" i="7"/>
  <c r="AH10" i="7"/>
  <c r="AH11" i="7"/>
  <c r="AH12" i="7"/>
  <c r="AH13" i="7"/>
  <c r="AH14" i="7"/>
  <c r="AH15" i="7"/>
  <c r="AH5" i="7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5" i="6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6" i="3"/>
  <c r="AH6" i="1"/>
  <c r="AH7" i="1"/>
  <c r="AH8" i="1"/>
  <c r="AH9" i="1"/>
  <c r="AH10" i="1"/>
  <c r="AH11" i="1"/>
  <c r="AH12" i="1"/>
  <c r="AH13" i="1"/>
  <c r="AH14" i="1"/>
  <c r="AH15" i="1"/>
  <c r="AH16" i="1"/>
  <c r="AH17" i="1"/>
  <c r="AH5" i="1"/>
  <c r="AH6" i="61"/>
  <c r="AH7" i="61"/>
  <c r="AH8" i="61"/>
  <c r="AH5" i="61"/>
  <c r="AH6" i="60"/>
  <c r="AH7" i="60"/>
  <c r="AH8" i="60"/>
  <c r="AH5" i="60"/>
  <c r="AH8" i="59"/>
  <c r="AH9" i="59"/>
  <c r="AH10" i="59"/>
  <c r="AH11" i="59"/>
  <c r="AH7" i="59"/>
  <c r="AJ6" i="55"/>
  <c r="AJ7" i="55"/>
  <c r="AJ8" i="55"/>
  <c r="AJ9" i="55"/>
  <c r="AJ10" i="55"/>
  <c r="AJ5" i="55"/>
  <c r="X6" i="75"/>
  <c r="X7" i="75"/>
  <c r="X8" i="75"/>
  <c r="X5" i="75"/>
  <c r="W5" i="75"/>
  <c r="W6" i="75"/>
  <c r="W7" i="75"/>
  <c r="W4" i="75"/>
  <c r="V7" i="75"/>
  <c r="V6" i="75"/>
  <c r="V5" i="75"/>
  <c r="V4" i="75"/>
  <c r="AH5" i="54"/>
  <c r="X13" i="21"/>
  <c r="Z5" i="85"/>
  <c r="Z10" i="84"/>
  <c r="Z11" i="84"/>
  <c r="Z12" i="84"/>
  <c r="Z13" i="84"/>
  <c r="Z9" i="84"/>
  <c r="Z10" i="83"/>
  <c r="Z11" i="83"/>
  <c r="Z12" i="83"/>
  <c r="Z13" i="83"/>
  <c r="Z14" i="83"/>
  <c r="Z15" i="83"/>
  <c r="Z16" i="83"/>
  <c r="Z17" i="83"/>
  <c r="Z9" i="83"/>
  <c r="Z8" i="83"/>
  <c r="Z7" i="83"/>
  <c r="Z5" i="82"/>
  <c r="Z10" i="81"/>
  <c r="Z11" i="81"/>
  <c r="Z12" i="81"/>
  <c r="Z9" i="81"/>
  <c r="Z8" i="81"/>
  <c r="Z7" i="81"/>
  <c r="Z6" i="81"/>
  <c r="Z5" i="81"/>
  <c r="Z17" i="80"/>
  <c r="Z18" i="80"/>
  <c r="Z19" i="80"/>
  <c r="Z20" i="80"/>
  <c r="Z13" i="76"/>
  <c r="Z7" i="75"/>
  <c r="Z6" i="75"/>
  <c r="Z5" i="75"/>
  <c r="Z7" i="69"/>
  <c r="Z9" i="67"/>
  <c r="Z6" i="67"/>
  <c r="Z7" i="67"/>
  <c r="Z8" i="67"/>
  <c r="Z5" i="67"/>
  <c r="Z14" i="66"/>
  <c r="Z16" i="64"/>
  <c r="Z17" i="64"/>
  <c r="Z20" i="64"/>
  <c r="Z8" i="65"/>
  <c r="Z5" i="65"/>
  <c r="AI5" i="54"/>
  <c r="AI7" i="50"/>
  <c r="AI6" i="50"/>
  <c r="AI5" i="50"/>
  <c r="AI6" i="48"/>
  <c r="AI5" i="48"/>
  <c r="AI6" i="47"/>
  <c r="AI5" i="47"/>
  <c r="AH9" i="46"/>
  <c r="O9" i="46"/>
  <c r="R9" i="46"/>
  <c r="P9" i="46"/>
  <c r="S9" i="46"/>
  <c r="Q9" i="46"/>
  <c r="T9" i="46"/>
  <c r="U9" i="46"/>
  <c r="O4" i="46"/>
  <c r="R4" i="46"/>
  <c r="P4" i="46"/>
  <c r="S4" i="46"/>
  <c r="Q4" i="46"/>
  <c r="T4" i="46"/>
  <c r="U4" i="46"/>
  <c r="V9" i="46"/>
  <c r="O8" i="46"/>
  <c r="R8" i="46"/>
  <c r="P8" i="46"/>
  <c r="S8" i="46"/>
  <c r="Q8" i="46"/>
  <c r="T8" i="46"/>
  <c r="U8" i="46"/>
  <c r="AI9" i="46"/>
  <c r="AH8" i="46"/>
  <c r="V8" i="46"/>
  <c r="O7" i="46"/>
  <c r="R7" i="46"/>
  <c r="P7" i="46"/>
  <c r="S7" i="46"/>
  <c r="Q7" i="46"/>
  <c r="T7" i="46"/>
  <c r="U7" i="46"/>
  <c r="AI8" i="46"/>
  <c r="AH7" i="46"/>
  <c r="V7" i="46"/>
  <c r="O6" i="46"/>
  <c r="R6" i="46"/>
  <c r="P6" i="46"/>
  <c r="S6" i="46"/>
  <c r="Q6" i="46"/>
  <c r="T6" i="46"/>
  <c r="U6" i="46"/>
  <c r="AI7" i="46"/>
  <c r="AH6" i="46"/>
  <c r="V6" i="46"/>
  <c r="O5" i="46"/>
  <c r="R5" i="46"/>
  <c r="P5" i="46"/>
  <c r="S5" i="46"/>
  <c r="Q5" i="46"/>
  <c r="T5" i="46"/>
  <c r="U5" i="46"/>
  <c r="AI6" i="46"/>
  <c r="AH5" i="46"/>
  <c r="V5" i="46"/>
  <c r="AI5" i="46"/>
  <c r="AI9" i="45"/>
  <c r="AI8" i="44"/>
  <c r="AI7" i="44"/>
  <c r="AI8" i="43"/>
  <c r="AI7" i="43"/>
  <c r="AI6" i="43"/>
  <c r="AI5" i="43"/>
  <c r="AI11" i="49"/>
  <c r="AI10" i="49"/>
  <c r="AI9" i="49"/>
  <c r="AI6" i="49"/>
  <c r="AI5" i="49"/>
  <c r="AI11" i="41"/>
  <c r="AI10" i="41"/>
  <c r="AI9" i="41"/>
  <c r="AI8" i="41"/>
  <c r="AI7" i="41"/>
  <c r="AI8" i="40"/>
  <c r="AI11" i="39"/>
  <c r="AI5" i="39"/>
  <c r="AI11" i="38"/>
  <c r="AI7" i="38"/>
  <c r="AI14" i="36"/>
  <c r="AI15" i="36"/>
  <c r="AI16" i="36"/>
  <c r="AI17" i="36"/>
  <c r="AI20" i="36"/>
  <c r="AI21" i="36"/>
  <c r="AI13" i="36"/>
  <c r="AI12" i="36"/>
  <c r="AI11" i="36"/>
  <c r="AI10" i="36"/>
  <c r="AI7" i="36"/>
  <c r="AI6" i="36"/>
  <c r="AI5" i="36"/>
  <c r="AI10" i="35"/>
  <c r="AI9" i="35"/>
  <c r="AI8" i="35"/>
  <c r="AI7" i="35"/>
  <c r="AI10" i="34"/>
  <c r="AI9" i="34"/>
  <c r="AI8" i="34"/>
  <c r="AI7" i="34"/>
  <c r="AI6" i="34"/>
  <c r="AI5" i="34"/>
  <c r="AI7" i="33"/>
  <c r="AI6" i="33"/>
  <c r="AI5" i="33"/>
  <c r="AI12" i="31"/>
  <c r="AI8" i="31"/>
  <c r="AI7" i="31"/>
  <c r="AI6" i="31"/>
  <c r="AI5" i="31"/>
  <c r="AI13" i="30"/>
  <c r="AI14" i="30"/>
  <c r="AI15" i="30"/>
  <c r="AI16" i="30"/>
  <c r="AI17" i="30"/>
  <c r="AI18" i="30"/>
  <c r="AI19" i="30"/>
  <c r="AI12" i="30"/>
  <c r="AI11" i="30"/>
  <c r="AI7" i="30"/>
  <c r="AI16" i="29"/>
  <c r="AH8" i="29"/>
  <c r="AH7" i="29"/>
  <c r="O7" i="29"/>
  <c r="R7" i="29"/>
  <c r="P7" i="29"/>
  <c r="S7" i="29"/>
  <c r="Q7" i="29"/>
  <c r="T7" i="29"/>
  <c r="U7" i="29"/>
  <c r="V7" i="29"/>
  <c r="AI13" i="29"/>
  <c r="AI12" i="29"/>
  <c r="AI11" i="29"/>
  <c r="AI10" i="29"/>
  <c r="AI9" i="29"/>
  <c r="AI13" i="27"/>
  <c r="AI12" i="27"/>
  <c r="AI11" i="27"/>
  <c r="AI10" i="27"/>
  <c r="AI9" i="27"/>
  <c r="AI8" i="27"/>
  <c r="AI7" i="27"/>
  <c r="AI6" i="27"/>
  <c r="AI5" i="27"/>
  <c r="AI7" i="26"/>
  <c r="AI6" i="25"/>
  <c r="AI5" i="25"/>
  <c r="AI9" i="24"/>
  <c r="AI10" i="24"/>
  <c r="AI11" i="24"/>
  <c r="AI12" i="24"/>
  <c r="AI8" i="24"/>
  <c r="AI7" i="24"/>
  <c r="AI6" i="24"/>
  <c r="AI5" i="24"/>
  <c r="AI9" i="23"/>
  <c r="AI8" i="23"/>
  <c r="AI5" i="23"/>
  <c r="AI9" i="22"/>
  <c r="AI8" i="22"/>
  <c r="AI7" i="22"/>
  <c r="AI6" i="22"/>
  <c r="AI5" i="22"/>
  <c r="AI10" i="21"/>
  <c r="AI11" i="21"/>
  <c r="AI12" i="21"/>
  <c r="AI13" i="21"/>
  <c r="AI14" i="21"/>
  <c r="AI9" i="21"/>
  <c r="AI6" i="19"/>
  <c r="AI5" i="19"/>
  <c r="AI20" i="18"/>
  <c r="AI18" i="17"/>
  <c r="AI19" i="17"/>
  <c r="AI6" i="12"/>
  <c r="AI7" i="12"/>
  <c r="AI8" i="12"/>
  <c r="AI9" i="12"/>
  <c r="AI10" i="12"/>
  <c r="AI11" i="12"/>
  <c r="AI6" i="11"/>
  <c r="AI7" i="11"/>
  <c r="AI8" i="11"/>
  <c r="AI5" i="11"/>
  <c r="AI5" i="12"/>
  <c r="AF17" i="15"/>
  <c r="O17" i="15"/>
  <c r="R17" i="15"/>
  <c r="P17" i="15"/>
  <c r="S17" i="15"/>
  <c r="Q17" i="15"/>
  <c r="T17" i="15"/>
  <c r="U17" i="15"/>
  <c r="O4" i="15"/>
  <c r="R4" i="15"/>
  <c r="P4" i="15"/>
  <c r="S4" i="15"/>
  <c r="Q4" i="15"/>
  <c r="T4" i="15"/>
  <c r="U4" i="15"/>
  <c r="V17" i="15"/>
  <c r="AF18" i="15"/>
  <c r="O18" i="15"/>
  <c r="R18" i="15"/>
  <c r="P18" i="15"/>
  <c r="S18" i="15"/>
  <c r="Q18" i="15"/>
  <c r="T18" i="15"/>
  <c r="U18" i="15"/>
  <c r="V18" i="15"/>
  <c r="AF26" i="15"/>
  <c r="O26" i="15"/>
  <c r="R26" i="15"/>
  <c r="P26" i="15"/>
  <c r="S26" i="15"/>
  <c r="Q26" i="15"/>
  <c r="T26" i="15"/>
  <c r="U26" i="15"/>
  <c r="V26" i="15"/>
  <c r="AF27" i="15"/>
  <c r="O27" i="15"/>
  <c r="R27" i="15"/>
  <c r="P27" i="15"/>
  <c r="S27" i="15"/>
  <c r="Q27" i="15"/>
  <c r="T27" i="15"/>
  <c r="U27" i="15"/>
  <c r="V27" i="15"/>
  <c r="AF30" i="15"/>
  <c r="O30" i="15"/>
  <c r="R30" i="15"/>
  <c r="P30" i="15"/>
  <c r="S30" i="15"/>
  <c r="Q30" i="15"/>
  <c r="T30" i="15"/>
  <c r="U30" i="15"/>
  <c r="V30" i="15"/>
  <c r="AF33" i="15"/>
  <c r="O33" i="15"/>
  <c r="R33" i="15"/>
  <c r="P33" i="15"/>
  <c r="S33" i="15"/>
  <c r="Q33" i="15"/>
  <c r="T33" i="15"/>
  <c r="U33" i="15"/>
  <c r="V33" i="15"/>
  <c r="O16" i="15"/>
  <c r="R16" i="15"/>
  <c r="P16" i="15"/>
  <c r="S16" i="15"/>
  <c r="Q16" i="15"/>
  <c r="T16" i="15"/>
  <c r="U16" i="15"/>
  <c r="AG17" i="15"/>
  <c r="AG18" i="15"/>
  <c r="O25" i="15"/>
  <c r="R25" i="15"/>
  <c r="P25" i="15"/>
  <c r="S25" i="15"/>
  <c r="Q25" i="15"/>
  <c r="T25" i="15"/>
  <c r="U25" i="15"/>
  <c r="AG26" i="15"/>
  <c r="AG27" i="15"/>
  <c r="O29" i="15"/>
  <c r="R29" i="15"/>
  <c r="P29" i="15"/>
  <c r="S29" i="15"/>
  <c r="Q29" i="15"/>
  <c r="T29" i="15"/>
  <c r="U29" i="15"/>
  <c r="AG30" i="15"/>
  <c r="O32" i="15"/>
  <c r="R32" i="15"/>
  <c r="P32" i="15"/>
  <c r="S32" i="15"/>
  <c r="Q32" i="15"/>
  <c r="T32" i="15"/>
  <c r="U32" i="15"/>
  <c r="AG33" i="15"/>
  <c r="AF5" i="15"/>
  <c r="O5" i="15"/>
  <c r="R5" i="15"/>
  <c r="P5" i="15"/>
  <c r="S5" i="15"/>
  <c r="Q5" i="15"/>
  <c r="T5" i="15"/>
  <c r="U5" i="15"/>
  <c r="V5" i="15"/>
  <c r="AG5" i="15"/>
  <c r="AF11" i="16"/>
  <c r="O11" i="16"/>
  <c r="R11" i="16"/>
  <c r="P11" i="16"/>
  <c r="S11" i="16"/>
  <c r="Q11" i="16"/>
  <c r="T11" i="16"/>
  <c r="U11" i="16"/>
  <c r="O5" i="16"/>
  <c r="R5" i="16"/>
  <c r="P5" i="16"/>
  <c r="S5" i="16"/>
  <c r="Q5" i="16"/>
  <c r="T5" i="16"/>
  <c r="U5" i="16"/>
  <c r="V11" i="16"/>
  <c r="AF12" i="16"/>
  <c r="O12" i="16"/>
  <c r="R12" i="16"/>
  <c r="P12" i="16"/>
  <c r="S12" i="16"/>
  <c r="Q12" i="16"/>
  <c r="T12" i="16"/>
  <c r="U12" i="16"/>
  <c r="V12" i="16"/>
  <c r="AF15" i="16"/>
  <c r="O15" i="16"/>
  <c r="R15" i="16"/>
  <c r="P15" i="16"/>
  <c r="S15" i="16"/>
  <c r="Q15" i="16"/>
  <c r="T15" i="16"/>
  <c r="U15" i="16"/>
  <c r="V15" i="16"/>
  <c r="O10" i="16"/>
  <c r="R10" i="16"/>
  <c r="P10" i="16"/>
  <c r="S10" i="16"/>
  <c r="Q10" i="16"/>
  <c r="T10" i="16"/>
  <c r="U10" i="16"/>
  <c r="AG11" i="16"/>
  <c r="AG12" i="16"/>
  <c r="O14" i="16"/>
  <c r="R14" i="16"/>
  <c r="P14" i="16"/>
  <c r="S14" i="16"/>
  <c r="Q14" i="16"/>
  <c r="T14" i="16"/>
  <c r="U14" i="16"/>
  <c r="AG15" i="16"/>
  <c r="AF10" i="16"/>
  <c r="V10" i="16"/>
  <c r="O9" i="16"/>
  <c r="R9" i="16"/>
  <c r="P9" i="16"/>
  <c r="S9" i="16"/>
  <c r="Q9" i="16"/>
  <c r="T9" i="16"/>
  <c r="U9" i="16"/>
  <c r="AG10" i="16"/>
  <c r="AF7" i="10"/>
  <c r="O7" i="10"/>
  <c r="R7" i="10"/>
  <c r="P7" i="10"/>
  <c r="S7" i="10"/>
  <c r="Q7" i="10"/>
  <c r="T7" i="10"/>
  <c r="U7" i="10"/>
  <c r="O5" i="10"/>
  <c r="R5" i="10"/>
  <c r="P5" i="10"/>
  <c r="S5" i="10"/>
  <c r="Q5" i="10"/>
  <c r="T5" i="10"/>
  <c r="U5" i="10"/>
  <c r="V7" i="10"/>
  <c r="AF10" i="10"/>
  <c r="O10" i="10"/>
  <c r="R10" i="10"/>
  <c r="P10" i="10"/>
  <c r="S10" i="10"/>
  <c r="Q10" i="10"/>
  <c r="T10" i="10"/>
  <c r="U10" i="10"/>
  <c r="V10" i="10"/>
  <c r="AF11" i="10"/>
  <c r="O11" i="10"/>
  <c r="R11" i="10"/>
  <c r="P11" i="10"/>
  <c r="S11" i="10"/>
  <c r="Q11" i="10"/>
  <c r="T11" i="10"/>
  <c r="U11" i="10"/>
  <c r="V11" i="10"/>
  <c r="AF12" i="10"/>
  <c r="O12" i="10"/>
  <c r="R12" i="10"/>
  <c r="P12" i="10"/>
  <c r="S12" i="10"/>
  <c r="Q12" i="10"/>
  <c r="T12" i="10"/>
  <c r="U12" i="10"/>
  <c r="V12" i="10"/>
  <c r="AF13" i="10"/>
  <c r="O13" i="10"/>
  <c r="R13" i="10"/>
  <c r="P13" i="10"/>
  <c r="S13" i="10"/>
  <c r="Q13" i="10"/>
  <c r="T13" i="10"/>
  <c r="U13" i="10"/>
  <c r="V13" i="10"/>
  <c r="AF14" i="10"/>
  <c r="O14" i="10"/>
  <c r="R14" i="10"/>
  <c r="P14" i="10"/>
  <c r="S14" i="10"/>
  <c r="Q14" i="10"/>
  <c r="T14" i="10"/>
  <c r="U14" i="10"/>
  <c r="V14" i="10"/>
  <c r="O6" i="10"/>
  <c r="R6" i="10"/>
  <c r="P6" i="10"/>
  <c r="S6" i="10"/>
  <c r="Q6" i="10"/>
  <c r="T6" i="10"/>
  <c r="U6" i="10"/>
  <c r="AG7" i="10"/>
  <c r="O9" i="10"/>
  <c r="R9" i="10"/>
  <c r="P9" i="10"/>
  <c r="S9" i="10"/>
  <c r="Q9" i="10"/>
  <c r="T9" i="10"/>
  <c r="U9" i="10"/>
  <c r="AG10" i="10"/>
  <c r="AG11" i="10"/>
  <c r="AG12" i="10"/>
  <c r="AG13" i="10"/>
  <c r="AG14" i="10"/>
  <c r="AF6" i="10"/>
  <c r="V6" i="10"/>
  <c r="AG6" i="10"/>
  <c r="AF8" i="9"/>
  <c r="O8" i="9"/>
  <c r="R8" i="9"/>
  <c r="P8" i="9"/>
  <c r="S8" i="9"/>
  <c r="Q8" i="9"/>
  <c r="T8" i="9"/>
  <c r="U8" i="9"/>
  <c r="O4" i="9"/>
  <c r="R4" i="9"/>
  <c r="P4" i="9"/>
  <c r="S4" i="9"/>
  <c r="Q4" i="9"/>
  <c r="T4" i="9"/>
  <c r="U4" i="9"/>
  <c r="V8" i="9"/>
  <c r="AF9" i="9"/>
  <c r="O9" i="9"/>
  <c r="R9" i="9"/>
  <c r="P9" i="9"/>
  <c r="S9" i="9"/>
  <c r="Q9" i="9"/>
  <c r="T9" i="9"/>
  <c r="U9" i="9"/>
  <c r="V9" i="9"/>
  <c r="AF10" i="9"/>
  <c r="O10" i="9"/>
  <c r="R10" i="9"/>
  <c r="P10" i="9"/>
  <c r="S10" i="9"/>
  <c r="Q10" i="9"/>
  <c r="T10" i="9"/>
  <c r="U10" i="9"/>
  <c r="V10" i="9"/>
  <c r="AF11" i="9"/>
  <c r="O11" i="9"/>
  <c r="R11" i="9"/>
  <c r="P11" i="9"/>
  <c r="S11" i="9"/>
  <c r="Q11" i="9"/>
  <c r="T11" i="9"/>
  <c r="U11" i="9"/>
  <c r="V11" i="9"/>
  <c r="AF12" i="9"/>
  <c r="O12" i="9"/>
  <c r="R12" i="9"/>
  <c r="P12" i="9"/>
  <c r="S12" i="9"/>
  <c r="Q12" i="9"/>
  <c r="T12" i="9"/>
  <c r="U12" i="9"/>
  <c r="V12" i="9"/>
  <c r="AF13" i="9"/>
  <c r="O13" i="9"/>
  <c r="R13" i="9"/>
  <c r="P13" i="9"/>
  <c r="S13" i="9"/>
  <c r="Q13" i="9"/>
  <c r="T13" i="9"/>
  <c r="U13" i="9"/>
  <c r="V13" i="9"/>
  <c r="O7" i="9"/>
  <c r="R7" i="9"/>
  <c r="P7" i="9"/>
  <c r="S7" i="9"/>
  <c r="Q7" i="9"/>
  <c r="T7" i="9"/>
  <c r="U7" i="9"/>
  <c r="AG8" i="9"/>
  <c r="AG9" i="9"/>
  <c r="AG10" i="9"/>
  <c r="AG11" i="9"/>
  <c r="AG12" i="9"/>
  <c r="AG13" i="9"/>
  <c r="AF5" i="9"/>
  <c r="O5" i="9"/>
  <c r="R5" i="9"/>
  <c r="P5" i="9"/>
  <c r="S5" i="9"/>
  <c r="Q5" i="9"/>
  <c r="T5" i="9"/>
  <c r="U5" i="9"/>
  <c r="V5" i="9"/>
  <c r="AG5" i="9"/>
  <c r="AF6" i="7"/>
  <c r="O6" i="7"/>
  <c r="R6" i="7"/>
  <c r="P6" i="7"/>
  <c r="S6" i="7"/>
  <c r="Q6" i="7"/>
  <c r="T6" i="7"/>
  <c r="U6" i="7"/>
  <c r="O4" i="7"/>
  <c r="R4" i="7"/>
  <c r="P4" i="7"/>
  <c r="S4" i="7"/>
  <c r="Q4" i="7"/>
  <c r="T4" i="7"/>
  <c r="U4" i="7"/>
  <c r="V6" i="7"/>
  <c r="AF7" i="7"/>
  <c r="O7" i="7"/>
  <c r="R7" i="7"/>
  <c r="P7" i="7"/>
  <c r="S7" i="7"/>
  <c r="Q7" i="7"/>
  <c r="T7" i="7"/>
  <c r="U7" i="7"/>
  <c r="V7" i="7"/>
  <c r="AF8" i="7"/>
  <c r="O8" i="7"/>
  <c r="R8" i="7"/>
  <c r="P8" i="7"/>
  <c r="S8" i="7"/>
  <c r="Q8" i="7"/>
  <c r="T8" i="7"/>
  <c r="U8" i="7"/>
  <c r="V8" i="7"/>
  <c r="AF9" i="7"/>
  <c r="O9" i="7"/>
  <c r="R9" i="7"/>
  <c r="P9" i="7"/>
  <c r="S9" i="7"/>
  <c r="Q9" i="7"/>
  <c r="T9" i="7"/>
  <c r="U9" i="7"/>
  <c r="V9" i="7"/>
  <c r="AF10" i="7"/>
  <c r="O10" i="7"/>
  <c r="R10" i="7"/>
  <c r="P10" i="7"/>
  <c r="S10" i="7"/>
  <c r="Q10" i="7"/>
  <c r="T10" i="7"/>
  <c r="U10" i="7"/>
  <c r="V10" i="7"/>
  <c r="AF11" i="7"/>
  <c r="O11" i="7"/>
  <c r="R11" i="7"/>
  <c r="P11" i="7"/>
  <c r="S11" i="7"/>
  <c r="Q11" i="7"/>
  <c r="T11" i="7"/>
  <c r="U11" i="7"/>
  <c r="V11" i="7"/>
  <c r="AF12" i="7"/>
  <c r="O12" i="7"/>
  <c r="R12" i="7"/>
  <c r="P12" i="7"/>
  <c r="S12" i="7"/>
  <c r="Q12" i="7"/>
  <c r="T12" i="7"/>
  <c r="U12" i="7"/>
  <c r="V12" i="7"/>
  <c r="AF13" i="7"/>
  <c r="O13" i="7"/>
  <c r="R13" i="7"/>
  <c r="P13" i="7"/>
  <c r="S13" i="7"/>
  <c r="Q13" i="7"/>
  <c r="T13" i="7"/>
  <c r="U13" i="7"/>
  <c r="V13" i="7"/>
  <c r="AF14" i="7"/>
  <c r="O14" i="7"/>
  <c r="R14" i="7"/>
  <c r="P14" i="7"/>
  <c r="S14" i="7"/>
  <c r="Q14" i="7"/>
  <c r="T14" i="7"/>
  <c r="U14" i="7"/>
  <c r="V14" i="7"/>
  <c r="AF15" i="7"/>
  <c r="O15" i="7"/>
  <c r="R15" i="7"/>
  <c r="P15" i="7"/>
  <c r="S15" i="7"/>
  <c r="Q15" i="7"/>
  <c r="T15" i="7"/>
  <c r="U15" i="7"/>
  <c r="V15" i="7"/>
  <c r="O5" i="7"/>
  <c r="R5" i="7"/>
  <c r="P5" i="7"/>
  <c r="S5" i="7"/>
  <c r="Q5" i="7"/>
  <c r="T5" i="7"/>
  <c r="U5" i="7"/>
  <c r="AG6" i="7"/>
  <c r="AG7" i="7"/>
  <c r="AG8" i="7"/>
  <c r="AG9" i="7"/>
  <c r="AG10" i="7"/>
  <c r="AG11" i="7"/>
  <c r="AG12" i="7"/>
  <c r="AG13" i="7"/>
  <c r="AG14" i="7"/>
  <c r="AG15" i="7"/>
  <c r="AF5" i="7"/>
  <c r="V5" i="7"/>
  <c r="AG5" i="7"/>
  <c r="AF6" i="6"/>
  <c r="O6" i="6"/>
  <c r="R6" i="6"/>
  <c r="P6" i="6"/>
  <c r="S6" i="6"/>
  <c r="Q6" i="6"/>
  <c r="T6" i="6"/>
  <c r="U6" i="6"/>
  <c r="O4" i="6"/>
  <c r="R4" i="6"/>
  <c r="P4" i="6"/>
  <c r="S4" i="6"/>
  <c r="Q4" i="6"/>
  <c r="T4" i="6"/>
  <c r="U4" i="6"/>
  <c r="V6" i="6"/>
  <c r="AF7" i="6"/>
  <c r="O7" i="6"/>
  <c r="R7" i="6"/>
  <c r="P7" i="6"/>
  <c r="S7" i="6"/>
  <c r="Q7" i="6"/>
  <c r="T7" i="6"/>
  <c r="U7" i="6"/>
  <c r="V7" i="6"/>
  <c r="AF8" i="6"/>
  <c r="O8" i="6"/>
  <c r="R8" i="6"/>
  <c r="P8" i="6"/>
  <c r="S8" i="6"/>
  <c r="Q8" i="6"/>
  <c r="T8" i="6"/>
  <c r="U8" i="6"/>
  <c r="V8" i="6"/>
  <c r="AF9" i="6"/>
  <c r="O9" i="6"/>
  <c r="R9" i="6"/>
  <c r="P9" i="6"/>
  <c r="S9" i="6"/>
  <c r="Q9" i="6"/>
  <c r="T9" i="6"/>
  <c r="U9" i="6"/>
  <c r="V9" i="6"/>
  <c r="AF10" i="6"/>
  <c r="O10" i="6"/>
  <c r="R10" i="6"/>
  <c r="P10" i="6"/>
  <c r="S10" i="6"/>
  <c r="Q10" i="6"/>
  <c r="T10" i="6"/>
  <c r="U10" i="6"/>
  <c r="V10" i="6"/>
  <c r="AF11" i="6"/>
  <c r="O11" i="6"/>
  <c r="R11" i="6"/>
  <c r="P11" i="6"/>
  <c r="S11" i="6"/>
  <c r="Q11" i="6"/>
  <c r="T11" i="6"/>
  <c r="U11" i="6"/>
  <c r="V11" i="6"/>
  <c r="AF12" i="6"/>
  <c r="O12" i="6"/>
  <c r="R12" i="6"/>
  <c r="P12" i="6"/>
  <c r="S12" i="6"/>
  <c r="Q12" i="6"/>
  <c r="T12" i="6"/>
  <c r="U12" i="6"/>
  <c r="V12" i="6"/>
  <c r="AF13" i="6"/>
  <c r="O13" i="6"/>
  <c r="R13" i="6"/>
  <c r="P13" i="6"/>
  <c r="S13" i="6"/>
  <c r="Q13" i="6"/>
  <c r="T13" i="6"/>
  <c r="U13" i="6"/>
  <c r="V13" i="6"/>
  <c r="AF14" i="6"/>
  <c r="O14" i="6"/>
  <c r="R14" i="6"/>
  <c r="P14" i="6"/>
  <c r="S14" i="6"/>
  <c r="Q14" i="6"/>
  <c r="T14" i="6"/>
  <c r="U14" i="6"/>
  <c r="V14" i="6"/>
  <c r="AF15" i="6"/>
  <c r="O15" i="6"/>
  <c r="R15" i="6"/>
  <c r="P15" i="6"/>
  <c r="S15" i="6"/>
  <c r="Q15" i="6"/>
  <c r="T15" i="6"/>
  <c r="U15" i="6"/>
  <c r="V15" i="6"/>
  <c r="AF16" i="6"/>
  <c r="O16" i="6"/>
  <c r="R16" i="6"/>
  <c r="P16" i="6"/>
  <c r="S16" i="6"/>
  <c r="Q16" i="6"/>
  <c r="T16" i="6"/>
  <c r="U16" i="6"/>
  <c r="V16" i="6"/>
  <c r="AF17" i="6"/>
  <c r="O17" i="6"/>
  <c r="R17" i="6"/>
  <c r="P17" i="6"/>
  <c r="S17" i="6"/>
  <c r="Q17" i="6"/>
  <c r="T17" i="6"/>
  <c r="U17" i="6"/>
  <c r="V17" i="6"/>
  <c r="AF18" i="6"/>
  <c r="O18" i="6"/>
  <c r="R18" i="6"/>
  <c r="P18" i="6"/>
  <c r="S18" i="6"/>
  <c r="Q18" i="6"/>
  <c r="T18" i="6"/>
  <c r="U18" i="6"/>
  <c r="V18" i="6"/>
  <c r="O5" i="6"/>
  <c r="R5" i="6"/>
  <c r="P5" i="6"/>
  <c r="S5" i="6"/>
  <c r="Q5" i="6"/>
  <c r="T5" i="6"/>
  <c r="U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F5" i="6"/>
  <c r="V5" i="6"/>
  <c r="AG5" i="6"/>
  <c r="AF10" i="5"/>
  <c r="O10" i="5"/>
  <c r="R10" i="5"/>
  <c r="P10" i="5"/>
  <c r="S10" i="5"/>
  <c r="Q10" i="5"/>
  <c r="T10" i="5"/>
  <c r="U10" i="5"/>
  <c r="O4" i="5"/>
  <c r="R4" i="5"/>
  <c r="P4" i="5"/>
  <c r="S4" i="5"/>
  <c r="Q4" i="5"/>
  <c r="T4" i="5"/>
  <c r="U4" i="5"/>
  <c r="V10" i="5"/>
  <c r="AF11" i="5"/>
  <c r="O11" i="5"/>
  <c r="R11" i="5"/>
  <c r="P11" i="5"/>
  <c r="S11" i="5"/>
  <c r="Q11" i="5"/>
  <c r="T11" i="5"/>
  <c r="U11" i="5"/>
  <c r="V11" i="5"/>
  <c r="AF12" i="5"/>
  <c r="O12" i="5"/>
  <c r="R12" i="5"/>
  <c r="P12" i="5"/>
  <c r="S12" i="5"/>
  <c r="Q12" i="5"/>
  <c r="T12" i="5"/>
  <c r="U12" i="5"/>
  <c r="V12" i="5"/>
  <c r="AF13" i="5"/>
  <c r="O13" i="5"/>
  <c r="R13" i="5"/>
  <c r="P13" i="5"/>
  <c r="S13" i="5"/>
  <c r="Q13" i="5"/>
  <c r="T13" i="5"/>
  <c r="U13" i="5"/>
  <c r="V13" i="5"/>
  <c r="AF16" i="5"/>
  <c r="O16" i="5"/>
  <c r="R16" i="5"/>
  <c r="P16" i="5"/>
  <c r="S16" i="5"/>
  <c r="Q16" i="5"/>
  <c r="T16" i="5"/>
  <c r="U16" i="5"/>
  <c r="V16" i="5"/>
  <c r="AF20" i="5"/>
  <c r="O20" i="5"/>
  <c r="R20" i="5"/>
  <c r="P20" i="5"/>
  <c r="S20" i="5"/>
  <c r="Q20" i="5"/>
  <c r="T20" i="5"/>
  <c r="U20" i="5"/>
  <c r="V20" i="5"/>
  <c r="AF21" i="5"/>
  <c r="O21" i="5"/>
  <c r="R21" i="5"/>
  <c r="P21" i="5"/>
  <c r="S21" i="5"/>
  <c r="Q21" i="5"/>
  <c r="T21" i="5"/>
  <c r="U21" i="5"/>
  <c r="V21" i="5"/>
  <c r="AF26" i="5"/>
  <c r="O26" i="5"/>
  <c r="R26" i="5"/>
  <c r="P26" i="5"/>
  <c r="S26" i="5"/>
  <c r="Q26" i="5"/>
  <c r="T26" i="5"/>
  <c r="U26" i="5"/>
  <c r="V26" i="5"/>
  <c r="AF27" i="5"/>
  <c r="O27" i="5"/>
  <c r="R27" i="5"/>
  <c r="P27" i="5"/>
  <c r="S27" i="5"/>
  <c r="Q27" i="5"/>
  <c r="T27" i="5"/>
  <c r="U27" i="5"/>
  <c r="V27" i="5"/>
  <c r="O9" i="5"/>
  <c r="R9" i="5"/>
  <c r="P9" i="5"/>
  <c r="S9" i="5"/>
  <c r="Q9" i="5"/>
  <c r="T9" i="5"/>
  <c r="U9" i="5"/>
  <c r="AG10" i="5"/>
  <c r="AG11" i="5"/>
  <c r="AG12" i="5"/>
  <c r="AG13" i="5"/>
  <c r="O15" i="5"/>
  <c r="R15" i="5"/>
  <c r="P15" i="5"/>
  <c r="S15" i="5"/>
  <c r="Q15" i="5"/>
  <c r="T15" i="5"/>
  <c r="U15" i="5"/>
  <c r="AG16" i="5"/>
  <c r="O19" i="5"/>
  <c r="R19" i="5"/>
  <c r="P19" i="5"/>
  <c r="S19" i="5"/>
  <c r="Q19" i="5"/>
  <c r="T19" i="5"/>
  <c r="U19" i="5"/>
  <c r="AG20" i="5"/>
  <c r="AG21" i="5"/>
  <c r="O25" i="5"/>
  <c r="R25" i="5"/>
  <c r="P25" i="5"/>
  <c r="S25" i="5"/>
  <c r="Q25" i="5"/>
  <c r="T25" i="5"/>
  <c r="U25" i="5"/>
  <c r="AG26" i="5"/>
  <c r="AG27" i="5"/>
  <c r="AF5" i="5"/>
  <c r="O5" i="5"/>
  <c r="R5" i="5"/>
  <c r="P5" i="5"/>
  <c r="S5" i="5"/>
  <c r="Q5" i="5"/>
  <c r="T5" i="5"/>
  <c r="U5" i="5"/>
  <c r="V5" i="5"/>
  <c r="AG5" i="5"/>
  <c r="AF10" i="4"/>
  <c r="O10" i="4"/>
  <c r="R10" i="4"/>
  <c r="P10" i="4"/>
  <c r="S10" i="4"/>
  <c r="Q10" i="4"/>
  <c r="T10" i="4"/>
  <c r="U10" i="4"/>
  <c r="O4" i="4"/>
  <c r="R4" i="4"/>
  <c r="P4" i="4"/>
  <c r="S4" i="4"/>
  <c r="Q4" i="4"/>
  <c r="T4" i="4"/>
  <c r="U4" i="4"/>
  <c r="V10" i="4"/>
  <c r="AF11" i="4"/>
  <c r="O11" i="4"/>
  <c r="R11" i="4"/>
  <c r="P11" i="4"/>
  <c r="S11" i="4"/>
  <c r="Q11" i="4"/>
  <c r="T11" i="4"/>
  <c r="U11" i="4"/>
  <c r="V11" i="4"/>
  <c r="AF12" i="4"/>
  <c r="O12" i="4"/>
  <c r="R12" i="4"/>
  <c r="P12" i="4"/>
  <c r="S12" i="4"/>
  <c r="Q12" i="4"/>
  <c r="T12" i="4"/>
  <c r="U12" i="4"/>
  <c r="V12" i="4"/>
  <c r="AF13" i="4"/>
  <c r="O13" i="4"/>
  <c r="R13" i="4"/>
  <c r="P13" i="4"/>
  <c r="S13" i="4"/>
  <c r="Q13" i="4"/>
  <c r="T13" i="4"/>
  <c r="U13" i="4"/>
  <c r="V13" i="4"/>
  <c r="AF14" i="4"/>
  <c r="O14" i="4"/>
  <c r="R14" i="4"/>
  <c r="P14" i="4"/>
  <c r="S14" i="4"/>
  <c r="Q14" i="4"/>
  <c r="T14" i="4"/>
  <c r="U14" i="4"/>
  <c r="V14" i="4"/>
  <c r="AF15" i="4"/>
  <c r="O15" i="4"/>
  <c r="R15" i="4"/>
  <c r="P15" i="4"/>
  <c r="S15" i="4"/>
  <c r="Q15" i="4"/>
  <c r="T15" i="4"/>
  <c r="U15" i="4"/>
  <c r="V15" i="4"/>
  <c r="AF16" i="4"/>
  <c r="O16" i="4"/>
  <c r="R16" i="4"/>
  <c r="P16" i="4"/>
  <c r="S16" i="4"/>
  <c r="Q16" i="4"/>
  <c r="T16" i="4"/>
  <c r="U16" i="4"/>
  <c r="V16" i="4"/>
  <c r="AF20" i="4"/>
  <c r="O20" i="4"/>
  <c r="R20" i="4"/>
  <c r="P20" i="4"/>
  <c r="S20" i="4"/>
  <c r="Q20" i="4"/>
  <c r="T20" i="4"/>
  <c r="U20" i="4"/>
  <c r="V20" i="4"/>
  <c r="AF21" i="4"/>
  <c r="O21" i="4"/>
  <c r="R21" i="4"/>
  <c r="P21" i="4"/>
  <c r="S21" i="4"/>
  <c r="Q21" i="4"/>
  <c r="T21" i="4"/>
  <c r="U21" i="4"/>
  <c r="V21" i="4"/>
  <c r="AF26" i="4"/>
  <c r="O26" i="4"/>
  <c r="R26" i="4"/>
  <c r="P26" i="4"/>
  <c r="S26" i="4"/>
  <c r="Q26" i="4"/>
  <c r="T26" i="4"/>
  <c r="U26" i="4"/>
  <c r="V26" i="4"/>
  <c r="AF27" i="4"/>
  <c r="O27" i="4"/>
  <c r="R27" i="4"/>
  <c r="P27" i="4"/>
  <c r="S27" i="4"/>
  <c r="Q27" i="4"/>
  <c r="T27" i="4"/>
  <c r="U27" i="4"/>
  <c r="V27" i="4"/>
  <c r="O9" i="4"/>
  <c r="R9" i="4"/>
  <c r="P9" i="4"/>
  <c r="S9" i="4"/>
  <c r="Q9" i="4"/>
  <c r="T9" i="4"/>
  <c r="U9" i="4"/>
  <c r="AG10" i="4"/>
  <c r="AG11" i="4"/>
  <c r="AG12" i="4"/>
  <c r="AG13" i="4"/>
  <c r="AG14" i="4"/>
  <c r="AG15" i="4"/>
  <c r="AG16" i="4"/>
  <c r="O19" i="4"/>
  <c r="R19" i="4"/>
  <c r="P19" i="4"/>
  <c r="S19" i="4"/>
  <c r="Q19" i="4"/>
  <c r="T19" i="4"/>
  <c r="U19" i="4"/>
  <c r="AG20" i="4"/>
  <c r="AG21" i="4"/>
  <c r="O25" i="4"/>
  <c r="R25" i="4"/>
  <c r="P25" i="4"/>
  <c r="S25" i="4"/>
  <c r="Q25" i="4"/>
  <c r="T25" i="4"/>
  <c r="U25" i="4"/>
  <c r="AG26" i="4"/>
  <c r="AG27" i="4"/>
  <c r="AF5" i="4"/>
  <c r="O5" i="4"/>
  <c r="R5" i="4"/>
  <c r="P5" i="4"/>
  <c r="S5" i="4"/>
  <c r="Q5" i="4"/>
  <c r="T5" i="4"/>
  <c r="U5" i="4"/>
  <c r="V5" i="4"/>
  <c r="AG5" i="4"/>
  <c r="AF9" i="3"/>
  <c r="O9" i="3"/>
  <c r="R9" i="3"/>
  <c r="P9" i="3"/>
  <c r="S9" i="3"/>
  <c r="Q9" i="3"/>
  <c r="T9" i="3"/>
  <c r="U9" i="3"/>
  <c r="O5" i="3"/>
  <c r="R5" i="3"/>
  <c r="P5" i="3"/>
  <c r="S5" i="3"/>
  <c r="Q5" i="3"/>
  <c r="T5" i="3"/>
  <c r="U5" i="3"/>
  <c r="V9" i="3"/>
  <c r="AF10" i="3"/>
  <c r="O10" i="3"/>
  <c r="R10" i="3"/>
  <c r="P10" i="3"/>
  <c r="S10" i="3"/>
  <c r="Q10" i="3"/>
  <c r="T10" i="3"/>
  <c r="U10" i="3"/>
  <c r="V10" i="3"/>
  <c r="AF11" i="3"/>
  <c r="O11" i="3"/>
  <c r="R11" i="3"/>
  <c r="P11" i="3"/>
  <c r="S11" i="3"/>
  <c r="Q11" i="3"/>
  <c r="T11" i="3"/>
  <c r="U11" i="3"/>
  <c r="V11" i="3"/>
  <c r="AF12" i="3"/>
  <c r="O12" i="3"/>
  <c r="R12" i="3"/>
  <c r="P12" i="3"/>
  <c r="S12" i="3"/>
  <c r="Q12" i="3"/>
  <c r="T12" i="3"/>
  <c r="U12" i="3"/>
  <c r="V12" i="3"/>
  <c r="AF13" i="3"/>
  <c r="O13" i="3"/>
  <c r="R13" i="3"/>
  <c r="P13" i="3"/>
  <c r="S13" i="3"/>
  <c r="Q13" i="3"/>
  <c r="T13" i="3"/>
  <c r="U13" i="3"/>
  <c r="V13" i="3"/>
  <c r="AF14" i="3"/>
  <c r="O14" i="3"/>
  <c r="R14" i="3"/>
  <c r="P14" i="3"/>
  <c r="S14" i="3"/>
  <c r="Q14" i="3"/>
  <c r="T14" i="3"/>
  <c r="U14" i="3"/>
  <c r="V14" i="3"/>
  <c r="AF15" i="3"/>
  <c r="O15" i="3"/>
  <c r="R15" i="3"/>
  <c r="P15" i="3"/>
  <c r="S15" i="3"/>
  <c r="Q15" i="3"/>
  <c r="T15" i="3"/>
  <c r="U15" i="3"/>
  <c r="V15" i="3"/>
  <c r="AF16" i="3"/>
  <c r="O16" i="3"/>
  <c r="R16" i="3"/>
  <c r="P16" i="3"/>
  <c r="S16" i="3"/>
  <c r="Q16" i="3"/>
  <c r="T16" i="3"/>
  <c r="U16" i="3"/>
  <c r="V16" i="3"/>
  <c r="AF17" i="3"/>
  <c r="O17" i="3"/>
  <c r="R17" i="3"/>
  <c r="P17" i="3"/>
  <c r="S17" i="3"/>
  <c r="Q17" i="3"/>
  <c r="T17" i="3"/>
  <c r="U17" i="3"/>
  <c r="V17" i="3"/>
  <c r="AF18" i="3"/>
  <c r="O18" i="3"/>
  <c r="R18" i="3"/>
  <c r="P18" i="3"/>
  <c r="S18" i="3"/>
  <c r="Q18" i="3"/>
  <c r="T18" i="3"/>
  <c r="U18" i="3"/>
  <c r="V18" i="3"/>
  <c r="AF19" i="3"/>
  <c r="O19" i="3"/>
  <c r="R19" i="3"/>
  <c r="P19" i="3"/>
  <c r="S19" i="3"/>
  <c r="Q19" i="3"/>
  <c r="T19" i="3"/>
  <c r="U19" i="3"/>
  <c r="V19" i="3"/>
  <c r="AF20" i="3"/>
  <c r="O20" i="3"/>
  <c r="R20" i="3"/>
  <c r="P20" i="3"/>
  <c r="S20" i="3"/>
  <c r="Q20" i="3"/>
  <c r="T20" i="3"/>
  <c r="U20" i="3"/>
  <c r="V20" i="3"/>
  <c r="AF21" i="3"/>
  <c r="O21" i="3"/>
  <c r="R21" i="3"/>
  <c r="P21" i="3"/>
  <c r="S21" i="3"/>
  <c r="Q21" i="3"/>
  <c r="T21" i="3"/>
  <c r="U21" i="3"/>
  <c r="V21" i="3"/>
  <c r="AF6" i="3"/>
  <c r="O6" i="3"/>
  <c r="R6" i="3"/>
  <c r="P6" i="3"/>
  <c r="S6" i="3"/>
  <c r="Q6" i="3"/>
  <c r="T6" i="3"/>
  <c r="U6" i="3"/>
  <c r="V6" i="3"/>
  <c r="O8" i="3"/>
  <c r="R8" i="3"/>
  <c r="P8" i="3"/>
  <c r="S8" i="3"/>
  <c r="Q8" i="3"/>
  <c r="T8" i="3"/>
  <c r="U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6" i="3"/>
  <c r="AF6" i="1"/>
  <c r="O6" i="1"/>
  <c r="R6" i="1"/>
  <c r="P6" i="1"/>
  <c r="S6" i="1"/>
  <c r="Q6" i="1"/>
  <c r="T6" i="1"/>
  <c r="U6" i="1"/>
  <c r="O4" i="1"/>
  <c r="R4" i="1"/>
  <c r="P4" i="1"/>
  <c r="S4" i="1"/>
  <c r="Q4" i="1"/>
  <c r="T4" i="1"/>
  <c r="U4" i="1"/>
  <c r="V6" i="1"/>
  <c r="AF7" i="1"/>
  <c r="O7" i="1"/>
  <c r="R7" i="1"/>
  <c r="P7" i="1"/>
  <c r="S7" i="1"/>
  <c r="Q7" i="1"/>
  <c r="T7" i="1"/>
  <c r="U7" i="1"/>
  <c r="V7" i="1"/>
  <c r="AF8" i="1"/>
  <c r="O8" i="1"/>
  <c r="R8" i="1"/>
  <c r="P8" i="1"/>
  <c r="S8" i="1"/>
  <c r="Q8" i="1"/>
  <c r="T8" i="1"/>
  <c r="U8" i="1"/>
  <c r="V8" i="1"/>
  <c r="AF9" i="1"/>
  <c r="O9" i="1"/>
  <c r="R9" i="1"/>
  <c r="P9" i="1"/>
  <c r="S9" i="1"/>
  <c r="Q9" i="1"/>
  <c r="T9" i="1"/>
  <c r="U9" i="1"/>
  <c r="V9" i="1"/>
  <c r="AF10" i="1"/>
  <c r="O10" i="1"/>
  <c r="R10" i="1"/>
  <c r="P10" i="1"/>
  <c r="S10" i="1"/>
  <c r="Q10" i="1"/>
  <c r="T10" i="1"/>
  <c r="U10" i="1"/>
  <c r="V10" i="1"/>
  <c r="AF11" i="1"/>
  <c r="O11" i="1"/>
  <c r="R11" i="1"/>
  <c r="P11" i="1"/>
  <c r="S11" i="1"/>
  <c r="Q11" i="1"/>
  <c r="T11" i="1"/>
  <c r="U11" i="1"/>
  <c r="V11" i="1"/>
  <c r="AF12" i="1"/>
  <c r="O12" i="1"/>
  <c r="R12" i="1"/>
  <c r="P12" i="1"/>
  <c r="S12" i="1"/>
  <c r="Q12" i="1"/>
  <c r="T12" i="1"/>
  <c r="U12" i="1"/>
  <c r="V12" i="1"/>
  <c r="AF13" i="1"/>
  <c r="O13" i="1"/>
  <c r="R13" i="1"/>
  <c r="P13" i="1"/>
  <c r="S13" i="1"/>
  <c r="Q13" i="1"/>
  <c r="T13" i="1"/>
  <c r="U13" i="1"/>
  <c r="V13" i="1"/>
  <c r="AF14" i="1"/>
  <c r="O14" i="1"/>
  <c r="R14" i="1"/>
  <c r="P14" i="1"/>
  <c r="S14" i="1"/>
  <c r="Q14" i="1"/>
  <c r="T14" i="1"/>
  <c r="U14" i="1"/>
  <c r="V14" i="1"/>
  <c r="AF15" i="1"/>
  <c r="O15" i="1"/>
  <c r="R15" i="1"/>
  <c r="P15" i="1"/>
  <c r="S15" i="1"/>
  <c r="Q15" i="1"/>
  <c r="T15" i="1"/>
  <c r="U15" i="1"/>
  <c r="V15" i="1"/>
  <c r="AF16" i="1"/>
  <c r="O16" i="1"/>
  <c r="R16" i="1"/>
  <c r="P16" i="1"/>
  <c r="S16" i="1"/>
  <c r="Q16" i="1"/>
  <c r="T16" i="1"/>
  <c r="U16" i="1"/>
  <c r="V16" i="1"/>
  <c r="AF17" i="1"/>
  <c r="O17" i="1"/>
  <c r="R17" i="1"/>
  <c r="P17" i="1"/>
  <c r="S17" i="1"/>
  <c r="Q17" i="1"/>
  <c r="T17" i="1"/>
  <c r="U17" i="1"/>
  <c r="V17" i="1"/>
  <c r="AF5" i="1"/>
  <c r="O5" i="1"/>
  <c r="R5" i="1"/>
  <c r="P5" i="1"/>
  <c r="S5" i="1"/>
  <c r="Q5" i="1"/>
  <c r="T5" i="1"/>
  <c r="U5" i="1"/>
  <c r="V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5" i="1"/>
  <c r="AF6" i="61"/>
  <c r="O6" i="61"/>
  <c r="R6" i="61"/>
  <c r="P6" i="61"/>
  <c r="S6" i="61"/>
  <c r="Q6" i="61"/>
  <c r="T6" i="61"/>
  <c r="U6" i="61"/>
  <c r="O4" i="61"/>
  <c r="R4" i="61"/>
  <c r="P4" i="61"/>
  <c r="S4" i="61"/>
  <c r="Q4" i="61"/>
  <c r="T4" i="61"/>
  <c r="U4" i="61"/>
  <c r="V6" i="61"/>
  <c r="AF7" i="61"/>
  <c r="O7" i="61"/>
  <c r="R7" i="61"/>
  <c r="P7" i="61"/>
  <c r="S7" i="61"/>
  <c r="Q7" i="61"/>
  <c r="T7" i="61"/>
  <c r="U7" i="61"/>
  <c r="V7" i="61"/>
  <c r="AF8" i="61"/>
  <c r="O8" i="61"/>
  <c r="R8" i="61"/>
  <c r="P8" i="61"/>
  <c r="S8" i="61"/>
  <c r="Q8" i="61"/>
  <c r="T8" i="61"/>
  <c r="U8" i="61"/>
  <c r="V8" i="61"/>
  <c r="AF5" i="61"/>
  <c r="O5" i="61"/>
  <c r="R5" i="61"/>
  <c r="P5" i="61"/>
  <c r="S5" i="61"/>
  <c r="Q5" i="61"/>
  <c r="T5" i="61"/>
  <c r="U5" i="61"/>
  <c r="V5" i="61"/>
  <c r="AG6" i="61"/>
  <c r="AG7" i="61"/>
  <c r="AG8" i="61"/>
  <c r="AG5" i="61"/>
  <c r="AF6" i="60"/>
  <c r="O6" i="60"/>
  <c r="R6" i="60"/>
  <c r="P6" i="60"/>
  <c r="S6" i="60"/>
  <c r="Q6" i="60"/>
  <c r="T6" i="60"/>
  <c r="U6" i="60"/>
  <c r="O4" i="60"/>
  <c r="R4" i="60"/>
  <c r="P4" i="60"/>
  <c r="S4" i="60"/>
  <c r="Q4" i="60"/>
  <c r="T4" i="60"/>
  <c r="U4" i="60"/>
  <c r="V6" i="60"/>
  <c r="AF7" i="60"/>
  <c r="O7" i="60"/>
  <c r="R7" i="60"/>
  <c r="P7" i="60"/>
  <c r="S7" i="60"/>
  <c r="Q7" i="60"/>
  <c r="T7" i="60"/>
  <c r="U7" i="60"/>
  <c r="V7" i="60"/>
  <c r="AF8" i="60"/>
  <c r="O8" i="60"/>
  <c r="R8" i="60"/>
  <c r="P8" i="60"/>
  <c r="S8" i="60"/>
  <c r="Q8" i="60"/>
  <c r="T8" i="60"/>
  <c r="U8" i="60"/>
  <c r="V8" i="60"/>
  <c r="AF5" i="60"/>
  <c r="O5" i="60"/>
  <c r="R5" i="60"/>
  <c r="P5" i="60"/>
  <c r="S5" i="60"/>
  <c r="Q5" i="60"/>
  <c r="T5" i="60"/>
  <c r="U5" i="60"/>
  <c r="V5" i="60"/>
  <c r="AG6" i="60"/>
  <c r="AG7" i="60"/>
  <c r="AG8" i="60"/>
  <c r="AG5" i="60"/>
  <c r="AF7" i="59"/>
  <c r="O7" i="59"/>
  <c r="R7" i="59"/>
  <c r="P7" i="59"/>
  <c r="S7" i="59"/>
  <c r="Q7" i="59"/>
  <c r="T7" i="59"/>
  <c r="U7" i="59"/>
  <c r="O4" i="59"/>
  <c r="R4" i="59"/>
  <c r="P4" i="59"/>
  <c r="S4" i="59"/>
  <c r="Q4" i="59"/>
  <c r="T4" i="59"/>
  <c r="U4" i="59"/>
  <c r="V7" i="59"/>
  <c r="O8" i="59"/>
  <c r="R8" i="59"/>
  <c r="P8" i="59"/>
  <c r="S8" i="59"/>
  <c r="Q8" i="59"/>
  <c r="T8" i="59"/>
  <c r="U8" i="59"/>
  <c r="AG8" i="59"/>
  <c r="O9" i="59"/>
  <c r="R9" i="59"/>
  <c r="P9" i="59"/>
  <c r="S9" i="59"/>
  <c r="Q9" i="59"/>
  <c r="T9" i="59"/>
  <c r="U9" i="59"/>
  <c r="AG9" i="59"/>
  <c r="O10" i="59"/>
  <c r="R10" i="59"/>
  <c r="P10" i="59"/>
  <c r="S10" i="59"/>
  <c r="Q10" i="59"/>
  <c r="T10" i="59"/>
  <c r="U10" i="59"/>
  <c r="AG10" i="59"/>
  <c r="O11" i="59"/>
  <c r="R11" i="59"/>
  <c r="P11" i="59"/>
  <c r="S11" i="59"/>
  <c r="Q11" i="59"/>
  <c r="T11" i="59"/>
  <c r="U11" i="59"/>
  <c r="AG11" i="59"/>
  <c r="O6" i="59"/>
  <c r="R6" i="59"/>
  <c r="P6" i="59"/>
  <c r="S6" i="59"/>
  <c r="Q6" i="59"/>
  <c r="T6" i="59"/>
  <c r="U6" i="59"/>
  <c r="AG7" i="59"/>
  <c r="AH6" i="55"/>
  <c r="O6" i="55"/>
  <c r="R6" i="55"/>
  <c r="P6" i="55"/>
  <c r="S6" i="55"/>
  <c r="Q6" i="55"/>
  <c r="T6" i="55"/>
  <c r="U6" i="55"/>
  <c r="O4" i="55"/>
  <c r="R4" i="55"/>
  <c r="P4" i="55"/>
  <c r="S4" i="55"/>
  <c r="Q4" i="55"/>
  <c r="T4" i="55"/>
  <c r="U4" i="55"/>
  <c r="V6" i="55"/>
  <c r="AH9" i="55"/>
  <c r="O9" i="55"/>
  <c r="R9" i="55"/>
  <c r="P9" i="55"/>
  <c r="S9" i="55"/>
  <c r="Q9" i="55"/>
  <c r="T9" i="55"/>
  <c r="U9" i="55"/>
  <c r="V9" i="55"/>
  <c r="AH10" i="55"/>
  <c r="O10" i="55"/>
  <c r="R10" i="55"/>
  <c r="P10" i="55"/>
  <c r="S10" i="55"/>
  <c r="Q10" i="55"/>
  <c r="T10" i="55"/>
  <c r="U10" i="55"/>
  <c r="V10" i="55"/>
  <c r="AH5" i="55"/>
  <c r="O5" i="55"/>
  <c r="R5" i="55"/>
  <c r="P5" i="55"/>
  <c r="S5" i="55"/>
  <c r="Q5" i="55"/>
  <c r="T5" i="55"/>
  <c r="U5" i="55"/>
  <c r="V5" i="55"/>
  <c r="AI6" i="55"/>
  <c r="O8" i="55"/>
  <c r="R8" i="55"/>
  <c r="P8" i="55"/>
  <c r="S8" i="55"/>
  <c r="Q8" i="55"/>
  <c r="T8" i="55"/>
  <c r="U8" i="55"/>
  <c r="AI9" i="55"/>
  <c r="AI10" i="55"/>
  <c r="AI5" i="55"/>
  <c r="AH6" i="51"/>
  <c r="O6" i="51"/>
  <c r="R6" i="51"/>
  <c r="P6" i="51"/>
  <c r="S6" i="51"/>
  <c r="Q6" i="51"/>
  <c r="T6" i="51"/>
  <c r="U6" i="51"/>
  <c r="O4" i="51"/>
  <c r="R4" i="51"/>
  <c r="P4" i="51"/>
  <c r="S4" i="51"/>
  <c r="Q4" i="51"/>
  <c r="T4" i="51"/>
  <c r="U4" i="51"/>
  <c r="V6" i="51"/>
  <c r="AH7" i="51"/>
  <c r="O7" i="51"/>
  <c r="R7" i="51"/>
  <c r="P7" i="51"/>
  <c r="S7" i="51"/>
  <c r="Q7" i="51"/>
  <c r="T7" i="51"/>
  <c r="U7" i="51"/>
  <c r="V7" i="51"/>
  <c r="AH8" i="51"/>
  <c r="O8" i="51"/>
  <c r="R8" i="51"/>
  <c r="P8" i="51"/>
  <c r="S8" i="51"/>
  <c r="Q8" i="51"/>
  <c r="T8" i="51"/>
  <c r="U8" i="51"/>
  <c r="V8" i="51"/>
  <c r="AH9" i="51"/>
  <c r="O9" i="51"/>
  <c r="R9" i="51"/>
  <c r="P9" i="51"/>
  <c r="S9" i="51"/>
  <c r="Q9" i="51"/>
  <c r="T9" i="51"/>
  <c r="U9" i="51"/>
  <c r="V9" i="51"/>
  <c r="AH5" i="51"/>
  <c r="O5" i="51"/>
  <c r="R5" i="51"/>
  <c r="P5" i="51"/>
  <c r="S5" i="51"/>
  <c r="Q5" i="51"/>
  <c r="T5" i="51"/>
  <c r="U5" i="51"/>
  <c r="V5" i="51"/>
  <c r="AI6" i="51"/>
  <c r="AI7" i="51"/>
  <c r="AI8" i="51"/>
  <c r="AI9" i="51"/>
  <c r="AI5" i="51"/>
  <c r="Y9" i="51"/>
  <c r="AB9" i="51"/>
  <c r="Z9" i="51"/>
  <c r="AC9" i="51"/>
  <c r="AA9" i="51"/>
  <c r="AD9" i="51"/>
  <c r="AE9" i="51"/>
  <c r="Y4" i="51"/>
  <c r="AB4" i="51"/>
  <c r="Z4" i="51"/>
  <c r="AC4" i="51"/>
  <c r="AA4" i="51"/>
  <c r="AD4" i="51"/>
  <c r="AE4" i="51"/>
  <c r="AF9" i="51"/>
  <c r="Y8" i="51"/>
  <c r="AB8" i="51"/>
  <c r="Z8" i="51"/>
  <c r="AC8" i="51"/>
  <c r="AA8" i="51"/>
  <c r="AD8" i="51"/>
  <c r="AE8" i="51"/>
  <c r="AF8" i="51"/>
  <c r="Y7" i="51"/>
  <c r="AB7" i="51"/>
  <c r="Z7" i="51"/>
  <c r="AC7" i="51"/>
  <c r="AA7" i="51"/>
  <c r="AD7" i="51"/>
  <c r="AE7" i="51"/>
  <c r="AF7" i="51"/>
  <c r="Y6" i="51"/>
  <c r="AB6" i="51"/>
  <c r="Z6" i="51"/>
  <c r="AC6" i="51"/>
  <c r="AA6" i="51"/>
  <c r="AD6" i="51"/>
  <c r="AE6" i="51"/>
  <c r="AF6" i="51"/>
  <c r="Y5" i="51"/>
  <c r="AB5" i="51"/>
  <c r="Z5" i="51"/>
  <c r="AC5" i="51"/>
  <c r="AA5" i="51"/>
  <c r="AD5" i="51"/>
  <c r="AE5" i="51"/>
  <c r="AF5" i="51"/>
  <c r="Y4" i="61"/>
  <c r="Z4" i="61"/>
  <c r="Y5" i="61"/>
  <c r="Z5" i="61"/>
  <c r="Y6" i="61"/>
  <c r="Z6" i="61"/>
  <c r="Y7" i="61"/>
  <c r="Z7" i="61"/>
  <c r="Y8" i="61"/>
  <c r="Z8" i="61"/>
  <c r="Y9" i="61"/>
  <c r="Z9" i="61"/>
  <c r="Y10" i="61"/>
  <c r="Z10" i="61"/>
  <c r="Y11" i="61"/>
  <c r="Z11" i="61"/>
  <c r="Y12" i="61"/>
  <c r="Z12" i="61"/>
  <c r="Y13" i="61"/>
  <c r="Z13" i="61"/>
  <c r="Y14" i="61"/>
  <c r="Z14" i="61"/>
  <c r="Y15" i="61"/>
  <c r="Z15" i="61"/>
  <c r="Y16" i="61"/>
  <c r="Z16" i="61"/>
  <c r="O7" i="56"/>
  <c r="R7" i="56"/>
  <c r="P7" i="56"/>
  <c r="S7" i="56"/>
  <c r="Q7" i="56"/>
  <c r="T7" i="56"/>
  <c r="U7" i="56"/>
  <c r="O5" i="56"/>
  <c r="R5" i="56"/>
  <c r="P5" i="56"/>
  <c r="S5" i="56"/>
  <c r="Q5" i="56"/>
  <c r="T5" i="56"/>
  <c r="U5" i="56"/>
  <c r="V7" i="56"/>
  <c r="O6" i="56"/>
  <c r="R6" i="56"/>
  <c r="P6" i="56"/>
  <c r="S6" i="56"/>
  <c r="Q6" i="56"/>
  <c r="T6" i="56"/>
  <c r="U6" i="56"/>
  <c r="O4" i="56"/>
  <c r="R4" i="56"/>
  <c r="P4" i="56"/>
  <c r="S4" i="56"/>
  <c r="Q4" i="56"/>
  <c r="T4" i="56"/>
  <c r="U4" i="56"/>
  <c r="V6" i="56"/>
  <c r="V5" i="56"/>
  <c r="F9" i="51"/>
  <c r="AG9" i="51"/>
  <c r="F8" i="51"/>
  <c r="AG8" i="51"/>
  <c r="F7" i="51"/>
  <c r="AG7" i="51"/>
  <c r="F6" i="51"/>
  <c r="AG6" i="51"/>
  <c r="F5" i="51"/>
  <c r="AG5" i="51"/>
  <c r="F6" i="55"/>
  <c r="F10" i="55"/>
  <c r="W10" i="55"/>
  <c r="F7" i="55"/>
  <c r="O7" i="55"/>
  <c r="R7" i="55"/>
  <c r="P7" i="55"/>
  <c r="S7" i="55"/>
  <c r="Q7" i="55"/>
  <c r="T7" i="55"/>
  <c r="U7" i="55"/>
  <c r="V7" i="55"/>
  <c r="F8" i="55"/>
  <c r="V8" i="55"/>
  <c r="F9" i="55"/>
  <c r="F5" i="55"/>
  <c r="W5" i="55"/>
  <c r="X11" i="76"/>
  <c r="Y5" i="85"/>
  <c r="Y9" i="84"/>
  <c r="Y10" i="84"/>
  <c r="Y11" i="84"/>
  <c r="Y12" i="84"/>
  <c r="Y13" i="84"/>
  <c r="Y7" i="83"/>
  <c r="Y8" i="83"/>
  <c r="Y9" i="83"/>
  <c r="Y10" i="83"/>
  <c r="Y11" i="83"/>
  <c r="Y12" i="83"/>
  <c r="Y13" i="83"/>
  <c r="Y14" i="83"/>
  <c r="Y15" i="83"/>
  <c r="Y16" i="83"/>
  <c r="Y17" i="83"/>
  <c r="Y5" i="82"/>
  <c r="Y7" i="81"/>
  <c r="Y8" i="81"/>
  <c r="Y9" i="81"/>
  <c r="Y10" i="81"/>
  <c r="Y11" i="81"/>
  <c r="Y12" i="81"/>
  <c r="Y6" i="81"/>
  <c r="Y5" i="81"/>
  <c r="Y17" i="80"/>
  <c r="Y18" i="80"/>
  <c r="Y19" i="80"/>
  <c r="Y20" i="80"/>
  <c r="Y12" i="76"/>
  <c r="Y13" i="76"/>
  <c r="Y7" i="75"/>
  <c r="Y6" i="75"/>
  <c r="Y5" i="75"/>
  <c r="Y7" i="69"/>
  <c r="Y7" i="67"/>
  <c r="Y8" i="67"/>
  <c r="Y9" i="67"/>
  <c r="Y6" i="67"/>
  <c r="Y5" i="67"/>
  <c r="Y14" i="66"/>
  <c r="Y8" i="65"/>
  <c r="Y5" i="65"/>
  <c r="Y15" i="64"/>
  <c r="Y16" i="64"/>
  <c r="Y17" i="64"/>
  <c r="Y20" i="64"/>
  <c r="AH7" i="50"/>
  <c r="AH6" i="50"/>
  <c r="AH5" i="50"/>
  <c r="AH6" i="48"/>
  <c r="AH5" i="48"/>
  <c r="AH6" i="47"/>
  <c r="AH5" i="47"/>
  <c r="AH9" i="45"/>
  <c r="AH7" i="44"/>
  <c r="AH8" i="44"/>
  <c r="AH7" i="43"/>
  <c r="AH8" i="43"/>
  <c r="AH6" i="43"/>
  <c r="AH5" i="43"/>
  <c r="AH9" i="49"/>
  <c r="AH10" i="49"/>
  <c r="AH11" i="49"/>
  <c r="AH6" i="49"/>
  <c r="AH5" i="49"/>
  <c r="AH7" i="41"/>
  <c r="AH8" i="41"/>
  <c r="AH9" i="41"/>
  <c r="AH10" i="41"/>
  <c r="AH11" i="41"/>
  <c r="AH8" i="40"/>
  <c r="AH5" i="39"/>
  <c r="AH11" i="39"/>
  <c r="AH7" i="38"/>
  <c r="AH11" i="38"/>
  <c r="AH7" i="36"/>
  <c r="AH10" i="36"/>
  <c r="AH11" i="36"/>
  <c r="AH12" i="36"/>
  <c r="AH13" i="36"/>
  <c r="AH14" i="36"/>
  <c r="AH15" i="36"/>
  <c r="AH16" i="36"/>
  <c r="AH17" i="36"/>
  <c r="AH20" i="36"/>
  <c r="AH21" i="36"/>
  <c r="AH6" i="36"/>
  <c r="AH5" i="36"/>
  <c r="AH7" i="35"/>
  <c r="AH8" i="35"/>
  <c r="AH9" i="35"/>
  <c r="AH10" i="35"/>
  <c r="AH7" i="34"/>
  <c r="AH8" i="34"/>
  <c r="AH9" i="34"/>
  <c r="AH10" i="34"/>
  <c r="AH6" i="34"/>
  <c r="AH5" i="34"/>
  <c r="AH7" i="33"/>
  <c r="AH6" i="33"/>
  <c r="AH5" i="33"/>
  <c r="AH12" i="31"/>
  <c r="AH7" i="31"/>
  <c r="AH8" i="31"/>
  <c r="AH6" i="31"/>
  <c r="AH5" i="31"/>
  <c r="AH7" i="30"/>
  <c r="AH11" i="30"/>
  <c r="AH12" i="30"/>
  <c r="AH13" i="30"/>
  <c r="AH14" i="30"/>
  <c r="AH15" i="30"/>
  <c r="AH16" i="30"/>
  <c r="AH17" i="30"/>
  <c r="AH18" i="30"/>
  <c r="AH19" i="30"/>
  <c r="AH9" i="29"/>
  <c r="AH10" i="29"/>
  <c r="AH11" i="29"/>
  <c r="AH12" i="29"/>
  <c r="AH13" i="29"/>
  <c r="AH16" i="29"/>
  <c r="AH7" i="27"/>
  <c r="AH8" i="27"/>
  <c r="AH9" i="27"/>
  <c r="AH10" i="27"/>
  <c r="AH11" i="27"/>
  <c r="AH12" i="27"/>
  <c r="AH13" i="27"/>
  <c r="AH6" i="27"/>
  <c r="AH5" i="27"/>
  <c r="AH7" i="26"/>
  <c r="AH6" i="25"/>
  <c r="AH5" i="25"/>
  <c r="AH7" i="24"/>
  <c r="AH8" i="24"/>
  <c r="AH9" i="24"/>
  <c r="AH10" i="24"/>
  <c r="AH11" i="24"/>
  <c r="AH12" i="24"/>
  <c r="AH6" i="24"/>
  <c r="AH5" i="24"/>
  <c r="AH8" i="23"/>
  <c r="AH9" i="23"/>
  <c r="AH5" i="23"/>
  <c r="AH7" i="22"/>
  <c r="AH8" i="22"/>
  <c r="AH9" i="22"/>
  <c r="AH6" i="22"/>
  <c r="AH5" i="22"/>
  <c r="AH9" i="21"/>
  <c r="AH10" i="21"/>
  <c r="AH11" i="21"/>
  <c r="AH12" i="21"/>
  <c r="AH13" i="21"/>
  <c r="AH14" i="21"/>
  <c r="AH5" i="21"/>
  <c r="AH6" i="19"/>
  <c r="AH5" i="19"/>
  <c r="AH20" i="18"/>
  <c r="AH17" i="17"/>
  <c r="AH18" i="17"/>
  <c r="AH19" i="17"/>
  <c r="AH7" i="11"/>
  <c r="AH8" i="11"/>
  <c r="AH6" i="11"/>
  <c r="AH5" i="11"/>
  <c r="AH7" i="12"/>
  <c r="AH8" i="12"/>
  <c r="AH9" i="12"/>
  <c r="AH10" i="12"/>
  <c r="AH11" i="12"/>
  <c r="AH6" i="12"/>
  <c r="AH5" i="12"/>
  <c r="AF14" i="5"/>
  <c r="AF15" i="5"/>
  <c r="AF8" i="59"/>
  <c r="AF9" i="59"/>
  <c r="AF10" i="59"/>
  <c r="AF11" i="59"/>
  <c r="X6" i="68"/>
  <c r="X7" i="68"/>
  <c r="X8" i="68"/>
  <c r="X9" i="68"/>
  <c r="X5" i="68"/>
  <c r="X5" i="67"/>
  <c r="X6" i="67"/>
  <c r="X7" i="67"/>
  <c r="X8" i="67"/>
  <c r="X9" i="67"/>
  <c r="X6" i="66"/>
  <c r="X7" i="66"/>
  <c r="X8" i="66"/>
  <c r="X9" i="66"/>
  <c r="X10" i="66"/>
  <c r="X11" i="66"/>
  <c r="X12" i="66"/>
  <c r="X13" i="66"/>
  <c r="X14" i="66"/>
  <c r="X15" i="66"/>
  <c r="X16" i="66"/>
  <c r="X17" i="66"/>
  <c r="X18" i="66"/>
  <c r="X5" i="66"/>
  <c r="X6" i="65"/>
  <c r="X7" i="65"/>
  <c r="X8" i="65"/>
  <c r="X9" i="65"/>
  <c r="X10" i="65"/>
  <c r="X11" i="65"/>
  <c r="X12" i="65"/>
  <c r="X13" i="65"/>
  <c r="X14" i="65"/>
  <c r="X15" i="65"/>
  <c r="X5" i="65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13" i="64"/>
  <c r="W6" i="85"/>
  <c r="W7" i="85"/>
  <c r="W8" i="85"/>
  <c r="W9" i="85"/>
  <c r="W5" i="85"/>
  <c r="W6" i="84"/>
  <c r="W7" i="84"/>
  <c r="W8" i="84"/>
  <c r="W9" i="84"/>
  <c r="W10" i="84"/>
  <c r="W11" i="84"/>
  <c r="W12" i="84"/>
  <c r="W13" i="84"/>
  <c r="W14" i="84"/>
  <c r="W15" i="84"/>
  <c r="W16" i="84"/>
  <c r="W17" i="84"/>
  <c r="W18" i="84"/>
  <c r="W19" i="84"/>
  <c r="W20" i="84"/>
  <c r="W21" i="84"/>
  <c r="W22" i="84"/>
  <c r="W23" i="84"/>
  <c r="W24" i="84"/>
  <c r="W25" i="84"/>
  <c r="W26" i="84"/>
  <c r="W27" i="84"/>
  <c r="W28" i="84"/>
  <c r="W5" i="84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5" i="83"/>
  <c r="W6" i="82"/>
  <c r="W7" i="82"/>
  <c r="W8" i="82"/>
  <c r="W9" i="82"/>
  <c r="W10" i="82"/>
  <c r="W11" i="82"/>
  <c r="W12" i="82"/>
  <c r="W13" i="82"/>
  <c r="W14" i="82"/>
  <c r="W15" i="82"/>
  <c r="W16" i="82"/>
  <c r="W17" i="82"/>
  <c r="W18" i="82"/>
  <c r="W5" i="82"/>
  <c r="W6" i="81"/>
  <c r="W7" i="81"/>
  <c r="W8" i="81"/>
  <c r="W9" i="81"/>
  <c r="W10" i="81"/>
  <c r="W11" i="81"/>
  <c r="W12" i="81"/>
  <c r="W13" i="81"/>
  <c r="W14" i="81"/>
  <c r="W15" i="81"/>
  <c r="W16" i="81"/>
  <c r="W17" i="81"/>
  <c r="W18" i="81"/>
  <c r="W5" i="81"/>
  <c r="W6" i="80"/>
  <c r="W7" i="80"/>
  <c r="W8" i="80"/>
  <c r="W9" i="80"/>
  <c r="W10" i="80"/>
  <c r="W11" i="80"/>
  <c r="W12" i="80"/>
  <c r="W13" i="80"/>
  <c r="W14" i="80"/>
  <c r="W15" i="80"/>
  <c r="W16" i="80"/>
  <c r="W17" i="80"/>
  <c r="W18" i="80"/>
  <c r="W19" i="80"/>
  <c r="W20" i="80"/>
  <c r="W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W38" i="80"/>
  <c r="W5" i="80"/>
  <c r="W6" i="77"/>
  <c r="W7" i="77"/>
  <c r="W8" i="77"/>
  <c r="W9" i="77"/>
  <c r="W10" i="77"/>
  <c r="W11" i="77"/>
  <c r="W12" i="77"/>
  <c r="W13" i="77"/>
  <c r="W14" i="77"/>
  <c r="W15" i="77"/>
  <c r="W16" i="77"/>
  <c r="W17" i="77"/>
  <c r="W18" i="77"/>
  <c r="W19" i="77"/>
  <c r="W20" i="77"/>
  <c r="W21" i="77"/>
  <c r="W22" i="77"/>
  <c r="W23" i="77"/>
  <c r="W24" i="77"/>
  <c r="W5" i="77"/>
  <c r="W6" i="76"/>
  <c r="W7" i="76"/>
  <c r="W8" i="76"/>
  <c r="W9" i="76"/>
  <c r="W10" i="76"/>
  <c r="W11" i="76"/>
  <c r="W12" i="76"/>
  <c r="W13" i="76"/>
  <c r="W14" i="76"/>
  <c r="W15" i="76"/>
  <c r="W16" i="76"/>
  <c r="W17" i="76"/>
  <c r="W18" i="76"/>
  <c r="W19" i="76"/>
  <c r="W20" i="76"/>
  <c r="W21" i="76"/>
  <c r="W22" i="76"/>
  <c r="W23" i="76"/>
  <c r="W24" i="76"/>
  <c r="W25" i="76"/>
  <c r="W26" i="76"/>
  <c r="W27" i="76"/>
  <c r="W28" i="76"/>
  <c r="W29" i="76"/>
  <c r="W30" i="76"/>
  <c r="W31" i="76"/>
  <c r="W32" i="76"/>
  <c r="W33" i="76"/>
  <c r="W34" i="76"/>
  <c r="W35" i="76"/>
  <c r="W36" i="76"/>
  <c r="W37" i="76"/>
  <c r="W38" i="76"/>
  <c r="W39" i="76"/>
  <c r="W40" i="76"/>
  <c r="W41" i="76"/>
  <c r="W42" i="76"/>
  <c r="W43" i="76"/>
  <c r="W5" i="76"/>
  <c r="W9" i="75"/>
  <c r="W8" i="75"/>
  <c r="W6" i="72"/>
  <c r="W7" i="72"/>
  <c r="W8" i="72"/>
  <c r="W9" i="72"/>
  <c r="W10" i="72"/>
  <c r="W11" i="72"/>
  <c r="W12" i="72"/>
  <c r="W13" i="72"/>
  <c r="W14" i="72"/>
  <c r="W15" i="72"/>
  <c r="W16" i="72"/>
  <c r="W17" i="72"/>
  <c r="W18" i="72"/>
  <c r="W19" i="72"/>
  <c r="W20" i="72"/>
  <c r="W21" i="72"/>
  <c r="W22" i="72"/>
  <c r="W23" i="72"/>
  <c r="W24" i="72"/>
  <c r="W25" i="72"/>
  <c r="W26" i="72"/>
  <c r="W27" i="72"/>
  <c r="W28" i="72"/>
  <c r="W29" i="72"/>
  <c r="W30" i="72"/>
  <c r="W31" i="72"/>
  <c r="W32" i="72"/>
  <c r="W33" i="72"/>
  <c r="W34" i="72"/>
  <c r="W35" i="72"/>
  <c r="W36" i="72"/>
  <c r="W37" i="72"/>
  <c r="W38" i="72"/>
  <c r="W39" i="72"/>
  <c r="W40" i="72"/>
  <c r="W41" i="72"/>
  <c r="W42" i="72"/>
  <c r="W43" i="72"/>
  <c r="W44" i="72"/>
  <c r="W45" i="72"/>
  <c r="W46" i="72"/>
  <c r="W47" i="72"/>
  <c r="W48" i="72"/>
  <c r="W49" i="72"/>
  <c r="W50" i="72"/>
  <c r="W51" i="72"/>
  <c r="W52" i="72"/>
  <c r="W53" i="72"/>
  <c r="W5" i="72"/>
  <c r="W6" i="71"/>
  <c r="W7" i="71"/>
  <c r="W8" i="71"/>
  <c r="W9" i="71"/>
  <c r="W10" i="71"/>
  <c r="W11" i="71"/>
  <c r="W12" i="71"/>
  <c r="W13" i="71"/>
  <c r="W14" i="71"/>
  <c r="W15" i="71"/>
  <c r="W16" i="71"/>
  <c r="W17" i="71"/>
  <c r="W18" i="71"/>
  <c r="W5" i="71"/>
  <c r="W6" i="70"/>
  <c r="W7" i="70"/>
  <c r="W8" i="70"/>
  <c r="W9" i="70"/>
  <c r="W10" i="70"/>
  <c r="W11" i="70"/>
  <c r="W12" i="70"/>
  <c r="W5" i="70"/>
  <c r="W6" i="69"/>
  <c r="W7" i="69"/>
  <c r="W8" i="69"/>
  <c r="W9" i="69"/>
  <c r="W10" i="69"/>
  <c r="W11" i="69"/>
  <c r="W12" i="69"/>
  <c r="W13" i="69"/>
  <c r="W14" i="69"/>
  <c r="W15" i="69"/>
  <c r="W16" i="69"/>
  <c r="W17" i="69"/>
  <c r="W18" i="69"/>
  <c r="W19" i="69"/>
  <c r="W20" i="69"/>
  <c r="W21" i="69"/>
  <c r="W22" i="69"/>
  <c r="W23" i="69"/>
  <c r="W24" i="69"/>
  <c r="W25" i="69"/>
  <c r="W26" i="69"/>
  <c r="W27" i="69"/>
  <c r="W28" i="69"/>
  <c r="W29" i="69"/>
  <c r="W30" i="69"/>
  <c r="W31" i="69"/>
  <c r="W32" i="69"/>
  <c r="W33" i="69"/>
  <c r="W34" i="69"/>
  <c r="W35" i="69"/>
  <c r="W36" i="69"/>
  <c r="W5" i="69"/>
  <c r="W6" i="68"/>
  <c r="W7" i="68"/>
  <c r="W8" i="68"/>
  <c r="W9" i="68"/>
  <c r="W5" i="68"/>
  <c r="W6" i="67"/>
  <c r="W7" i="67"/>
  <c r="W8" i="67"/>
  <c r="W9" i="67"/>
  <c r="W10" i="67"/>
  <c r="W5" i="67"/>
  <c r="W6" i="66"/>
  <c r="W7" i="66"/>
  <c r="W8" i="66"/>
  <c r="W9" i="66"/>
  <c r="W10" i="66"/>
  <c r="W11" i="66"/>
  <c r="W12" i="66"/>
  <c r="W13" i="66"/>
  <c r="W14" i="66"/>
  <c r="W15" i="66"/>
  <c r="W16" i="66"/>
  <c r="W17" i="66"/>
  <c r="W18" i="66"/>
  <c r="W5" i="66"/>
  <c r="W6" i="65"/>
  <c r="W7" i="65"/>
  <c r="W8" i="65"/>
  <c r="W9" i="65"/>
  <c r="W10" i="65"/>
  <c r="W11" i="65"/>
  <c r="W12" i="65"/>
  <c r="W13" i="65"/>
  <c r="W14" i="65"/>
  <c r="W15" i="65"/>
  <c r="W5" i="65"/>
  <c r="W6" i="64"/>
  <c r="W7" i="64"/>
  <c r="W8" i="64"/>
  <c r="W9" i="64"/>
  <c r="W10" i="64"/>
  <c r="W11" i="64"/>
  <c r="W12" i="64"/>
  <c r="W13" i="64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33" i="64"/>
  <c r="W34" i="64"/>
  <c r="W35" i="64"/>
  <c r="W36" i="64"/>
  <c r="W37" i="64"/>
  <c r="W38" i="64"/>
  <c r="W39" i="64"/>
  <c r="W40" i="64"/>
  <c r="W41" i="64"/>
  <c r="W42" i="64"/>
  <c r="W43" i="64"/>
  <c r="W44" i="64"/>
  <c r="W45" i="64"/>
  <c r="W46" i="64"/>
  <c r="W47" i="64"/>
  <c r="W48" i="64"/>
  <c r="W49" i="64"/>
  <c r="W50" i="64"/>
  <c r="W51" i="64"/>
  <c r="W52" i="64"/>
  <c r="W53" i="64"/>
  <c r="W54" i="64"/>
  <c r="W55" i="64"/>
  <c r="W56" i="64"/>
  <c r="W57" i="64"/>
  <c r="W5" i="64"/>
  <c r="W5" i="54"/>
  <c r="X6" i="85"/>
  <c r="X7" i="85"/>
  <c r="X8" i="85"/>
  <c r="X9" i="85"/>
  <c r="X5" i="85"/>
  <c r="X6" i="84"/>
  <c r="X7" i="84"/>
  <c r="X8" i="84"/>
  <c r="X9" i="84"/>
  <c r="X10" i="84"/>
  <c r="X11" i="84"/>
  <c r="X12" i="84"/>
  <c r="X13" i="84"/>
  <c r="X14" i="84"/>
  <c r="X15" i="84"/>
  <c r="X16" i="84"/>
  <c r="X17" i="84"/>
  <c r="X18" i="84"/>
  <c r="X19" i="84"/>
  <c r="X20" i="84"/>
  <c r="X21" i="84"/>
  <c r="X22" i="84"/>
  <c r="X23" i="84"/>
  <c r="X24" i="84"/>
  <c r="X25" i="84"/>
  <c r="X26" i="84"/>
  <c r="X27" i="84"/>
  <c r="X28" i="84"/>
  <c r="X5" i="84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5" i="83"/>
  <c r="X11" i="82"/>
  <c r="X12" i="82"/>
  <c r="X13" i="82"/>
  <c r="X14" i="82"/>
  <c r="X15" i="82"/>
  <c r="X16" i="82"/>
  <c r="X17" i="82"/>
  <c r="X18" i="82"/>
  <c r="X5" i="82"/>
  <c r="X6" i="81"/>
  <c r="X7" i="81"/>
  <c r="X8" i="81"/>
  <c r="X9" i="81"/>
  <c r="X10" i="81"/>
  <c r="X11" i="81"/>
  <c r="X12" i="81"/>
  <c r="X13" i="81"/>
  <c r="X14" i="81"/>
  <c r="X15" i="81"/>
  <c r="X16" i="81"/>
  <c r="X17" i="81"/>
  <c r="X18" i="81"/>
  <c r="X5" i="81"/>
  <c r="X6" i="80"/>
  <c r="X7" i="80"/>
  <c r="X8" i="80"/>
  <c r="X9" i="80"/>
  <c r="X10" i="80"/>
  <c r="X11" i="80"/>
  <c r="X12" i="80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28" i="80"/>
  <c r="X29" i="80"/>
  <c r="X30" i="80"/>
  <c r="X31" i="80"/>
  <c r="X32" i="80"/>
  <c r="X33" i="80"/>
  <c r="X34" i="80"/>
  <c r="X35" i="80"/>
  <c r="X36" i="80"/>
  <c r="X37" i="80"/>
  <c r="X38" i="80"/>
  <c r="X5" i="80"/>
  <c r="X6" i="77"/>
  <c r="X7" i="77"/>
  <c r="X8" i="77"/>
  <c r="X9" i="77"/>
  <c r="X10" i="77"/>
  <c r="X11" i="77"/>
  <c r="X12" i="77"/>
  <c r="X13" i="77"/>
  <c r="X14" i="77"/>
  <c r="X15" i="77"/>
  <c r="X16" i="77"/>
  <c r="X17" i="77"/>
  <c r="X18" i="77"/>
  <c r="X19" i="77"/>
  <c r="X20" i="77"/>
  <c r="X21" i="77"/>
  <c r="X22" i="77"/>
  <c r="X23" i="77"/>
  <c r="X24" i="77"/>
  <c r="X5" i="77"/>
  <c r="X6" i="76"/>
  <c r="X7" i="76"/>
  <c r="X8" i="76"/>
  <c r="X9" i="76"/>
  <c r="X10" i="76"/>
  <c r="X12" i="76"/>
  <c r="X13" i="76"/>
  <c r="X14" i="76"/>
  <c r="X15" i="76"/>
  <c r="X16" i="76"/>
  <c r="X17" i="76"/>
  <c r="X18" i="76"/>
  <c r="X19" i="76"/>
  <c r="X20" i="76"/>
  <c r="X21" i="76"/>
  <c r="X22" i="76"/>
  <c r="X23" i="76"/>
  <c r="X24" i="76"/>
  <c r="X25" i="76"/>
  <c r="X26" i="76"/>
  <c r="X27" i="76"/>
  <c r="X28" i="76"/>
  <c r="X29" i="76"/>
  <c r="X30" i="76"/>
  <c r="X31" i="76"/>
  <c r="X32" i="76"/>
  <c r="X33" i="76"/>
  <c r="X34" i="76"/>
  <c r="X35" i="76"/>
  <c r="X36" i="76"/>
  <c r="X37" i="76"/>
  <c r="X38" i="76"/>
  <c r="X39" i="76"/>
  <c r="X40" i="76"/>
  <c r="X41" i="76"/>
  <c r="X42" i="76"/>
  <c r="X43" i="76"/>
  <c r="X5" i="76"/>
  <c r="X6" i="72"/>
  <c r="X7" i="72"/>
  <c r="X8" i="72"/>
  <c r="X9" i="72"/>
  <c r="X10" i="72"/>
  <c r="X11" i="72"/>
  <c r="X12" i="72"/>
  <c r="X13" i="72"/>
  <c r="X14" i="72"/>
  <c r="X15" i="72"/>
  <c r="X16" i="72"/>
  <c r="X17" i="72"/>
  <c r="X18" i="72"/>
  <c r="X19" i="72"/>
  <c r="X20" i="72"/>
  <c r="X21" i="72"/>
  <c r="X22" i="72"/>
  <c r="X23" i="72"/>
  <c r="X24" i="72"/>
  <c r="X25" i="72"/>
  <c r="X26" i="72"/>
  <c r="X27" i="72"/>
  <c r="X28" i="72"/>
  <c r="X29" i="72"/>
  <c r="X30" i="72"/>
  <c r="X31" i="72"/>
  <c r="X32" i="72"/>
  <c r="X33" i="72"/>
  <c r="X34" i="72"/>
  <c r="X35" i="72"/>
  <c r="X36" i="72"/>
  <c r="X37" i="72"/>
  <c r="X38" i="72"/>
  <c r="X39" i="72"/>
  <c r="X40" i="72"/>
  <c r="X41" i="72"/>
  <c r="X42" i="72"/>
  <c r="X43" i="72"/>
  <c r="X44" i="72"/>
  <c r="X45" i="72"/>
  <c r="X46" i="72"/>
  <c r="X47" i="72"/>
  <c r="X48" i="72"/>
  <c r="X49" i="72"/>
  <c r="X50" i="72"/>
  <c r="X51" i="72"/>
  <c r="X52" i="72"/>
  <c r="X53" i="72"/>
  <c r="X5" i="72"/>
  <c r="X6" i="71"/>
  <c r="X7" i="71"/>
  <c r="X8" i="71"/>
  <c r="X9" i="71"/>
  <c r="X10" i="71"/>
  <c r="X11" i="71"/>
  <c r="X12" i="71"/>
  <c r="X13" i="71"/>
  <c r="X14" i="71"/>
  <c r="X15" i="71"/>
  <c r="X16" i="71"/>
  <c r="X17" i="71"/>
  <c r="X18" i="71"/>
  <c r="X5" i="71"/>
  <c r="X6" i="70"/>
  <c r="X7" i="70"/>
  <c r="X8" i="70"/>
  <c r="X9" i="70"/>
  <c r="X10" i="70"/>
  <c r="X11" i="70"/>
  <c r="X12" i="70"/>
  <c r="X5" i="70"/>
  <c r="X6" i="69"/>
  <c r="X7" i="69"/>
  <c r="X8" i="69"/>
  <c r="X9" i="69"/>
  <c r="X10" i="69"/>
  <c r="X11" i="69"/>
  <c r="X12" i="69"/>
  <c r="X13" i="69"/>
  <c r="X14" i="69"/>
  <c r="X15" i="69"/>
  <c r="X16" i="69"/>
  <c r="X17" i="69"/>
  <c r="X18" i="69"/>
  <c r="X19" i="69"/>
  <c r="X20" i="69"/>
  <c r="X21" i="69"/>
  <c r="X22" i="69"/>
  <c r="X23" i="69"/>
  <c r="X24" i="69"/>
  <c r="X25" i="69"/>
  <c r="X26" i="69"/>
  <c r="X27" i="69"/>
  <c r="X28" i="69"/>
  <c r="X29" i="69"/>
  <c r="X30" i="69"/>
  <c r="X31" i="69"/>
  <c r="X32" i="69"/>
  <c r="X33" i="69"/>
  <c r="X34" i="69"/>
  <c r="X35" i="69"/>
  <c r="X5" i="69"/>
  <c r="X6" i="64"/>
  <c r="X7" i="64"/>
  <c r="X8" i="64"/>
  <c r="X9" i="64"/>
  <c r="X10" i="64"/>
  <c r="X11" i="64"/>
  <c r="X12" i="64"/>
  <c r="X13" i="64"/>
  <c r="X14" i="64"/>
  <c r="X15" i="64"/>
  <c r="X16" i="64"/>
  <c r="X17" i="64"/>
  <c r="X18" i="64"/>
  <c r="X19" i="64"/>
  <c r="X20" i="64"/>
  <c r="X21" i="64"/>
  <c r="X22" i="64"/>
  <c r="X23" i="64"/>
  <c r="X24" i="64"/>
  <c r="X25" i="64"/>
  <c r="X26" i="64"/>
  <c r="X27" i="64"/>
  <c r="X28" i="64"/>
  <c r="X29" i="64"/>
  <c r="X30" i="64"/>
  <c r="X31" i="64"/>
  <c r="X32" i="64"/>
  <c r="X33" i="64"/>
  <c r="X34" i="64"/>
  <c r="X35" i="64"/>
  <c r="X36" i="64"/>
  <c r="X37" i="64"/>
  <c r="X38" i="64"/>
  <c r="X39" i="64"/>
  <c r="X40" i="64"/>
  <c r="X41" i="64"/>
  <c r="X42" i="64"/>
  <c r="X43" i="64"/>
  <c r="X44" i="64"/>
  <c r="X45" i="64"/>
  <c r="X46" i="64"/>
  <c r="X47" i="64"/>
  <c r="X48" i="64"/>
  <c r="X49" i="64"/>
  <c r="X50" i="64"/>
  <c r="X51" i="64"/>
  <c r="X52" i="64"/>
  <c r="X53" i="64"/>
  <c r="X54" i="64"/>
  <c r="X55" i="64"/>
  <c r="X56" i="64"/>
  <c r="X57" i="64"/>
  <c r="X5" i="64"/>
  <c r="V6" i="85"/>
  <c r="V7" i="85"/>
  <c r="V8" i="85"/>
  <c r="V9" i="85"/>
  <c r="V5" i="85"/>
  <c r="V6" i="84"/>
  <c r="V7" i="84"/>
  <c r="V8" i="84"/>
  <c r="V9" i="84"/>
  <c r="V10" i="84"/>
  <c r="V11" i="84"/>
  <c r="V12" i="84"/>
  <c r="V13" i="84"/>
  <c r="V14" i="84"/>
  <c r="V15" i="84"/>
  <c r="V16" i="84"/>
  <c r="V17" i="84"/>
  <c r="V18" i="84"/>
  <c r="V19" i="84"/>
  <c r="V20" i="84"/>
  <c r="V21" i="84"/>
  <c r="V22" i="84"/>
  <c r="V23" i="84"/>
  <c r="V24" i="84"/>
  <c r="V25" i="84"/>
  <c r="V26" i="84"/>
  <c r="V27" i="84"/>
  <c r="V28" i="84"/>
  <c r="V5" i="84"/>
  <c r="V6" i="83"/>
  <c r="V7" i="83"/>
  <c r="V8" i="83"/>
  <c r="V9" i="83"/>
  <c r="V10" i="83"/>
  <c r="V11" i="83"/>
  <c r="V12" i="83"/>
  <c r="V13" i="83"/>
  <c r="V14" i="83"/>
  <c r="V15" i="83"/>
  <c r="V16" i="83"/>
  <c r="V17" i="83"/>
  <c r="V18" i="83"/>
  <c r="V19" i="83"/>
  <c r="V5" i="83"/>
  <c r="V6" i="82"/>
  <c r="V7" i="82"/>
  <c r="V8" i="82"/>
  <c r="V9" i="82"/>
  <c r="V10" i="82"/>
  <c r="V11" i="82"/>
  <c r="V12" i="82"/>
  <c r="V13" i="82"/>
  <c r="V14" i="82"/>
  <c r="V15" i="82"/>
  <c r="V16" i="82"/>
  <c r="V17" i="82"/>
  <c r="V18" i="82"/>
  <c r="V5" i="82"/>
  <c r="V6" i="81"/>
  <c r="V7" i="81"/>
  <c r="V8" i="81"/>
  <c r="V9" i="81"/>
  <c r="V10" i="81"/>
  <c r="V11" i="81"/>
  <c r="V12" i="81"/>
  <c r="V13" i="81"/>
  <c r="V14" i="81"/>
  <c r="V15" i="81"/>
  <c r="V16" i="81"/>
  <c r="V17" i="81"/>
  <c r="V18" i="81"/>
  <c r="V5" i="81"/>
  <c r="V6" i="80"/>
  <c r="V7" i="80"/>
  <c r="V8" i="80"/>
  <c r="V9" i="80"/>
  <c r="V10" i="80"/>
  <c r="V11" i="80"/>
  <c r="V12" i="80"/>
  <c r="V13" i="80"/>
  <c r="V14" i="80"/>
  <c r="V15" i="80"/>
  <c r="V16" i="80"/>
  <c r="V17" i="80"/>
  <c r="V18" i="80"/>
  <c r="V19" i="80"/>
  <c r="V20" i="80"/>
  <c r="V21" i="80"/>
  <c r="V22" i="80"/>
  <c r="V23" i="80"/>
  <c r="V24" i="80"/>
  <c r="V25" i="80"/>
  <c r="V26" i="80"/>
  <c r="V27" i="80"/>
  <c r="V28" i="80"/>
  <c r="V29" i="80"/>
  <c r="V30" i="80"/>
  <c r="V31" i="80"/>
  <c r="V32" i="80"/>
  <c r="V33" i="80"/>
  <c r="V34" i="80"/>
  <c r="V35" i="80"/>
  <c r="V36" i="80"/>
  <c r="V37" i="80"/>
  <c r="V38" i="80"/>
  <c r="V5" i="80"/>
  <c r="V6" i="77"/>
  <c r="V7" i="77"/>
  <c r="V8" i="77"/>
  <c r="V9" i="77"/>
  <c r="V10" i="77"/>
  <c r="V11" i="77"/>
  <c r="V12" i="77"/>
  <c r="V13" i="77"/>
  <c r="V14" i="77"/>
  <c r="V15" i="77"/>
  <c r="V16" i="77"/>
  <c r="V17" i="77"/>
  <c r="V18" i="77"/>
  <c r="V19" i="77"/>
  <c r="V20" i="77"/>
  <c r="V21" i="77"/>
  <c r="V22" i="77"/>
  <c r="V23" i="77"/>
  <c r="V24" i="77"/>
  <c r="V5" i="77"/>
  <c r="V6" i="76"/>
  <c r="V7" i="76"/>
  <c r="V8" i="76"/>
  <c r="V9" i="76"/>
  <c r="V10" i="76"/>
  <c r="V11" i="76"/>
  <c r="V12" i="76"/>
  <c r="V13" i="76"/>
  <c r="V14" i="76"/>
  <c r="V15" i="76"/>
  <c r="V16" i="76"/>
  <c r="V17" i="76"/>
  <c r="V18" i="76"/>
  <c r="V19" i="76"/>
  <c r="V20" i="76"/>
  <c r="V21" i="76"/>
  <c r="V22" i="76"/>
  <c r="V23" i="76"/>
  <c r="V24" i="76"/>
  <c r="V25" i="76"/>
  <c r="V26" i="76"/>
  <c r="V27" i="76"/>
  <c r="V28" i="76"/>
  <c r="V29" i="76"/>
  <c r="V30" i="76"/>
  <c r="V31" i="76"/>
  <c r="V32" i="76"/>
  <c r="V33" i="76"/>
  <c r="V34" i="76"/>
  <c r="V35" i="76"/>
  <c r="V36" i="76"/>
  <c r="V37" i="76"/>
  <c r="V38" i="76"/>
  <c r="V39" i="76"/>
  <c r="V40" i="76"/>
  <c r="V41" i="76"/>
  <c r="V42" i="76"/>
  <c r="V43" i="76"/>
  <c r="V5" i="76"/>
  <c r="V8" i="75"/>
  <c r="V9" i="75"/>
  <c r="V6" i="72"/>
  <c r="V7" i="72"/>
  <c r="V8" i="72"/>
  <c r="V9" i="72"/>
  <c r="V10" i="72"/>
  <c r="V11" i="72"/>
  <c r="V12" i="72"/>
  <c r="V13" i="72"/>
  <c r="V14" i="72"/>
  <c r="V15" i="72"/>
  <c r="V16" i="72"/>
  <c r="V17" i="72"/>
  <c r="V18" i="72"/>
  <c r="V19" i="72"/>
  <c r="V20" i="72"/>
  <c r="V21" i="72"/>
  <c r="V22" i="72"/>
  <c r="V23" i="72"/>
  <c r="V24" i="72"/>
  <c r="V25" i="72"/>
  <c r="V26" i="72"/>
  <c r="V27" i="72"/>
  <c r="V28" i="72"/>
  <c r="V29" i="72"/>
  <c r="V30" i="72"/>
  <c r="V31" i="72"/>
  <c r="V32" i="72"/>
  <c r="V33" i="72"/>
  <c r="V34" i="72"/>
  <c r="V35" i="72"/>
  <c r="V36" i="72"/>
  <c r="V37" i="72"/>
  <c r="V38" i="72"/>
  <c r="V39" i="72"/>
  <c r="V40" i="72"/>
  <c r="V41" i="72"/>
  <c r="V42" i="72"/>
  <c r="V43" i="72"/>
  <c r="V44" i="72"/>
  <c r="V45" i="72"/>
  <c r="V46" i="72"/>
  <c r="V47" i="72"/>
  <c r="V48" i="72"/>
  <c r="V49" i="72"/>
  <c r="V50" i="72"/>
  <c r="V51" i="72"/>
  <c r="V52" i="72"/>
  <c r="V53" i="72"/>
  <c r="V5" i="72"/>
  <c r="V6" i="71"/>
  <c r="V7" i="71"/>
  <c r="V8" i="71"/>
  <c r="V9" i="71"/>
  <c r="V10" i="71"/>
  <c r="V11" i="71"/>
  <c r="V12" i="71"/>
  <c r="V13" i="71"/>
  <c r="V14" i="71"/>
  <c r="V15" i="71"/>
  <c r="V16" i="71"/>
  <c r="V17" i="71"/>
  <c r="V18" i="71"/>
  <c r="V5" i="71"/>
  <c r="V6" i="70"/>
  <c r="V7" i="70"/>
  <c r="V8" i="70"/>
  <c r="V9" i="70"/>
  <c r="V10" i="70"/>
  <c r="V11" i="70"/>
  <c r="V12" i="70"/>
  <c r="V5" i="70"/>
  <c r="V6" i="69"/>
  <c r="V7" i="69"/>
  <c r="V8" i="69"/>
  <c r="V9" i="69"/>
  <c r="V10" i="69"/>
  <c r="V11" i="69"/>
  <c r="V12" i="69"/>
  <c r="V13" i="69"/>
  <c r="V14" i="69"/>
  <c r="V15" i="69"/>
  <c r="V16" i="69"/>
  <c r="V17" i="69"/>
  <c r="V18" i="69"/>
  <c r="V19" i="69"/>
  <c r="V20" i="69"/>
  <c r="V21" i="69"/>
  <c r="V22" i="69"/>
  <c r="V23" i="69"/>
  <c r="V24" i="69"/>
  <c r="V25" i="69"/>
  <c r="V26" i="69"/>
  <c r="V27" i="69"/>
  <c r="V28" i="69"/>
  <c r="V29" i="69"/>
  <c r="V30" i="69"/>
  <c r="V31" i="69"/>
  <c r="V32" i="69"/>
  <c r="V33" i="69"/>
  <c r="V34" i="69"/>
  <c r="V35" i="69"/>
  <c r="V36" i="69"/>
  <c r="V5" i="69"/>
  <c r="V6" i="68"/>
  <c r="V7" i="68"/>
  <c r="V8" i="68"/>
  <c r="V9" i="68"/>
  <c r="V5" i="68"/>
  <c r="V6" i="67"/>
  <c r="V7" i="67"/>
  <c r="V8" i="67"/>
  <c r="V9" i="67"/>
  <c r="V10" i="67"/>
  <c r="V5" i="67"/>
  <c r="V6" i="66"/>
  <c r="V7" i="66"/>
  <c r="V8" i="66"/>
  <c r="V9" i="66"/>
  <c r="V10" i="66"/>
  <c r="V11" i="66"/>
  <c r="V12" i="66"/>
  <c r="V13" i="66"/>
  <c r="V14" i="66"/>
  <c r="V15" i="66"/>
  <c r="V16" i="66"/>
  <c r="V17" i="66"/>
  <c r="V18" i="66"/>
  <c r="V5" i="66"/>
  <c r="V6" i="65"/>
  <c r="V7" i="65"/>
  <c r="V8" i="65"/>
  <c r="V9" i="65"/>
  <c r="V10" i="65"/>
  <c r="V11" i="65"/>
  <c r="V12" i="65"/>
  <c r="V13" i="65"/>
  <c r="V14" i="65"/>
  <c r="V15" i="65"/>
  <c r="V5" i="65"/>
  <c r="U5" i="85"/>
  <c r="U6" i="85"/>
  <c r="U7" i="85"/>
  <c r="U8" i="85"/>
  <c r="U9" i="85"/>
  <c r="U4" i="85"/>
  <c r="U5" i="84"/>
  <c r="U6" i="84"/>
  <c r="U7" i="84"/>
  <c r="U8" i="84"/>
  <c r="U9" i="84"/>
  <c r="U10" i="84"/>
  <c r="U11" i="84"/>
  <c r="U12" i="84"/>
  <c r="U13" i="84"/>
  <c r="U14" i="84"/>
  <c r="U15" i="84"/>
  <c r="U16" i="84"/>
  <c r="U17" i="84"/>
  <c r="U18" i="84"/>
  <c r="U19" i="84"/>
  <c r="U20" i="84"/>
  <c r="U21" i="84"/>
  <c r="U22" i="84"/>
  <c r="U23" i="84"/>
  <c r="U24" i="84"/>
  <c r="U25" i="84"/>
  <c r="U26" i="84"/>
  <c r="U27" i="84"/>
  <c r="U28" i="84"/>
  <c r="U4" i="84"/>
  <c r="U5" i="83"/>
  <c r="U6" i="83"/>
  <c r="U7" i="83"/>
  <c r="U8" i="83"/>
  <c r="U9" i="83"/>
  <c r="U10" i="83"/>
  <c r="U11" i="83"/>
  <c r="U12" i="83"/>
  <c r="U13" i="83"/>
  <c r="U14" i="83"/>
  <c r="U15" i="83"/>
  <c r="U16" i="83"/>
  <c r="U17" i="83"/>
  <c r="U18" i="83"/>
  <c r="U19" i="83"/>
  <c r="U4" i="83"/>
  <c r="U5" i="82"/>
  <c r="U6" i="82"/>
  <c r="U7" i="82"/>
  <c r="U8" i="82"/>
  <c r="U9" i="82"/>
  <c r="U10" i="82"/>
  <c r="U11" i="82"/>
  <c r="U12" i="82"/>
  <c r="U13" i="82"/>
  <c r="U14" i="82"/>
  <c r="U15" i="82"/>
  <c r="U16" i="82"/>
  <c r="U17" i="82"/>
  <c r="U18" i="82"/>
  <c r="U4" i="82"/>
  <c r="U5" i="81"/>
  <c r="U6" i="81"/>
  <c r="U7" i="81"/>
  <c r="U8" i="81"/>
  <c r="U9" i="81"/>
  <c r="U10" i="81"/>
  <c r="U11" i="81"/>
  <c r="U12" i="81"/>
  <c r="U13" i="81"/>
  <c r="U14" i="81"/>
  <c r="U15" i="81"/>
  <c r="U16" i="81"/>
  <c r="U17" i="81"/>
  <c r="U18" i="81"/>
  <c r="U4" i="81"/>
  <c r="U5" i="80"/>
  <c r="U6" i="80"/>
  <c r="U7" i="80"/>
  <c r="U8" i="80"/>
  <c r="U9" i="80"/>
  <c r="U10" i="80"/>
  <c r="U11" i="80"/>
  <c r="U12" i="80"/>
  <c r="U13" i="80"/>
  <c r="U14" i="80"/>
  <c r="U15" i="80"/>
  <c r="U16" i="80"/>
  <c r="U17" i="80"/>
  <c r="U18" i="80"/>
  <c r="U19" i="80"/>
  <c r="U20" i="80"/>
  <c r="U21" i="80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38" i="80"/>
  <c r="U4" i="80"/>
  <c r="U5" i="77"/>
  <c r="U6" i="77"/>
  <c r="U7" i="77"/>
  <c r="U8" i="77"/>
  <c r="U9" i="77"/>
  <c r="U10" i="77"/>
  <c r="U11" i="77"/>
  <c r="U12" i="77"/>
  <c r="U13" i="77"/>
  <c r="U14" i="77"/>
  <c r="U15" i="77"/>
  <c r="U16" i="77"/>
  <c r="U17" i="77"/>
  <c r="U18" i="77"/>
  <c r="U19" i="77"/>
  <c r="U20" i="77"/>
  <c r="U21" i="77"/>
  <c r="U22" i="77"/>
  <c r="U23" i="77"/>
  <c r="U24" i="77"/>
  <c r="U4" i="77"/>
  <c r="U5" i="76"/>
  <c r="U6" i="76"/>
  <c r="U7" i="76"/>
  <c r="U8" i="76"/>
  <c r="U9" i="76"/>
  <c r="U10" i="76"/>
  <c r="U11" i="76"/>
  <c r="U12" i="76"/>
  <c r="U13" i="76"/>
  <c r="U14" i="76"/>
  <c r="U15" i="76"/>
  <c r="U16" i="76"/>
  <c r="U17" i="76"/>
  <c r="U18" i="76"/>
  <c r="U19" i="76"/>
  <c r="U20" i="76"/>
  <c r="U21" i="76"/>
  <c r="U22" i="76"/>
  <c r="U23" i="76"/>
  <c r="U24" i="76"/>
  <c r="U25" i="76"/>
  <c r="U26" i="76"/>
  <c r="U27" i="76"/>
  <c r="U28" i="76"/>
  <c r="U29" i="76"/>
  <c r="U30" i="76"/>
  <c r="U31" i="76"/>
  <c r="U32" i="76"/>
  <c r="U33" i="76"/>
  <c r="U34" i="76"/>
  <c r="U35" i="76"/>
  <c r="U36" i="76"/>
  <c r="U37" i="76"/>
  <c r="U38" i="76"/>
  <c r="U39" i="76"/>
  <c r="U40" i="76"/>
  <c r="U41" i="76"/>
  <c r="U42" i="76"/>
  <c r="U43" i="76"/>
  <c r="U4" i="76"/>
  <c r="U5" i="75"/>
  <c r="U6" i="75"/>
  <c r="U7" i="75"/>
  <c r="U8" i="75"/>
  <c r="U9" i="75"/>
  <c r="U4" i="75"/>
  <c r="U5" i="72"/>
  <c r="U6" i="72"/>
  <c r="U7" i="72"/>
  <c r="U8" i="72"/>
  <c r="U9" i="72"/>
  <c r="U10" i="72"/>
  <c r="U11" i="72"/>
  <c r="U12" i="72"/>
  <c r="U13" i="72"/>
  <c r="U14" i="72"/>
  <c r="U15" i="72"/>
  <c r="U16" i="72"/>
  <c r="U17" i="72"/>
  <c r="U18" i="72"/>
  <c r="U19" i="72"/>
  <c r="U20" i="72"/>
  <c r="U21" i="72"/>
  <c r="U22" i="72"/>
  <c r="U23" i="72"/>
  <c r="U24" i="72"/>
  <c r="U25" i="72"/>
  <c r="U26" i="72"/>
  <c r="U27" i="72"/>
  <c r="U28" i="72"/>
  <c r="U29" i="72"/>
  <c r="U30" i="72"/>
  <c r="U31" i="72"/>
  <c r="U32" i="72"/>
  <c r="U33" i="72"/>
  <c r="U34" i="72"/>
  <c r="U35" i="72"/>
  <c r="U36" i="72"/>
  <c r="U37" i="72"/>
  <c r="U38" i="72"/>
  <c r="U39" i="72"/>
  <c r="U40" i="72"/>
  <c r="U41" i="72"/>
  <c r="U42" i="72"/>
  <c r="U43" i="72"/>
  <c r="U44" i="72"/>
  <c r="U45" i="72"/>
  <c r="U46" i="72"/>
  <c r="U47" i="72"/>
  <c r="U48" i="72"/>
  <c r="U49" i="72"/>
  <c r="U50" i="72"/>
  <c r="U51" i="72"/>
  <c r="U52" i="72"/>
  <c r="U53" i="72"/>
  <c r="U4" i="72"/>
  <c r="U5" i="71"/>
  <c r="U6" i="71"/>
  <c r="U7" i="71"/>
  <c r="U8" i="71"/>
  <c r="U9" i="71"/>
  <c r="U10" i="71"/>
  <c r="U11" i="71"/>
  <c r="U12" i="71"/>
  <c r="U13" i="71"/>
  <c r="U14" i="71"/>
  <c r="U15" i="71"/>
  <c r="U16" i="71"/>
  <c r="U17" i="71"/>
  <c r="U18" i="71"/>
  <c r="U4" i="71"/>
  <c r="U5" i="70"/>
  <c r="U6" i="70"/>
  <c r="U7" i="70"/>
  <c r="U8" i="70"/>
  <c r="U9" i="70"/>
  <c r="U10" i="70"/>
  <c r="U11" i="70"/>
  <c r="U12" i="70"/>
  <c r="U4" i="70"/>
  <c r="U5" i="69"/>
  <c r="U6" i="69"/>
  <c r="U7" i="69"/>
  <c r="U8" i="69"/>
  <c r="U9" i="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2" i="69"/>
  <c r="U23" i="69"/>
  <c r="U24" i="69"/>
  <c r="U25" i="69"/>
  <c r="U26" i="69"/>
  <c r="U27" i="69"/>
  <c r="U28" i="69"/>
  <c r="U29" i="69"/>
  <c r="U30" i="69"/>
  <c r="U31" i="69"/>
  <c r="U32" i="69"/>
  <c r="U33" i="69"/>
  <c r="U34" i="69"/>
  <c r="U35" i="69"/>
  <c r="U36" i="69"/>
  <c r="U4" i="69"/>
  <c r="U5" i="68"/>
  <c r="U6" i="68"/>
  <c r="U7" i="68"/>
  <c r="U8" i="68"/>
  <c r="U9" i="68"/>
  <c r="U4" i="68"/>
  <c r="U5" i="67"/>
  <c r="U6" i="67"/>
  <c r="U7" i="67"/>
  <c r="U8" i="67"/>
  <c r="U9" i="67"/>
  <c r="U10" i="67"/>
  <c r="U4" i="67"/>
  <c r="U5" i="66"/>
  <c r="U6" i="66"/>
  <c r="U7" i="66"/>
  <c r="U8" i="66"/>
  <c r="U9" i="66"/>
  <c r="U10" i="66"/>
  <c r="U11" i="66"/>
  <c r="U12" i="66"/>
  <c r="U13" i="66"/>
  <c r="U14" i="66"/>
  <c r="U15" i="66"/>
  <c r="U16" i="66"/>
  <c r="U17" i="66"/>
  <c r="U18" i="66"/>
  <c r="U4" i="66"/>
  <c r="U5" i="65"/>
  <c r="U6" i="65"/>
  <c r="U7" i="65"/>
  <c r="U8" i="65"/>
  <c r="U9" i="65"/>
  <c r="U10" i="65"/>
  <c r="U11" i="65"/>
  <c r="U12" i="65"/>
  <c r="U13" i="65"/>
  <c r="U14" i="65"/>
  <c r="U15" i="65"/>
  <c r="U4" i="65"/>
  <c r="U5" i="64"/>
  <c r="U6" i="64"/>
  <c r="U7" i="64"/>
  <c r="U8" i="64"/>
  <c r="U9" i="64"/>
  <c r="U10" i="64"/>
  <c r="U11" i="64"/>
  <c r="U12" i="64"/>
  <c r="U13" i="64"/>
  <c r="U14" i="64"/>
  <c r="U15" i="64"/>
  <c r="U16" i="64"/>
  <c r="U17" i="64"/>
  <c r="U18" i="64"/>
  <c r="U19" i="64"/>
  <c r="U20" i="64"/>
  <c r="U21" i="64"/>
  <c r="U22" i="64"/>
  <c r="U23" i="64"/>
  <c r="U24" i="64"/>
  <c r="U25" i="64"/>
  <c r="U26" i="64"/>
  <c r="U27" i="64"/>
  <c r="U28" i="64"/>
  <c r="U29" i="64"/>
  <c r="U30" i="64"/>
  <c r="U31" i="64"/>
  <c r="U32" i="64"/>
  <c r="U33" i="64"/>
  <c r="U34" i="64"/>
  <c r="U35" i="64"/>
  <c r="U36" i="64"/>
  <c r="U37" i="64"/>
  <c r="U38" i="64"/>
  <c r="U39" i="64"/>
  <c r="U40" i="64"/>
  <c r="U41" i="64"/>
  <c r="U42" i="64"/>
  <c r="U43" i="64"/>
  <c r="U44" i="64"/>
  <c r="U45" i="64"/>
  <c r="U46" i="64"/>
  <c r="U47" i="64"/>
  <c r="U48" i="64"/>
  <c r="U49" i="64"/>
  <c r="U50" i="64"/>
  <c r="U51" i="64"/>
  <c r="U52" i="64"/>
  <c r="U53" i="64"/>
  <c r="U54" i="64"/>
  <c r="U55" i="64"/>
  <c r="U56" i="64"/>
  <c r="U57" i="64"/>
  <c r="U4" i="64"/>
  <c r="T5" i="85"/>
  <c r="T6" i="85"/>
  <c r="T7" i="85"/>
  <c r="T8" i="85"/>
  <c r="T9" i="85"/>
  <c r="T4" i="85"/>
  <c r="T5" i="84"/>
  <c r="T6" i="84"/>
  <c r="T7" i="84"/>
  <c r="T8" i="84"/>
  <c r="T9" i="84"/>
  <c r="T10" i="84"/>
  <c r="T11" i="84"/>
  <c r="T12" i="84"/>
  <c r="T13" i="84"/>
  <c r="T14" i="84"/>
  <c r="T15" i="84"/>
  <c r="T16" i="84"/>
  <c r="T17" i="84"/>
  <c r="T18" i="84"/>
  <c r="T19" i="84"/>
  <c r="T20" i="84"/>
  <c r="T21" i="84"/>
  <c r="T22" i="84"/>
  <c r="T23" i="84"/>
  <c r="T24" i="84"/>
  <c r="T25" i="84"/>
  <c r="T26" i="84"/>
  <c r="T27" i="84"/>
  <c r="T28" i="84"/>
  <c r="T4" i="84"/>
  <c r="T5" i="83"/>
  <c r="T6" i="83"/>
  <c r="T7" i="83"/>
  <c r="T8" i="83"/>
  <c r="T9" i="83"/>
  <c r="T10" i="83"/>
  <c r="T11" i="83"/>
  <c r="T12" i="83"/>
  <c r="T13" i="83"/>
  <c r="T14" i="83"/>
  <c r="T15" i="83"/>
  <c r="T16" i="83"/>
  <c r="T17" i="83"/>
  <c r="T18" i="83"/>
  <c r="T19" i="83"/>
  <c r="T4" i="83"/>
  <c r="T5" i="82"/>
  <c r="T6" i="82"/>
  <c r="T7" i="82"/>
  <c r="T8" i="82"/>
  <c r="T9" i="82"/>
  <c r="T10" i="82"/>
  <c r="T11" i="82"/>
  <c r="T12" i="82"/>
  <c r="T13" i="82"/>
  <c r="T14" i="82"/>
  <c r="T15" i="82"/>
  <c r="T16" i="82"/>
  <c r="T17" i="82"/>
  <c r="T18" i="82"/>
  <c r="T4" i="82"/>
  <c r="T5" i="81"/>
  <c r="T6" i="81"/>
  <c r="T7" i="81"/>
  <c r="T8" i="81"/>
  <c r="T9" i="81"/>
  <c r="T10" i="81"/>
  <c r="T11" i="81"/>
  <c r="T12" i="81"/>
  <c r="T13" i="81"/>
  <c r="T14" i="81"/>
  <c r="T15" i="81"/>
  <c r="T16" i="81"/>
  <c r="T17" i="81"/>
  <c r="T18" i="81"/>
  <c r="T4" i="81"/>
  <c r="T5" i="80"/>
  <c r="T6" i="80"/>
  <c r="T7" i="80"/>
  <c r="T8" i="80"/>
  <c r="T9" i="80"/>
  <c r="T10" i="80"/>
  <c r="T11" i="80"/>
  <c r="T12" i="80"/>
  <c r="T13" i="80"/>
  <c r="T14" i="80"/>
  <c r="T15" i="80"/>
  <c r="T16" i="80"/>
  <c r="T17" i="80"/>
  <c r="T18" i="80"/>
  <c r="T19" i="80"/>
  <c r="T20" i="80"/>
  <c r="T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38" i="80"/>
  <c r="T4" i="80"/>
  <c r="T5" i="77"/>
  <c r="T6" i="77"/>
  <c r="T7" i="77"/>
  <c r="T8" i="77"/>
  <c r="T9" i="77"/>
  <c r="T10" i="77"/>
  <c r="T11" i="77"/>
  <c r="T12" i="77"/>
  <c r="T13" i="77"/>
  <c r="T14" i="77"/>
  <c r="T15" i="77"/>
  <c r="T16" i="77"/>
  <c r="T17" i="77"/>
  <c r="T18" i="77"/>
  <c r="T19" i="77"/>
  <c r="T20" i="77"/>
  <c r="T21" i="77"/>
  <c r="T22" i="77"/>
  <c r="T23" i="77"/>
  <c r="T24" i="77"/>
  <c r="T4" i="77"/>
  <c r="T5" i="76"/>
  <c r="T6" i="76"/>
  <c r="T7" i="76"/>
  <c r="T8" i="76"/>
  <c r="T9" i="76"/>
  <c r="T10" i="76"/>
  <c r="T11" i="76"/>
  <c r="T12" i="76"/>
  <c r="T13" i="76"/>
  <c r="T14" i="76"/>
  <c r="T15" i="76"/>
  <c r="T16" i="76"/>
  <c r="T17" i="76"/>
  <c r="T18" i="76"/>
  <c r="T19" i="76"/>
  <c r="T20" i="76"/>
  <c r="T21" i="76"/>
  <c r="T22" i="76"/>
  <c r="T23" i="76"/>
  <c r="T24" i="76"/>
  <c r="T25" i="76"/>
  <c r="T26" i="76"/>
  <c r="T27" i="76"/>
  <c r="T28" i="76"/>
  <c r="T29" i="76"/>
  <c r="T30" i="76"/>
  <c r="T31" i="76"/>
  <c r="T32" i="76"/>
  <c r="T33" i="76"/>
  <c r="T34" i="76"/>
  <c r="T35" i="76"/>
  <c r="T36" i="76"/>
  <c r="T37" i="76"/>
  <c r="T38" i="76"/>
  <c r="T39" i="76"/>
  <c r="T40" i="76"/>
  <c r="T41" i="76"/>
  <c r="T42" i="76"/>
  <c r="T43" i="76"/>
  <c r="T4" i="76"/>
  <c r="T5" i="75"/>
  <c r="T6" i="75"/>
  <c r="T7" i="75"/>
  <c r="T8" i="75"/>
  <c r="T9" i="75"/>
  <c r="T4" i="75"/>
  <c r="T5" i="72"/>
  <c r="T6" i="72"/>
  <c r="T7" i="72"/>
  <c r="T8" i="72"/>
  <c r="T9" i="72"/>
  <c r="T10" i="72"/>
  <c r="T11" i="72"/>
  <c r="T12" i="72"/>
  <c r="T13" i="72"/>
  <c r="T14" i="72"/>
  <c r="T15" i="72"/>
  <c r="T16" i="72"/>
  <c r="T17" i="72"/>
  <c r="T18" i="72"/>
  <c r="T19" i="72"/>
  <c r="T20" i="72"/>
  <c r="T21" i="72"/>
  <c r="T22" i="72"/>
  <c r="T23" i="72"/>
  <c r="T24" i="72"/>
  <c r="T25" i="72"/>
  <c r="T26" i="72"/>
  <c r="T27" i="72"/>
  <c r="T28" i="72"/>
  <c r="T29" i="72"/>
  <c r="T30" i="72"/>
  <c r="T31" i="72"/>
  <c r="T32" i="72"/>
  <c r="T33" i="72"/>
  <c r="T34" i="72"/>
  <c r="T35" i="72"/>
  <c r="T36" i="72"/>
  <c r="T37" i="72"/>
  <c r="T38" i="72"/>
  <c r="T39" i="72"/>
  <c r="T40" i="72"/>
  <c r="T41" i="72"/>
  <c r="T42" i="72"/>
  <c r="T43" i="72"/>
  <c r="T44" i="72"/>
  <c r="T45" i="72"/>
  <c r="T46" i="72"/>
  <c r="T47" i="72"/>
  <c r="T48" i="72"/>
  <c r="T49" i="72"/>
  <c r="T50" i="72"/>
  <c r="T51" i="72"/>
  <c r="T52" i="72"/>
  <c r="T53" i="72"/>
  <c r="T4" i="72"/>
  <c r="T5" i="71"/>
  <c r="T6" i="71"/>
  <c r="T7" i="71"/>
  <c r="T8" i="71"/>
  <c r="T9" i="71"/>
  <c r="T10" i="71"/>
  <c r="T11" i="71"/>
  <c r="T12" i="71"/>
  <c r="T13" i="71"/>
  <c r="T14" i="71"/>
  <c r="T15" i="71"/>
  <c r="T16" i="71"/>
  <c r="T17" i="71"/>
  <c r="T18" i="71"/>
  <c r="T4" i="71"/>
  <c r="T5" i="70"/>
  <c r="T6" i="70"/>
  <c r="T7" i="70"/>
  <c r="T8" i="70"/>
  <c r="T9" i="70"/>
  <c r="T10" i="70"/>
  <c r="T11" i="70"/>
  <c r="T12" i="70"/>
  <c r="T4" i="70"/>
  <c r="T5" i="69"/>
  <c r="T6" i="69"/>
  <c r="T7" i="69"/>
  <c r="T8" i="69"/>
  <c r="T9" i="69"/>
  <c r="T10" i="69"/>
  <c r="T11" i="69"/>
  <c r="T12" i="69"/>
  <c r="T13" i="69"/>
  <c r="T14" i="69"/>
  <c r="T15" i="69"/>
  <c r="T16" i="69"/>
  <c r="T17" i="69"/>
  <c r="T18" i="69"/>
  <c r="T19" i="69"/>
  <c r="T20" i="69"/>
  <c r="T21" i="69"/>
  <c r="T22" i="69"/>
  <c r="T23" i="69"/>
  <c r="T24" i="69"/>
  <c r="T25" i="69"/>
  <c r="T26" i="69"/>
  <c r="T27" i="69"/>
  <c r="T28" i="69"/>
  <c r="T29" i="69"/>
  <c r="T30" i="69"/>
  <c r="T31" i="69"/>
  <c r="T32" i="69"/>
  <c r="T33" i="69"/>
  <c r="T34" i="69"/>
  <c r="T35" i="69"/>
  <c r="T36" i="69"/>
  <c r="T4" i="69"/>
  <c r="T5" i="68"/>
  <c r="T6" i="68"/>
  <c r="T7" i="68"/>
  <c r="T8" i="68"/>
  <c r="T9" i="68"/>
  <c r="T4" i="68"/>
  <c r="T5" i="67"/>
  <c r="T6" i="67"/>
  <c r="T7" i="67"/>
  <c r="T8" i="67"/>
  <c r="T9" i="67"/>
  <c r="T10" i="67"/>
  <c r="T4" i="67"/>
  <c r="T5" i="66"/>
  <c r="T6" i="66"/>
  <c r="T7" i="66"/>
  <c r="T8" i="66"/>
  <c r="T9" i="66"/>
  <c r="T10" i="66"/>
  <c r="T11" i="66"/>
  <c r="T12" i="66"/>
  <c r="T13" i="66"/>
  <c r="T14" i="66"/>
  <c r="T15" i="66"/>
  <c r="T16" i="66"/>
  <c r="T17" i="66"/>
  <c r="T18" i="66"/>
  <c r="T4" i="66"/>
  <c r="T5" i="65"/>
  <c r="T6" i="65"/>
  <c r="T7" i="65"/>
  <c r="T8" i="65"/>
  <c r="T9" i="65"/>
  <c r="T10" i="65"/>
  <c r="T11" i="65"/>
  <c r="T12" i="65"/>
  <c r="T13" i="65"/>
  <c r="T14" i="65"/>
  <c r="T15" i="65"/>
  <c r="T4" i="65"/>
  <c r="T5" i="64"/>
  <c r="T6" i="64"/>
  <c r="T7" i="64"/>
  <c r="T8" i="64"/>
  <c r="T9" i="64"/>
  <c r="T10" i="64"/>
  <c r="T11" i="64"/>
  <c r="T12" i="64"/>
  <c r="T13" i="64"/>
  <c r="T14" i="64"/>
  <c r="T15" i="64"/>
  <c r="T16" i="64"/>
  <c r="T17" i="64"/>
  <c r="T18" i="64"/>
  <c r="T19" i="64"/>
  <c r="T20" i="64"/>
  <c r="T21" i="64"/>
  <c r="T22" i="64"/>
  <c r="T23" i="64"/>
  <c r="T24" i="64"/>
  <c r="T25" i="64"/>
  <c r="T26" i="64"/>
  <c r="T27" i="64"/>
  <c r="T28" i="64"/>
  <c r="T29" i="64"/>
  <c r="T30" i="64"/>
  <c r="T31" i="64"/>
  <c r="T32" i="64"/>
  <c r="T33" i="64"/>
  <c r="T34" i="64"/>
  <c r="T35" i="64"/>
  <c r="T36" i="64"/>
  <c r="T37" i="64"/>
  <c r="T38" i="64"/>
  <c r="T39" i="64"/>
  <c r="T40" i="64"/>
  <c r="T41" i="64"/>
  <c r="T42" i="64"/>
  <c r="T43" i="64"/>
  <c r="T44" i="64"/>
  <c r="T45" i="64"/>
  <c r="T46" i="64"/>
  <c r="T47" i="64"/>
  <c r="T48" i="64"/>
  <c r="T49" i="64"/>
  <c r="T50" i="64"/>
  <c r="T51" i="64"/>
  <c r="T52" i="64"/>
  <c r="T53" i="64"/>
  <c r="T54" i="64"/>
  <c r="T55" i="64"/>
  <c r="T56" i="64"/>
  <c r="T57" i="64"/>
  <c r="T4" i="64"/>
  <c r="S5" i="85"/>
  <c r="S6" i="85"/>
  <c r="S7" i="85"/>
  <c r="S8" i="85"/>
  <c r="S9" i="85"/>
  <c r="S4" i="85"/>
  <c r="S5" i="84"/>
  <c r="S6" i="84"/>
  <c r="S7" i="84"/>
  <c r="S8" i="84"/>
  <c r="S9" i="84"/>
  <c r="S10" i="84"/>
  <c r="S11" i="84"/>
  <c r="S12" i="84"/>
  <c r="S13" i="84"/>
  <c r="S14" i="84"/>
  <c r="S15" i="84"/>
  <c r="S16" i="84"/>
  <c r="S17" i="84"/>
  <c r="S18" i="84"/>
  <c r="S19" i="84"/>
  <c r="S20" i="84"/>
  <c r="S21" i="84"/>
  <c r="S22" i="84"/>
  <c r="S23" i="84"/>
  <c r="S24" i="84"/>
  <c r="S25" i="84"/>
  <c r="S26" i="84"/>
  <c r="S27" i="84"/>
  <c r="S28" i="84"/>
  <c r="S4" i="84"/>
  <c r="S5" i="83"/>
  <c r="S6" i="83"/>
  <c r="S7" i="83"/>
  <c r="S8" i="83"/>
  <c r="S9" i="83"/>
  <c r="S10" i="83"/>
  <c r="S11" i="83"/>
  <c r="S12" i="83"/>
  <c r="S13" i="83"/>
  <c r="S14" i="83"/>
  <c r="S15" i="83"/>
  <c r="S16" i="83"/>
  <c r="S17" i="83"/>
  <c r="S18" i="83"/>
  <c r="S19" i="83"/>
  <c r="S4" i="83"/>
  <c r="S5" i="82"/>
  <c r="S6" i="82"/>
  <c r="S7" i="82"/>
  <c r="S8" i="82"/>
  <c r="S9" i="82"/>
  <c r="S10" i="82"/>
  <c r="S11" i="82"/>
  <c r="S12" i="82"/>
  <c r="S13" i="82"/>
  <c r="S14" i="82"/>
  <c r="S15" i="82"/>
  <c r="S16" i="82"/>
  <c r="S17" i="82"/>
  <c r="S18" i="82"/>
  <c r="S4" i="82"/>
  <c r="S5" i="81"/>
  <c r="S6" i="81"/>
  <c r="S7" i="81"/>
  <c r="S8" i="81"/>
  <c r="S9" i="81"/>
  <c r="S10" i="81"/>
  <c r="S11" i="81"/>
  <c r="S12" i="81"/>
  <c r="S13" i="81"/>
  <c r="S14" i="81"/>
  <c r="S15" i="81"/>
  <c r="S16" i="81"/>
  <c r="S17" i="81"/>
  <c r="S18" i="81"/>
  <c r="S4" i="81"/>
  <c r="S5" i="80"/>
  <c r="S6" i="80"/>
  <c r="S7" i="80"/>
  <c r="S8" i="80"/>
  <c r="S9" i="80"/>
  <c r="S10" i="80"/>
  <c r="S11" i="80"/>
  <c r="S12" i="80"/>
  <c r="S13" i="80"/>
  <c r="S14" i="80"/>
  <c r="S15" i="80"/>
  <c r="S16" i="80"/>
  <c r="S17" i="80"/>
  <c r="S18" i="80"/>
  <c r="S19" i="80"/>
  <c r="S20" i="80"/>
  <c r="S21" i="80"/>
  <c r="S22" i="80"/>
  <c r="S23" i="80"/>
  <c r="S24" i="80"/>
  <c r="S25" i="80"/>
  <c r="S26" i="80"/>
  <c r="S27" i="80"/>
  <c r="S28" i="80"/>
  <c r="S29" i="80"/>
  <c r="S30" i="80"/>
  <c r="S31" i="80"/>
  <c r="S32" i="80"/>
  <c r="S33" i="80"/>
  <c r="S34" i="80"/>
  <c r="S35" i="80"/>
  <c r="S36" i="80"/>
  <c r="S37" i="80"/>
  <c r="S38" i="80"/>
  <c r="S4" i="80"/>
  <c r="S5" i="77"/>
  <c r="S6" i="77"/>
  <c r="S7" i="77"/>
  <c r="S8" i="77"/>
  <c r="S9" i="77"/>
  <c r="S10" i="77"/>
  <c r="S11" i="77"/>
  <c r="S12" i="77"/>
  <c r="S13" i="77"/>
  <c r="S14" i="77"/>
  <c r="S15" i="77"/>
  <c r="S16" i="77"/>
  <c r="S17" i="77"/>
  <c r="S18" i="77"/>
  <c r="S19" i="77"/>
  <c r="S20" i="77"/>
  <c r="S21" i="77"/>
  <c r="S22" i="77"/>
  <c r="S23" i="77"/>
  <c r="S24" i="77"/>
  <c r="S4" i="77"/>
  <c r="S5" i="76"/>
  <c r="S6" i="76"/>
  <c r="S7" i="76"/>
  <c r="S8" i="76"/>
  <c r="S9" i="76"/>
  <c r="S10" i="76"/>
  <c r="S11" i="76"/>
  <c r="S12" i="76"/>
  <c r="S13" i="76"/>
  <c r="S14" i="76"/>
  <c r="S15" i="76"/>
  <c r="S16" i="76"/>
  <c r="S17" i="76"/>
  <c r="S18" i="76"/>
  <c r="S19" i="76"/>
  <c r="S20" i="76"/>
  <c r="S21" i="76"/>
  <c r="S22" i="76"/>
  <c r="S23" i="76"/>
  <c r="S24" i="76"/>
  <c r="S25" i="76"/>
  <c r="S26" i="76"/>
  <c r="S27" i="76"/>
  <c r="S28" i="76"/>
  <c r="S29" i="76"/>
  <c r="S30" i="76"/>
  <c r="S31" i="76"/>
  <c r="S32" i="76"/>
  <c r="S33" i="76"/>
  <c r="S34" i="76"/>
  <c r="S35" i="76"/>
  <c r="S36" i="76"/>
  <c r="S37" i="76"/>
  <c r="S38" i="76"/>
  <c r="S39" i="76"/>
  <c r="S40" i="76"/>
  <c r="S41" i="76"/>
  <c r="S42" i="76"/>
  <c r="S43" i="76"/>
  <c r="S4" i="76"/>
  <c r="S5" i="75"/>
  <c r="S6" i="75"/>
  <c r="S7" i="75"/>
  <c r="S8" i="75"/>
  <c r="S9" i="75"/>
  <c r="S4" i="75"/>
  <c r="S5" i="72"/>
  <c r="S6" i="72"/>
  <c r="S7" i="72"/>
  <c r="S8" i="72"/>
  <c r="S9" i="72"/>
  <c r="S10" i="72"/>
  <c r="S11" i="72"/>
  <c r="S12" i="72"/>
  <c r="S13" i="72"/>
  <c r="S14" i="72"/>
  <c r="S15" i="72"/>
  <c r="S16" i="72"/>
  <c r="S17" i="72"/>
  <c r="S18" i="72"/>
  <c r="S19" i="72"/>
  <c r="S20" i="72"/>
  <c r="S21" i="72"/>
  <c r="S22" i="72"/>
  <c r="S23" i="72"/>
  <c r="S24" i="72"/>
  <c r="S25" i="72"/>
  <c r="S26" i="72"/>
  <c r="S27" i="72"/>
  <c r="S28" i="72"/>
  <c r="S29" i="72"/>
  <c r="S30" i="72"/>
  <c r="S31" i="72"/>
  <c r="S32" i="72"/>
  <c r="S33" i="72"/>
  <c r="S34" i="72"/>
  <c r="S35" i="72"/>
  <c r="S36" i="72"/>
  <c r="S37" i="72"/>
  <c r="S38" i="72"/>
  <c r="S39" i="72"/>
  <c r="S40" i="72"/>
  <c r="S41" i="72"/>
  <c r="S42" i="72"/>
  <c r="S43" i="72"/>
  <c r="S44" i="72"/>
  <c r="S45" i="72"/>
  <c r="S46" i="72"/>
  <c r="S47" i="72"/>
  <c r="S48" i="72"/>
  <c r="S49" i="72"/>
  <c r="S50" i="72"/>
  <c r="S51" i="72"/>
  <c r="S52" i="72"/>
  <c r="S53" i="72"/>
  <c r="S4" i="72"/>
  <c r="S5" i="71"/>
  <c r="S6" i="71"/>
  <c r="S7" i="71"/>
  <c r="S8" i="71"/>
  <c r="S9" i="71"/>
  <c r="S10" i="71"/>
  <c r="S11" i="71"/>
  <c r="S12" i="71"/>
  <c r="S13" i="71"/>
  <c r="S14" i="71"/>
  <c r="S15" i="71"/>
  <c r="S16" i="71"/>
  <c r="S17" i="71"/>
  <c r="S18" i="71"/>
  <c r="S4" i="71"/>
  <c r="S5" i="70"/>
  <c r="S6" i="70"/>
  <c r="S7" i="70"/>
  <c r="S8" i="70"/>
  <c r="S9" i="70"/>
  <c r="S10" i="70"/>
  <c r="S11" i="70"/>
  <c r="S12" i="70"/>
  <c r="S4" i="70"/>
  <c r="S5" i="69"/>
  <c r="S6" i="69"/>
  <c r="S7" i="69"/>
  <c r="S8" i="69"/>
  <c r="S9" i="69"/>
  <c r="S10" i="69"/>
  <c r="S11" i="69"/>
  <c r="S12" i="69"/>
  <c r="S13" i="69"/>
  <c r="S14" i="69"/>
  <c r="S15" i="69"/>
  <c r="S16" i="69"/>
  <c r="S17" i="69"/>
  <c r="S18" i="69"/>
  <c r="S19" i="69"/>
  <c r="S20" i="69"/>
  <c r="S21" i="69"/>
  <c r="S22" i="69"/>
  <c r="S23" i="69"/>
  <c r="S24" i="69"/>
  <c r="S25" i="69"/>
  <c r="S26" i="69"/>
  <c r="S27" i="69"/>
  <c r="S28" i="69"/>
  <c r="S29" i="69"/>
  <c r="S30" i="69"/>
  <c r="S31" i="69"/>
  <c r="S32" i="69"/>
  <c r="S33" i="69"/>
  <c r="S34" i="69"/>
  <c r="S35" i="69"/>
  <c r="S36" i="69"/>
  <c r="S4" i="69"/>
  <c r="S5" i="68"/>
  <c r="S6" i="68"/>
  <c r="S7" i="68"/>
  <c r="S8" i="68"/>
  <c r="S9" i="68"/>
  <c r="S4" i="68"/>
  <c r="S5" i="67"/>
  <c r="S6" i="67"/>
  <c r="S7" i="67"/>
  <c r="S8" i="67"/>
  <c r="S9" i="67"/>
  <c r="S10" i="67"/>
  <c r="S4" i="67"/>
  <c r="S5" i="66"/>
  <c r="S6" i="66"/>
  <c r="S7" i="66"/>
  <c r="S8" i="66"/>
  <c r="S9" i="66"/>
  <c r="S10" i="66"/>
  <c r="S11" i="66"/>
  <c r="S12" i="66"/>
  <c r="S13" i="66"/>
  <c r="S14" i="66"/>
  <c r="S15" i="66"/>
  <c r="S16" i="66"/>
  <c r="S17" i="66"/>
  <c r="S18" i="66"/>
  <c r="S4" i="66"/>
  <c r="S5" i="65"/>
  <c r="S6" i="65"/>
  <c r="S7" i="65"/>
  <c r="S8" i="65"/>
  <c r="S9" i="65"/>
  <c r="S10" i="65"/>
  <c r="S11" i="65"/>
  <c r="S12" i="65"/>
  <c r="S13" i="65"/>
  <c r="S14" i="65"/>
  <c r="S15" i="65"/>
  <c r="S4" i="65"/>
  <c r="S5" i="64"/>
  <c r="S6" i="64"/>
  <c r="S7" i="64"/>
  <c r="S8" i="64"/>
  <c r="S9" i="64"/>
  <c r="S10" i="64"/>
  <c r="S11" i="64"/>
  <c r="S12" i="64"/>
  <c r="S13" i="64"/>
  <c r="S14" i="64"/>
  <c r="S15" i="64"/>
  <c r="S16" i="64"/>
  <c r="S17" i="64"/>
  <c r="S18" i="64"/>
  <c r="S19" i="64"/>
  <c r="S20" i="64"/>
  <c r="S21" i="64"/>
  <c r="S22" i="64"/>
  <c r="S23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4" i="64"/>
  <c r="R5" i="85"/>
  <c r="R6" i="85"/>
  <c r="R7" i="85"/>
  <c r="R8" i="85"/>
  <c r="R9" i="85"/>
  <c r="R4" i="85"/>
  <c r="R5" i="84"/>
  <c r="R6" i="84"/>
  <c r="R7" i="84"/>
  <c r="R8" i="84"/>
  <c r="R9" i="84"/>
  <c r="R10" i="84"/>
  <c r="R11" i="84"/>
  <c r="R12" i="84"/>
  <c r="R13" i="84"/>
  <c r="R14" i="84"/>
  <c r="R15" i="84"/>
  <c r="R16" i="84"/>
  <c r="R17" i="84"/>
  <c r="R18" i="84"/>
  <c r="R19" i="84"/>
  <c r="R20" i="84"/>
  <c r="R21" i="84"/>
  <c r="R22" i="84"/>
  <c r="R23" i="84"/>
  <c r="R24" i="84"/>
  <c r="R25" i="84"/>
  <c r="R26" i="84"/>
  <c r="R27" i="84"/>
  <c r="R28" i="84"/>
  <c r="R4" i="84"/>
  <c r="R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4" i="83"/>
  <c r="R5" i="82"/>
  <c r="R6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4" i="82"/>
  <c r="R5" i="81"/>
  <c r="R6" i="81"/>
  <c r="R7" i="81"/>
  <c r="R8" i="81"/>
  <c r="R9" i="81"/>
  <c r="R10" i="81"/>
  <c r="R11" i="81"/>
  <c r="R12" i="81"/>
  <c r="R13" i="81"/>
  <c r="R14" i="81"/>
  <c r="R15" i="81"/>
  <c r="R16" i="81"/>
  <c r="R17" i="81"/>
  <c r="R18" i="81"/>
  <c r="R4" i="81"/>
  <c r="R5" i="80"/>
  <c r="R6" i="80"/>
  <c r="R7" i="80"/>
  <c r="R8" i="80"/>
  <c r="R9" i="80"/>
  <c r="R10" i="80"/>
  <c r="R11" i="80"/>
  <c r="R12" i="80"/>
  <c r="R13" i="80"/>
  <c r="R14" i="80"/>
  <c r="R15" i="80"/>
  <c r="R16" i="80"/>
  <c r="R17" i="80"/>
  <c r="R18" i="80"/>
  <c r="R19" i="80"/>
  <c r="R20" i="80"/>
  <c r="R21" i="80"/>
  <c r="R22" i="80"/>
  <c r="R23" i="80"/>
  <c r="R24" i="80"/>
  <c r="R25" i="80"/>
  <c r="R26" i="80"/>
  <c r="R27" i="80"/>
  <c r="R28" i="80"/>
  <c r="R29" i="80"/>
  <c r="R30" i="80"/>
  <c r="R31" i="80"/>
  <c r="R32" i="80"/>
  <c r="R33" i="80"/>
  <c r="R34" i="80"/>
  <c r="R35" i="80"/>
  <c r="R36" i="80"/>
  <c r="R37" i="80"/>
  <c r="R38" i="80"/>
  <c r="R4" i="80"/>
  <c r="R5" i="77"/>
  <c r="R6" i="77"/>
  <c r="R7" i="77"/>
  <c r="R8" i="77"/>
  <c r="R9" i="77"/>
  <c r="R10" i="77"/>
  <c r="R11" i="77"/>
  <c r="R12" i="77"/>
  <c r="R13" i="77"/>
  <c r="R14" i="77"/>
  <c r="R15" i="77"/>
  <c r="R16" i="77"/>
  <c r="R17" i="77"/>
  <c r="R18" i="77"/>
  <c r="R19" i="77"/>
  <c r="R20" i="77"/>
  <c r="R21" i="77"/>
  <c r="R22" i="77"/>
  <c r="R23" i="77"/>
  <c r="R24" i="77"/>
  <c r="R4" i="77"/>
  <c r="R5" i="76"/>
  <c r="R6" i="76"/>
  <c r="R7" i="76"/>
  <c r="R8" i="76"/>
  <c r="R9" i="76"/>
  <c r="R10" i="76"/>
  <c r="R11" i="76"/>
  <c r="R12" i="76"/>
  <c r="R13" i="76"/>
  <c r="R14" i="76"/>
  <c r="R15" i="76"/>
  <c r="R16" i="76"/>
  <c r="R17" i="76"/>
  <c r="R18" i="76"/>
  <c r="R19" i="76"/>
  <c r="R20" i="76"/>
  <c r="R21" i="76"/>
  <c r="R22" i="76"/>
  <c r="R23" i="76"/>
  <c r="R24" i="76"/>
  <c r="R25" i="76"/>
  <c r="R26" i="76"/>
  <c r="R27" i="76"/>
  <c r="R28" i="76"/>
  <c r="R29" i="76"/>
  <c r="R30" i="76"/>
  <c r="R31" i="76"/>
  <c r="R32" i="76"/>
  <c r="R33" i="76"/>
  <c r="R34" i="76"/>
  <c r="R35" i="76"/>
  <c r="R36" i="76"/>
  <c r="R37" i="76"/>
  <c r="R38" i="76"/>
  <c r="R39" i="76"/>
  <c r="R40" i="76"/>
  <c r="R41" i="76"/>
  <c r="R42" i="76"/>
  <c r="R43" i="76"/>
  <c r="R4" i="76"/>
  <c r="R5" i="75"/>
  <c r="R6" i="75"/>
  <c r="R7" i="75"/>
  <c r="R8" i="75"/>
  <c r="R9" i="75"/>
  <c r="R4" i="75"/>
  <c r="R5" i="72"/>
  <c r="R6" i="72"/>
  <c r="R7" i="72"/>
  <c r="R8" i="72"/>
  <c r="R9" i="72"/>
  <c r="R10" i="72"/>
  <c r="R11" i="72"/>
  <c r="R12" i="72"/>
  <c r="R13" i="72"/>
  <c r="R14" i="72"/>
  <c r="R15" i="72"/>
  <c r="R16" i="72"/>
  <c r="R17" i="72"/>
  <c r="R18" i="72"/>
  <c r="R19" i="72"/>
  <c r="R20" i="72"/>
  <c r="R21" i="72"/>
  <c r="R22" i="72"/>
  <c r="R23" i="72"/>
  <c r="R24" i="72"/>
  <c r="R25" i="72"/>
  <c r="R26" i="72"/>
  <c r="R27" i="72"/>
  <c r="R28" i="72"/>
  <c r="R29" i="72"/>
  <c r="R30" i="72"/>
  <c r="R31" i="72"/>
  <c r="R32" i="72"/>
  <c r="R33" i="72"/>
  <c r="R34" i="72"/>
  <c r="R35" i="72"/>
  <c r="R36" i="72"/>
  <c r="R37" i="72"/>
  <c r="R38" i="72"/>
  <c r="R39" i="72"/>
  <c r="R40" i="72"/>
  <c r="R41" i="72"/>
  <c r="R42" i="72"/>
  <c r="R43" i="72"/>
  <c r="R44" i="72"/>
  <c r="R45" i="72"/>
  <c r="R46" i="72"/>
  <c r="R47" i="72"/>
  <c r="R48" i="72"/>
  <c r="R49" i="72"/>
  <c r="R50" i="72"/>
  <c r="R51" i="72"/>
  <c r="R52" i="72"/>
  <c r="R53" i="72"/>
  <c r="R4" i="72"/>
  <c r="R5" i="71"/>
  <c r="R6" i="71"/>
  <c r="R7" i="71"/>
  <c r="R8" i="71"/>
  <c r="R9" i="71"/>
  <c r="R10" i="71"/>
  <c r="R11" i="71"/>
  <c r="R12" i="71"/>
  <c r="R13" i="71"/>
  <c r="R14" i="71"/>
  <c r="R15" i="71"/>
  <c r="R16" i="71"/>
  <c r="R17" i="71"/>
  <c r="R18" i="71"/>
  <c r="R4" i="71"/>
  <c r="R5" i="70"/>
  <c r="R6" i="70"/>
  <c r="R7" i="70"/>
  <c r="R8" i="70"/>
  <c r="R9" i="70"/>
  <c r="R10" i="70"/>
  <c r="R11" i="70"/>
  <c r="R12" i="70"/>
  <c r="R4" i="70"/>
  <c r="R5" i="69"/>
  <c r="R6" i="69"/>
  <c r="R7" i="69"/>
  <c r="R8" i="69"/>
  <c r="R9" i="69"/>
  <c r="R10" i="69"/>
  <c r="R11" i="69"/>
  <c r="R12" i="69"/>
  <c r="R13" i="69"/>
  <c r="R14" i="69"/>
  <c r="R15" i="69"/>
  <c r="R16" i="69"/>
  <c r="R17" i="69"/>
  <c r="R18" i="69"/>
  <c r="R19" i="69"/>
  <c r="R20" i="69"/>
  <c r="R21" i="69"/>
  <c r="R22" i="69"/>
  <c r="R23" i="69"/>
  <c r="R24" i="69"/>
  <c r="R25" i="69"/>
  <c r="R26" i="69"/>
  <c r="R27" i="69"/>
  <c r="R28" i="69"/>
  <c r="R29" i="69"/>
  <c r="R30" i="69"/>
  <c r="R31" i="69"/>
  <c r="R32" i="69"/>
  <c r="R33" i="69"/>
  <c r="R34" i="69"/>
  <c r="R35" i="69"/>
  <c r="R36" i="69"/>
  <c r="R4" i="69"/>
  <c r="R5" i="68"/>
  <c r="R6" i="68"/>
  <c r="R7" i="68"/>
  <c r="R8" i="68"/>
  <c r="R9" i="68"/>
  <c r="R4" i="68"/>
  <c r="R5" i="67"/>
  <c r="R6" i="67"/>
  <c r="R7" i="67"/>
  <c r="R8" i="67"/>
  <c r="R9" i="67"/>
  <c r="R10" i="67"/>
  <c r="R4" i="67"/>
  <c r="R5" i="66"/>
  <c r="R6" i="66"/>
  <c r="R7" i="66"/>
  <c r="R8" i="66"/>
  <c r="R9" i="66"/>
  <c r="R10" i="66"/>
  <c r="R11" i="66"/>
  <c r="R12" i="66"/>
  <c r="R13" i="66"/>
  <c r="R14" i="66"/>
  <c r="R15" i="66"/>
  <c r="R16" i="66"/>
  <c r="R17" i="66"/>
  <c r="R18" i="66"/>
  <c r="R4" i="66"/>
  <c r="R5" i="65"/>
  <c r="R6" i="65"/>
  <c r="R7" i="65"/>
  <c r="R8" i="65"/>
  <c r="R9" i="65"/>
  <c r="R10" i="65"/>
  <c r="R11" i="65"/>
  <c r="R12" i="65"/>
  <c r="R13" i="65"/>
  <c r="R14" i="65"/>
  <c r="R15" i="65"/>
  <c r="R4" i="65"/>
  <c r="R5" i="64"/>
  <c r="R6" i="64"/>
  <c r="R7" i="64"/>
  <c r="R8" i="64"/>
  <c r="R9" i="64"/>
  <c r="R10" i="64"/>
  <c r="R11" i="64"/>
  <c r="R12" i="64"/>
  <c r="R13" i="64"/>
  <c r="R14" i="64"/>
  <c r="R15" i="64"/>
  <c r="R16" i="64"/>
  <c r="R17" i="64"/>
  <c r="R18" i="64"/>
  <c r="R19" i="64"/>
  <c r="R20" i="64"/>
  <c r="R21" i="64"/>
  <c r="R22" i="64"/>
  <c r="R23" i="64"/>
  <c r="R24" i="64"/>
  <c r="R25" i="64"/>
  <c r="R26" i="64"/>
  <c r="R27" i="64"/>
  <c r="R28" i="64"/>
  <c r="R29" i="64"/>
  <c r="R30" i="64"/>
  <c r="R31" i="64"/>
  <c r="R32" i="64"/>
  <c r="R33" i="64"/>
  <c r="R34" i="64"/>
  <c r="R35" i="64"/>
  <c r="R36" i="64"/>
  <c r="R37" i="64"/>
  <c r="R38" i="64"/>
  <c r="R39" i="64"/>
  <c r="R40" i="64"/>
  <c r="R41" i="64"/>
  <c r="R42" i="64"/>
  <c r="R43" i="64"/>
  <c r="R44" i="64"/>
  <c r="R45" i="64"/>
  <c r="R46" i="64"/>
  <c r="R47" i="64"/>
  <c r="R48" i="64"/>
  <c r="R49" i="64"/>
  <c r="R50" i="64"/>
  <c r="R51" i="64"/>
  <c r="R52" i="64"/>
  <c r="R53" i="64"/>
  <c r="R54" i="64"/>
  <c r="R55" i="64"/>
  <c r="R56" i="64"/>
  <c r="R57" i="64"/>
  <c r="R4" i="64"/>
  <c r="Q5" i="85"/>
  <c r="Q6" i="85"/>
  <c r="Q7" i="85"/>
  <c r="Q8" i="85"/>
  <c r="Q9" i="85"/>
  <c r="Q4" i="85"/>
  <c r="Q5" i="84"/>
  <c r="Q6" i="84"/>
  <c r="Q7" i="84"/>
  <c r="Q8" i="84"/>
  <c r="Q9" i="84"/>
  <c r="Q10" i="84"/>
  <c r="Q11" i="84"/>
  <c r="Q12" i="84"/>
  <c r="Q13" i="84"/>
  <c r="Q14" i="84"/>
  <c r="Q15" i="84"/>
  <c r="Q16" i="84"/>
  <c r="Q17" i="84"/>
  <c r="Q18" i="84"/>
  <c r="Q19" i="84"/>
  <c r="Q20" i="84"/>
  <c r="Q21" i="84"/>
  <c r="Q22" i="84"/>
  <c r="Q23" i="84"/>
  <c r="Q24" i="84"/>
  <c r="Q25" i="84"/>
  <c r="Q26" i="84"/>
  <c r="Q27" i="84"/>
  <c r="Q28" i="84"/>
  <c r="Q4" i="84"/>
  <c r="Q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4" i="83"/>
  <c r="Q5" i="82"/>
  <c r="Q6" i="82"/>
  <c r="Q7" i="82"/>
  <c r="Q8" i="82"/>
  <c r="Q9" i="82"/>
  <c r="Q10" i="82"/>
  <c r="Q11" i="82"/>
  <c r="Q12" i="82"/>
  <c r="Q13" i="82"/>
  <c r="Q14" i="82"/>
  <c r="Q15" i="82"/>
  <c r="Q16" i="82"/>
  <c r="Q17" i="82"/>
  <c r="Q18" i="82"/>
  <c r="Q4" i="82"/>
  <c r="Q5" i="81"/>
  <c r="Q6" i="81"/>
  <c r="Q7" i="81"/>
  <c r="Q8" i="81"/>
  <c r="Q9" i="81"/>
  <c r="Q10" i="81"/>
  <c r="Q11" i="81"/>
  <c r="Q12" i="81"/>
  <c r="Q13" i="81"/>
  <c r="Q14" i="81"/>
  <c r="Q15" i="81"/>
  <c r="Q16" i="81"/>
  <c r="Q17" i="81"/>
  <c r="Q18" i="81"/>
  <c r="Q4" i="81"/>
  <c r="Q5" i="80"/>
  <c r="Q6" i="80"/>
  <c r="Q7" i="80"/>
  <c r="Q8" i="80"/>
  <c r="Q9" i="80"/>
  <c r="Q10" i="80"/>
  <c r="Q11" i="80"/>
  <c r="Q12" i="80"/>
  <c r="Q13" i="80"/>
  <c r="Q14" i="80"/>
  <c r="Q15" i="80"/>
  <c r="Q16" i="80"/>
  <c r="Q17" i="80"/>
  <c r="Q18" i="80"/>
  <c r="Q19" i="80"/>
  <c r="Q20" i="80"/>
  <c r="Q21" i="80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38" i="80"/>
  <c r="Q4" i="80"/>
  <c r="Q5" i="77"/>
  <c r="Q6" i="77"/>
  <c r="Q7" i="77"/>
  <c r="Q8" i="77"/>
  <c r="Q9" i="77"/>
  <c r="Q10" i="77"/>
  <c r="Q11" i="77"/>
  <c r="Q12" i="77"/>
  <c r="Q13" i="77"/>
  <c r="Q14" i="77"/>
  <c r="Q15" i="77"/>
  <c r="Q16" i="77"/>
  <c r="Q17" i="77"/>
  <c r="Q18" i="77"/>
  <c r="Q19" i="77"/>
  <c r="Q20" i="77"/>
  <c r="Q21" i="77"/>
  <c r="Q22" i="77"/>
  <c r="Q23" i="77"/>
  <c r="Q24" i="77"/>
  <c r="Q4" i="77"/>
  <c r="Q5" i="76"/>
  <c r="Q6" i="76"/>
  <c r="Q7" i="76"/>
  <c r="Q8" i="76"/>
  <c r="Q9" i="76"/>
  <c r="Q10" i="76"/>
  <c r="Q11" i="76"/>
  <c r="Q12" i="76"/>
  <c r="Q13" i="76"/>
  <c r="Q14" i="76"/>
  <c r="Q15" i="76"/>
  <c r="Q16" i="76"/>
  <c r="Q17" i="76"/>
  <c r="Q18" i="76"/>
  <c r="Q19" i="76"/>
  <c r="Q20" i="76"/>
  <c r="Q21" i="76"/>
  <c r="Q22" i="76"/>
  <c r="Q23" i="76"/>
  <c r="Q24" i="76"/>
  <c r="Q25" i="76"/>
  <c r="Q26" i="76"/>
  <c r="Q27" i="76"/>
  <c r="Q28" i="76"/>
  <c r="Q29" i="76"/>
  <c r="Q30" i="76"/>
  <c r="Q31" i="76"/>
  <c r="Q32" i="76"/>
  <c r="Q33" i="76"/>
  <c r="Q34" i="76"/>
  <c r="Q35" i="76"/>
  <c r="Q36" i="76"/>
  <c r="Q37" i="76"/>
  <c r="Q38" i="76"/>
  <c r="Q39" i="76"/>
  <c r="Q40" i="76"/>
  <c r="Q41" i="76"/>
  <c r="Q42" i="76"/>
  <c r="Q43" i="76"/>
  <c r="Q4" i="76"/>
  <c r="Q5" i="75"/>
  <c r="Q6" i="75"/>
  <c r="Q7" i="75"/>
  <c r="Q8" i="75"/>
  <c r="Q9" i="75"/>
  <c r="Q4" i="75"/>
  <c r="Q5" i="72"/>
  <c r="Q6" i="72"/>
  <c r="Q7" i="72"/>
  <c r="Q8" i="72"/>
  <c r="Q9" i="72"/>
  <c r="Q10" i="72"/>
  <c r="Q11" i="72"/>
  <c r="Q12" i="72"/>
  <c r="Q13" i="72"/>
  <c r="Q14" i="72"/>
  <c r="Q15" i="72"/>
  <c r="Q16" i="72"/>
  <c r="Q17" i="72"/>
  <c r="Q18" i="72"/>
  <c r="Q19" i="72"/>
  <c r="Q20" i="72"/>
  <c r="Q21" i="72"/>
  <c r="Q22" i="72"/>
  <c r="Q23" i="72"/>
  <c r="Q24" i="72"/>
  <c r="Q25" i="72"/>
  <c r="Q26" i="72"/>
  <c r="Q27" i="72"/>
  <c r="Q28" i="72"/>
  <c r="Q29" i="72"/>
  <c r="Q30" i="72"/>
  <c r="Q31" i="72"/>
  <c r="Q32" i="72"/>
  <c r="Q33" i="72"/>
  <c r="Q34" i="72"/>
  <c r="Q35" i="72"/>
  <c r="Q36" i="72"/>
  <c r="Q37" i="72"/>
  <c r="Q38" i="72"/>
  <c r="Q39" i="72"/>
  <c r="Q40" i="72"/>
  <c r="Q41" i="72"/>
  <c r="Q42" i="72"/>
  <c r="Q43" i="72"/>
  <c r="Q44" i="72"/>
  <c r="Q45" i="72"/>
  <c r="Q46" i="72"/>
  <c r="Q47" i="72"/>
  <c r="Q48" i="72"/>
  <c r="Q49" i="72"/>
  <c r="Q50" i="72"/>
  <c r="Q51" i="72"/>
  <c r="Q52" i="72"/>
  <c r="Q53" i="72"/>
  <c r="Q4" i="72"/>
  <c r="Q5" i="71"/>
  <c r="Q6" i="71"/>
  <c r="Q7" i="71"/>
  <c r="Q8" i="71"/>
  <c r="Q9" i="71"/>
  <c r="Q10" i="71"/>
  <c r="Q11" i="71"/>
  <c r="Q12" i="71"/>
  <c r="Q13" i="71"/>
  <c r="Q14" i="71"/>
  <c r="Q15" i="71"/>
  <c r="Q16" i="71"/>
  <c r="Q17" i="71"/>
  <c r="Q18" i="71"/>
  <c r="Q4" i="71"/>
  <c r="Q5" i="70"/>
  <c r="Q6" i="70"/>
  <c r="Q7" i="70"/>
  <c r="Q8" i="70"/>
  <c r="Q9" i="70"/>
  <c r="Q10" i="70"/>
  <c r="Q11" i="70"/>
  <c r="Q12" i="70"/>
  <c r="Q4" i="70"/>
  <c r="Q5" i="69"/>
  <c r="Q6" i="69"/>
  <c r="Q7" i="69"/>
  <c r="Q8" i="69"/>
  <c r="Q9" i="69"/>
  <c r="Q10" i="69"/>
  <c r="Q11" i="69"/>
  <c r="Q12" i="69"/>
  <c r="Q13" i="69"/>
  <c r="Q14" i="69"/>
  <c r="Q15" i="69"/>
  <c r="Q16" i="69"/>
  <c r="Q17" i="69"/>
  <c r="Q18" i="69"/>
  <c r="Q19" i="69"/>
  <c r="Q20" i="69"/>
  <c r="Q21" i="69"/>
  <c r="Q22" i="69"/>
  <c r="Q23" i="69"/>
  <c r="Q24" i="69"/>
  <c r="Q25" i="69"/>
  <c r="Q26" i="69"/>
  <c r="Q27" i="69"/>
  <c r="Q28" i="69"/>
  <c r="Q29" i="69"/>
  <c r="Q30" i="69"/>
  <c r="Q31" i="69"/>
  <c r="Q32" i="69"/>
  <c r="Q33" i="69"/>
  <c r="Q34" i="69"/>
  <c r="Q35" i="69"/>
  <c r="Q36" i="69"/>
  <c r="Q4" i="69"/>
  <c r="Q5" i="68"/>
  <c r="Q6" i="68"/>
  <c r="Q7" i="68"/>
  <c r="Q8" i="68"/>
  <c r="Q9" i="68"/>
  <c r="Q4" i="68"/>
  <c r="Q5" i="67"/>
  <c r="Q6" i="67"/>
  <c r="Q7" i="67"/>
  <c r="Q8" i="67"/>
  <c r="Q9" i="67"/>
  <c r="Q10" i="67"/>
  <c r="Q4" i="67"/>
  <c r="Q5" i="66"/>
  <c r="Q6" i="66"/>
  <c r="Q7" i="66"/>
  <c r="Q8" i="66"/>
  <c r="Q9" i="66"/>
  <c r="Q10" i="66"/>
  <c r="Q11" i="66"/>
  <c r="Q12" i="66"/>
  <c r="Q13" i="66"/>
  <c r="Q14" i="66"/>
  <c r="Q15" i="66"/>
  <c r="Q16" i="66"/>
  <c r="Q17" i="66"/>
  <c r="Q18" i="66"/>
  <c r="Q4" i="66"/>
  <c r="Q5" i="65"/>
  <c r="Q6" i="65"/>
  <c r="Q7" i="65"/>
  <c r="Q8" i="65"/>
  <c r="Q9" i="65"/>
  <c r="Q10" i="65"/>
  <c r="Q11" i="65"/>
  <c r="Q12" i="65"/>
  <c r="Q13" i="65"/>
  <c r="Q14" i="65"/>
  <c r="Q15" i="65"/>
  <c r="Q4" i="65"/>
  <c r="Q5" i="64"/>
  <c r="Q6" i="64"/>
  <c r="Q7" i="64"/>
  <c r="Q8" i="64"/>
  <c r="Q9" i="64"/>
  <c r="Q10" i="64"/>
  <c r="Q11" i="64"/>
  <c r="Q12" i="64"/>
  <c r="Q13" i="64"/>
  <c r="Q14" i="64"/>
  <c r="Q15" i="64"/>
  <c r="Q16" i="64"/>
  <c r="Q17" i="64"/>
  <c r="Q18" i="64"/>
  <c r="Q19" i="64"/>
  <c r="Q20" i="64"/>
  <c r="Q21" i="64"/>
  <c r="Q22" i="64"/>
  <c r="Q23" i="64"/>
  <c r="Q24" i="64"/>
  <c r="Q25" i="64"/>
  <c r="Q26" i="64"/>
  <c r="Q27" i="64"/>
  <c r="Q28" i="64"/>
  <c r="Q29" i="64"/>
  <c r="Q30" i="64"/>
  <c r="Q31" i="64"/>
  <c r="Q32" i="64"/>
  <c r="Q33" i="64"/>
  <c r="Q34" i="64"/>
  <c r="Q35" i="64"/>
  <c r="Q36" i="64"/>
  <c r="Q37" i="64"/>
  <c r="Q38" i="64"/>
  <c r="Q39" i="64"/>
  <c r="Q40" i="64"/>
  <c r="Q41" i="64"/>
  <c r="Q42" i="64"/>
  <c r="Q43" i="64"/>
  <c r="Q44" i="64"/>
  <c r="Q45" i="64"/>
  <c r="Q46" i="64"/>
  <c r="Q47" i="64"/>
  <c r="Q48" i="64"/>
  <c r="Q49" i="64"/>
  <c r="Q50" i="64"/>
  <c r="Q51" i="64"/>
  <c r="Q52" i="64"/>
  <c r="Q53" i="64"/>
  <c r="Q54" i="64"/>
  <c r="Q55" i="64"/>
  <c r="Q56" i="64"/>
  <c r="Q57" i="64"/>
  <c r="Q4" i="64"/>
  <c r="P5" i="85"/>
  <c r="P6" i="85"/>
  <c r="P7" i="85"/>
  <c r="P8" i="85"/>
  <c r="P9" i="85"/>
  <c r="P4" i="85"/>
  <c r="P5" i="84"/>
  <c r="P6" i="84"/>
  <c r="P7" i="84"/>
  <c r="P8" i="84"/>
  <c r="P9" i="84"/>
  <c r="P10" i="84"/>
  <c r="P11" i="84"/>
  <c r="P12" i="84"/>
  <c r="P13" i="84"/>
  <c r="P14" i="84"/>
  <c r="P15" i="84"/>
  <c r="P16" i="84"/>
  <c r="P17" i="84"/>
  <c r="P18" i="84"/>
  <c r="P19" i="84"/>
  <c r="P20" i="84"/>
  <c r="P21" i="84"/>
  <c r="P22" i="84"/>
  <c r="P23" i="84"/>
  <c r="P24" i="84"/>
  <c r="P25" i="84"/>
  <c r="P26" i="84"/>
  <c r="P27" i="84"/>
  <c r="P28" i="84"/>
  <c r="P4" i="84"/>
  <c r="P5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4" i="83"/>
  <c r="P5" i="82"/>
  <c r="P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4" i="82"/>
  <c r="P5" i="81"/>
  <c r="P6" i="81"/>
  <c r="P7" i="81"/>
  <c r="P8" i="81"/>
  <c r="P9" i="81"/>
  <c r="P10" i="81"/>
  <c r="P11" i="81"/>
  <c r="P12" i="81"/>
  <c r="P13" i="81"/>
  <c r="P14" i="81"/>
  <c r="P15" i="81"/>
  <c r="P16" i="81"/>
  <c r="P17" i="81"/>
  <c r="P18" i="81"/>
  <c r="P4" i="81"/>
  <c r="P5" i="80"/>
  <c r="P6" i="80"/>
  <c r="P7" i="80"/>
  <c r="P8" i="80"/>
  <c r="P9" i="80"/>
  <c r="P10" i="80"/>
  <c r="P11" i="80"/>
  <c r="P12" i="80"/>
  <c r="P13" i="80"/>
  <c r="P14" i="80"/>
  <c r="P15" i="80"/>
  <c r="P16" i="80"/>
  <c r="P17" i="80"/>
  <c r="P18" i="80"/>
  <c r="P19" i="80"/>
  <c r="P20" i="80"/>
  <c r="P21" i="80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38" i="80"/>
  <c r="P4" i="80"/>
  <c r="P5" i="77"/>
  <c r="P6" i="77"/>
  <c r="P7" i="77"/>
  <c r="P8" i="77"/>
  <c r="P9" i="77"/>
  <c r="P10" i="77"/>
  <c r="P11" i="77"/>
  <c r="P12" i="77"/>
  <c r="P13" i="77"/>
  <c r="P14" i="77"/>
  <c r="P15" i="77"/>
  <c r="P16" i="77"/>
  <c r="P17" i="77"/>
  <c r="P18" i="77"/>
  <c r="P19" i="77"/>
  <c r="P20" i="77"/>
  <c r="P21" i="77"/>
  <c r="P22" i="77"/>
  <c r="P23" i="77"/>
  <c r="P24" i="77"/>
  <c r="P4" i="77"/>
  <c r="P5" i="76"/>
  <c r="P6" i="76"/>
  <c r="P7" i="76"/>
  <c r="P8" i="76"/>
  <c r="P9" i="76"/>
  <c r="P10" i="76"/>
  <c r="P11" i="76"/>
  <c r="P12" i="76"/>
  <c r="P13" i="76"/>
  <c r="P14" i="76"/>
  <c r="P15" i="76"/>
  <c r="P16" i="76"/>
  <c r="P17" i="76"/>
  <c r="P18" i="76"/>
  <c r="P19" i="76"/>
  <c r="P20" i="76"/>
  <c r="P21" i="76"/>
  <c r="P22" i="76"/>
  <c r="P23" i="76"/>
  <c r="P24" i="76"/>
  <c r="P25" i="76"/>
  <c r="P26" i="76"/>
  <c r="P27" i="76"/>
  <c r="P28" i="76"/>
  <c r="P29" i="76"/>
  <c r="P30" i="76"/>
  <c r="P31" i="76"/>
  <c r="P32" i="76"/>
  <c r="P33" i="76"/>
  <c r="P34" i="76"/>
  <c r="P35" i="76"/>
  <c r="P36" i="76"/>
  <c r="P37" i="76"/>
  <c r="P38" i="76"/>
  <c r="P39" i="76"/>
  <c r="P40" i="76"/>
  <c r="P41" i="76"/>
  <c r="P42" i="76"/>
  <c r="P43" i="76"/>
  <c r="P4" i="76"/>
  <c r="P5" i="75"/>
  <c r="P6" i="75"/>
  <c r="P7" i="75"/>
  <c r="P8" i="75"/>
  <c r="P9" i="75"/>
  <c r="P4" i="75"/>
  <c r="P5" i="72"/>
  <c r="P6" i="72"/>
  <c r="P7" i="72"/>
  <c r="P8" i="72"/>
  <c r="P9" i="72"/>
  <c r="P10" i="72"/>
  <c r="P11" i="72"/>
  <c r="P12" i="72"/>
  <c r="P13" i="72"/>
  <c r="P14" i="72"/>
  <c r="P15" i="72"/>
  <c r="P16" i="72"/>
  <c r="P17" i="72"/>
  <c r="P18" i="72"/>
  <c r="P19" i="72"/>
  <c r="P20" i="72"/>
  <c r="P21" i="72"/>
  <c r="P22" i="72"/>
  <c r="P23" i="72"/>
  <c r="P24" i="72"/>
  <c r="P25" i="72"/>
  <c r="P26" i="72"/>
  <c r="P27" i="72"/>
  <c r="P28" i="72"/>
  <c r="P29" i="72"/>
  <c r="P30" i="72"/>
  <c r="P31" i="72"/>
  <c r="P32" i="72"/>
  <c r="P33" i="72"/>
  <c r="P34" i="72"/>
  <c r="P35" i="72"/>
  <c r="P36" i="72"/>
  <c r="P37" i="72"/>
  <c r="P38" i="72"/>
  <c r="P39" i="72"/>
  <c r="P40" i="72"/>
  <c r="P41" i="72"/>
  <c r="P42" i="72"/>
  <c r="P43" i="72"/>
  <c r="P44" i="72"/>
  <c r="P45" i="72"/>
  <c r="P46" i="72"/>
  <c r="P47" i="72"/>
  <c r="P48" i="72"/>
  <c r="P49" i="72"/>
  <c r="P50" i="72"/>
  <c r="P51" i="72"/>
  <c r="P52" i="72"/>
  <c r="P53" i="72"/>
  <c r="P4" i="72"/>
  <c r="P5" i="71"/>
  <c r="P6" i="71"/>
  <c r="P7" i="71"/>
  <c r="P8" i="71"/>
  <c r="P9" i="71"/>
  <c r="P10" i="71"/>
  <c r="P11" i="71"/>
  <c r="P12" i="71"/>
  <c r="P13" i="71"/>
  <c r="P14" i="71"/>
  <c r="P15" i="71"/>
  <c r="P16" i="71"/>
  <c r="P17" i="71"/>
  <c r="P18" i="71"/>
  <c r="P4" i="71"/>
  <c r="P5" i="70"/>
  <c r="P6" i="70"/>
  <c r="P7" i="70"/>
  <c r="P8" i="70"/>
  <c r="P9" i="70"/>
  <c r="P10" i="70"/>
  <c r="P11" i="70"/>
  <c r="P12" i="70"/>
  <c r="P4" i="70"/>
  <c r="P5" i="69"/>
  <c r="P6" i="69"/>
  <c r="P7" i="69"/>
  <c r="P8" i="69"/>
  <c r="P9" i="69"/>
  <c r="P10" i="69"/>
  <c r="P11" i="69"/>
  <c r="P12" i="69"/>
  <c r="P13" i="69"/>
  <c r="P14" i="69"/>
  <c r="P15" i="69"/>
  <c r="P16" i="69"/>
  <c r="P17" i="69"/>
  <c r="P18" i="69"/>
  <c r="P19" i="69"/>
  <c r="P20" i="69"/>
  <c r="P21" i="69"/>
  <c r="P22" i="69"/>
  <c r="P23" i="69"/>
  <c r="P24" i="69"/>
  <c r="P25" i="69"/>
  <c r="P26" i="69"/>
  <c r="P27" i="69"/>
  <c r="P28" i="69"/>
  <c r="P29" i="69"/>
  <c r="P30" i="69"/>
  <c r="P31" i="69"/>
  <c r="P32" i="69"/>
  <c r="P33" i="69"/>
  <c r="P34" i="69"/>
  <c r="P35" i="69"/>
  <c r="P36" i="69"/>
  <c r="P4" i="69"/>
  <c r="P5" i="68"/>
  <c r="P6" i="68"/>
  <c r="P7" i="68"/>
  <c r="P8" i="68"/>
  <c r="P9" i="68"/>
  <c r="P4" i="68"/>
  <c r="P5" i="67"/>
  <c r="P6" i="67"/>
  <c r="P7" i="67"/>
  <c r="P8" i="67"/>
  <c r="P9" i="67"/>
  <c r="P10" i="67"/>
  <c r="P4" i="67"/>
  <c r="P5" i="66"/>
  <c r="P6" i="66"/>
  <c r="P7" i="66"/>
  <c r="P8" i="66"/>
  <c r="P9" i="66"/>
  <c r="P10" i="66"/>
  <c r="P11" i="66"/>
  <c r="P12" i="66"/>
  <c r="P13" i="66"/>
  <c r="P14" i="66"/>
  <c r="P15" i="66"/>
  <c r="P16" i="66"/>
  <c r="P17" i="66"/>
  <c r="P18" i="66"/>
  <c r="P4" i="66"/>
  <c r="P5" i="65"/>
  <c r="P6" i="65"/>
  <c r="P7" i="65"/>
  <c r="P8" i="65"/>
  <c r="P9" i="65"/>
  <c r="P10" i="65"/>
  <c r="P11" i="65"/>
  <c r="P12" i="65"/>
  <c r="P13" i="65"/>
  <c r="P14" i="65"/>
  <c r="P15" i="65"/>
  <c r="P4" i="65"/>
  <c r="P5" i="64"/>
  <c r="P6" i="64"/>
  <c r="P7" i="64"/>
  <c r="P8" i="64"/>
  <c r="P9" i="64"/>
  <c r="P10" i="64"/>
  <c r="P11" i="64"/>
  <c r="P12" i="64"/>
  <c r="P13" i="64"/>
  <c r="P14" i="64"/>
  <c r="P15" i="64"/>
  <c r="P16" i="64"/>
  <c r="P17" i="64"/>
  <c r="P18" i="64"/>
  <c r="P19" i="64"/>
  <c r="P20" i="64"/>
  <c r="P21" i="64"/>
  <c r="P22" i="64"/>
  <c r="P23" i="64"/>
  <c r="P24" i="64"/>
  <c r="P25" i="64"/>
  <c r="P26" i="64"/>
  <c r="P27" i="64"/>
  <c r="P28" i="64"/>
  <c r="P29" i="64"/>
  <c r="P30" i="64"/>
  <c r="P31" i="64"/>
  <c r="P32" i="64"/>
  <c r="P33" i="64"/>
  <c r="P34" i="64"/>
  <c r="P35" i="64"/>
  <c r="P36" i="64"/>
  <c r="P37" i="64"/>
  <c r="P38" i="64"/>
  <c r="P39" i="64"/>
  <c r="P40" i="64"/>
  <c r="P41" i="64"/>
  <c r="P42" i="64"/>
  <c r="P43" i="64"/>
  <c r="P44" i="64"/>
  <c r="P45" i="64"/>
  <c r="P46" i="64"/>
  <c r="P47" i="64"/>
  <c r="P48" i="64"/>
  <c r="P49" i="64"/>
  <c r="P50" i="64"/>
  <c r="P51" i="64"/>
  <c r="P52" i="64"/>
  <c r="P53" i="64"/>
  <c r="P54" i="64"/>
  <c r="P55" i="64"/>
  <c r="P56" i="64"/>
  <c r="P57" i="64"/>
  <c r="P4" i="64"/>
  <c r="O8" i="85"/>
  <c r="O9" i="85"/>
  <c r="O5" i="85"/>
  <c r="O6" i="85"/>
  <c r="O7" i="85"/>
  <c r="O4" i="85"/>
  <c r="O5" i="84"/>
  <c r="O6" i="84"/>
  <c r="O7" i="84"/>
  <c r="O8" i="84"/>
  <c r="O9" i="84"/>
  <c r="O10" i="84"/>
  <c r="O11" i="84"/>
  <c r="O12" i="84"/>
  <c r="O13" i="84"/>
  <c r="O14" i="84"/>
  <c r="O15" i="84"/>
  <c r="O16" i="84"/>
  <c r="O17" i="84"/>
  <c r="O18" i="84"/>
  <c r="O19" i="84"/>
  <c r="O20" i="84"/>
  <c r="O21" i="84"/>
  <c r="O22" i="84"/>
  <c r="O23" i="84"/>
  <c r="O24" i="84"/>
  <c r="O25" i="84"/>
  <c r="O26" i="84"/>
  <c r="O27" i="84"/>
  <c r="O28" i="84"/>
  <c r="O4" i="84"/>
  <c r="O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4" i="83"/>
  <c r="O18" i="82"/>
  <c r="O5" i="82"/>
  <c r="O6" i="82"/>
  <c r="O7" i="82"/>
  <c r="O8" i="82"/>
  <c r="O9" i="82"/>
  <c r="O10" i="82"/>
  <c r="O11" i="82"/>
  <c r="O12" i="82"/>
  <c r="O13" i="82"/>
  <c r="O14" i="82"/>
  <c r="O15" i="82"/>
  <c r="O16" i="82"/>
  <c r="O17" i="82"/>
  <c r="O4" i="82"/>
  <c r="O18" i="81"/>
  <c r="O5" i="81"/>
  <c r="O6" i="81"/>
  <c r="O7" i="81"/>
  <c r="O8" i="81"/>
  <c r="O9" i="81"/>
  <c r="O10" i="81"/>
  <c r="O11" i="81"/>
  <c r="O12" i="81"/>
  <c r="O13" i="81"/>
  <c r="O14" i="81"/>
  <c r="O15" i="81"/>
  <c r="O16" i="81"/>
  <c r="O17" i="81"/>
  <c r="O4" i="81"/>
  <c r="O38" i="80"/>
  <c r="O5" i="80"/>
  <c r="O6" i="80"/>
  <c r="O7" i="80"/>
  <c r="O8" i="80"/>
  <c r="O9" i="80"/>
  <c r="O10" i="80"/>
  <c r="O11" i="80"/>
  <c r="O12" i="80"/>
  <c r="O13" i="80"/>
  <c r="O14" i="80"/>
  <c r="O15" i="80"/>
  <c r="O16" i="80"/>
  <c r="O17" i="80"/>
  <c r="O18" i="80"/>
  <c r="O19" i="80"/>
  <c r="O20" i="80"/>
  <c r="O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4" i="80"/>
  <c r="O12" i="77"/>
  <c r="O13" i="77"/>
  <c r="O14" i="77"/>
  <c r="O15" i="77"/>
  <c r="O16" i="77"/>
  <c r="O17" i="77"/>
  <c r="O18" i="77"/>
  <c r="O19" i="77"/>
  <c r="O20" i="77"/>
  <c r="O21" i="77"/>
  <c r="O22" i="77"/>
  <c r="O23" i="77"/>
  <c r="O24" i="77"/>
  <c r="O5" i="77"/>
  <c r="O6" i="77"/>
  <c r="O7" i="77"/>
  <c r="O8" i="77"/>
  <c r="O9" i="77"/>
  <c r="O10" i="77"/>
  <c r="O11" i="77"/>
  <c r="O4" i="77"/>
  <c r="O22" i="76"/>
  <c r="O23" i="76"/>
  <c r="O24" i="76"/>
  <c r="O25" i="76"/>
  <c r="O26" i="76"/>
  <c r="O27" i="76"/>
  <c r="O28" i="76"/>
  <c r="O29" i="76"/>
  <c r="O30" i="76"/>
  <c r="O31" i="76"/>
  <c r="O32" i="76"/>
  <c r="O33" i="76"/>
  <c r="O34" i="76"/>
  <c r="O35" i="76"/>
  <c r="O36" i="76"/>
  <c r="O37" i="76"/>
  <c r="O38" i="76"/>
  <c r="O39" i="76"/>
  <c r="O40" i="76"/>
  <c r="O41" i="76"/>
  <c r="O42" i="76"/>
  <c r="O43" i="76"/>
  <c r="O5" i="76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4" i="76"/>
  <c r="O9" i="75"/>
  <c r="O5" i="75"/>
  <c r="O6" i="75"/>
  <c r="O7" i="75"/>
  <c r="O8" i="75"/>
  <c r="O4" i="75"/>
  <c r="O31" i="72"/>
  <c r="O32" i="72"/>
  <c r="O33" i="72"/>
  <c r="O34" i="72"/>
  <c r="O35" i="72"/>
  <c r="O36" i="72"/>
  <c r="O37" i="72"/>
  <c r="O38" i="72"/>
  <c r="O39" i="72"/>
  <c r="O40" i="72"/>
  <c r="O41" i="72"/>
  <c r="O42" i="72"/>
  <c r="O43" i="72"/>
  <c r="O44" i="72"/>
  <c r="O45" i="72"/>
  <c r="O46" i="72"/>
  <c r="O47" i="72"/>
  <c r="O48" i="72"/>
  <c r="O49" i="72"/>
  <c r="O50" i="72"/>
  <c r="O51" i="72"/>
  <c r="O52" i="72"/>
  <c r="O53" i="72"/>
  <c r="O5" i="72"/>
  <c r="O6" i="72"/>
  <c r="O7" i="72"/>
  <c r="O8" i="72"/>
  <c r="O9" i="72"/>
  <c r="O10" i="72"/>
  <c r="O11" i="72"/>
  <c r="O12" i="72"/>
  <c r="O13" i="72"/>
  <c r="O14" i="72"/>
  <c r="O15" i="72"/>
  <c r="O16" i="72"/>
  <c r="O17" i="72"/>
  <c r="O18" i="72"/>
  <c r="O19" i="72"/>
  <c r="O20" i="72"/>
  <c r="O21" i="72"/>
  <c r="O22" i="72"/>
  <c r="O23" i="72"/>
  <c r="O24" i="72"/>
  <c r="O25" i="72"/>
  <c r="O26" i="72"/>
  <c r="O27" i="72"/>
  <c r="O28" i="72"/>
  <c r="O29" i="72"/>
  <c r="O30" i="72"/>
  <c r="O4" i="72"/>
  <c r="O14" i="71"/>
  <c r="O15" i="71"/>
  <c r="O16" i="71"/>
  <c r="O17" i="71"/>
  <c r="O18" i="71"/>
  <c r="O5" i="71"/>
  <c r="O6" i="71"/>
  <c r="O7" i="71"/>
  <c r="O8" i="71"/>
  <c r="O9" i="71"/>
  <c r="O10" i="71"/>
  <c r="O11" i="71"/>
  <c r="O12" i="71"/>
  <c r="O13" i="71"/>
  <c r="O4" i="71"/>
  <c r="O5" i="70"/>
  <c r="O6" i="70"/>
  <c r="O7" i="70"/>
  <c r="O8" i="70"/>
  <c r="O9" i="70"/>
  <c r="O10" i="70"/>
  <c r="O11" i="70"/>
  <c r="O12" i="70"/>
  <c r="O4" i="70"/>
  <c r="O22" i="69"/>
  <c r="O23" i="69"/>
  <c r="O24" i="69"/>
  <c r="O25" i="69"/>
  <c r="O26" i="69"/>
  <c r="O27" i="69"/>
  <c r="O28" i="69"/>
  <c r="O29" i="69"/>
  <c r="O30" i="69"/>
  <c r="O31" i="69"/>
  <c r="O32" i="69"/>
  <c r="O33" i="69"/>
  <c r="O34" i="69"/>
  <c r="O35" i="69"/>
  <c r="O36" i="69"/>
  <c r="O5" i="69"/>
  <c r="O6" i="69"/>
  <c r="O7" i="69"/>
  <c r="O8" i="69"/>
  <c r="O9" i="69"/>
  <c r="O10" i="69"/>
  <c r="O11" i="69"/>
  <c r="O12" i="69"/>
  <c r="O13" i="69"/>
  <c r="O14" i="69"/>
  <c r="O15" i="69"/>
  <c r="O16" i="69"/>
  <c r="O17" i="69"/>
  <c r="O18" i="69"/>
  <c r="O19" i="69"/>
  <c r="O20" i="69"/>
  <c r="O21" i="69"/>
  <c r="O4" i="69"/>
  <c r="O5" i="68"/>
  <c r="O6" i="68"/>
  <c r="O7" i="68"/>
  <c r="O8" i="68"/>
  <c r="O9" i="68"/>
  <c r="O4" i="68"/>
  <c r="O10" i="67"/>
  <c r="O5" i="67"/>
  <c r="O6" i="67"/>
  <c r="O7" i="67"/>
  <c r="O8" i="67"/>
  <c r="O9" i="67"/>
  <c r="O4" i="67"/>
  <c r="O18" i="6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4" i="66"/>
  <c r="O5" i="65"/>
  <c r="O6" i="65"/>
  <c r="O7" i="65"/>
  <c r="O8" i="65"/>
  <c r="O9" i="65"/>
  <c r="O10" i="65"/>
  <c r="O11" i="65"/>
  <c r="O12" i="65"/>
  <c r="O13" i="65"/>
  <c r="O14" i="65"/>
  <c r="O15" i="65"/>
  <c r="O4" i="65"/>
  <c r="O5" i="64"/>
  <c r="O6" i="64"/>
  <c r="O7" i="64"/>
  <c r="O8" i="64"/>
  <c r="O9" i="64"/>
  <c r="O10" i="64"/>
  <c r="O11" i="64"/>
  <c r="O12" i="64"/>
  <c r="O13" i="64"/>
  <c r="O14" i="64"/>
  <c r="O15" i="64"/>
  <c r="O16" i="64"/>
  <c r="O17" i="64"/>
  <c r="O18" i="64"/>
  <c r="O19" i="64"/>
  <c r="O20" i="64"/>
  <c r="O21" i="64"/>
  <c r="O22" i="64"/>
  <c r="O23" i="64"/>
  <c r="O24" i="64"/>
  <c r="O25" i="64"/>
  <c r="O26" i="64"/>
  <c r="O27" i="64"/>
  <c r="O28" i="64"/>
  <c r="O29" i="64"/>
  <c r="O30" i="64"/>
  <c r="O31" i="64"/>
  <c r="O32" i="64"/>
  <c r="O33" i="64"/>
  <c r="O34" i="64"/>
  <c r="O35" i="64"/>
  <c r="O36" i="64"/>
  <c r="O37" i="64"/>
  <c r="O38" i="64"/>
  <c r="O39" i="64"/>
  <c r="O40" i="64"/>
  <c r="O41" i="64"/>
  <c r="O42" i="64"/>
  <c r="O43" i="64"/>
  <c r="O44" i="64"/>
  <c r="O45" i="64"/>
  <c r="O46" i="64"/>
  <c r="O47" i="64"/>
  <c r="O48" i="64"/>
  <c r="O49" i="64"/>
  <c r="O50" i="64"/>
  <c r="O51" i="64"/>
  <c r="O52" i="64"/>
  <c r="O53" i="64"/>
  <c r="O54" i="64"/>
  <c r="O55" i="64"/>
  <c r="O56" i="64"/>
  <c r="O57" i="64"/>
  <c r="O4" i="64"/>
  <c r="O4" i="54"/>
  <c r="F5" i="85"/>
  <c r="F6" i="84"/>
  <c r="F7" i="84"/>
  <c r="F8" i="84"/>
  <c r="F9" i="84"/>
  <c r="F10" i="84"/>
  <c r="F11" i="84"/>
  <c r="F12" i="84"/>
  <c r="F13" i="84"/>
  <c r="F14" i="84"/>
  <c r="F15" i="84"/>
  <c r="F5" i="84"/>
  <c r="F6" i="83"/>
  <c r="F7" i="83"/>
  <c r="F8" i="83"/>
  <c r="F9" i="83"/>
  <c r="F10" i="83"/>
  <c r="F11" i="83"/>
  <c r="F12" i="83"/>
  <c r="F13" i="83"/>
  <c r="F14" i="83"/>
  <c r="F15" i="83"/>
  <c r="F16" i="83"/>
  <c r="F17" i="83"/>
  <c r="F5" i="83"/>
  <c r="F5" i="82"/>
  <c r="F6" i="81"/>
  <c r="F7" i="81"/>
  <c r="F8" i="81"/>
  <c r="F9" i="81"/>
  <c r="F10" i="81"/>
  <c r="F11" i="81"/>
  <c r="F12" i="81"/>
  <c r="F5" i="81"/>
  <c r="F6" i="80"/>
  <c r="F7" i="80"/>
  <c r="F8" i="80"/>
  <c r="F9" i="80"/>
  <c r="F10" i="80"/>
  <c r="F11" i="80"/>
  <c r="F12" i="80"/>
  <c r="F13" i="80"/>
  <c r="F14" i="80"/>
  <c r="F15" i="80"/>
  <c r="F16" i="80"/>
  <c r="F17" i="80"/>
  <c r="F18" i="80"/>
  <c r="F19" i="80"/>
  <c r="F20" i="80"/>
  <c r="F21" i="80"/>
  <c r="F22" i="80"/>
  <c r="F23" i="80"/>
  <c r="F24" i="80"/>
  <c r="F25" i="80"/>
  <c r="F26" i="80"/>
  <c r="F27" i="80"/>
  <c r="F28" i="80"/>
  <c r="F5" i="80"/>
  <c r="F6" i="77"/>
  <c r="F5" i="77"/>
  <c r="F6" i="76"/>
  <c r="F7" i="76"/>
  <c r="F8" i="76"/>
  <c r="F9" i="76"/>
  <c r="F10" i="76"/>
  <c r="F11" i="76"/>
  <c r="F12" i="76"/>
  <c r="F13" i="76"/>
  <c r="F14" i="76"/>
  <c r="F15" i="76"/>
  <c r="F16" i="76"/>
  <c r="F17" i="76"/>
  <c r="F18" i="76"/>
  <c r="F19" i="76"/>
  <c r="F5" i="76"/>
  <c r="F6" i="75"/>
  <c r="F7" i="75"/>
  <c r="F5" i="75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5" i="72"/>
  <c r="F6" i="70"/>
  <c r="F5" i="70"/>
  <c r="F8" i="69"/>
  <c r="F9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6" i="69"/>
  <c r="F7" i="69"/>
  <c r="F5" i="69"/>
  <c r="F6" i="67"/>
  <c r="F7" i="67"/>
  <c r="F8" i="67"/>
  <c r="F9" i="67"/>
  <c r="F5" i="67"/>
  <c r="F5" i="65"/>
  <c r="F6" i="65"/>
  <c r="F7" i="65"/>
  <c r="F8" i="65"/>
  <c r="F9" i="65"/>
  <c r="F10" i="65"/>
  <c r="F11" i="65"/>
  <c r="F13" i="65"/>
  <c r="F5" i="50"/>
  <c r="F6" i="54"/>
  <c r="F6" i="66"/>
  <c r="F7" i="66"/>
  <c r="F8" i="66"/>
  <c r="F9" i="66"/>
  <c r="F10" i="66"/>
  <c r="F11" i="66"/>
  <c r="F12" i="66"/>
  <c r="F13" i="66"/>
  <c r="F14" i="66"/>
  <c r="F5" i="66"/>
  <c r="F4" i="66"/>
  <c r="F50" i="64"/>
  <c r="F51" i="64"/>
  <c r="F52" i="64"/>
  <c r="F53" i="64"/>
  <c r="F54" i="64"/>
  <c r="F55" i="64"/>
  <c r="F56" i="64"/>
  <c r="F57" i="64"/>
  <c r="F23" i="64"/>
  <c r="F24" i="64"/>
  <c r="F25" i="64"/>
  <c r="F26" i="64"/>
  <c r="F27" i="64"/>
  <c r="F28" i="64"/>
  <c r="F29" i="64"/>
  <c r="F30" i="64"/>
  <c r="F31" i="64"/>
  <c r="F32" i="64"/>
  <c r="F33" i="64"/>
  <c r="F34" i="64"/>
  <c r="F35" i="64"/>
  <c r="F36" i="64"/>
  <c r="F37" i="64"/>
  <c r="F38" i="64"/>
  <c r="F39" i="64"/>
  <c r="F40" i="64"/>
  <c r="F41" i="64"/>
  <c r="F42" i="64"/>
  <c r="F43" i="64"/>
  <c r="F44" i="64"/>
  <c r="F45" i="64"/>
  <c r="F46" i="64"/>
  <c r="F47" i="64"/>
  <c r="F48" i="64"/>
  <c r="F49" i="64"/>
  <c r="F21" i="64"/>
  <c r="F22" i="64"/>
  <c r="F20" i="64"/>
  <c r="F15" i="64"/>
  <c r="F16" i="64"/>
  <c r="F17" i="64"/>
  <c r="F18" i="64"/>
  <c r="F19" i="64"/>
  <c r="F14" i="64"/>
  <c r="F13" i="64"/>
  <c r="F12" i="64"/>
  <c r="F4" i="50"/>
  <c r="X6" i="37"/>
  <c r="X7" i="37"/>
  <c r="X8" i="37"/>
  <c r="X9" i="37"/>
  <c r="X10" i="37"/>
  <c r="X11" i="37"/>
  <c r="X5" i="37"/>
  <c r="Q17" i="36"/>
  <c r="T17" i="36"/>
  <c r="U17" i="36"/>
  <c r="P17" i="36"/>
  <c r="S17" i="36"/>
  <c r="O17" i="36"/>
  <c r="R17" i="36"/>
  <c r="Q16" i="36"/>
  <c r="T16" i="36"/>
  <c r="U16" i="36"/>
  <c r="P16" i="36"/>
  <c r="S16" i="36"/>
  <c r="O16" i="36"/>
  <c r="R16" i="36"/>
  <c r="Q15" i="36"/>
  <c r="T15" i="36"/>
  <c r="U15" i="36"/>
  <c r="P15" i="36"/>
  <c r="S15" i="36"/>
  <c r="O15" i="36"/>
  <c r="R15" i="36"/>
  <c r="Q14" i="36"/>
  <c r="T14" i="36"/>
  <c r="U14" i="36"/>
  <c r="P14" i="36"/>
  <c r="S14" i="36"/>
  <c r="O14" i="36"/>
  <c r="R14" i="36"/>
  <c r="F8" i="54"/>
  <c r="F7" i="54"/>
  <c r="O4" i="11"/>
  <c r="F33" i="15"/>
  <c r="W33" i="15"/>
  <c r="F19" i="15"/>
  <c r="O19" i="15"/>
  <c r="R19" i="15"/>
  <c r="P19" i="15"/>
  <c r="S19" i="15"/>
  <c r="Q19" i="15"/>
  <c r="T19" i="15"/>
  <c r="U19" i="15"/>
  <c r="V19" i="15"/>
  <c r="W19" i="15"/>
  <c r="F20" i="15"/>
  <c r="O20" i="15"/>
  <c r="R20" i="15"/>
  <c r="P20" i="15"/>
  <c r="S20" i="15"/>
  <c r="Q20" i="15"/>
  <c r="T20" i="15"/>
  <c r="U20" i="15"/>
  <c r="V20" i="15"/>
  <c r="W20" i="15"/>
  <c r="F21" i="15"/>
  <c r="O21" i="15"/>
  <c r="R21" i="15"/>
  <c r="P21" i="15"/>
  <c r="S21" i="15"/>
  <c r="Q21" i="15"/>
  <c r="T21" i="15"/>
  <c r="U21" i="15"/>
  <c r="V21" i="15"/>
  <c r="W21" i="15"/>
  <c r="F22" i="15"/>
  <c r="O22" i="15"/>
  <c r="R22" i="15"/>
  <c r="P22" i="15"/>
  <c r="S22" i="15"/>
  <c r="Q22" i="15"/>
  <c r="T22" i="15"/>
  <c r="U22" i="15"/>
  <c r="V22" i="15"/>
  <c r="W22" i="15"/>
  <c r="F23" i="15"/>
  <c r="O23" i="15"/>
  <c r="R23" i="15"/>
  <c r="P23" i="15"/>
  <c r="S23" i="15"/>
  <c r="Q23" i="15"/>
  <c r="T23" i="15"/>
  <c r="U23" i="15"/>
  <c r="V23" i="15"/>
  <c r="W23" i="15"/>
  <c r="F24" i="15"/>
  <c r="O24" i="15"/>
  <c r="R24" i="15"/>
  <c r="P24" i="15"/>
  <c r="S24" i="15"/>
  <c r="Q24" i="15"/>
  <c r="T24" i="15"/>
  <c r="U24" i="15"/>
  <c r="V24" i="15"/>
  <c r="W24" i="15"/>
  <c r="F25" i="15"/>
  <c r="V25" i="15"/>
  <c r="W25" i="15"/>
  <c r="F26" i="15"/>
  <c r="W26" i="15"/>
  <c r="F27" i="15"/>
  <c r="W27" i="15"/>
  <c r="F28" i="15"/>
  <c r="O28" i="15"/>
  <c r="R28" i="15"/>
  <c r="P28" i="15"/>
  <c r="S28" i="15"/>
  <c r="Q28" i="15"/>
  <c r="T28" i="15"/>
  <c r="U28" i="15"/>
  <c r="V28" i="15"/>
  <c r="W28" i="15"/>
  <c r="F29" i="15"/>
  <c r="V29" i="15"/>
  <c r="W29" i="15"/>
  <c r="F30" i="15"/>
  <c r="W30" i="15"/>
  <c r="F31" i="15"/>
  <c r="O31" i="15"/>
  <c r="R31" i="15"/>
  <c r="P31" i="15"/>
  <c r="S31" i="15"/>
  <c r="Q31" i="15"/>
  <c r="T31" i="15"/>
  <c r="U31" i="15"/>
  <c r="V31" i="15"/>
  <c r="W31" i="15"/>
  <c r="F32" i="15"/>
  <c r="V32" i="15"/>
  <c r="W32" i="15"/>
  <c r="O6" i="15"/>
  <c r="R6" i="15"/>
  <c r="P6" i="15"/>
  <c r="S6" i="15"/>
  <c r="Q6" i="15"/>
  <c r="T6" i="15"/>
  <c r="U6" i="15"/>
  <c r="V6" i="15"/>
  <c r="O7" i="15"/>
  <c r="R7" i="15"/>
  <c r="P7" i="15"/>
  <c r="S7" i="15"/>
  <c r="Q7" i="15"/>
  <c r="T7" i="15"/>
  <c r="U7" i="15"/>
  <c r="V7" i="15"/>
  <c r="O8" i="15"/>
  <c r="R8" i="15"/>
  <c r="P8" i="15"/>
  <c r="S8" i="15"/>
  <c r="Q8" i="15"/>
  <c r="T8" i="15"/>
  <c r="U8" i="15"/>
  <c r="V8" i="15"/>
  <c r="O9" i="15"/>
  <c r="R9" i="15"/>
  <c r="P9" i="15"/>
  <c r="S9" i="15"/>
  <c r="Q9" i="15"/>
  <c r="T9" i="15"/>
  <c r="U9" i="15"/>
  <c r="V9" i="15"/>
  <c r="O10" i="15"/>
  <c r="R10" i="15"/>
  <c r="P10" i="15"/>
  <c r="S10" i="15"/>
  <c r="Q10" i="15"/>
  <c r="T10" i="15"/>
  <c r="U10" i="15"/>
  <c r="V10" i="15"/>
  <c r="O11" i="15"/>
  <c r="R11" i="15"/>
  <c r="P11" i="15"/>
  <c r="S11" i="15"/>
  <c r="Q11" i="15"/>
  <c r="T11" i="15"/>
  <c r="U11" i="15"/>
  <c r="V11" i="15"/>
  <c r="O12" i="15"/>
  <c r="R12" i="15"/>
  <c r="P12" i="15"/>
  <c r="S12" i="15"/>
  <c r="Q12" i="15"/>
  <c r="T12" i="15"/>
  <c r="U12" i="15"/>
  <c r="V12" i="15"/>
  <c r="O13" i="15"/>
  <c r="R13" i="15"/>
  <c r="P13" i="15"/>
  <c r="S13" i="15"/>
  <c r="Q13" i="15"/>
  <c r="T13" i="15"/>
  <c r="U13" i="15"/>
  <c r="V13" i="15"/>
  <c r="O14" i="15"/>
  <c r="R14" i="15"/>
  <c r="P14" i="15"/>
  <c r="S14" i="15"/>
  <c r="Q14" i="15"/>
  <c r="T14" i="15"/>
  <c r="U14" i="15"/>
  <c r="V14" i="15"/>
  <c r="O15" i="15"/>
  <c r="R15" i="15"/>
  <c r="P15" i="15"/>
  <c r="S15" i="15"/>
  <c r="Q15" i="15"/>
  <c r="T15" i="15"/>
  <c r="U15" i="15"/>
  <c r="V15" i="15"/>
  <c r="V16" i="15"/>
  <c r="O6" i="5"/>
  <c r="R6" i="5"/>
  <c r="P6" i="5"/>
  <c r="S6" i="5"/>
  <c r="Q6" i="5"/>
  <c r="T6" i="5"/>
  <c r="U6" i="5"/>
  <c r="V6" i="5"/>
  <c r="W6" i="5"/>
  <c r="F7" i="5"/>
  <c r="O7" i="5"/>
  <c r="R7" i="5"/>
  <c r="P7" i="5"/>
  <c r="S7" i="5"/>
  <c r="Q7" i="5"/>
  <c r="T7" i="5"/>
  <c r="U7" i="5"/>
  <c r="V7" i="5"/>
  <c r="W7" i="5"/>
  <c r="O8" i="5"/>
  <c r="R8" i="5"/>
  <c r="P8" i="5"/>
  <c r="S8" i="5"/>
  <c r="Q8" i="5"/>
  <c r="T8" i="5"/>
  <c r="U8" i="5"/>
  <c r="V8" i="5"/>
  <c r="W8" i="5"/>
  <c r="F9" i="5"/>
  <c r="V9" i="5"/>
  <c r="W9" i="5"/>
  <c r="F10" i="5"/>
  <c r="W10" i="5"/>
  <c r="F11" i="5"/>
  <c r="W11" i="5"/>
  <c r="F12" i="5"/>
  <c r="W12" i="5"/>
  <c r="F13" i="5"/>
  <c r="W13" i="5"/>
  <c r="F14" i="5"/>
  <c r="O14" i="5"/>
  <c r="R14" i="5"/>
  <c r="P14" i="5"/>
  <c r="S14" i="5"/>
  <c r="Q14" i="5"/>
  <c r="T14" i="5"/>
  <c r="U14" i="5"/>
  <c r="V14" i="5"/>
  <c r="W14" i="5"/>
  <c r="F15" i="5"/>
  <c r="V15" i="5"/>
  <c r="W15" i="5"/>
  <c r="F16" i="5"/>
  <c r="W16" i="5"/>
  <c r="F17" i="5"/>
  <c r="O17" i="5"/>
  <c r="R17" i="5"/>
  <c r="P17" i="5"/>
  <c r="S17" i="5"/>
  <c r="Q17" i="5"/>
  <c r="T17" i="5"/>
  <c r="U17" i="5"/>
  <c r="V17" i="5"/>
  <c r="W17" i="5"/>
  <c r="F18" i="5"/>
  <c r="O18" i="5"/>
  <c r="R18" i="5"/>
  <c r="P18" i="5"/>
  <c r="S18" i="5"/>
  <c r="Q18" i="5"/>
  <c r="T18" i="5"/>
  <c r="U18" i="5"/>
  <c r="V18" i="5"/>
  <c r="W18" i="5"/>
  <c r="F19" i="5"/>
  <c r="V19" i="5"/>
  <c r="W19" i="5"/>
  <c r="F20" i="5"/>
  <c r="W20" i="5"/>
  <c r="F21" i="5"/>
  <c r="W21" i="5"/>
  <c r="F22" i="5"/>
  <c r="O22" i="5"/>
  <c r="R22" i="5"/>
  <c r="P22" i="5"/>
  <c r="S22" i="5"/>
  <c r="Q22" i="5"/>
  <c r="T22" i="5"/>
  <c r="U22" i="5"/>
  <c r="V22" i="5"/>
  <c r="W22" i="5"/>
  <c r="F23" i="5"/>
  <c r="O23" i="5"/>
  <c r="R23" i="5"/>
  <c r="P23" i="5"/>
  <c r="S23" i="5"/>
  <c r="Q23" i="5"/>
  <c r="T23" i="5"/>
  <c r="U23" i="5"/>
  <c r="V23" i="5"/>
  <c r="W23" i="5"/>
  <c r="F24" i="5"/>
  <c r="O24" i="5"/>
  <c r="R24" i="5"/>
  <c r="P24" i="5"/>
  <c r="S24" i="5"/>
  <c r="Q24" i="5"/>
  <c r="T24" i="5"/>
  <c r="U24" i="5"/>
  <c r="V24" i="5"/>
  <c r="W24" i="5"/>
  <c r="F25" i="5"/>
  <c r="V25" i="5"/>
  <c r="W25" i="5"/>
  <c r="F26" i="5"/>
  <c r="W26" i="5"/>
  <c r="F27" i="5"/>
  <c r="W27" i="5"/>
  <c r="F28" i="5"/>
  <c r="O28" i="5"/>
  <c r="R28" i="5"/>
  <c r="P28" i="5"/>
  <c r="S28" i="5"/>
  <c r="Q28" i="5"/>
  <c r="T28" i="5"/>
  <c r="U28" i="5"/>
  <c r="V28" i="5"/>
  <c r="W28" i="5"/>
  <c r="F29" i="5"/>
  <c r="O29" i="5"/>
  <c r="R29" i="5"/>
  <c r="P29" i="5"/>
  <c r="S29" i="5"/>
  <c r="Q29" i="5"/>
  <c r="T29" i="5"/>
  <c r="U29" i="5"/>
  <c r="V29" i="5"/>
  <c r="W29" i="5"/>
  <c r="F6" i="4"/>
  <c r="O6" i="4"/>
  <c r="R6" i="4"/>
  <c r="P6" i="4"/>
  <c r="S6" i="4"/>
  <c r="Q6" i="4"/>
  <c r="T6" i="4"/>
  <c r="U6" i="4"/>
  <c r="V6" i="4"/>
  <c r="W6" i="4"/>
  <c r="F7" i="4"/>
  <c r="O7" i="4"/>
  <c r="R7" i="4"/>
  <c r="P7" i="4"/>
  <c r="S7" i="4"/>
  <c r="Q7" i="4"/>
  <c r="T7" i="4"/>
  <c r="U7" i="4"/>
  <c r="V7" i="4"/>
  <c r="W7" i="4"/>
  <c r="F8" i="4"/>
  <c r="O8" i="4"/>
  <c r="R8" i="4"/>
  <c r="P8" i="4"/>
  <c r="S8" i="4"/>
  <c r="Q8" i="4"/>
  <c r="T8" i="4"/>
  <c r="U8" i="4"/>
  <c r="V8" i="4"/>
  <c r="W8" i="4"/>
  <c r="F9" i="4"/>
  <c r="V9" i="4"/>
  <c r="W9" i="4"/>
  <c r="F10" i="4"/>
  <c r="W10" i="4"/>
  <c r="F11" i="4"/>
  <c r="W11" i="4"/>
  <c r="F12" i="4"/>
  <c r="W12" i="4"/>
  <c r="F13" i="4"/>
  <c r="W13" i="4"/>
  <c r="F14" i="4"/>
  <c r="W14" i="4"/>
  <c r="F15" i="4"/>
  <c r="W15" i="4"/>
  <c r="F16" i="4"/>
  <c r="W16" i="4"/>
  <c r="F17" i="4"/>
  <c r="O17" i="4"/>
  <c r="R17" i="4"/>
  <c r="P17" i="4"/>
  <c r="S17" i="4"/>
  <c r="Q17" i="4"/>
  <c r="T17" i="4"/>
  <c r="U17" i="4"/>
  <c r="V17" i="4"/>
  <c r="W17" i="4"/>
  <c r="F18" i="4"/>
  <c r="O18" i="4"/>
  <c r="R18" i="4"/>
  <c r="P18" i="4"/>
  <c r="S18" i="4"/>
  <c r="Q18" i="4"/>
  <c r="T18" i="4"/>
  <c r="U18" i="4"/>
  <c r="V18" i="4"/>
  <c r="W18" i="4"/>
  <c r="F19" i="4"/>
  <c r="V19" i="4"/>
  <c r="W19" i="4"/>
  <c r="F20" i="4"/>
  <c r="W20" i="4"/>
  <c r="F21" i="4"/>
  <c r="W21" i="4"/>
  <c r="F22" i="4"/>
  <c r="O22" i="4"/>
  <c r="R22" i="4"/>
  <c r="P22" i="4"/>
  <c r="S22" i="4"/>
  <c r="Q22" i="4"/>
  <c r="T22" i="4"/>
  <c r="U22" i="4"/>
  <c r="V22" i="4"/>
  <c r="W22" i="4"/>
  <c r="F23" i="4"/>
  <c r="O23" i="4"/>
  <c r="R23" i="4"/>
  <c r="P23" i="4"/>
  <c r="S23" i="4"/>
  <c r="Q23" i="4"/>
  <c r="T23" i="4"/>
  <c r="U23" i="4"/>
  <c r="V23" i="4"/>
  <c r="W23" i="4"/>
  <c r="F24" i="4"/>
  <c r="O24" i="4"/>
  <c r="R24" i="4"/>
  <c r="P24" i="4"/>
  <c r="S24" i="4"/>
  <c r="Q24" i="4"/>
  <c r="T24" i="4"/>
  <c r="U24" i="4"/>
  <c r="V24" i="4"/>
  <c r="W24" i="4"/>
  <c r="F25" i="4"/>
  <c r="V25" i="4"/>
  <c r="W25" i="4"/>
  <c r="F26" i="4"/>
  <c r="W26" i="4"/>
  <c r="F27" i="4"/>
  <c r="W27" i="4"/>
  <c r="F28" i="4"/>
  <c r="O28" i="4"/>
  <c r="R28" i="4"/>
  <c r="P28" i="4"/>
  <c r="S28" i="4"/>
  <c r="Q28" i="4"/>
  <c r="T28" i="4"/>
  <c r="U28" i="4"/>
  <c r="V28" i="4"/>
  <c r="W28" i="4"/>
  <c r="F29" i="4"/>
  <c r="O29" i="4"/>
  <c r="R29" i="4"/>
  <c r="P29" i="4"/>
  <c r="S29" i="4"/>
  <c r="Q29" i="4"/>
  <c r="T29" i="4"/>
  <c r="U29" i="4"/>
  <c r="V29" i="4"/>
  <c r="W29" i="4"/>
  <c r="F19" i="3"/>
  <c r="W19" i="3"/>
  <c r="F20" i="3"/>
  <c r="W20" i="3"/>
  <c r="F21" i="3"/>
  <c r="W21" i="3"/>
  <c r="V7" i="3"/>
  <c r="V8" i="3"/>
  <c r="X17" i="1"/>
  <c r="F6" i="1"/>
  <c r="W6" i="1"/>
  <c r="F7" i="1"/>
  <c r="W7" i="1"/>
  <c r="F8" i="1"/>
  <c r="W8" i="1"/>
  <c r="F9" i="1"/>
  <c r="W9" i="1"/>
  <c r="F10" i="1"/>
  <c r="W10" i="1"/>
  <c r="F11" i="1"/>
  <c r="W11" i="1"/>
  <c r="F12" i="1"/>
  <c r="W12" i="1"/>
  <c r="F13" i="1"/>
  <c r="W13" i="1"/>
  <c r="F14" i="1"/>
  <c r="W14" i="1"/>
  <c r="F15" i="1"/>
  <c r="W15" i="1"/>
  <c r="F16" i="1"/>
  <c r="W16" i="1"/>
  <c r="F17" i="1"/>
  <c r="W17" i="1"/>
  <c r="O5" i="54"/>
  <c r="R5" i="54"/>
  <c r="P5" i="54"/>
  <c r="S5" i="54"/>
  <c r="Q5" i="54"/>
  <c r="T5" i="54"/>
  <c r="U5" i="54"/>
  <c r="R4" i="54"/>
  <c r="P4" i="54"/>
  <c r="S4" i="54"/>
  <c r="Q4" i="54"/>
  <c r="T4" i="54"/>
  <c r="U4" i="54"/>
  <c r="V5" i="54"/>
  <c r="X6" i="51"/>
  <c r="X7" i="51"/>
  <c r="X8" i="51"/>
  <c r="X9" i="51"/>
  <c r="X5" i="51"/>
  <c r="X6" i="50"/>
  <c r="X7" i="50"/>
  <c r="X8" i="50"/>
  <c r="X9" i="50"/>
  <c r="X10" i="50"/>
  <c r="X11" i="50"/>
  <c r="X12" i="50"/>
  <c r="X13" i="50"/>
  <c r="X14" i="50"/>
  <c r="X5" i="50"/>
  <c r="X6" i="48"/>
  <c r="X5" i="48"/>
  <c r="X6" i="47"/>
  <c r="X7" i="47"/>
  <c r="X8" i="47"/>
  <c r="X5" i="47"/>
  <c r="X6" i="46"/>
  <c r="X7" i="46"/>
  <c r="X8" i="46"/>
  <c r="X9" i="46"/>
  <c r="X5" i="46"/>
  <c r="X19" i="45"/>
  <c r="X20" i="45"/>
  <c r="X6" i="45"/>
  <c r="X7" i="45"/>
  <c r="X8" i="45"/>
  <c r="X9" i="45"/>
  <c r="X10" i="45"/>
  <c r="X11" i="45"/>
  <c r="X12" i="45"/>
  <c r="X13" i="45"/>
  <c r="X14" i="45"/>
  <c r="X15" i="45"/>
  <c r="X16" i="45"/>
  <c r="X17" i="45"/>
  <c r="X18" i="45"/>
  <c r="X5" i="45"/>
  <c r="X6" i="44"/>
  <c r="X7" i="44"/>
  <c r="X8" i="44"/>
  <c r="X9" i="44"/>
  <c r="X10" i="44"/>
  <c r="X11" i="44"/>
  <c r="X12" i="44"/>
  <c r="X13" i="44"/>
  <c r="X5" i="44"/>
  <c r="X6" i="43"/>
  <c r="X7" i="43"/>
  <c r="X8" i="43"/>
  <c r="X5" i="43"/>
  <c r="X6" i="49"/>
  <c r="X7" i="49"/>
  <c r="X8" i="49"/>
  <c r="X9" i="49"/>
  <c r="X10" i="49"/>
  <c r="X11" i="49"/>
  <c r="X5" i="49"/>
  <c r="X6" i="41"/>
  <c r="X7" i="41"/>
  <c r="X8" i="41"/>
  <c r="X9" i="41"/>
  <c r="X10" i="41"/>
  <c r="X11" i="41"/>
  <c r="X5" i="41"/>
  <c r="X6" i="40"/>
  <c r="X7" i="40"/>
  <c r="X8" i="40"/>
  <c r="X5" i="40"/>
  <c r="X6" i="39"/>
  <c r="X7" i="39"/>
  <c r="X8" i="39"/>
  <c r="X9" i="39"/>
  <c r="X10" i="39"/>
  <c r="X11" i="39"/>
  <c r="X5" i="39"/>
  <c r="X6" i="38"/>
  <c r="X7" i="38"/>
  <c r="X8" i="38"/>
  <c r="X9" i="38"/>
  <c r="X10" i="38"/>
  <c r="X11" i="38"/>
  <c r="X5" i="38"/>
  <c r="X22" i="36"/>
  <c r="X6" i="35"/>
  <c r="X7" i="35"/>
  <c r="X8" i="35"/>
  <c r="X9" i="35"/>
  <c r="X10" i="35"/>
  <c r="X5" i="35"/>
  <c r="X6" i="34"/>
  <c r="X7" i="34"/>
  <c r="X8" i="34"/>
  <c r="X9" i="34"/>
  <c r="X10" i="34"/>
  <c r="X5" i="34"/>
  <c r="X6" i="33"/>
  <c r="X7" i="33"/>
  <c r="X5" i="33"/>
  <c r="X6" i="31"/>
  <c r="X7" i="31"/>
  <c r="X8" i="31"/>
  <c r="X9" i="31"/>
  <c r="X10" i="31"/>
  <c r="X11" i="31"/>
  <c r="X12" i="31"/>
  <c r="X5" i="31"/>
  <c r="X23" i="30"/>
  <c r="X24" i="30"/>
  <c r="X25" i="30"/>
  <c r="X26" i="30"/>
  <c r="X5" i="30"/>
  <c r="X6" i="29"/>
  <c r="X7" i="29"/>
  <c r="X8" i="29"/>
  <c r="X9" i="29"/>
  <c r="X10" i="29"/>
  <c r="X11" i="29"/>
  <c r="X12" i="29"/>
  <c r="X13" i="29"/>
  <c r="X14" i="29"/>
  <c r="X15" i="29"/>
  <c r="X16" i="29"/>
  <c r="X5" i="29"/>
  <c r="X6" i="27"/>
  <c r="X7" i="27"/>
  <c r="X8" i="27"/>
  <c r="X9" i="27"/>
  <c r="X10" i="27"/>
  <c r="X11" i="27"/>
  <c r="X12" i="27"/>
  <c r="X13" i="27"/>
  <c r="X5" i="27"/>
  <c r="X6" i="26"/>
  <c r="X7" i="26"/>
  <c r="X5" i="26"/>
  <c r="X6" i="25"/>
  <c r="X5" i="25"/>
  <c r="X7" i="24"/>
  <c r="X8" i="24"/>
  <c r="X9" i="24"/>
  <c r="X10" i="24"/>
  <c r="X11" i="24"/>
  <c r="X12" i="24"/>
  <c r="X5" i="24"/>
  <c r="X6" i="23"/>
  <c r="X7" i="23"/>
  <c r="X8" i="23"/>
  <c r="X9" i="23"/>
  <c r="X5" i="23"/>
  <c r="X6" i="22"/>
  <c r="X7" i="22"/>
  <c r="X8" i="22"/>
  <c r="X9" i="22"/>
  <c r="X5" i="22"/>
  <c r="X6" i="21"/>
  <c r="X7" i="21"/>
  <c r="X8" i="21"/>
  <c r="X9" i="21"/>
  <c r="X10" i="21"/>
  <c r="X11" i="21"/>
  <c r="X12" i="21"/>
  <c r="X14" i="21"/>
  <c r="X5" i="21"/>
  <c r="X6" i="20"/>
  <c r="X7" i="20"/>
  <c r="X8" i="20"/>
  <c r="X9" i="20"/>
  <c r="X5" i="20"/>
  <c r="X6" i="19"/>
  <c r="X7" i="19"/>
  <c r="X8" i="19"/>
  <c r="X5" i="19"/>
  <c r="X20" i="18"/>
  <c r="X6" i="17"/>
  <c r="X24" i="17"/>
  <c r="X25" i="17"/>
  <c r="X26" i="17"/>
  <c r="X5" i="17"/>
  <c r="X6" i="11"/>
  <c r="X7" i="11"/>
  <c r="X8" i="11"/>
  <c r="X9" i="11"/>
  <c r="X10" i="11"/>
  <c r="X5" i="11"/>
  <c r="X6" i="12"/>
  <c r="X7" i="12"/>
  <c r="X8" i="12"/>
  <c r="X9" i="12"/>
  <c r="X10" i="12"/>
  <c r="X11" i="12"/>
  <c r="X5" i="12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5" i="15"/>
  <c r="X6" i="16"/>
  <c r="X7" i="16"/>
  <c r="X8" i="16"/>
  <c r="X9" i="16"/>
  <c r="X10" i="16"/>
  <c r="X11" i="16"/>
  <c r="X12" i="16"/>
  <c r="X13" i="16"/>
  <c r="X14" i="16"/>
  <c r="X15" i="16"/>
  <c r="X16" i="16"/>
  <c r="X5" i="16"/>
  <c r="X6" i="10"/>
  <c r="X7" i="10"/>
  <c r="X8" i="10"/>
  <c r="X9" i="10"/>
  <c r="X10" i="10"/>
  <c r="X11" i="10"/>
  <c r="X12" i="10"/>
  <c r="X13" i="10"/>
  <c r="X14" i="10"/>
  <c r="X5" i="10"/>
  <c r="X6" i="9"/>
  <c r="X7" i="9"/>
  <c r="X8" i="9"/>
  <c r="X9" i="9"/>
  <c r="X10" i="9"/>
  <c r="X11" i="9"/>
  <c r="X12" i="9"/>
  <c r="X13" i="9"/>
  <c r="X14" i="9"/>
  <c r="X15" i="9"/>
  <c r="X16" i="9"/>
  <c r="X17" i="9"/>
  <c r="X5" i="9"/>
  <c r="X15" i="7"/>
  <c r="X6" i="7"/>
  <c r="X7" i="7"/>
  <c r="X8" i="7"/>
  <c r="X9" i="7"/>
  <c r="X10" i="7"/>
  <c r="X11" i="7"/>
  <c r="X12" i="7"/>
  <c r="X13" i="7"/>
  <c r="X14" i="7"/>
  <c r="X5" i="7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5" i="6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5" i="5"/>
  <c r="X30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5" i="4"/>
  <c r="X21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5" i="3"/>
  <c r="X6" i="1"/>
  <c r="X7" i="1"/>
  <c r="X8" i="1"/>
  <c r="X9" i="1"/>
  <c r="X10" i="1"/>
  <c r="X11" i="1"/>
  <c r="X12" i="1"/>
  <c r="X13" i="1"/>
  <c r="X14" i="1"/>
  <c r="X15" i="1"/>
  <c r="X16" i="1"/>
  <c r="X5" i="1"/>
  <c r="X6" i="61"/>
  <c r="X7" i="61"/>
  <c r="X8" i="61"/>
  <c r="X5" i="61"/>
  <c r="X6" i="59"/>
  <c r="X7" i="59"/>
  <c r="X8" i="59"/>
  <c r="X9" i="59"/>
  <c r="X10" i="59"/>
  <c r="X11" i="59"/>
  <c r="X5" i="59"/>
  <c r="X6" i="55"/>
  <c r="X7" i="55"/>
  <c r="X8" i="55"/>
  <c r="X9" i="55"/>
  <c r="X10" i="55"/>
  <c r="X5" i="55"/>
  <c r="X6" i="56"/>
  <c r="X7" i="56"/>
  <c r="X5" i="56"/>
  <c r="X7" i="60"/>
  <c r="X8" i="60"/>
  <c r="X6" i="60"/>
  <c r="X5" i="60"/>
  <c r="X5" i="54"/>
  <c r="O7" i="30"/>
  <c r="R7" i="30"/>
  <c r="P7" i="30"/>
  <c r="S7" i="30"/>
  <c r="Q7" i="30"/>
  <c r="T7" i="30"/>
  <c r="U7" i="30"/>
  <c r="O4" i="30"/>
  <c r="R4" i="30"/>
  <c r="P4" i="30"/>
  <c r="S4" i="30"/>
  <c r="Q4" i="30"/>
  <c r="T4" i="30"/>
  <c r="U4" i="30"/>
  <c r="V7" i="30"/>
  <c r="O8" i="30"/>
  <c r="R8" i="30"/>
  <c r="P8" i="30"/>
  <c r="S8" i="30"/>
  <c r="Q8" i="30"/>
  <c r="T8" i="30"/>
  <c r="U8" i="30"/>
  <c r="V8" i="30"/>
  <c r="O9" i="30"/>
  <c r="R9" i="30"/>
  <c r="P9" i="30"/>
  <c r="S9" i="30"/>
  <c r="Q9" i="30"/>
  <c r="T9" i="30"/>
  <c r="U9" i="30"/>
  <c r="V9" i="30"/>
  <c r="O10" i="30"/>
  <c r="R10" i="30"/>
  <c r="P10" i="30"/>
  <c r="S10" i="30"/>
  <c r="Q10" i="30"/>
  <c r="T10" i="30"/>
  <c r="U10" i="30"/>
  <c r="V10" i="30"/>
  <c r="O11" i="30"/>
  <c r="R11" i="30"/>
  <c r="P11" i="30"/>
  <c r="S11" i="30"/>
  <c r="Q11" i="30"/>
  <c r="T11" i="30"/>
  <c r="U11" i="30"/>
  <c r="V11" i="30"/>
  <c r="O12" i="30"/>
  <c r="R12" i="30"/>
  <c r="P12" i="30"/>
  <c r="S12" i="30"/>
  <c r="Q12" i="30"/>
  <c r="T12" i="30"/>
  <c r="U12" i="30"/>
  <c r="V12" i="30"/>
  <c r="O13" i="30"/>
  <c r="R13" i="30"/>
  <c r="P13" i="30"/>
  <c r="S13" i="30"/>
  <c r="Q13" i="30"/>
  <c r="T13" i="30"/>
  <c r="U13" i="30"/>
  <c r="V13" i="30"/>
  <c r="O14" i="30"/>
  <c r="R14" i="30"/>
  <c r="P14" i="30"/>
  <c r="S14" i="30"/>
  <c r="Q14" i="30"/>
  <c r="T14" i="30"/>
  <c r="U14" i="30"/>
  <c r="V14" i="30"/>
  <c r="O15" i="30"/>
  <c r="R15" i="30"/>
  <c r="P15" i="30"/>
  <c r="S15" i="30"/>
  <c r="Q15" i="30"/>
  <c r="T15" i="30"/>
  <c r="U15" i="30"/>
  <c r="V15" i="30"/>
  <c r="O16" i="30"/>
  <c r="R16" i="30"/>
  <c r="P16" i="30"/>
  <c r="S16" i="30"/>
  <c r="Q16" i="30"/>
  <c r="T16" i="30"/>
  <c r="U16" i="30"/>
  <c r="V16" i="30"/>
  <c r="O17" i="30"/>
  <c r="R17" i="30"/>
  <c r="P17" i="30"/>
  <c r="S17" i="30"/>
  <c r="Q17" i="30"/>
  <c r="T17" i="30"/>
  <c r="U17" i="30"/>
  <c r="V17" i="30"/>
  <c r="O18" i="30"/>
  <c r="R18" i="30"/>
  <c r="P18" i="30"/>
  <c r="S18" i="30"/>
  <c r="Q18" i="30"/>
  <c r="T18" i="30"/>
  <c r="U18" i="30"/>
  <c r="V18" i="30"/>
  <c r="O19" i="30"/>
  <c r="R19" i="30"/>
  <c r="P19" i="30"/>
  <c r="S19" i="30"/>
  <c r="Q19" i="30"/>
  <c r="T19" i="30"/>
  <c r="U19" i="30"/>
  <c r="V19" i="30"/>
  <c r="O20" i="30"/>
  <c r="R20" i="30"/>
  <c r="P20" i="30"/>
  <c r="S20" i="30"/>
  <c r="Q20" i="30"/>
  <c r="T20" i="30"/>
  <c r="U20" i="30"/>
  <c r="V20" i="30"/>
  <c r="O21" i="30"/>
  <c r="R21" i="30"/>
  <c r="P21" i="30"/>
  <c r="S21" i="30"/>
  <c r="Q21" i="30"/>
  <c r="T21" i="30"/>
  <c r="U21" i="30"/>
  <c r="V21" i="30"/>
  <c r="O22" i="30"/>
  <c r="R22" i="30"/>
  <c r="P22" i="30"/>
  <c r="S22" i="30"/>
  <c r="Q22" i="30"/>
  <c r="T22" i="30"/>
  <c r="U22" i="30"/>
  <c r="V22" i="30"/>
  <c r="O23" i="30"/>
  <c r="R23" i="30"/>
  <c r="P23" i="30"/>
  <c r="S23" i="30"/>
  <c r="Q23" i="30"/>
  <c r="T23" i="30"/>
  <c r="U23" i="30"/>
  <c r="V23" i="30"/>
  <c r="O24" i="30"/>
  <c r="R24" i="30"/>
  <c r="P24" i="30"/>
  <c r="S24" i="30"/>
  <c r="Q24" i="30"/>
  <c r="T24" i="30"/>
  <c r="U24" i="30"/>
  <c r="V24" i="30"/>
  <c r="O25" i="30"/>
  <c r="R25" i="30"/>
  <c r="P25" i="30"/>
  <c r="S25" i="30"/>
  <c r="Q25" i="30"/>
  <c r="T25" i="30"/>
  <c r="U25" i="30"/>
  <c r="V25" i="30"/>
  <c r="O26" i="30"/>
  <c r="R26" i="30"/>
  <c r="P26" i="30"/>
  <c r="S26" i="30"/>
  <c r="Q26" i="30"/>
  <c r="T26" i="30"/>
  <c r="U26" i="30"/>
  <c r="V26" i="30"/>
  <c r="O6" i="30"/>
  <c r="R6" i="30"/>
  <c r="P6" i="30"/>
  <c r="S6" i="30"/>
  <c r="Q6" i="30"/>
  <c r="T6" i="30"/>
  <c r="U6" i="30"/>
  <c r="V6" i="30"/>
  <c r="O4" i="29"/>
  <c r="R4" i="29"/>
  <c r="P4" i="29"/>
  <c r="S4" i="29"/>
  <c r="Q4" i="29"/>
  <c r="T4" i="29"/>
  <c r="U4" i="29"/>
  <c r="O8" i="29"/>
  <c r="R8" i="29"/>
  <c r="P8" i="29"/>
  <c r="S8" i="29"/>
  <c r="Q8" i="29"/>
  <c r="T8" i="29"/>
  <c r="U8" i="29"/>
  <c r="V8" i="29"/>
  <c r="O9" i="29"/>
  <c r="R9" i="29"/>
  <c r="P9" i="29"/>
  <c r="S9" i="29"/>
  <c r="Q9" i="29"/>
  <c r="T9" i="29"/>
  <c r="U9" i="29"/>
  <c r="V9" i="29"/>
  <c r="O10" i="29"/>
  <c r="R10" i="29"/>
  <c r="P10" i="29"/>
  <c r="S10" i="29"/>
  <c r="Q10" i="29"/>
  <c r="T10" i="29"/>
  <c r="U10" i="29"/>
  <c r="V10" i="29"/>
  <c r="O11" i="29"/>
  <c r="R11" i="29"/>
  <c r="P11" i="29"/>
  <c r="S11" i="29"/>
  <c r="Q11" i="29"/>
  <c r="T11" i="29"/>
  <c r="U11" i="29"/>
  <c r="V11" i="29"/>
  <c r="O12" i="29"/>
  <c r="R12" i="29"/>
  <c r="P12" i="29"/>
  <c r="S12" i="29"/>
  <c r="Q12" i="29"/>
  <c r="T12" i="29"/>
  <c r="U12" i="29"/>
  <c r="V12" i="29"/>
  <c r="O13" i="29"/>
  <c r="R13" i="29"/>
  <c r="P13" i="29"/>
  <c r="S13" i="29"/>
  <c r="Q13" i="29"/>
  <c r="T13" i="29"/>
  <c r="U13" i="29"/>
  <c r="V13" i="29"/>
  <c r="V14" i="29"/>
  <c r="O15" i="29"/>
  <c r="R15" i="29"/>
  <c r="P15" i="29"/>
  <c r="S15" i="29"/>
  <c r="Q15" i="29"/>
  <c r="T15" i="29"/>
  <c r="U15" i="29"/>
  <c r="V15" i="29"/>
  <c r="O16" i="29"/>
  <c r="R16" i="29"/>
  <c r="P16" i="29"/>
  <c r="S16" i="29"/>
  <c r="Q16" i="29"/>
  <c r="T16" i="29"/>
  <c r="U16" i="29"/>
  <c r="V16" i="29"/>
  <c r="O17" i="29"/>
  <c r="R17" i="29"/>
  <c r="P17" i="29"/>
  <c r="S17" i="29"/>
  <c r="Q17" i="29"/>
  <c r="T17" i="29"/>
  <c r="U17" i="29"/>
  <c r="V17" i="29"/>
  <c r="O18" i="29"/>
  <c r="R18" i="29"/>
  <c r="P18" i="29"/>
  <c r="S18" i="29"/>
  <c r="Q18" i="29"/>
  <c r="T18" i="29"/>
  <c r="U18" i="29"/>
  <c r="V18" i="29"/>
  <c r="V4" i="29"/>
  <c r="O5" i="29"/>
  <c r="R5" i="29"/>
  <c r="P5" i="29"/>
  <c r="S5" i="29"/>
  <c r="Q5" i="29"/>
  <c r="T5" i="29"/>
  <c r="U5" i="29"/>
  <c r="V5" i="29"/>
  <c r="O6" i="29"/>
  <c r="R6" i="29"/>
  <c r="P6" i="29"/>
  <c r="S6" i="29"/>
  <c r="Q6" i="29"/>
  <c r="T6" i="29"/>
  <c r="U6" i="29"/>
  <c r="V6" i="29"/>
  <c r="O13" i="16"/>
  <c r="R13" i="16"/>
  <c r="P13" i="16"/>
  <c r="S13" i="16"/>
  <c r="Q13" i="16"/>
  <c r="T13" i="16"/>
  <c r="U13" i="16"/>
  <c r="V13" i="16"/>
  <c r="V14" i="16"/>
  <c r="O16" i="16"/>
  <c r="R16" i="16"/>
  <c r="P16" i="16"/>
  <c r="S16" i="16"/>
  <c r="Q16" i="16"/>
  <c r="T16" i="16"/>
  <c r="U16" i="16"/>
  <c r="V16" i="16"/>
  <c r="O17" i="16"/>
  <c r="R17" i="16"/>
  <c r="P17" i="16"/>
  <c r="S17" i="16"/>
  <c r="Q17" i="16"/>
  <c r="T17" i="16"/>
  <c r="U17" i="16"/>
  <c r="V17" i="16"/>
  <c r="O18" i="16"/>
  <c r="R18" i="16"/>
  <c r="P18" i="16"/>
  <c r="S18" i="16"/>
  <c r="Q18" i="16"/>
  <c r="T18" i="16"/>
  <c r="U18" i="16"/>
  <c r="V18" i="16"/>
  <c r="O19" i="16"/>
  <c r="R19" i="16"/>
  <c r="P19" i="16"/>
  <c r="S19" i="16"/>
  <c r="Q19" i="16"/>
  <c r="T19" i="16"/>
  <c r="U19" i="16"/>
  <c r="V19" i="16"/>
  <c r="V5" i="16"/>
  <c r="F5" i="16"/>
  <c r="W5" i="16"/>
  <c r="V9" i="16"/>
  <c r="F6" i="16"/>
  <c r="F7" i="16"/>
  <c r="F8" i="16"/>
  <c r="F9" i="16"/>
  <c r="F16" i="6"/>
  <c r="W16" i="6"/>
  <c r="F17" i="6"/>
  <c r="W17" i="6"/>
  <c r="F18" i="6"/>
  <c r="W18" i="6"/>
  <c r="W5" i="56"/>
  <c r="W6" i="56"/>
  <c r="O10" i="54"/>
  <c r="R10" i="54"/>
  <c r="P10" i="54"/>
  <c r="S10" i="54"/>
  <c r="Q10" i="54"/>
  <c r="T10" i="54"/>
  <c r="U10" i="54"/>
  <c r="V10" i="54"/>
  <c r="W10" i="54"/>
  <c r="W4" i="54"/>
  <c r="W8" i="51"/>
  <c r="W9" i="51"/>
  <c r="W5" i="51"/>
  <c r="F5" i="48"/>
  <c r="F4" i="47"/>
  <c r="F4" i="46"/>
  <c r="F17" i="45"/>
  <c r="F16" i="45"/>
  <c r="F15" i="45"/>
  <c r="F14" i="45"/>
  <c r="F11" i="45"/>
  <c r="F10" i="45"/>
  <c r="F5" i="45"/>
  <c r="F4" i="45"/>
  <c r="F12" i="44"/>
  <c r="F11" i="44"/>
  <c r="F10" i="44"/>
  <c r="F9" i="44"/>
  <c r="F6" i="44"/>
  <c r="F5" i="44"/>
  <c r="F4" i="44"/>
  <c r="F4" i="43"/>
  <c r="F7" i="49"/>
  <c r="F4" i="49"/>
  <c r="F5" i="41"/>
  <c r="F4" i="41"/>
  <c r="F4" i="40"/>
  <c r="F4" i="39"/>
  <c r="F5" i="39"/>
  <c r="F9" i="38"/>
  <c r="F8" i="38"/>
  <c r="F5" i="38"/>
  <c r="F4" i="38"/>
  <c r="F5" i="37"/>
  <c r="F4" i="37"/>
  <c r="F8" i="36"/>
  <c r="F6" i="36"/>
  <c r="F4" i="36"/>
  <c r="F5" i="35"/>
  <c r="F4" i="35"/>
  <c r="F4" i="34"/>
  <c r="F4" i="33"/>
  <c r="F4" i="31"/>
  <c r="F11" i="31"/>
  <c r="F10" i="31"/>
  <c r="F9" i="31"/>
  <c r="F26" i="30"/>
  <c r="F25" i="30"/>
  <c r="F24" i="30"/>
  <c r="F23" i="30"/>
  <c r="F22" i="30"/>
  <c r="F21" i="30"/>
  <c r="F20" i="30"/>
  <c r="F19" i="30"/>
  <c r="F18" i="30"/>
  <c r="F14" i="29"/>
  <c r="F5" i="29"/>
  <c r="F4" i="29"/>
  <c r="F4" i="26"/>
  <c r="F5" i="26"/>
  <c r="F7" i="21"/>
  <c r="F6" i="21"/>
  <c r="F19" i="19"/>
  <c r="F18" i="19"/>
  <c r="F17" i="19"/>
  <c r="F16" i="19"/>
  <c r="F15" i="19"/>
  <c r="F14" i="19"/>
  <c r="F10" i="19"/>
  <c r="F9" i="19"/>
  <c r="F7" i="19"/>
  <c r="F26" i="17"/>
  <c r="F25" i="17"/>
  <c r="F24" i="17"/>
  <c r="F22" i="17"/>
  <c r="F21" i="17"/>
  <c r="F20" i="17"/>
  <c r="F15" i="17"/>
  <c r="F14" i="17"/>
  <c r="F12" i="17"/>
  <c r="F11" i="17"/>
  <c r="F10" i="17"/>
  <c r="F9" i="17"/>
  <c r="F8" i="17"/>
  <c r="F9" i="11"/>
  <c r="F34" i="15"/>
  <c r="F10" i="16"/>
  <c r="F17" i="9"/>
  <c r="F6" i="9"/>
  <c r="F18" i="1"/>
  <c r="F7" i="56"/>
  <c r="F30" i="5"/>
  <c r="F30" i="4"/>
  <c r="O9" i="61"/>
  <c r="F18" i="3"/>
  <c r="F15" i="6"/>
  <c r="F16" i="16"/>
  <c r="F15" i="16"/>
  <c r="F14" i="16"/>
  <c r="F13" i="16"/>
  <c r="F12" i="16"/>
  <c r="F11" i="16"/>
  <c r="Y18" i="15"/>
  <c r="AB18" i="15"/>
  <c r="Z18" i="15"/>
  <c r="AA18" i="15"/>
  <c r="AC18" i="15"/>
  <c r="F8" i="29"/>
  <c r="F16" i="29"/>
  <c r="F15" i="29"/>
  <c r="F13" i="29"/>
  <c r="F12" i="29"/>
  <c r="F11" i="29"/>
  <c r="F10" i="29"/>
  <c r="F9" i="29"/>
  <c r="F7" i="29"/>
  <c r="F6" i="29"/>
  <c r="Y15" i="30"/>
  <c r="F17" i="30"/>
  <c r="W17" i="30"/>
  <c r="W18" i="30"/>
  <c r="W19" i="30"/>
  <c r="W20" i="30"/>
  <c r="W21" i="30"/>
  <c r="W22" i="30"/>
  <c r="W23" i="30"/>
  <c r="W24" i="30"/>
  <c r="W25" i="30"/>
  <c r="W26" i="30"/>
  <c r="F21" i="36"/>
  <c r="F20" i="36"/>
  <c r="F19" i="36"/>
  <c r="F18" i="36"/>
  <c r="F17" i="36"/>
  <c r="F16" i="36"/>
  <c r="F15" i="36"/>
  <c r="F14" i="36"/>
  <c r="F12" i="36"/>
  <c r="F13" i="36"/>
  <c r="F11" i="36"/>
  <c r="F10" i="39"/>
  <c r="Y21" i="36"/>
  <c r="AB21" i="36"/>
  <c r="Z21" i="36"/>
  <c r="AC21" i="36"/>
  <c r="AA21" i="36"/>
  <c r="AD21" i="36"/>
  <c r="AE21" i="36"/>
  <c r="AF21" i="36"/>
  <c r="AG21" i="36"/>
  <c r="Y22" i="36"/>
  <c r="AB22" i="36"/>
  <c r="Z22" i="36"/>
  <c r="AC22" i="36"/>
  <c r="AA22" i="36"/>
  <c r="AD22" i="36"/>
  <c r="AE22" i="36"/>
  <c r="AF22" i="36"/>
  <c r="AG22" i="36"/>
  <c r="O21" i="36"/>
  <c r="R21" i="36"/>
  <c r="P21" i="36"/>
  <c r="S21" i="36"/>
  <c r="Q21" i="36"/>
  <c r="T21" i="36"/>
  <c r="U21" i="36"/>
  <c r="O5" i="36"/>
  <c r="R5" i="36"/>
  <c r="P5" i="36"/>
  <c r="S5" i="36"/>
  <c r="Q5" i="36"/>
  <c r="T5" i="36"/>
  <c r="U5" i="36"/>
  <c r="V21" i="36"/>
  <c r="W21" i="36"/>
  <c r="O22" i="36"/>
  <c r="R22" i="36"/>
  <c r="P22" i="36"/>
  <c r="S22" i="36"/>
  <c r="Q22" i="36"/>
  <c r="T22" i="36"/>
  <c r="U22" i="36"/>
  <c r="O6" i="36"/>
  <c r="R6" i="36"/>
  <c r="P6" i="36"/>
  <c r="S6" i="36"/>
  <c r="Q6" i="36"/>
  <c r="T6" i="36"/>
  <c r="U6" i="36"/>
  <c r="V22" i="36"/>
  <c r="W22" i="36"/>
  <c r="F12" i="45"/>
  <c r="F5" i="60"/>
  <c r="Y4" i="60"/>
  <c r="Z4" i="60"/>
  <c r="AA4" i="60"/>
  <c r="AB4" i="60"/>
  <c r="AC4" i="60"/>
  <c r="F5" i="4"/>
  <c r="AB16" i="61"/>
  <c r="AA16" i="61"/>
  <c r="Q16" i="61"/>
  <c r="T16" i="61"/>
  <c r="P16" i="61"/>
  <c r="S16" i="61"/>
  <c r="O16" i="61"/>
  <c r="R16" i="61"/>
  <c r="AA15" i="61"/>
  <c r="AB15" i="61"/>
  <c r="AC15" i="61"/>
  <c r="P15" i="61"/>
  <c r="S15" i="61"/>
  <c r="Q15" i="61"/>
  <c r="T15" i="61"/>
  <c r="O15" i="61"/>
  <c r="R15" i="61"/>
  <c r="AB14" i="61"/>
  <c r="AA14" i="61"/>
  <c r="O14" i="61"/>
  <c r="R14" i="61"/>
  <c r="Q14" i="61"/>
  <c r="T14" i="61"/>
  <c r="P14" i="61"/>
  <c r="S14" i="61"/>
  <c r="AB13" i="61"/>
  <c r="AA13" i="61"/>
  <c r="AC13" i="61"/>
  <c r="Q13" i="61"/>
  <c r="T13" i="61"/>
  <c r="P13" i="61"/>
  <c r="S13" i="61"/>
  <c r="O13" i="61"/>
  <c r="R13" i="61"/>
  <c r="AB12" i="61"/>
  <c r="AA12" i="61"/>
  <c r="Q12" i="61"/>
  <c r="T12" i="61"/>
  <c r="P12" i="61"/>
  <c r="S12" i="61"/>
  <c r="O12" i="61"/>
  <c r="R12" i="61"/>
  <c r="AB11" i="61"/>
  <c r="AA11" i="61"/>
  <c r="AC11" i="61"/>
  <c r="P11" i="61"/>
  <c r="S11" i="61"/>
  <c r="O11" i="61"/>
  <c r="R11" i="61"/>
  <c r="Q11" i="61"/>
  <c r="T11" i="61"/>
  <c r="AB10" i="61"/>
  <c r="AA10" i="61"/>
  <c r="O10" i="61"/>
  <c r="R10" i="61"/>
  <c r="P10" i="61"/>
  <c r="S10" i="61"/>
  <c r="Q10" i="61"/>
  <c r="T10" i="61"/>
  <c r="U10" i="61"/>
  <c r="AB9" i="61"/>
  <c r="AA9" i="61"/>
  <c r="Q9" i="61"/>
  <c r="T9" i="61"/>
  <c r="P9" i="61"/>
  <c r="S9" i="61"/>
  <c r="R9" i="61"/>
  <c r="AB8" i="61"/>
  <c r="AA8" i="61"/>
  <c r="F8" i="61"/>
  <c r="AB7" i="61"/>
  <c r="AA7" i="61"/>
  <c r="F7" i="61"/>
  <c r="AB6" i="61"/>
  <c r="AA6" i="61"/>
  <c r="AC6" i="61"/>
  <c r="F6" i="61"/>
  <c r="AB5" i="61"/>
  <c r="AA5" i="61"/>
  <c r="F5" i="61"/>
  <c r="AB4" i="61"/>
  <c r="AA4" i="61"/>
  <c r="Y8" i="60"/>
  <c r="AB8" i="60"/>
  <c r="AA8" i="60"/>
  <c r="Z8" i="60"/>
  <c r="F8" i="60"/>
  <c r="Y7" i="60"/>
  <c r="AB7" i="60"/>
  <c r="AA7" i="60"/>
  <c r="Z7" i="60"/>
  <c r="F7" i="60"/>
  <c r="AA6" i="60"/>
  <c r="Y6" i="60"/>
  <c r="AB6" i="60"/>
  <c r="Z6" i="60"/>
  <c r="F6" i="60"/>
  <c r="Z5" i="60"/>
  <c r="Y5" i="60"/>
  <c r="AB5" i="60"/>
  <c r="AA5" i="60"/>
  <c r="Y11" i="59"/>
  <c r="AB11" i="59"/>
  <c r="Z11" i="59"/>
  <c r="F11" i="59"/>
  <c r="Y10" i="59"/>
  <c r="AB10" i="59"/>
  <c r="Z10" i="59"/>
  <c r="F10" i="59"/>
  <c r="Y9" i="59"/>
  <c r="AB9" i="59"/>
  <c r="Z9" i="59"/>
  <c r="F9" i="59"/>
  <c r="Y8" i="59"/>
  <c r="AB8" i="59"/>
  <c r="Z8" i="59"/>
  <c r="F8" i="59"/>
  <c r="Y7" i="59"/>
  <c r="AB7" i="59"/>
  <c r="Z7" i="59"/>
  <c r="F7" i="59"/>
  <c r="AA6" i="59"/>
  <c r="Z6" i="59"/>
  <c r="Y6" i="59"/>
  <c r="AB6" i="59"/>
  <c r="F6" i="59"/>
  <c r="Y5" i="59"/>
  <c r="AB5" i="59"/>
  <c r="AA5" i="59"/>
  <c r="Z5" i="59"/>
  <c r="O5" i="59"/>
  <c r="R5" i="59"/>
  <c r="Q5" i="59"/>
  <c r="T5" i="59"/>
  <c r="P5" i="59"/>
  <c r="S5" i="59"/>
  <c r="F5" i="59"/>
  <c r="Z4" i="59"/>
  <c r="Y4" i="59"/>
  <c r="AB4" i="59"/>
  <c r="AA4" i="59"/>
  <c r="AA7" i="56"/>
  <c r="AD7" i="56"/>
  <c r="Z7" i="56"/>
  <c r="AC7" i="56"/>
  <c r="Y7" i="56"/>
  <c r="AB7" i="56"/>
  <c r="AE7" i="56"/>
  <c r="Y4" i="56"/>
  <c r="AB4" i="56"/>
  <c r="Z4" i="56"/>
  <c r="AC4" i="56"/>
  <c r="AA4" i="56"/>
  <c r="AD4" i="56"/>
  <c r="AE4" i="56"/>
  <c r="AF7" i="56"/>
  <c r="Y6" i="56"/>
  <c r="AB6" i="56"/>
  <c r="AA6" i="56"/>
  <c r="AD6" i="56"/>
  <c r="Z6" i="56"/>
  <c r="AC6" i="56"/>
  <c r="AE6" i="56"/>
  <c r="AA5" i="56"/>
  <c r="AD5" i="56"/>
  <c r="Z5" i="56"/>
  <c r="AC5" i="56"/>
  <c r="Y5" i="56"/>
  <c r="AB5" i="56"/>
  <c r="Z10" i="55"/>
  <c r="AC10" i="55"/>
  <c r="AA10" i="55"/>
  <c r="AD10" i="55"/>
  <c r="Y10" i="55"/>
  <c r="AB10" i="55"/>
  <c r="Z9" i="55"/>
  <c r="AC9" i="55"/>
  <c r="AA9" i="55"/>
  <c r="AD9" i="55"/>
  <c r="Y9" i="55"/>
  <c r="AB9" i="55"/>
  <c r="AA8" i="55"/>
  <c r="AD8" i="55"/>
  <c r="Z8" i="55"/>
  <c r="AC8" i="55"/>
  <c r="Y8" i="55"/>
  <c r="AB8" i="55"/>
  <c r="AE8" i="55"/>
  <c r="Y7" i="55"/>
  <c r="AB7" i="55"/>
  <c r="AA7" i="55"/>
  <c r="AD7" i="55"/>
  <c r="Z7" i="55"/>
  <c r="AC7" i="55"/>
  <c r="AA6" i="55"/>
  <c r="AD6" i="55"/>
  <c r="Z6" i="55"/>
  <c r="AC6" i="55"/>
  <c r="Y6" i="55"/>
  <c r="AB6" i="55"/>
  <c r="Y5" i="55"/>
  <c r="AB5" i="55"/>
  <c r="AA5" i="55"/>
  <c r="AD5" i="55"/>
  <c r="Z5" i="55"/>
  <c r="AC5" i="55"/>
  <c r="Z4" i="55"/>
  <c r="AC4" i="55"/>
  <c r="AA4" i="55"/>
  <c r="AD4" i="55"/>
  <c r="Y4" i="55"/>
  <c r="AB4" i="55"/>
  <c r="AA15" i="54"/>
  <c r="AD15" i="54"/>
  <c r="Z15" i="54"/>
  <c r="AC15" i="54"/>
  <c r="Y15" i="54"/>
  <c r="AB15" i="54"/>
  <c r="Q15" i="54"/>
  <c r="T15" i="54"/>
  <c r="P15" i="54"/>
  <c r="S15" i="54"/>
  <c r="O15" i="54"/>
  <c r="R15" i="54"/>
  <c r="Y14" i="54"/>
  <c r="AB14" i="54"/>
  <c r="AA14" i="54"/>
  <c r="AD14" i="54"/>
  <c r="Z14" i="54"/>
  <c r="AC14" i="54"/>
  <c r="Q14" i="54"/>
  <c r="T14" i="54"/>
  <c r="P14" i="54"/>
  <c r="S14" i="54"/>
  <c r="O14" i="54"/>
  <c r="R14" i="54"/>
  <c r="Z13" i="54"/>
  <c r="AC13" i="54"/>
  <c r="Y13" i="54"/>
  <c r="AB13" i="54"/>
  <c r="AA13" i="54"/>
  <c r="AD13" i="54"/>
  <c r="AE13" i="54"/>
  <c r="AF13" i="54"/>
  <c r="Q13" i="54"/>
  <c r="T13" i="54"/>
  <c r="P13" i="54"/>
  <c r="S13" i="54"/>
  <c r="O13" i="54"/>
  <c r="R13" i="54"/>
  <c r="AA12" i="54"/>
  <c r="AD12" i="54"/>
  <c r="Z12" i="54"/>
  <c r="AC12" i="54"/>
  <c r="Y12" i="54"/>
  <c r="AB12" i="54"/>
  <c r="P12" i="54"/>
  <c r="S12" i="54"/>
  <c r="O12" i="54"/>
  <c r="R12" i="54"/>
  <c r="Q12" i="54"/>
  <c r="T12" i="54"/>
  <c r="AA11" i="54"/>
  <c r="AD11" i="54"/>
  <c r="Z11" i="54"/>
  <c r="AC11" i="54"/>
  <c r="Y11" i="54"/>
  <c r="AB11" i="54"/>
  <c r="Q11" i="54"/>
  <c r="T11" i="54"/>
  <c r="P11" i="54"/>
  <c r="S11" i="54"/>
  <c r="O11" i="54"/>
  <c r="R11" i="54"/>
  <c r="AA10" i="54"/>
  <c r="AD10" i="54"/>
  <c r="Z10" i="54"/>
  <c r="AC10" i="54"/>
  <c r="Y10" i="54"/>
  <c r="AB10" i="54"/>
  <c r="AA9" i="54"/>
  <c r="AD9" i="54"/>
  <c r="Z9" i="54"/>
  <c r="AC9" i="54"/>
  <c r="Y9" i="54"/>
  <c r="AB9" i="54"/>
  <c r="AE9" i="54"/>
  <c r="AF9" i="54"/>
  <c r="Q9" i="54"/>
  <c r="T9" i="54"/>
  <c r="P9" i="54"/>
  <c r="S9" i="54"/>
  <c r="O9" i="54"/>
  <c r="R9" i="54"/>
  <c r="AA8" i="54"/>
  <c r="AD8" i="54"/>
  <c r="Z8" i="54"/>
  <c r="AC8" i="54"/>
  <c r="Y8" i="54"/>
  <c r="AB8" i="54"/>
  <c r="Q8" i="54"/>
  <c r="T8" i="54"/>
  <c r="P8" i="54"/>
  <c r="S8" i="54"/>
  <c r="O8" i="54"/>
  <c r="R8" i="54"/>
  <c r="U8" i="54"/>
  <c r="AA7" i="54"/>
  <c r="AD7" i="54"/>
  <c r="Z7" i="54"/>
  <c r="AC7" i="54"/>
  <c r="Y7" i="54"/>
  <c r="AB7" i="54"/>
  <c r="Q7" i="54"/>
  <c r="T7" i="54"/>
  <c r="P7" i="54"/>
  <c r="S7" i="54"/>
  <c r="O7" i="54"/>
  <c r="R7" i="54"/>
  <c r="Y6" i="54"/>
  <c r="AB6" i="54"/>
  <c r="AA6" i="54"/>
  <c r="AD6" i="54"/>
  <c r="Z6" i="54"/>
  <c r="AC6" i="54"/>
  <c r="Q6" i="54"/>
  <c r="T6" i="54"/>
  <c r="P6" i="54"/>
  <c r="S6" i="54"/>
  <c r="O6" i="54"/>
  <c r="R6" i="54"/>
  <c r="Z5" i="54"/>
  <c r="AC5" i="54"/>
  <c r="Y5" i="54"/>
  <c r="AB5" i="54"/>
  <c r="AA5" i="54"/>
  <c r="AD5" i="54"/>
  <c r="AA4" i="54"/>
  <c r="AD4" i="54"/>
  <c r="Z4" i="54"/>
  <c r="AC4" i="54"/>
  <c r="Y4" i="54"/>
  <c r="AB4" i="54"/>
  <c r="AF6" i="56"/>
  <c r="AE5" i="54"/>
  <c r="AF5" i="54"/>
  <c r="AC4" i="59"/>
  <c r="U9" i="54"/>
  <c r="V9" i="54"/>
  <c r="AC8" i="60"/>
  <c r="AD8" i="60"/>
  <c r="AC4" i="61"/>
  <c r="AE5" i="55"/>
  <c r="U11" i="54"/>
  <c r="V11" i="54"/>
  <c r="W11" i="54"/>
  <c r="AE9" i="55"/>
  <c r="AC14" i="61"/>
  <c r="AE4" i="54"/>
  <c r="AF4" i="54"/>
  <c r="AE14" i="54"/>
  <c r="AF14" i="54"/>
  <c r="AG14" i="54"/>
  <c r="U14" i="61"/>
  <c r="AE10" i="54"/>
  <c r="AF10" i="54"/>
  <c r="AG10" i="54"/>
  <c r="AC5" i="60"/>
  <c r="AD5" i="60"/>
  <c r="AC6" i="60"/>
  <c r="AD6" i="60"/>
  <c r="AE12" i="54"/>
  <c r="AF12" i="54"/>
  <c r="AE7" i="55"/>
  <c r="AE6" i="54"/>
  <c r="U12" i="54"/>
  <c r="U13" i="54"/>
  <c r="AE5" i="56"/>
  <c r="AF5" i="56"/>
  <c r="AG5" i="56"/>
  <c r="AC7" i="61"/>
  <c r="AC10" i="61"/>
  <c r="U13" i="61"/>
  <c r="U15" i="61"/>
  <c r="W9" i="54"/>
  <c r="U7" i="54"/>
  <c r="AE8" i="54"/>
  <c r="AF8" i="54"/>
  <c r="V12" i="54"/>
  <c r="W12" i="54"/>
  <c r="U15" i="54"/>
  <c r="U6" i="54"/>
  <c r="AF6" i="54"/>
  <c r="AG6" i="54"/>
  <c r="U14" i="54"/>
  <c r="V14" i="54"/>
  <c r="W14" i="54"/>
  <c r="AG4" i="54"/>
  <c r="AG12" i="54"/>
  <c r="AE4" i="55"/>
  <c r="AE10" i="55"/>
  <c r="AD7" i="61"/>
  <c r="AE7" i="61"/>
  <c r="AD13" i="61"/>
  <c r="AE13" i="61"/>
  <c r="AE6" i="55"/>
  <c r="AF6" i="55"/>
  <c r="AG6" i="55"/>
  <c r="AD6" i="61"/>
  <c r="AD11" i="61"/>
  <c r="AE7" i="54"/>
  <c r="AF7" i="54"/>
  <c r="AG7" i="54"/>
  <c r="AG9" i="54"/>
  <c r="AE15" i="54"/>
  <c r="AF15" i="54"/>
  <c r="AG15" i="54"/>
  <c r="W9" i="55"/>
  <c r="AG7" i="56"/>
  <c r="V6" i="59"/>
  <c r="W6" i="59"/>
  <c r="AG5" i="54"/>
  <c r="AG8" i="54"/>
  <c r="AE11" i="54"/>
  <c r="AF11" i="54"/>
  <c r="AG11" i="54"/>
  <c r="AG13" i="54"/>
  <c r="AE6" i="61"/>
  <c r="AD10" i="61"/>
  <c r="AG6" i="56"/>
  <c r="W7" i="56"/>
  <c r="V8" i="59"/>
  <c r="V10" i="59"/>
  <c r="W10" i="59"/>
  <c r="AE8" i="60"/>
  <c r="AE10" i="61"/>
  <c r="AD14" i="61"/>
  <c r="AE14" i="61"/>
  <c r="AD15" i="61"/>
  <c r="AE15" i="61"/>
  <c r="AC5" i="59"/>
  <c r="AD5" i="59"/>
  <c r="AE5" i="59"/>
  <c r="V11" i="59"/>
  <c r="W11" i="59"/>
  <c r="U5" i="59"/>
  <c r="V5" i="59"/>
  <c r="W5" i="59"/>
  <c r="AC6" i="59"/>
  <c r="AD6" i="59"/>
  <c r="AE6" i="59"/>
  <c r="W7" i="59"/>
  <c r="W8" i="59"/>
  <c r="V9" i="59"/>
  <c r="W9" i="59"/>
  <c r="AE6" i="60"/>
  <c r="AE11" i="61"/>
  <c r="U11" i="61"/>
  <c r="AC7" i="60"/>
  <c r="AD7" i="60"/>
  <c r="AE7" i="60"/>
  <c r="AC8" i="61"/>
  <c r="AD8" i="61"/>
  <c r="AE8" i="61"/>
  <c r="U9" i="61"/>
  <c r="AE5" i="60"/>
  <c r="W6" i="61"/>
  <c r="AC5" i="61"/>
  <c r="AD5" i="61"/>
  <c r="AE5" i="61"/>
  <c r="AC9" i="61"/>
  <c r="AD9" i="61"/>
  <c r="AE9" i="61"/>
  <c r="U12" i="61"/>
  <c r="AC12" i="61"/>
  <c r="AD12" i="61"/>
  <c r="AE12" i="61"/>
  <c r="U16" i="61"/>
  <c r="AC16" i="61"/>
  <c r="AD16" i="61"/>
  <c r="AE16" i="61"/>
  <c r="W7" i="51"/>
  <c r="W6" i="51"/>
  <c r="F18" i="15"/>
  <c r="V6" i="54"/>
  <c r="W6" i="54"/>
  <c r="W8" i="55"/>
  <c r="V7" i="54"/>
  <c r="W7" i="54"/>
  <c r="W7" i="55"/>
  <c r="W6" i="55"/>
  <c r="V15" i="54"/>
  <c r="W15" i="54"/>
  <c r="V8" i="54"/>
  <c r="W8" i="54"/>
  <c r="V13" i="54"/>
  <c r="W13" i="54"/>
  <c r="W8" i="61"/>
  <c r="W7" i="61"/>
  <c r="W5" i="61"/>
  <c r="V10" i="61"/>
  <c r="W10" i="61"/>
  <c r="AF7" i="55"/>
  <c r="AG7" i="55"/>
  <c r="V16" i="61"/>
  <c r="W16" i="61"/>
  <c r="V9" i="61"/>
  <c r="W9" i="61"/>
  <c r="V11" i="61"/>
  <c r="W11" i="61"/>
  <c r="V15" i="61"/>
  <c r="W15" i="61"/>
  <c r="V14" i="61"/>
  <c r="W14" i="61"/>
  <c r="AF10" i="55"/>
  <c r="AG10" i="55"/>
  <c r="AF9" i="55"/>
  <c r="AG9" i="55"/>
  <c r="AF5" i="55"/>
  <c r="AG5" i="55"/>
  <c r="V13" i="61"/>
  <c r="W13" i="61"/>
  <c r="V12" i="61"/>
  <c r="W12" i="61"/>
  <c r="AF8" i="55"/>
  <c r="AG8" i="55"/>
  <c r="Q15" i="44"/>
  <c r="T15" i="44"/>
  <c r="P15" i="44"/>
  <c r="S15" i="44"/>
  <c r="O15" i="44"/>
  <c r="R15" i="44"/>
  <c r="Q14" i="44"/>
  <c r="T14" i="44"/>
  <c r="P14" i="44"/>
  <c r="S14" i="44"/>
  <c r="O14" i="44"/>
  <c r="R14" i="44"/>
  <c r="Q13" i="44"/>
  <c r="T13" i="44"/>
  <c r="P13" i="44"/>
  <c r="S13" i="44"/>
  <c r="O13" i="44"/>
  <c r="R13" i="44"/>
  <c r="Q12" i="44"/>
  <c r="T12" i="44"/>
  <c r="P12" i="44"/>
  <c r="S12" i="44"/>
  <c r="O12" i="44"/>
  <c r="R12" i="44"/>
  <c r="Q11" i="44"/>
  <c r="T11" i="44"/>
  <c r="P11" i="44"/>
  <c r="S11" i="44"/>
  <c r="O11" i="44"/>
  <c r="R11" i="44"/>
  <c r="Q10" i="44"/>
  <c r="T10" i="44"/>
  <c r="P10" i="44"/>
  <c r="S10" i="44"/>
  <c r="O10" i="44"/>
  <c r="R10" i="44"/>
  <c r="Q9" i="44"/>
  <c r="T9" i="44"/>
  <c r="P9" i="44"/>
  <c r="S9" i="44"/>
  <c r="O9" i="44"/>
  <c r="R9" i="44"/>
  <c r="Q8" i="44"/>
  <c r="T8" i="44"/>
  <c r="P8" i="44"/>
  <c r="S8" i="44"/>
  <c r="O8" i="44"/>
  <c r="R8" i="44"/>
  <c r="Q7" i="44"/>
  <c r="T7" i="44"/>
  <c r="P7" i="44"/>
  <c r="S7" i="44"/>
  <c r="O7" i="44"/>
  <c r="R7" i="44"/>
  <c r="Q6" i="44"/>
  <c r="T6" i="44"/>
  <c r="P6" i="44"/>
  <c r="S6" i="44"/>
  <c r="O6" i="44"/>
  <c r="R6" i="44"/>
  <c r="Q5" i="44"/>
  <c r="T5" i="44"/>
  <c r="P5" i="44"/>
  <c r="S5" i="44"/>
  <c r="O5" i="44"/>
  <c r="R5" i="44"/>
  <c r="Q4" i="44"/>
  <c r="T4" i="44"/>
  <c r="P4" i="44"/>
  <c r="S4" i="44"/>
  <c r="O4" i="44"/>
  <c r="R4" i="44"/>
  <c r="U6" i="44"/>
  <c r="U8" i="44"/>
  <c r="U4" i="44"/>
  <c r="U13" i="44"/>
  <c r="U5" i="44"/>
  <c r="V5" i="44"/>
  <c r="V8" i="44"/>
  <c r="U15" i="44"/>
  <c r="V15" i="44"/>
  <c r="W15" i="44"/>
  <c r="V6" i="44"/>
  <c r="W6" i="44"/>
  <c r="U14" i="44"/>
  <c r="U11" i="44"/>
  <c r="V11" i="44"/>
  <c r="W11" i="44"/>
  <c r="U7" i="44"/>
  <c r="V7" i="44"/>
  <c r="U9" i="44"/>
  <c r="V9" i="44"/>
  <c r="W9" i="44"/>
  <c r="U10" i="44"/>
  <c r="V10" i="44"/>
  <c r="W10" i="44"/>
  <c r="U12" i="44"/>
  <c r="V12" i="44"/>
  <c r="W12" i="44"/>
  <c r="V13" i="44"/>
  <c r="V14" i="44"/>
  <c r="W14" i="44"/>
  <c r="Q16" i="50"/>
  <c r="T16" i="50"/>
  <c r="P16" i="50"/>
  <c r="S16" i="50"/>
  <c r="O16" i="50"/>
  <c r="R16" i="50"/>
  <c r="AA15" i="50"/>
  <c r="AD15" i="50"/>
  <c r="Z15" i="50"/>
  <c r="AC15" i="50"/>
  <c r="Y15" i="50"/>
  <c r="AB15" i="50"/>
  <c r="Q15" i="50"/>
  <c r="T15" i="50"/>
  <c r="P15" i="50"/>
  <c r="S15" i="50"/>
  <c r="O15" i="50"/>
  <c r="R15" i="50"/>
  <c r="AA14" i="50"/>
  <c r="AD14" i="50"/>
  <c r="Z14" i="50"/>
  <c r="AC14" i="50"/>
  <c r="Y14" i="50"/>
  <c r="AB14" i="50"/>
  <c r="Q14" i="50"/>
  <c r="T14" i="50"/>
  <c r="P14" i="50"/>
  <c r="S14" i="50"/>
  <c r="O14" i="50"/>
  <c r="R14" i="50"/>
  <c r="F14" i="50"/>
  <c r="AA13" i="50"/>
  <c r="AD13" i="50"/>
  <c r="Z13" i="50"/>
  <c r="AC13" i="50"/>
  <c r="Y13" i="50"/>
  <c r="AB13" i="50"/>
  <c r="Q13" i="50"/>
  <c r="T13" i="50"/>
  <c r="P13" i="50"/>
  <c r="S13" i="50"/>
  <c r="O13" i="50"/>
  <c r="R13" i="50"/>
  <c r="F13" i="50"/>
  <c r="AA12" i="50"/>
  <c r="AD12" i="50"/>
  <c r="Z12" i="50"/>
  <c r="AC12" i="50"/>
  <c r="Y12" i="50"/>
  <c r="AB12" i="50"/>
  <c r="Q12" i="50"/>
  <c r="T12" i="50"/>
  <c r="P12" i="50"/>
  <c r="S12" i="50"/>
  <c r="O12" i="50"/>
  <c r="R12" i="50"/>
  <c r="F12" i="50"/>
  <c r="AA11" i="50"/>
  <c r="AD11" i="50"/>
  <c r="Z11" i="50"/>
  <c r="AC11" i="50"/>
  <c r="Y11" i="50"/>
  <c r="AB11" i="50"/>
  <c r="O11" i="50"/>
  <c r="R11" i="50"/>
  <c r="Q11" i="50"/>
  <c r="T11" i="50"/>
  <c r="P11" i="50"/>
  <c r="S11" i="50"/>
  <c r="F11" i="50"/>
  <c r="AA10" i="50"/>
  <c r="AD10" i="50"/>
  <c r="Z10" i="50"/>
  <c r="AC10" i="50"/>
  <c r="Y10" i="50"/>
  <c r="AB10" i="50"/>
  <c r="Q10" i="50"/>
  <c r="T10" i="50"/>
  <c r="P10" i="50"/>
  <c r="S10" i="50"/>
  <c r="O10" i="50"/>
  <c r="R10" i="50"/>
  <c r="F10" i="50"/>
  <c r="AA9" i="50"/>
  <c r="AD9" i="50"/>
  <c r="Z9" i="50"/>
  <c r="AC9" i="50"/>
  <c r="Y9" i="50"/>
  <c r="AB9" i="50"/>
  <c r="Q9" i="50"/>
  <c r="T9" i="50"/>
  <c r="P9" i="50"/>
  <c r="S9" i="50"/>
  <c r="O9" i="50"/>
  <c r="R9" i="50"/>
  <c r="U9" i="50"/>
  <c r="F9" i="50"/>
  <c r="AA8" i="50"/>
  <c r="AD8" i="50"/>
  <c r="Z8" i="50"/>
  <c r="AC8" i="50"/>
  <c r="Y8" i="50"/>
  <c r="AB8" i="50"/>
  <c r="Q8" i="50"/>
  <c r="T8" i="50"/>
  <c r="P8" i="50"/>
  <c r="S8" i="50"/>
  <c r="O8" i="50"/>
  <c r="R8" i="50"/>
  <c r="F8" i="50"/>
  <c r="AA7" i="50"/>
  <c r="AD7" i="50"/>
  <c r="Z7" i="50"/>
  <c r="AC7" i="50"/>
  <c r="Y7" i="50"/>
  <c r="AB7" i="50"/>
  <c r="Q7" i="50"/>
  <c r="T7" i="50"/>
  <c r="P7" i="50"/>
  <c r="S7" i="50"/>
  <c r="O7" i="50"/>
  <c r="R7" i="50"/>
  <c r="F7" i="50"/>
  <c r="Y6" i="50"/>
  <c r="AB6" i="50"/>
  <c r="AA6" i="50"/>
  <c r="AD6" i="50"/>
  <c r="Z6" i="50"/>
  <c r="AC6" i="50"/>
  <c r="Q6" i="50"/>
  <c r="T6" i="50"/>
  <c r="P6" i="50"/>
  <c r="S6" i="50"/>
  <c r="O6" i="50"/>
  <c r="R6" i="50"/>
  <c r="F6" i="50"/>
  <c r="AA5" i="50"/>
  <c r="AD5" i="50"/>
  <c r="Z5" i="50"/>
  <c r="AC5" i="50"/>
  <c r="Y5" i="50"/>
  <c r="AB5" i="50"/>
  <c r="Q5" i="50"/>
  <c r="T5" i="50"/>
  <c r="P5" i="50"/>
  <c r="S5" i="50"/>
  <c r="O5" i="50"/>
  <c r="R5" i="50"/>
  <c r="AA4" i="50"/>
  <c r="AD4" i="50"/>
  <c r="Y4" i="50"/>
  <c r="AB4" i="50"/>
  <c r="Z4" i="50"/>
  <c r="AC4" i="50"/>
  <c r="Q4" i="50"/>
  <c r="T4" i="50"/>
  <c r="P4" i="50"/>
  <c r="S4" i="50"/>
  <c r="O4" i="50"/>
  <c r="R4" i="50"/>
  <c r="Q16" i="49"/>
  <c r="T16" i="49"/>
  <c r="P16" i="49"/>
  <c r="S16" i="49"/>
  <c r="O16" i="49"/>
  <c r="R16" i="49"/>
  <c r="AA15" i="49"/>
  <c r="AD15" i="49"/>
  <c r="Z15" i="49"/>
  <c r="AC15" i="49"/>
  <c r="Y15" i="49"/>
  <c r="AB15" i="49"/>
  <c r="Q15" i="49"/>
  <c r="T15" i="49"/>
  <c r="P15" i="49"/>
  <c r="S15" i="49"/>
  <c r="O15" i="49"/>
  <c r="R15" i="49"/>
  <c r="AA14" i="49"/>
  <c r="AD14" i="49"/>
  <c r="Z14" i="49"/>
  <c r="AC14" i="49"/>
  <c r="Y14" i="49"/>
  <c r="AB14" i="49"/>
  <c r="Q14" i="49"/>
  <c r="T14" i="49"/>
  <c r="P14" i="49"/>
  <c r="S14" i="49"/>
  <c r="O14" i="49"/>
  <c r="R14" i="49"/>
  <c r="AA13" i="49"/>
  <c r="AD13" i="49"/>
  <c r="Z13" i="49"/>
  <c r="AC13" i="49"/>
  <c r="Y13" i="49"/>
  <c r="AB13" i="49"/>
  <c r="Q13" i="49"/>
  <c r="T13" i="49"/>
  <c r="P13" i="49"/>
  <c r="S13" i="49"/>
  <c r="O13" i="49"/>
  <c r="R13" i="49"/>
  <c r="AA12" i="49"/>
  <c r="AD12" i="49"/>
  <c r="Z12" i="49"/>
  <c r="AC12" i="49"/>
  <c r="Y12" i="49"/>
  <c r="AB12" i="49"/>
  <c r="Q12" i="49"/>
  <c r="T12" i="49"/>
  <c r="P12" i="49"/>
  <c r="S12" i="49"/>
  <c r="O12" i="49"/>
  <c r="R12" i="49"/>
  <c r="AA11" i="49"/>
  <c r="AD11" i="49"/>
  <c r="Z11" i="49"/>
  <c r="AC11" i="49"/>
  <c r="Y11" i="49"/>
  <c r="AB11" i="49"/>
  <c r="Q11" i="49"/>
  <c r="T11" i="49"/>
  <c r="P11" i="49"/>
  <c r="S11" i="49"/>
  <c r="O11" i="49"/>
  <c r="R11" i="49"/>
  <c r="F11" i="49"/>
  <c r="AA10" i="49"/>
  <c r="AD10" i="49"/>
  <c r="Z10" i="49"/>
  <c r="AC10" i="49"/>
  <c r="Y10" i="49"/>
  <c r="AB10" i="49"/>
  <c r="Q10" i="49"/>
  <c r="T10" i="49"/>
  <c r="P10" i="49"/>
  <c r="S10" i="49"/>
  <c r="O10" i="49"/>
  <c r="R10" i="49"/>
  <c r="F10" i="49"/>
  <c r="AA9" i="49"/>
  <c r="AD9" i="49"/>
  <c r="Z9" i="49"/>
  <c r="AC9" i="49"/>
  <c r="Y9" i="49"/>
  <c r="AB9" i="49"/>
  <c r="Q9" i="49"/>
  <c r="T9" i="49"/>
  <c r="P9" i="49"/>
  <c r="S9" i="49"/>
  <c r="O9" i="49"/>
  <c r="R9" i="49"/>
  <c r="F9" i="49"/>
  <c r="AA8" i="49"/>
  <c r="AD8" i="49"/>
  <c r="Z8" i="49"/>
  <c r="AC8" i="49"/>
  <c r="Y8" i="49"/>
  <c r="AB8" i="49"/>
  <c r="Q8" i="49"/>
  <c r="T8" i="49"/>
  <c r="P8" i="49"/>
  <c r="S8" i="49"/>
  <c r="O8" i="49"/>
  <c r="R8" i="49"/>
  <c r="F8" i="49"/>
  <c r="AA7" i="49"/>
  <c r="AD7" i="49"/>
  <c r="Z7" i="49"/>
  <c r="AC7" i="49"/>
  <c r="Y7" i="49"/>
  <c r="AB7" i="49"/>
  <c r="Q7" i="49"/>
  <c r="T7" i="49"/>
  <c r="P7" i="49"/>
  <c r="S7" i="49"/>
  <c r="O7" i="49"/>
  <c r="R7" i="49"/>
  <c r="AA6" i="49"/>
  <c r="AD6" i="49"/>
  <c r="Z6" i="49"/>
  <c r="AC6" i="49"/>
  <c r="Y6" i="49"/>
  <c r="AB6" i="49"/>
  <c r="Q6" i="49"/>
  <c r="T6" i="49"/>
  <c r="P6" i="49"/>
  <c r="S6" i="49"/>
  <c r="O6" i="49"/>
  <c r="R6" i="49"/>
  <c r="F6" i="49"/>
  <c r="AA5" i="49"/>
  <c r="AD5" i="49"/>
  <c r="Z5" i="49"/>
  <c r="AC5" i="49"/>
  <c r="Y5" i="49"/>
  <c r="AB5" i="49"/>
  <c r="Q5" i="49"/>
  <c r="T5" i="49"/>
  <c r="P5" i="49"/>
  <c r="S5" i="49"/>
  <c r="O5" i="49"/>
  <c r="R5" i="49"/>
  <c r="F5" i="49"/>
  <c r="AA4" i="49"/>
  <c r="AD4" i="49"/>
  <c r="Z4" i="49"/>
  <c r="AC4" i="49"/>
  <c r="Y4" i="49"/>
  <c r="AB4" i="49"/>
  <c r="Q4" i="49"/>
  <c r="T4" i="49"/>
  <c r="P4" i="49"/>
  <c r="S4" i="49"/>
  <c r="O4" i="49"/>
  <c r="R4" i="49"/>
  <c r="U12" i="50"/>
  <c r="U7" i="50"/>
  <c r="U5" i="50"/>
  <c r="U11" i="50"/>
  <c r="U13" i="50"/>
  <c r="U14" i="50"/>
  <c r="AE14" i="50"/>
  <c r="AE15" i="50"/>
  <c r="U12" i="49"/>
  <c r="U14" i="49"/>
  <c r="U15" i="49"/>
  <c r="AE8" i="49"/>
  <c r="AE6" i="49"/>
  <c r="U4" i="50"/>
  <c r="U6" i="50"/>
  <c r="U8" i="50"/>
  <c r="U10" i="50"/>
  <c r="AE12" i="50"/>
  <c r="AE13" i="50"/>
  <c r="AE4" i="50"/>
  <c r="AE5" i="50"/>
  <c r="AE6" i="50"/>
  <c r="AE7" i="50"/>
  <c r="AF14" i="50"/>
  <c r="AG14" i="50"/>
  <c r="AE8" i="50"/>
  <c r="AE9" i="50"/>
  <c r="AE10" i="50"/>
  <c r="AE11" i="50"/>
  <c r="U15" i="50"/>
  <c r="U16" i="50"/>
  <c r="V14" i="50"/>
  <c r="W14" i="50"/>
  <c r="AE11" i="49"/>
  <c r="AE13" i="49"/>
  <c r="AE4" i="49"/>
  <c r="AF8" i="49"/>
  <c r="AG8" i="49"/>
  <c r="AE5" i="49"/>
  <c r="AE7" i="49"/>
  <c r="AE9" i="49"/>
  <c r="AE10" i="49"/>
  <c r="AE15" i="49"/>
  <c r="U11" i="49"/>
  <c r="AE12" i="49"/>
  <c r="AE14" i="49"/>
  <c r="AF14" i="49"/>
  <c r="AG14" i="49"/>
  <c r="U5" i="49"/>
  <c r="U7" i="49"/>
  <c r="U9" i="49"/>
  <c r="U13" i="49"/>
  <c r="U4" i="49"/>
  <c r="V12" i="49"/>
  <c r="W12" i="49"/>
  <c r="U6" i="49"/>
  <c r="U8" i="49"/>
  <c r="U10" i="49"/>
  <c r="U16" i="49"/>
  <c r="AF10" i="49"/>
  <c r="AG10" i="49"/>
  <c r="V15" i="50"/>
  <c r="W15" i="50"/>
  <c r="AF9" i="49"/>
  <c r="AG9" i="49"/>
  <c r="AF6" i="49"/>
  <c r="AG6" i="49"/>
  <c r="AF5" i="49"/>
  <c r="AG5" i="49"/>
  <c r="V11" i="50"/>
  <c r="W11" i="50"/>
  <c r="AF15" i="49"/>
  <c r="AG15" i="49"/>
  <c r="AF13" i="49"/>
  <c r="AG13" i="49"/>
  <c r="AF12" i="49"/>
  <c r="AG12" i="49"/>
  <c r="V16" i="49"/>
  <c r="W16" i="49"/>
  <c r="AF12" i="50"/>
  <c r="AG12" i="50"/>
  <c r="AF13" i="50"/>
  <c r="AG13" i="50"/>
  <c r="AF8" i="50"/>
  <c r="AG8" i="50"/>
  <c r="V9" i="50"/>
  <c r="W9" i="50"/>
  <c r="V16" i="50"/>
  <c r="W16" i="50"/>
  <c r="AF9" i="50"/>
  <c r="AG9" i="50"/>
  <c r="AF6" i="50"/>
  <c r="AG6" i="50"/>
  <c r="V6" i="50"/>
  <c r="W6" i="50"/>
  <c r="V7" i="50"/>
  <c r="W7" i="50"/>
  <c r="AF10" i="50"/>
  <c r="AG10" i="50"/>
  <c r="AF7" i="50"/>
  <c r="AG7" i="50"/>
  <c r="V8" i="50"/>
  <c r="W8" i="50"/>
  <c r="V13" i="50"/>
  <c r="W13" i="50"/>
  <c r="AF15" i="50"/>
  <c r="AG15" i="50"/>
  <c r="V12" i="50"/>
  <c r="W12" i="50"/>
  <c r="AF11" i="50"/>
  <c r="AG11" i="50"/>
  <c r="AF5" i="50"/>
  <c r="AG5" i="50"/>
  <c r="V5" i="50"/>
  <c r="W5" i="50"/>
  <c r="V10" i="50"/>
  <c r="W10" i="50"/>
  <c r="V15" i="49"/>
  <c r="W15" i="49"/>
  <c r="V6" i="49"/>
  <c r="W6" i="49"/>
  <c r="V7" i="49"/>
  <c r="W7" i="49"/>
  <c r="V10" i="49"/>
  <c r="W10" i="49"/>
  <c r="V13" i="49"/>
  <c r="W13" i="49"/>
  <c r="V14" i="49"/>
  <c r="W14" i="49"/>
  <c r="AF7" i="49"/>
  <c r="AG7" i="49"/>
  <c r="AF11" i="49"/>
  <c r="AG11" i="49"/>
  <c r="V5" i="49"/>
  <c r="W5" i="49"/>
  <c r="V8" i="49"/>
  <c r="W8" i="49"/>
  <c r="V9" i="49"/>
  <c r="W9" i="49"/>
  <c r="V11" i="49"/>
  <c r="W11" i="49"/>
  <c r="Q15" i="48"/>
  <c r="T15" i="48"/>
  <c r="P15" i="48"/>
  <c r="S15" i="48"/>
  <c r="O15" i="48"/>
  <c r="R15" i="48"/>
  <c r="F15" i="48"/>
  <c r="AA14" i="48"/>
  <c r="AD14" i="48"/>
  <c r="Z14" i="48"/>
  <c r="AC14" i="48"/>
  <c r="Y14" i="48"/>
  <c r="AB14" i="48"/>
  <c r="Q14" i="48"/>
  <c r="T14" i="48"/>
  <c r="P14" i="48"/>
  <c r="S14" i="48"/>
  <c r="O14" i="48"/>
  <c r="R14" i="48"/>
  <c r="F14" i="48"/>
  <c r="AA13" i="48"/>
  <c r="AD13" i="48"/>
  <c r="Z13" i="48"/>
  <c r="AC13" i="48"/>
  <c r="Y13" i="48"/>
  <c r="AB13" i="48"/>
  <c r="Q13" i="48"/>
  <c r="T13" i="48"/>
  <c r="P13" i="48"/>
  <c r="S13" i="48"/>
  <c r="O13" i="48"/>
  <c r="R13" i="48"/>
  <c r="F13" i="48"/>
  <c r="AA12" i="48"/>
  <c r="AD12" i="48"/>
  <c r="Z12" i="48"/>
  <c r="AC12" i="48"/>
  <c r="Y12" i="48"/>
  <c r="AB12" i="48"/>
  <c r="Q12" i="48"/>
  <c r="T12" i="48"/>
  <c r="P12" i="48"/>
  <c r="S12" i="48"/>
  <c r="O12" i="48"/>
  <c r="R12" i="48"/>
  <c r="F12" i="48"/>
  <c r="AA11" i="48"/>
  <c r="AD11" i="48"/>
  <c r="Z11" i="48"/>
  <c r="AC11" i="48"/>
  <c r="Y11" i="48"/>
  <c r="AB11" i="48"/>
  <c r="Q11" i="48"/>
  <c r="T11" i="48"/>
  <c r="P11" i="48"/>
  <c r="S11" i="48"/>
  <c r="O11" i="48"/>
  <c r="R11" i="48"/>
  <c r="F11" i="48"/>
  <c r="AA10" i="48"/>
  <c r="AD10" i="48"/>
  <c r="Z10" i="48"/>
  <c r="AC10" i="48"/>
  <c r="Y10" i="48"/>
  <c r="AB10" i="48"/>
  <c r="Q10" i="48"/>
  <c r="T10" i="48"/>
  <c r="P10" i="48"/>
  <c r="S10" i="48"/>
  <c r="O10" i="48"/>
  <c r="R10" i="48"/>
  <c r="F10" i="48"/>
  <c r="AA9" i="48"/>
  <c r="AD9" i="48"/>
  <c r="Z9" i="48"/>
  <c r="AC9" i="48"/>
  <c r="Y9" i="48"/>
  <c r="AB9" i="48"/>
  <c r="Q9" i="48"/>
  <c r="T9" i="48"/>
  <c r="P9" i="48"/>
  <c r="S9" i="48"/>
  <c r="O9" i="48"/>
  <c r="R9" i="48"/>
  <c r="F9" i="48"/>
  <c r="AA8" i="48"/>
  <c r="AD8" i="48"/>
  <c r="Z8" i="48"/>
  <c r="AC8" i="48"/>
  <c r="Y8" i="48"/>
  <c r="AB8" i="48"/>
  <c r="Q8" i="48"/>
  <c r="T8" i="48"/>
  <c r="P8" i="48"/>
  <c r="S8" i="48"/>
  <c r="O8" i="48"/>
  <c r="R8" i="48"/>
  <c r="F8" i="48"/>
  <c r="AA7" i="48"/>
  <c r="AD7" i="48"/>
  <c r="Z7" i="48"/>
  <c r="AC7" i="48"/>
  <c r="Y7" i="48"/>
  <c r="AB7" i="48"/>
  <c r="Q7" i="48"/>
  <c r="T7" i="48"/>
  <c r="P7" i="48"/>
  <c r="S7" i="48"/>
  <c r="O7" i="48"/>
  <c r="R7" i="48"/>
  <c r="F7" i="48"/>
  <c r="AA6" i="48"/>
  <c r="AD6" i="48"/>
  <c r="Z6" i="48"/>
  <c r="AC6" i="48"/>
  <c r="Y6" i="48"/>
  <c r="AB6" i="48"/>
  <c r="Q6" i="48"/>
  <c r="T6" i="48"/>
  <c r="P6" i="48"/>
  <c r="S6" i="48"/>
  <c r="O6" i="48"/>
  <c r="R6" i="48"/>
  <c r="F6" i="48"/>
  <c r="AA5" i="48"/>
  <c r="AD5" i="48"/>
  <c r="Z5" i="48"/>
  <c r="AC5" i="48"/>
  <c r="Y5" i="48"/>
  <c r="AB5" i="48"/>
  <c r="Q5" i="48"/>
  <c r="T5" i="48"/>
  <c r="P5" i="48"/>
  <c r="S5" i="48"/>
  <c r="O5" i="48"/>
  <c r="R5" i="48"/>
  <c r="AA4" i="48"/>
  <c r="AD4" i="48"/>
  <c r="Z4" i="48"/>
  <c r="AC4" i="48"/>
  <c r="Y4" i="48"/>
  <c r="AB4" i="48"/>
  <c r="Q4" i="48"/>
  <c r="T4" i="48"/>
  <c r="P4" i="48"/>
  <c r="S4" i="48"/>
  <c r="O4" i="48"/>
  <c r="R4" i="48"/>
  <c r="U15" i="48"/>
  <c r="U10" i="48"/>
  <c r="U11" i="48"/>
  <c r="AE13" i="48"/>
  <c r="U4" i="48"/>
  <c r="V15" i="48"/>
  <c r="W15" i="48"/>
  <c r="AE12" i="48"/>
  <c r="AE11" i="48"/>
  <c r="U6" i="48"/>
  <c r="U7" i="48"/>
  <c r="AE14" i="48"/>
  <c r="AE9" i="48"/>
  <c r="U12" i="48"/>
  <c r="U5" i="48"/>
  <c r="U8" i="48"/>
  <c r="AE8" i="48"/>
  <c r="U9" i="48"/>
  <c r="AE10" i="48"/>
  <c r="U13" i="48"/>
  <c r="AE4" i="48"/>
  <c r="AE5" i="48"/>
  <c r="AE6" i="48"/>
  <c r="AE7" i="48"/>
  <c r="U14" i="48"/>
  <c r="AF13" i="48"/>
  <c r="AG13" i="48"/>
  <c r="V7" i="48"/>
  <c r="W7" i="48"/>
  <c r="V13" i="48"/>
  <c r="W13" i="48"/>
  <c r="V8" i="48"/>
  <c r="W8" i="48"/>
  <c r="V11" i="48"/>
  <c r="W11" i="48"/>
  <c r="V12" i="48"/>
  <c r="W12" i="48"/>
  <c r="V14" i="48"/>
  <c r="W14" i="48"/>
  <c r="V9" i="48"/>
  <c r="W9" i="48"/>
  <c r="V5" i="48"/>
  <c r="W5" i="48"/>
  <c r="V6" i="48"/>
  <c r="W6" i="48"/>
  <c r="V10" i="48"/>
  <c r="W10" i="48"/>
  <c r="AF11" i="48"/>
  <c r="AG11" i="48"/>
  <c r="AF6" i="48"/>
  <c r="AG6" i="48"/>
  <c r="AF9" i="48"/>
  <c r="AG9" i="48"/>
  <c r="AF12" i="48"/>
  <c r="AG12" i="48"/>
  <c r="AF7" i="48"/>
  <c r="AG7" i="48"/>
  <c r="AF5" i="48"/>
  <c r="AG5" i="48"/>
  <c r="AF10" i="48"/>
  <c r="AG10" i="48"/>
  <c r="AF8" i="48"/>
  <c r="AG8" i="48"/>
  <c r="AF14" i="48"/>
  <c r="AG14" i="48"/>
  <c r="F8" i="47"/>
  <c r="F7" i="47"/>
  <c r="F6" i="47"/>
  <c r="F5" i="47"/>
  <c r="Q15" i="47"/>
  <c r="T15" i="47"/>
  <c r="P15" i="47"/>
  <c r="S15" i="47"/>
  <c r="O15" i="47"/>
  <c r="R15" i="47"/>
  <c r="Q14" i="47"/>
  <c r="T14" i="47"/>
  <c r="P14" i="47"/>
  <c r="S14" i="47"/>
  <c r="O14" i="47"/>
  <c r="R14" i="47"/>
  <c r="Q13" i="47"/>
  <c r="T13" i="47"/>
  <c r="P13" i="47"/>
  <c r="S13" i="47"/>
  <c r="O13" i="47"/>
  <c r="R13" i="47"/>
  <c r="Q12" i="47"/>
  <c r="T12" i="47"/>
  <c r="P12" i="47"/>
  <c r="S12" i="47"/>
  <c r="O12" i="47"/>
  <c r="R12" i="47"/>
  <c r="Q11" i="47"/>
  <c r="T11" i="47"/>
  <c r="P11" i="47"/>
  <c r="S11" i="47"/>
  <c r="O11" i="47"/>
  <c r="R11" i="47"/>
  <c r="Q10" i="47"/>
  <c r="T10" i="47"/>
  <c r="P10" i="47"/>
  <c r="S10" i="47"/>
  <c r="O10" i="47"/>
  <c r="R10" i="47"/>
  <c r="Q9" i="47"/>
  <c r="T9" i="47"/>
  <c r="P9" i="47"/>
  <c r="S9" i="47"/>
  <c r="O9" i="47"/>
  <c r="R9" i="47"/>
  <c r="Q8" i="47"/>
  <c r="T8" i="47"/>
  <c r="P8" i="47"/>
  <c r="S8" i="47"/>
  <c r="O8" i="47"/>
  <c r="R8" i="47"/>
  <c r="Q7" i="47"/>
  <c r="T7" i="47"/>
  <c r="P7" i="47"/>
  <c r="S7" i="47"/>
  <c r="O7" i="47"/>
  <c r="R7" i="47"/>
  <c r="Q6" i="47"/>
  <c r="T6" i="47"/>
  <c r="P6" i="47"/>
  <c r="S6" i="47"/>
  <c r="O6" i="47"/>
  <c r="R6" i="47"/>
  <c r="Q5" i="47"/>
  <c r="T5" i="47"/>
  <c r="P5" i="47"/>
  <c r="S5" i="47"/>
  <c r="O5" i="47"/>
  <c r="R5" i="47"/>
  <c r="Q4" i="47"/>
  <c r="T4" i="47"/>
  <c r="P4" i="47"/>
  <c r="S4" i="47"/>
  <c r="O4" i="47"/>
  <c r="R4" i="47"/>
  <c r="Q16" i="47"/>
  <c r="T16" i="47"/>
  <c r="P16" i="47"/>
  <c r="S16" i="47"/>
  <c r="O16" i="47"/>
  <c r="R16" i="47"/>
  <c r="AA15" i="47"/>
  <c r="AD15" i="47"/>
  <c r="Z15" i="47"/>
  <c r="AC15" i="47"/>
  <c r="Y15" i="47"/>
  <c r="AB15" i="47"/>
  <c r="AA14" i="47"/>
  <c r="AD14" i="47"/>
  <c r="Z14" i="47"/>
  <c r="AC14" i="47"/>
  <c r="Y14" i="47"/>
  <c r="AB14" i="47"/>
  <c r="AA13" i="47"/>
  <c r="AD13" i="47"/>
  <c r="Z13" i="47"/>
  <c r="AC13" i="47"/>
  <c r="Y13" i="47"/>
  <c r="AB13" i="47"/>
  <c r="AA12" i="47"/>
  <c r="AD12" i="47"/>
  <c r="Z12" i="47"/>
  <c r="AC12" i="47"/>
  <c r="Y12" i="47"/>
  <c r="AB12" i="47"/>
  <c r="AA11" i="47"/>
  <c r="AD11" i="47"/>
  <c r="Z11" i="47"/>
  <c r="AC11" i="47"/>
  <c r="Y11" i="47"/>
  <c r="AB11" i="47"/>
  <c r="AA10" i="47"/>
  <c r="AD10" i="47"/>
  <c r="Z10" i="47"/>
  <c r="AC10" i="47"/>
  <c r="Y10" i="47"/>
  <c r="AB10" i="47"/>
  <c r="AA9" i="47"/>
  <c r="AD9" i="47"/>
  <c r="Z9" i="47"/>
  <c r="AC9" i="47"/>
  <c r="Y9" i="47"/>
  <c r="AB9" i="47"/>
  <c r="AA8" i="47"/>
  <c r="AD8" i="47"/>
  <c r="Z8" i="47"/>
  <c r="AC8" i="47"/>
  <c r="Y8" i="47"/>
  <c r="AB8" i="47"/>
  <c r="AA7" i="47"/>
  <c r="AD7" i="47"/>
  <c r="Z7" i="47"/>
  <c r="AC7" i="47"/>
  <c r="Y7" i="47"/>
  <c r="AB7" i="47"/>
  <c r="AA6" i="47"/>
  <c r="AD6" i="47"/>
  <c r="Z6" i="47"/>
  <c r="AC6" i="47"/>
  <c r="Y6" i="47"/>
  <c r="AB6" i="47"/>
  <c r="AA5" i="47"/>
  <c r="AD5" i="47"/>
  <c r="Z5" i="47"/>
  <c r="AC5" i="47"/>
  <c r="Y5" i="47"/>
  <c r="AB5" i="47"/>
  <c r="AA4" i="47"/>
  <c r="AD4" i="47"/>
  <c r="Z4" i="47"/>
  <c r="AC4" i="47"/>
  <c r="Y4" i="47"/>
  <c r="AB4" i="47"/>
  <c r="Q16" i="46"/>
  <c r="T16" i="46"/>
  <c r="P16" i="46"/>
  <c r="S16" i="46"/>
  <c r="O16" i="46"/>
  <c r="R16" i="46"/>
  <c r="AA15" i="46"/>
  <c r="AD15" i="46"/>
  <c r="Z15" i="46"/>
  <c r="AC15" i="46"/>
  <c r="Y15" i="46"/>
  <c r="AB15" i="46"/>
  <c r="Q15" i="46"/>
  <c r="T15" i="46"/>
  <c r="P15" i="46"/>
  <c r="S15" i="46"/>
  <c r="O15" i="46"/>
  <c r="R15" i="46"/>
  <c r="AA14" i="46"/>
  <c r="AD14" i="46"/>
  <c r="Z14" i="46"/>
  <c r="AC14" i="46"/>
  <c r="Y14" i="46"/>
  <c r="AB14" i="46"/>
  <c r="Q14" i="46"/>
  <c r="T14" i="46"/>
  <c r="P14" i="46"/>
  <c r="S14" i="46"/>
  <c r="O14" i="46"/>
  <c r="R14" i="46"/>
  <c r="AA13" i="46"/>
  <c r="AD13" i="46"/>
  <c r="Z13" i="46"/>
  <c r="AC13" i="46"/>
  <c r="Y13" i="46"/>
  <c r="AB13" i="46"/>
  <c r="Q13" i="46"/>
  <c r="T13" i="46"/>
  <c r="P13" i="46"/>
  <c r="S13" i="46"/>
  <c r="O13" i="46"/>
  <c r="R13" i="46"/>
  <c r="AA12" i="46"/>
  <c r="AD12" i="46"/>
  <c r="Z12" i="46"/>
  <c r="AC12" i="46"/>
  <c r="Y12" i="46"/>
  <c r="AB12" i="46"/>
  <c r="Q12" i="46"/>
  <c r="T12" i="46"/>
  <c r="P12" i="46"/>
  <c r="S12" i="46"/>
  <c r="O12" i="46"/>
  <c r="R12" i="46"/>
  <c r="AA11" i="46"/>
  <c r="AD11" i="46"/>
  <c r="Z11" i="46"/>
  <c r="AC11" i="46"/>
  <c r="Y11" i="46"/>
  <c r="AB11" i="46"/>
  <c r="Q11" i="46"/>
  <c r="T11" i="46"/>
  <c r="P11" i="46"/>
  <c r="S11" i="46"/>
  <c r="O11" i="46"/>
  <c r="R11" i="46"/>
  <c r="AA10" i="46"/>
  <c r="AD10" i="46"/>
  <c r="Z10" i="46"/>
  <c r="AC10" i="46"/>
  <c r="Y10" i="46"/>
  <c r="AB10" i="46"/>
  <c r="Q10" i="46"/>
  <c r="T10" i="46"/>
  <c r="P10" i="46"/>
  <c r="S10" i="46"/>
  <c r="O10" i="46"/>
  <c r="R10" i="46"/>
  <c r="AA9" i="46"/>
  <c r="AD9" i="46"/>
  <c r="Z9" i="46"/>
  <c r="AC9" i="46"/>
  <c r="Y9" i="46"/>
  <c r="AB9" i="46"/>
  <c r="F9" i="46"/>
  <c r="AA8" i="46"/>
  <c r="AD8" i="46"/>
  <c r="Z8" i="46"/>
  <c r="AC8" i="46"/>
  <c r="Y8" i="46"/>
  <c r="AB8" i="46"/>
  <c r="F8" i="46"/>
  <c r="AA7" i="46"/>
  <c r="AD7" i="46"/>
  <c r="Z7" i="46"/>
  <c r="AC7" i="46"/>
  <c r="Y7" i="46"/>
  <c r="AB7" i="46"/>
  <c r="F7" i="46"/>
  <c r="AA6" i="46"/>
  <c r="AD6" i="46"/>
  <c r="Z6" i="46"/>
  <c r="AC6" i="46"/>
  <c r="Y6" i="46"/>
  <c r="AB6" i="46"/>
  <c r="F6" i="46"/>
  <c r="AA5" i="46"/>
  <c r="AD5" i="46"/>
  <c r="Z5" i="46"/>
  <c r="AC5" i="46"/>
  <c r="Y5" i="46"/>
  <c r="AB5" i="46"/>
  <c r="F5" i="46"/>
  <c r="AA4" i="46"/>
  <c r="AD4" i="46"/>
  <c r="Z4" i="46"/>
  <c r="AC4" i="46"/>
  <c r="Y4" i="46"/>
  <c r="AB4" i="46"/>
  <c r="U10" i="46"/>
  <c r="U11" i="47"/>
  <c r="U5" i="47"/>
  <c r="U12" i="46"/>
  <c r="U16" i="47"/>
  <c r="U10" i="47"/>
  <c r="U13" i="47"/>
  <c r="U14" i="46"/>
  <c r="U13" i="46"/>
  <c r="U8" i="47"/>
  <c r="U6" i="47"/>
  <c r="U9" i="47"/>
  <c r="U14" i="47"/>
  <c r="U4" i="47"/>
  <c r="V8" i="47"/>
  <c r="W8" i="47"/>
  <c r="U7" i="47"/>
  <c r="U12" i="47"/>
  <c r="U15" i="47"/>
  <c r="V10" i="47"/>
  <c r="W10" i="47"/>
  <c r="AE14" i="47"/>
  <c r="AE8" i="47"/>
  <c r="AE6" i="47"/>
  <c r="AE4" i="47"/>
  <c r="AE5" i="47"/>
  <c r="AE7" i="47"/>
  <c r="AF14" i="47"/>
  <c r="AG14" i="47"/>
  <c r="AE9" i="47"/>
  <c r="AE10" i="47"/>
  <c r="AE13" i="47"/>
  <c r="AE11" i="47"/>
  <c r="AE15" i="47"/>
  <c r="AE12" i="47"/>
  <c r="AE7" i="46"/>
  <c r="AE8" i="46"/>
  <c r="U15" i="46"/>
  <c r="AE15" i="46"/>
  <c r="V12" i="46"/>
  <c r="W12" i="46"/>
  <c r="U11" i="46"/>
  <c r="AE12" i="46"/>
  <c r="AE13" i="46"/>
  <c r="AE14" i="46"/>
  <c r="AE4" i="46"/>
  <c r="AE5" i="46"/>
  <c r="AE6" i="46"/>
  <c r="AE9" i="46"/>
  <c r="AE10" i="46"/>
  <c r="AE11" i="46"/>
  <c r="U16" i="46"/>
  <c r="AF10" i="47"/>
  <c r="AG10" i="47"/>
  <c r="AF9" i="46"/>
  <c r="AG9" i="46"/>
  <c r="AF11" i="46"/>
  <c r="AG11" i="46"/>
  <c r="AF6" i="46"/>
  <c r="AG6" i="46"/>
  <c r="AF9" i="47"/>
  <c r="AG9" i="47"/>
  <c r="AF6" i="47"/>
  <c r="AG6" i="47"/>
  <c r="AF7" i="46"/>
  <c r="AG7" i="46"/>
  <c r="AF15" i="47"/>
  <c r="AG15" i="47"/>
  <c r="V6" i="47"/>
  <c r="W6" i="47"/>
  <c r="V13" i="47"/>
  <c r="W13" i="47"/>
  <c r="V9" i="47"/>
  <c r="W9" i="47"/>
  <c r="V12" i="47"/>
  <c r="W12" i="47"/>
  <c r="V14" i="47"/>
  <c r="W14" i="47"/>
  <c r="V5" i="47"/>
  <c r="W5" i="47"/>
  <c r="V7" i="47"/>
  <c r="W7" i="47"/>
  <c r="V15" i="47"/>
  <c r="W15" i="47"/>
  <c r="V11" i="47"/>
  <c r="W11" i="47"/>
  <c r="V16" i="47"/>
  <c r="W16" i="47"/>
  <c r="AF7" i="47"/>
  <c r="AG7" i="47"/>
  <c r="AF13" i="47"/>
  <c r="AG13" i="47"/>
  <c r="AF5" i="47"/>
  <c r="AG5" i="47"/>
  <c r="AF8" i="47"/>
  <c r="AG8" i="47"/>
  <c r="AF11" i="47"/>
  <c r="AG11" i="47"/>
  <c r="AF12" i="47"/>
  <c r="AG12" i="47"/>
  <c r="AF14" i="46"/>
  <c r="AG14" i="46"/>
  <c r="AF8" i="46"/>
  <c r="AG8" i="46"/>
  <c r="AF10" i="46"/>
  <c r="AG10" i="46"/>
  <c r="AF5" i="46"/>
  <c r="AG5" i="46"/>
  <c r="AF13" i="46"/>
  <c r="AG13" i="46"/>
  <c r="V15" i="46"/>
  <c r="W15" i="46"/>
  <c r="W7" i="46"/>
  <c r="V14" i="46"/>
  <c r="W14" i="46"/>
  <c r="V16" i="46"/>
  <c r="W16" i="46"/>
  <c r="W6" i="46"/>
  <c r="V10" i="46"/>
  <c r="W10" i="46"/>
  <c r="W8" i="46"/>
  <c r="V11" i="46"/>
  <c r="W11" i="46"/>
  <c r="W5" i="46"/>
  <c r="W9" i="46"/>
  <c r="AF12" i="46"/>
  <c r="AG12" i="46"/>
  <c r="AF15" i="46"/>
  <c r="AG15" i="46"/>
  <c r="V13" i="46"/>
  <c r="W13" i="46"/>
  <c r="AA20" i="45"/>
  <c r="AD20" i="45"/>
  <c r="Z20" i="45"/>
  <c r="AC20" i="45"/>
  <c r="Y20" i="45"/>
  <c r="AB20" i="45"/>
  <c r="Q20" i="45"/>
  <c r="T20" i="45"/>
  <c r="P20" i="45"/>
  <c r="S20" i="45"/>
  <c r="O20" i="45"/>
  <c r="R20" i="45"/>
  <c r="F20" i="45"/>
  <c r="AA19" i="45"/>
  <c r="AD19" i="45"/>
  <c r="Z19" i="45"/>
  <c r="AC19" i="45"/>
  <c r="Y19" i="45"/>
  <c r="AB19" i="45"/>
  <c r="Q19" i="45"/>
  <c r="T19" i="45"/>
  <c r="P19" i="45"/>
  <c r="S19" i="45"/>
  <c r="O19" i="45"/>
  <c r="R19" i="45"/>
  <c r="F19" i="45"/>
  <c r="AA18" i="45"/>
  <c r="AD18" i="45"/>
  <c r="Z18" i="45"/>
  <c r="AC18" i="45"/>
  <c r="Y18" i="45"/>
  <c r="AB18" i="45"/>
  <c r="Q18" i="45"/>
  <c r="T18" i="45"/>
  <c r="P18" i="45"/>
  <c r="S18" i="45"/>
  <c r="O18" i="45"/>
  <c r="R18" i="45"/>
  <c r="F18" i="45"/>
  <c r="AA13" i="45"/>
  <c r="AD13" i="45"/>
  <c r="Z13" i="45"/>
  <c r="AC13" i="45"/>
  <c r="Y13" i="45"/>
  <c r="AB13" i="45"/>
  <c r="Q13" i="45"/>
  <c r="T13" i="45"/>
  <c r="P13" i="45"/>
  <c r="S13" i="45"/>
  <c r="O13" i="45"/>
  <c r="R13" i="45"/>
  <c r="F13" i="45"/>
  <c r="AA9" i="45"/>
  <c r="AD9" i="45"/>
  <c r="Z9" i="45"/>
  <c r="AC9" i="45"/>
  <c r="Y9" i="45"/>
  <c r="AB9" i="45"/>
  <c r="Q9" i="45"/>
  <c r="T9" i="45"/>
  <c r="P9" i="45"/>
  <c r="S9" i="45"/>
  <c r="O9" i="45"/>
  <c r="R9" i="45"/>
  <c r="F9" i="45"/>
  <c r="AA8" i="45"/>
  <c r="AD8" i="45"/>
  <c r="Z8" i="45"/>
  <c r="AC8" i="45"/>
  <c r="Y8" i="45"/>
  <c r="AB8" i="45"/>
  <c r="Q8" i="45"/>
  <c r="T8" i="45"/>
  <c r="P8" i="45"/>
  <c r="S8" i="45"/>
  <c r="O8" i="45"/>
  <c r="R8" i="45"/>
  <c r="F8" i="45"/>
  <c r="AA7" i="45"/>
  <c r="AD7" i="45"/>
  <c r="Z7" i="45"/>
  <c r="AC7" i="45"/>
  <c r="Y7" i="45"/>
  <c r="AB7" i="45"/>
  <c r="Q7" i="45"/>
  <c r="T7" i="45"/>
  <c r="P7" i="45"/>
  <c r="S7" i="45"/>
  <c r="O7" i="45"/>
  <c r="R7" i="45"/>
  <c r="F7" i="45"/>
  <c r="AA6" i="45"/>
  <c r="AD6" i="45"/>
  <c r="Z6" i="45"/>
  <c r="AC6" i="45"/>
  <c r="Y6" i="45"/>
  <c r="AB6" i="45"/>
  <c r="Q6" i="45"/>
  <c r="T6" i="45"/>
  <c r="P6" i="45"/>
  <c r="S6" i="45"/>
  <c r="O6" i="45"/>
  <c r="R6" i="45"/>
  <c r="F6" i="45"/>
  <c r="AA5" i="45"/>
  <c r="AD5" i="45"/>
  <c r="Z5" i="45"/>
  <c r="AC5" i="45"/>
  <c r="Y5" i="45"/>
  <c r="AB5" i="45"/>
  <c r="Q5" i="45"/>
  <c r="T5" i="45"/>
  <c r="P5" i="45"/>
  <c r="S5" i="45"/>
  <c r="O5" i="45"/>
  <c r="R5" i="45"/>
  <c r="F3" i="45"/>
  <c r="F13" i="44"/>
  <c r="W13" i="44"/>
  <c r="AA11" i="44"/>
  <c r="AD11" i="44"/>
  <c r="Z11" i="44"/>
  <c r="AC11" i="44"/>
  <c r="Y11" i="44"/>
  <c r="AB11" i="44"/>
  <c r="AA10" i="44"/>
  <c r="AD10" i="44"/>
  <c r="Z10" i="44"/>
  <c r="AC10" i="44"/>
  <c r="Y10" i="44"/>
  <c r="AB10" i="44"/>
  <c r="AA9" i="44"/>
  <c r="AD9" i="44"/>
  <c r="Z9" i="44"/>
  <c r="AC9" i="44"/>
  <c r="Y9" i="44"/>
  <c r="AB9" i="44"/>
  <c r="AA8" i="44"/>
  <c r="AD8" i="44"/>
  <c r="Z8" i="44"/>
  <c r="AC8" i="44"/>
  <c r="Y8" i="44"/>
  <c r="AB8" i="44"/>
  <c r="F8" i="44"/>
  <c r="W8" i="44"/>
  <c r="AA7" i="44"/>
  <c r="AD7" i="44"/>
  <c r="Z7" i="44"/>
  <c r="AC7" i="44"/>
  <c r="Y7" i="44"/>
  <c r="AB7" i="44"/>
  <c r="F7" i="44"/>
  <c r="W7" i="44"/>
  <c r="AA6" i="44"/>
  <c r="AD6" i="44"/>
  <c r="Z6" i="44"/>
  <c r="AC6" i="44"/>
  <c r="Y6" i="44"/>
  <c r="AB6" i="44"/>
  <c r="AA5" i="44"/>
  <c r="AD5" i="44"/>
  <c r="Z5" i="44"/>
  <c r="AC5" i="44"/>
  <c r="Y5" i="44"/>
  <c r="AB5" i="44"/>
  <c r="W5" i="44"/>
  <c r="AA4" i="44"/>
  <c r="AD4" i="44"/>
  <c r="Z4" i="44"/>
  <c r="AC4" i="44"/>
  <c r="Y4" i="44"/>
  <c r="AB4" i="44"/>
  <c r="F3" i="44"/>
  <c r="AE6" i="45"/>
  <c r="AE8" i="45"/>
  <c r="AE13" i="45"/>
  <c r="AE19" i="45"/>
  <c r="U6" i="45"/>
  <c r="U8" i="45"/>
  <c r="U13" i="45"/>
  <c r="U19" i="45"/>
  <c r="AE5" i="45"/>
  <c r="AF6" i="45"/>
  <c r="AG6" i="45"/>
  <c r="AE7" i="45"/>
  <c r="AE9" i="45"/>
  <c r="AF9" i="45"/>
  <c r="AG9" i="45"/>
  <c r="AE18" i="45"/>
  <c r="AE20" i="45"/>
  <c r="AF20" i="45"/>
  <c r="AG20" i="45"/>
  <c r="U5" i="45"/>
  <c r="U7" i="45"/>
  <c r="U9" i="45"/>
  <c r="U18" i="45"/>
  <c r="U20" i="45"/>
  <c r="AE6" i="44"/>
  <c r="AE4" i="44"/>
  <c r="AE5" i="44"/>
  <c r="AE7" i="44"/>
  <c r="AE8" i="44"/>
  <c r="AE9" i="44"/>
  <c r="AE10" i="44"/>
  <c r="AE11" i="44"/>
  <c r="AF13" i="45"/>
  <c r="AG13" i="45"/>
  <c r="AF9" i="44"/>
  <c r="AG9" i="44"/>
  <c r="AF8" i="45"/>
  <c r="AG8" i="45"/>
  <c r="V13" i="45"/>
  <c r="W13" i="45"/>
  <c r="V9" i="45"/>
  <c r="W9" i="45"/>
  <c r="V20" i="45"/>
  <c r="W20" i="45"/>
  <c r="AF19" i="45"/>
  <c r="AG19" i="45"/>
  <c r="AF7" i="45"/>
  <c r="AG7" i="45"/>
  <c r="AF18" i="45"/>
  <c r="AG18" i="45"/>
  <c r="V8" i="45"/>
  <c r="W8" i="45"/>
  <c r="AF8" i="44"/>
  <c r="AG8" i="44"/>
  <c r="V19" i="45"/>
  <c r="W19" i="45"/>
  <c r="AF11" i="44"/>
  <c r="AG11" i="44"/>
  <c r="AF7" i="44"/>
  <c r="AG7" i="44"/>
  <c r="V6" i="45"/>
  <c r="W6" i="45"/>
  <c r="AF10" i="44"/>
  <c r="AG10" i="44"/>
  <c r="AF5" i="44"/>
  <c r="AG5" i="44"/>
  <c r="V18" i="45"/>
  <c r="W18" i="45"/>
  <c r="V7" i="45"/>
  <c r="W7" i="45"/>
  <c r="L16" i="44"/>
  <c r="AF6" i="44"/>
  <c r="AG6" i="44"/>
  <c r="L23" i="45"/>
  <c r="Q16" i="43"/>
  <c r="T16" i="43"/>
  <c r="P16" i="43"/>
  <c r="S16" i="43"/>
  <c r="O16" i="43"/>
  <c r="R16" i="43"/>
  <c r="AA15" i="43"/>
  <c r="AD15" i="43"/>
  <c r="Z15" i="43"/>
  <c r="AC15" i="43"/>
  <c r="Y15" i="43"/>
  <c r="AB15" i="43"/>
  <c r="Q15" i="43"/>
  <c r="T15" i="43"/>
  <c r="P15" i="43"/>
  <c r="S15" i="43"/>
  <c r="O15" i="43"/>
  <c r="R15" i="43"/>
  <c r="AA14" i="43"/>
  <c r="AD14" i="43"/>
  <c r="Z14" i="43"/>
  <c r="AC14" i="43"/>
  <c r="Y14" i="43"/>
  <c r="AB14" i="43"/>
  <c r="Q14" i="43"/>
  <c r="T14" i="43"/>
  <c r="P14" i="43"/>
  <c r="S14" i="43"/>
  <c r="O14" i="43"/>
  <c r="R14" i="43"/>
  <c r="AA13" i="43"/>
  <c r="AD13" i="43"/>
  <c r="Z13" i="43"/>
  <c r="AC13" i="43"/>
  <c r="Y13" i="43"/>
  <c r="AB13" i="43"/>
  <c r="P13" i="43"/>
  <c r="S13" i="43"/>
  <c r="Q13" i="43"/>
  <c r="T13" i="43"/>
  <c r="O13" i="43"/>
  <c r="R13" i="43"/>
  <c r="AA12" i="43"/>
  <c r="AD12" i="43"/>
  <c r="Z12" i="43"/>
  <c r="AC12" i="43"/>
  <c r="Y12" i="43"/>
  <c r="AB12" i="43"/>
  <c r="Q12" i="43"/>
  <c r="T12" i="43"/>
  <c r="P12" i="43"/>
  <c r="S12" i="43"/>
  <c r="O12" i="43"/>
  <c r="R12" i="43"/>
  <c r="AA11" i="43"/>
  <c r="AD11" i="43"/>
  <c r="Z11" i="43"/>
  <c r="AC11" i="43"/>
  <c r="Y11" i="43"/>
  <c r="AB11" i="43"/>
  <c r="Q11" i="43"/>
  <c r="T11" i="43"/>
  <c r="P11" i="43"/>
  <c r="S11" i="43"/>
  <c r="O11" i="43"/>
  <c r="R11" i="43"/>
  <c r="AA10" i="43"/>
  <c r="AD10" i="43"/>
  <c r="Z10" i="43"/>
  <c r="AC10" i="43"/>
  <c r="Y10" i="43"/>
  <c r="AB10" i="43"/>
  <c r="Q10" i="43"/>
  <c r="T10" i="43"/>
  <c r="P10" i="43"/>
  <c r="S10" i="43"/>
  <c r="O10" i="43"/>
  <c r="R10" i="43"/>
  <c r="AA9" i="43"/>
  <c r="AD9" i="43"/>
  <c r="Z9" i="43"/>
  <c r="AC9" i="43"/>
  <c r="Y9" i="43"/>
  <c r="AB9" i="43"/>
  <c r="Q9" i="43"/>
  <c r="T9" i="43"/>
  <c r="P9" i="43"/>
  <c r="S9" i="43"/>
  <c r="O9" i="43"/>
  <c r="R9" i="43"/>
  <c r="AA8" i="43"/>
  <c r="AD8" i="43"/>
  <c r="Z8" i="43"/>
  <c r="AC8" i="43"/>
  <c r="Y8" i="43"/>
  <c r="AB8" i="43"/>
  <c r="Q8" i="43"/>
  <c r="T8" i="43"/>
  <c r="P8" i="43"/>
  <c r="S8" i="43"/>
  <c r="O8" i="43"/>
  <c r="R8" i="43"/>
  <c r="F8" i="43"/>
  <c r="AA7" i="43"/>
  <c r="AD7" i="43"/>
  <c r="Z7" i="43"/>
  <c r="AC7" i="43"/>
  <c r="Y7" i="43"/>
  <c r="AB7" i="43"/>
  <c r="Q7" i="43"/>
  <c r="T7" i="43"/>
  <c r="P7" i="43"/>
  <c r="S7" i="43"/>
  <c r="O7" i="43"/>
  <c r="R7" i="43"/>
  <c r="F7" i="43"/>
  <c r="AA6" i="43"/>
  <c r="AD6" i="43"/>
  <c r="Z6" i="43"/>
  <c r="AC6" i="43"/>
  <c r="Y6" i="43"/>
  <c r="AB6" i="43"/>
  <c r="Q6" i="43"/>
  <c r="T6" i="43"/>
  <c r="P6" i="43"/>
  <c r="S6" i="43"/>
  <c r="O6" i="43"/>
  <c r="R6" i="43"/>
  <c r="F6" i="43"/>
  <c r="AA5" i="43"/>
  <c r="AD5" i="43"/>
  <c r="Z5" i="43"/>
  <c r="AC5" i="43"/>
  <c r="Y5" i="43"/>
  <c r="AB5" i="43"/>
  <c r="Q5" i="43"/>
  <c r="T5" i="43"/>
  <c r="P5" i="43"/>
  <c r="S5" i="43"/>
  <c r="O5" i="43"/>
  <c r="R5" i="43"/>
  <c r="F5" i="43"/>
  <c r="AA4" i="43"/>
  <c r="AD4" i="43"/>
  <c r="Z4" i="43"/>
  <c r="AC4" i="43"/>
  <c r="Y4" i="43"/>
  <c r="AB4" i="43"/>
  <c r="Q4" i="43"/>
  <c r="T4" i="43"/>
  <c r="P4" i="43"/>
  <c r="S4" i="43"/>
  <c r="O4" i="43"/>
  <c r="R4" i="43"/>
  <c r="Q16" i="41"/>
  <c r="T16" i="41"/>
  <c r="P16" i="41"/>
  <c r="S16" i="41"/>
  <c r="O16" i="41"/>
  <c r="R16" i="41"/>
  <c r="AA15" i="41"/>
  <c r="AD15" i="41"/>
  <c r="Z15" i="41"/>
  <c r="AC15" i="41"/>
  <c r="Y15" i="41"/>
  <c r="AB15" i="41"/>
  <c r="Q15" i="41"/>
  <c r="T15" i="41"/>
  <c r="P15" i="41"/>
  <c r="S15" i="41"/>
  <c r="O15" i="41"/>
  <c r="R15" i="41"/>
  <c r="AA14" i="41"/>
  <c r="AD14" i="41"/>
  <c r="Z14" i="41"/>
  <c r="AC14" i="41"/>
  <c r="Y14" i="41"/>
  <c r="AB14" i="41"/>
  <c r="Q14" i="41"/>
  <c r="T14" i="41"/>
  <c r="P14" i="41"/>
  <c r="S14" i="41"/>
  <c r="O14" i="41"/>
  <c r="R14" i="41"/>
  <c r="AA13" i="41"/>
  <c r="AD13" i="41"/>
  <c r="Z13" i="41"/>
  <c r="AC13" i="41"/>
  <c r="Y13" i="41"/>
  <c r="AB13" i="41"/>
  <c r="Q13" i="41"/>
  <c r="T13" i="41"/>
  <c r="P13" i="41"/>
  <c r="S13" i="41"/>
  <c r="O13" i="41"/>
  <c r="R13" i="41"/>
  <c r="AA12" i="41"/>
  <c r="AD12" i="41"/>
  <c r="Z12" i="41"/>
  <c r="AC12" i="41"/>
  <c r="Y12" i="41"/>
  <c r="AB12" i="41"/>
  <c r="Q12" i="41"/>
  <c r="T12" i="41"/>
  <c r="P12" i="41"/>
  <c r="S12" i="41"/>
  <c r="O12" i="41"/>
  <c r="R12" i="41"/>
  <c r="AA11" i="41"/>
  <c r="AD11" i="41"/>
  <c r="Z11" i="41"/>
  <c r="AC11" i="41"/>
  <c r="Y11" i="41"/>
  <c r="AB11" i="41"/>
  <c r="Q11" i="41"/>
  <c r="T11" i="41"/>
  <c r="P11" i="41"/>
  <c r="S11" i="41"/>
  <c r="O11" i="41"/>
  <c r="R11" i="41"/>
  <c r="F11" i="41"/>
  <c r="AA10" i="41"/>
  <c r="AD10" i="41"/>
  <c r="Z10" i="41"/>
  <c r="AC10" i="41"/>
  <c r="Y10" i="41"/>
  <c r="AB10" i="41"/>
  <c r="Q10" i="41"/>
  <c r="T10" i="41"/>
  <c r="P10" i="41"/>
  <c r="S10" i="41"/>
  <c r="O10" i="41"/>
  <c r="R10" i="41"/>
  <c r="F10" i="41"/>
  <c r="AA9" i="41"/>
  <c r="AD9" i="41"/>
  <c r="Z9" i="41"/>
  <c r="AC9" i="41"/>
  <c r="Y9" i="41"/>
  <c r="AB9" i="41"/>
  <c r="Q9" i="41"/>
  <c r="T9" i="41"/>
  <c r="P9" i="41"/>
  <c r="S9" i="41"/>
  <c r="O9" i="41"/>
  <c r="R9" i="41"/>
  <c r="F9" i="41"/>
  <c r="AA8" i="41"/>
  <c r="AD8" i="41"/>
  <c r="Z8" i="41"/>
  <c r="AC8" i="41"/>
  <c r="Y8" i="41"/>
  <c r="AB8" i="41"/>
  <c r="Q8" i="41"/>
  <c r="T8" i="41"/>
  <c r="P8" i="41"/>
  <c r="S8" i="41"/>
  <c r="O8" i="41"/>
  <c r="R8" i="41"/>
  <c r="F8" i="41"/>
  <c r="AA7" i="41"/>
  <c r="AD7" i="41"/>
  <c r="Z7" i="41"/>
  <c r="AC7" i="41"/>
  <c r="Y7" i="41"/>
  <c r="AB7" i="41"/>
  <c r="Q7" i="41"/>
  <c r="T7" i="41"/>
  <c r="P7" i="41"/>
  <c r="S7" i="41"/>
  <c r="O7" i="41"/>
  <c r="R7" i="41"/>
  <c r="F7" i="41"/>
  <c r="AA6" i="41"/>
  <c r="AD6" i="41"/>
  <c r="Z6" i="41"/>
  <c r="AC6" i="41"/>
  <c r="Y6" i="41"/>
  <c r="AB6" i="41"/>
  <c r="Q6" i="41"/>
  <c r="T6" i="41"/>
  <c r="P6" i="41"/>
  <c r="S6" i="41"/>
  <c r="O6" i="41"/>
  <c r="R6" i="41"/>
  <c r="F6" i="41"/>
  <c r="AA5" i="41"/>
  <c r="AD5" i="41"/>
  <c r="Z5" i="41"/>
  <c r="AC5" i="41"/>
  <c r="Y5" i="41"/>
  <c r="AB5" i="41"/>
  <c r="Q5" i="41"/>
  <c r="T5" i="41"/>
  <c r="P5" i="41"/>
  <c r="S5" i="41"/>
  <c r="O5" i="41"/>
  <c r="R5" i="41"/>
  <c r="AA4" i="41"/>
  <c r="AD4" i="41"/>
  <c r="Z4" i="41"/>
  <c r="AC4" i="41"/>
  <c r="Y4" i="41"/>
  <c r="AB4" i="41"/>
  <c r="Q4" i="41"/>
  <c r="T4" i="41"/>
  <c r="P4" i="41"/>
  <c r="S4" i="41"/>
  <c r="O4" i="41"/>
  <c r="R4" i="41"/>
  <c r="U10" i="43"/>
  <c r="U9" i="41"/>
  <c r="U13" i="41"/>
  <c r="U14" i="41"/>
  <c r="U14" i="43"/>
  <c r="U6" i="43"/>
  <c r="AE10" i="43"/>
  <c r="AE7" i="43"/>
  <c r="AE15" i="43"/>
  <c r="AE6" i="43"/>
  <c r="AE14" i="43"/>
  <c r="AF14" i="43"/>
  <c r="AG14" i="43"/>
  <c r="AE4" i="43"/>
  <c r="AF7" i="43"/>
  <c r="AG7" i="43"/>
  <c r="AE11" i="43"/>
  <c r="AF11" i="43"/>
  <c r="AG11" i="43"/>
  <c r="AE5" i="43"/>
  <c r="AE9" i="43"/>
  <c r="AF9" i="43"/>
  <c r="AG9" i="43"/>
  <c r="AE13" i="43"/>
  <c r="U7" i="43"/>
  <c r="U11" i="43"/>
  <c r="U15" i="43"/>
  <c r="U8" i="43"/>
  <c r="U12" i="43"/>
  <c r="U16" i="43"/>
  <c r="U4" i="43"/>
  <c r="U5" i="43"/>
  <c r="AE8" i="43"/>
  <c r="AF8" i="43"/>
  <c r="AG8" i="43"/>
  <c r="U9" i="43"/>
  <c r="AE12" i="43"/>
  <c r="U13" i="43"/>
  <c r="U6" i="41"/>
  <c r="U7" i="41"/>
  <c r="AE13" i="41"/>
  <c r="AE14" i="41"/>
  <c r="AE5" i="41"/>
  <c r="AE7" i="41"/>
  <c r="AE8" i="41"/>
  <c r="U8" i="41"/>
  <c r="U5" i="41"/>
  <c r="AE6" i="41"/>
  <c r="U15" i="41"/>
  <c r="U4" i="41"/>
  <c r="AE4" i="41"/>
  <c r="U10" i="41"/>
  <c r="AE11" i="41"/>
  <c r="U12" i="41"/>
  <c r="AE9" i="41"/>
  <c r="AE10" i="41"/>
  <c r="U11" i="41"/>
  <c r="AE12" i="41"/>
  <c r="AE15" i="41"/>
  <c r="U16" i="41"/>
  <c r="V12" i="41"/>
  <c r="W12" i="41"/>
  <c r="V16" i="41"/>
  <c r="W16" i="41"/>
  <c r="AF12" i="43"/>
  <c r="AG12" i="43"/>
  <c r="V10" i="43"/>
  <c r="W10" i="43"/>
  <c r="AF15" i="41"/>
  <c r="AG15" i="41"/>
  <c r="AF12" i="41"/>
  <c r="AG12" i="41"/>
  <c r="V5" i="41"/>
  <c r="W5" i="41"/>
  <c r="AF11" i="41"/>
  <c r="AG11" i="41"/>
  <c r="AF13" i="43"/>
  <c r="AG13" i="43"/>
  <c r="AF10" i="43"/>
  <c r="AG10" i="43"/>
  <c r="AF5" i="43"/>
  <c r="AG5" i="43"/>
  <c r="AF6" i="43"/>
  <c r="AG6" i="43"/>
  <c r="V16" i="43"/>
  <c r="W16" i="43"/>
  <c r="V13" i="43"/>
  <c r="W13" i="43"/>
  <c r="V11" i="43"/>
  <c r="W11" i="43"/>
  <c r="V9" i="43"/>
  <c r="W9" i="43"/>
  <c r="V8" i="43"/>
  <c r="W8" i="43"/>
  <c r="V7" i="43"/>
  <c r="W7" i="43"/>
  <c r="V6" i="43"/>
  <c r="W6" i="43"/>
  <c r="AF15" i="43"/>
  <c r="AG15" i="43"/>
  <c r="V5" i="43"/>
  <c r="W5" i="43"/>
  <c r="V12" i="43"/>
  <c r="W12" i="43"/>
  <c r="V14" i="43"/>
  <c r="W14" i="43"/>
  <c r="V15" i="43"/>
  <c r="W15" i="43"/>
  <c r="AF14" i="41"/>
  <c r="AG14" i="41"/>
  <c r="V15" i="41"/>
  <c r="W15" i="41"/>
  <c r="V6" i="41"/>
  <c r="W6" i="41"/>
  <c r="AF13" i="41"/>
  <c r="AG13" i="41"/>
  <c r="V8" i="41"/>
  <c r="W8" i="41"/>
  <c r="V11" i="41"/>
  <c r="W11" i="41"/>
  <c r="V9" i="41"/>
  <c r="W9" i="41"/>
  <c r="AF6" i="41"/>
  <c r="AG6" i="41"/>
  <c r="V14" i="41"/>
  <c r="W14" i="41"/>
  <c r="V7" i="41"/>
  <c r="W7" i="41"/>
  <c r="AF7" i="41"/>
  <c r="AG7" i="41"/>
  <c r="AF9" i="41"/>
  <c r="AG9" i="41"/>
  <c r="V10" i="41"/>
  <c r="W10" i="41"/>
  <c r="V13" i="41"/>
  <c r="W13" i="41"/>
  <c r="AF5" i="41"/>
  <c r="AG5" i="41"/>
  <c r="AF10" i="41"/>
  <c r="AG10" i="41"/>
  <c r="AF8" i="41"/>
  <c r="AG8" i="41"/>
  <c r="F13" i="40"/>
  <c r="F12" i="40"/>
  <c r="F11" i="40"/>
  <c r="F10" i="40"/>
  <c r="F9" i="40"/>
  <c r="F8" i="40"/>
  <c r="F7" i="40"/>
  <c r="F6" i="40"/>
  <c r="F5" i="40"/>
  <c r="Q16" i="40"/>
  <c r="T16" i="40"/>
  <c r="P16" i="40"/>
  <c r="S16" i="40"/>
  <c r="O16" i="40"/>
  <c r="R16" i="40"/>
  <c r="Q15" i="40"/>
  <c r="T15" i="40"/>
  <c r="P15" i="40"/>
  <c r="S15" i="40"/>
  <c r="O15" i="40"/>
  <c r="R15" i="40"/>
  <c r="Q14" i="40"/>
  <c r="T14" i="40"/>
  <c r="P14" i="40"/>
  <c r="S14" i="40"/>
  <c r="O14" i="40"/>
  <c r="R14" i="40"/>
  <c r="Q13" i="40"/>
  <c r="T13" i="40"/>
  <c r="P13" i="40"/>
  <c r="S13" i="40"/>
  <c r="O13" i="40"/>
  <c r="R13" i="40"/>
  <c r="Q12" i="40"/>
  <c r="T12" i="40"/>
  <c r="P12" i="40"/>
  <c r="S12" i="40"/>
  <c r="O12" i="40"/>
  <c r="R12" i="40"/>
  <c r="Q11" i="40"/>
  <c r="T11" i="40"/>
  <c r="P11" i="40"/>
  <c r="S11" i="40"/>
  <c r="O11" i="40"/>
  <c r="R11" i="40"/>
  <c r="P10" i="40"/>
  <c r="S10" i="40"/>
  <c r="Q10" i="40"/>
  <c r="T10" i="40"/>
  <c r="O10" i="40"/>
  <c r="R10" i="40"/>
  <c r="Q9" i="40"/>
  <c r="T9" i="40"/>
  <c r="P9" i="40"/>
  <c r="S9" i="40"/>
  <c r="O9" i="40"/>
  <c r="R9" i="40"/>
  <c r="Q8" i="40"/>
  <c r="T8" i="40"/>
  <c r="P8" i="40"/>
  <c r="S8" i="40"/>
  <c r="O8" i="40"/>
  <c r="R8" i="40"/>
  <c r="Q7" i="40"/>
  <c r="T7" i="40"/>
  <c r="P7" i="40"/>
  <c r="S7" i="40"/>
  <c r="O7" i="40"/>
  <c r="R7" i="40"/>
  <c r="Q6" i="40"/>
  <c r="T6" i="40"/>
  <c r="P6" i="40"/>
  <c r="S6" i="40"/>
  <c r="O6" i="40"/>
  <c r="R6" i="40"/>
  <c r="Q5" i="40"/>
  <c r="T5" i="40"/>
  <c r="P5" i="40"/>
  <c r="S5" i="40"/>
  <c r="O5" i="40"/>
  <c r="R5" i="40"/>
  <c r="Q4" i="40"/>
  <c r="T4" i="40"/>
  <c r="P4" i="40"/>
  <c r="S4" i="40"/>
  <c r="O4" i="40"/>
  <c r="R4" i="40"/>
  <c r="AA15" i="40"/>
  <c r="AD15" i="40"/>
  <c r="Z15" i="40"/>
  <c r="AC15" i="40"/>
  <c r="Y15" i="40"/>
  <c r="AB15" i="40"/>
  <c r="AA14" i="40"/>
  <c r="AD14" i="40"/>
  <c r="Z14" i="40"/>
  <c r="AC14" i="40"/>
  <c r="Y14" i="40"/>
  <c r="AB14" i="40"/>
  <c r="AA13" i="40"/>
  <c r="AD13" i="40"/>
  <c r="Z13" i="40"/>
  <c r="AC13" i="40"/>
  <c r="Y13" i="40"/>
  <c r="AB13" i="40"/>
  <c r="AA12" i="40"/>
  <c r="AD12" i="40"/>
  <c r="Z12" i="40"/>
  <c r="AC12" i="40"/>
  <c r="Y12" i="40"/>
  <c r="AB12" i="40"/>
  <c r="AA11" i="40"/>
  <c r="AD11" i="40"/>
  <c r="Z11" i="40"/>
  <c r="AC11" i="40"/>
  <c r="Y11" i="40"/>
  <c r="AB11" i="40"/>
  <c r="AA10" i="40"/>
  <c r="AD10" i="40"/>
  <c r="Z10" i="40"/>
  <c r="AC10" i="40"/>
  <c r="Y10" i="40"/>
  <c r="AB10" i="40"/>
  <c r="AA9" i="40"/>
  <c r="AD9" i="40"/>
  <c r="Z9" i="40"/>
  <c r="AC9" i="40"/>
  <c r="Y9" i="40"/>
  <c r="AB9" i="40"/>
  <c r="AA8" i="40"/>
  <c r="AD8" i="40"/>
  <c r="Z8" i="40"/>
  <c r="AC8" i="40"/>
  <c r="Y8" i="40"/>
  <c r="AB8" i="40"/>
  <c r="AA7" i="40"/>
  <c r="AD7" i="40"/>
  <c r="Z7" i="40"/>
  <c r="AC7" i="40"/>
  <c r="Y7" i="40"/>
  <c r="AB7" i="40"/>
  <c r="AA6" i="40"/>
  <c r="AD6" i="40"/>
  <c r="Z6" i="40"/>
  <c r="AC6" i="40"/>
  <c r="Y6" i="40"/>
  <c r="AB6" i="40"/>
  <c r="AA5" i="40"/>
  <c r="AD5" i="40"/>
  <c r="Z5" i="40"/>
  <c r="AC5" i="40"/>
  <c r="Y5" i="40"/>
  <c r="AB5" i="40"/>
  <c r="AA4" i="40"/>
  <c r="AD4" i="40"/>
  <c r="Z4" i="40"/>
  <c r="AC4" i="40"/>
  <c r="Y4" i="40"/>
  <c r="AB4" i="40"/>
  <c r="Q16" i="39"/>
  <c r="T16" i="39"/>
  <c r="P16" i="39"/>
  <c r="S16" i="39"/>
  <c r="O16" i="39"/>
  <c r="R16" i="39"/>
  <c r="Q15" i="39"/>
  <c r="T15" i="39"/>
  <c r="P15" i="39"/>
  <c r="S15" i="39"/>
  <c r="O15" i="39"/>
  <c r="R15" i="39"/>
  <c r="Q14" i="39"/>
  <c r="T14" i="39"/>
  <c r="P14" i="39"/>
  <c r="S14" i="39"/>
  <c r="O14" i="39"/>
  <c r="R14" i="39"/>
  <c r="Q13" i="39"/>
  <c r="T13" i="39"/>
  <c r="P13" i="39"/>
  <c r="S13" i="39"/>
  <c r="O13" i="39"/>
  <c r="R13" i="39"/>
  <c r="Q12" i="39"/>
  <c r="T12" i="39"/>
  <c r="P12" i="39"/>
  <c r="S12" i="39"/>
  <c r="O12" i="39"/>
  <c r="R12" i="39"/>
  <c r="Q11" i="39"/>
  <c r="T11" i="39"/>
  <c r="P11" i="39"/>
  <c r="S11" i="39"/>
  <c r="O11" i="39"/>
  <c r="R11" i="39"/>
  <c r="Q10" i="39"/>
  <c r="T10" i="39"/>
  <c r="P10" i="39"/>
  <c r="S10" i="39"/>
  <c r="O10" i="39"/>
  <c r="R10" i="39"/>
  <c r="Q9" i="39"/>
  <c r="T9" i="39"/>
  <c r="P9" i="39"/>
  <c r="S9" i="39"/>
  <c r="O9" i="39"/>
  <c r="R9" i="39"/>
  <c r="Q8" i="39"/>
  <c r="T8" i="39"/>
  <c r="P8" i="39"/>
  <c r="S8" i="39"/>
  <c r="O8" i="39"/>
  <c r="R8" i="39"/>
  <c r="Q7" i="39"/>
  <c r="T7" i="39"/>
  <c r="P7" i="39"/>
  <c r="S7" i="39"/>
  <c r="O7" i="39"/>
  <c r="R7" i="39"/>
  <c r="Q6" i="39"/>
  <c r="T6" i="39"/>
  <c r="P6" i="39"/>
  <c r="S6" i="39"/>
  <c r="O6" i="39"/>
  <c r="R6" i="39"/>
  <c r="Q5" i="39"/>
  <c r="T5" i="39"/>
  <c r="P5" i="39"/>
  <c r="S5" i="39"/>
  <c r="O5" i="39"/>
  <c r="R5" i="39"/>
  <c r="Q4" i="39"/>
  <c r="T4" i="39"/>
  <c r="P4" i="39"/>
  <c r="S4" i="39"/>
  <c r="O4" i="39"/>
  <c r="R4" i="39"/>
  <c r="AA15" i="39"/>
  <c r="AD15" i="39"/>
  <c r="Z15" i="39"/>
  <c r="AC15" i="39"/>
  <c r="Y15" i="39"/>
  <c r="AB15" i="39"/>
  <c r="F15" i="39"/>
  <c r="AA14" i="39"/>
  <c r="AD14" i="39"/>
  <c r="Z14" i="39"/>
  <c r="AC14" i="39"/>
  <c r="Y14" i="39"/>
  <c r="AB14" i="39"/>
  <c r="F14" i="39"/>
  <c r="AA13" i="39"/>
  <c r="AD13" i="39"/>
  <c r="Z13" i="39"/>
  <c r="AC13" i="39"/>
  <c r="Y13" i="39"/>
  <c r="AB13" i="39"/>
  <c r="F13" i="39"/>
  <c r="AA12" i="39"/>
  <c r="AD12" i="39"/>
  <c r="Z12" i="39"/>
  <c r="AC12" i="39"/>
  <c r="Y12" i="39"/>
  <c r="AB12" i="39"/>
  <c r="F12" i="39"/>
  <c r="AA11" i="39"/>
  <c r="AD11" i="39"/>
  <c r="Z11" i="39"/>
  <c r="AC11" i="39"/>
  <c r="Y11" i="39"/>
  <c r="AB11" i="39"/>
  <c r="F11" i="39"/>
  <c r="AA10" i="39"/>
  <c r="AD10" i="39"/>
  <c r="Z10" i="39"/>
  <c r="AC10" i="39"/>
  <c r="Y10" i="39"/>
  <c r="AB10" i="39"/>
  <c r="AA9" i="39"/>
  <c r="AD9" i="39"/>
  <c r="Z9" i="39"/>
  <c r="AC9" i="39"/>
  <c r="Y9" i="39"/>
  <c r="AB9" i="39"/>
  <c r="F9" i="39"/>
  <c r="AA8" i="39"/>
  <c r="AD8" i="39"/>
  <c r="Z8" i="39"/>
  <c r="AC8" i="39"/>
  <c r="Y8" i="39"/>
  <c r="AB8" i="39"/>
  <c r="F8" i="39"/>
  <c r="AA7" i="39"/>
  <c r="AD7" i="39"/>
  <c r="Z7" i="39"/>
  <c r="AC7" i="39"/>
  <c r="Y7" i="39"/>
  <c r="AB7" i="39"/>
  <c r="F7" i="39"/>
  <c r="AA6" i="39"/>
  <c r="AD6" i="39"/>
  <c r="Z6" i="39"/>
  <c r="AC6" i="39"/>
  <c r="Y6" i="39"/>
  <c r="AB6" i="39"/>
  <c r="F6" i="39"/>
  <c r="AA5" i="39"/>
  <c r="AD5" i="39"/>
  <c r="Z5" i="39"/>
  <c r="AC5" i="39"/>
  <c r="Y5" i="39"/>
  <c r="AB5" i="39"/>
  <c r="AA4" i="39"/>
  <c r="AD4" i="39"/>
  <c r="Z4" i="39"/>
  <c r="AC4" i="39"/>
  <c r="Y4" i="39"/>
  <c r="AB4" i="39"/>
  <c r="F6" i="38"/>
  <c r="Q19" i="38"/>
  <c r="T19" i="38"/>
  <c r="P19" i="38"/>
  <c r="S19" i="38"/>
  <c r="O19" i="38"/>
  <c r="R19" i="38"/>
  <c r="AA18" i="38"/>
  <c r="AD18" i="38"/>
  <c r="Z18" i="38"/>
  <c r="AC18" i="38"/>
  <c r="Y18" i="38"/>
  <c r="AB18" i="38"/>
  <c r="Q18" i="38"/>
  <c r="T18" i="38"/>
  <c r="P18" i="38"/>
  <c r="S18" i="38"/>
  <c r="O18" i="38"/>
  <c r="R18" i="38"/>
  <c r="AA17" i="38"/>
  <c r="AD17" i="38"/>
  <c r="Z17" i="38"/>
  <c r="AC17" i="38"/>
  <c r="Y17" i="38"/>
  <c r="AB17" i="38"/>
  <c r="Q17" i="38"/>
  <c r="T17" i="38"/>
  <c r="P17" i="38"/>
  <c r="S17" i="38"/>
  <c r="O17" i="38"/>
  <c r="R17" i="38"/>
  <c r="AA16" i="38"/>
  <c r="AD16" i="38"/>
  <c r="Z16" i="38"/>
  <c r="AC16" i="38"/>
  <c r="Y16" i="38"/>
  <c r="AB16" i="38"/>
  <c r="Q16" i="38"/>
  <c r="T16" i="38"/>
  <c r="P16" i="38"/>
  <c r="S16" i="38"/>
  <c r="O16" i="38"/>
  <c r="R16" i="38"/>
  <c r="AA15" i="38"/>
  <c r="AD15" i="38"/>
  <c r="Z15" i="38"/>
  <c r="AC15" i="38"/>
  <c r="Y15" i="38"/>
  <c r="AB15" i="38"/>
  <c r="Q15" i="38"/>
  <c r="T15" i="38"/>
  <c r="P15" i="38"/>
  <c r="S15" i="38"/>
  <c r="O15" i="38"/>
  <c r="R15" i="38"/>
  <c r="AA14" i="38"/>
  <c r="AD14" i="38"/>
  <c r="Z14" i="38"/>
  <c r="AC14" i="38"/>
  <c r="Y14" i="38"/>
  <c r="AB14" i="38"/>
  <c r="Q14" i="38"/>
  <c r="T14" i="38"/>
  <c r="P14" i="38"/>
  <c r="S14" i="38"/>
  <c r="O14" i="38"/>
  <c r="R14" i="38"/>
  <c r="AA13" i="38"/>
  <c r="AD13" i="38"/>
  <c r="Z13" i="38"/>
  <c r="AC13" i="38"/>
  <c r="Y13" i="38"/>
  <c r="AB13" i="38"/>
  <c r="Q13" i="38"/>
  <c r="T13" i="38"/>
  <c r="P13" i="38"/>
  <c r="S13" i="38"/>
  <c r="O13" i="38"/>
  <c r="R13" i="38"/>
  <c r="AA12" i="38"/>
  <c r="AD12" i="38"/>
  <c r="Z12" i="38"/>
  <c r="AC12" i="38"/>
  <c r="Y12" i="38"/>
  <c r="AB12" i="38"/>
  <c r="Q12" i="38"/>
  <c r="T12" i="38"/>
  <c r="P12" i="38"/>
  <c r="S12" i="38"/>
  <c r="O12" i="38"/>
  <c r="R12" i="38"/>
  <c r="AA11" i="38"/>
  <c r="AD11" i="38"/>
  <c r="Z11" i="38"/>
  <c r="AC11" i="38"/>
  <c r="Y11" i="38"/>
  <c r="AB11" i="38"/>
  <c r="Q11" i="38"/>
  <c r="T11" i="38"/>
  <c r="P11" i="38"/>
  <c r="S11" i="38"/>
  <c r="O11" i="38"/>
  <c r="R11" i="38"/>
  <c r="F11" i="38"/>
  <c r="AA10" i="38"/>
  <c r="AD10" i="38"/>
  <c r="Z10" i="38"/>
  <c r="AC10" i="38"/>
  <c r="Y10" i="38"/>
  <c r="AB10" i="38"/>
  <c r="Q10" i="38"/>
  <c r="T10" i="38"/>
  <c r="P10" i="38"/>
  <c r="S10" i="38"/>
  <c r="O10" i="38"/>
  <c r="R10" i="38"/>
  <c r="F10" i="38"/>
  <c r="AA7" i="38"/>
  <c r="AD7" i="38"/>
  <c r="Z7" i="38"/>
  <c r="AC7" i="38"/>
  <c r="Y7" i="38"/>
  <c r="AB7" i="38"/>
  <c r="Q7" i="38"/>
  <c r="T7" i="38"/>
  <c r="P7" i="38"/>
  <c r="S7" i="38"/>
  <c r="O7" i="38"/>
  <c r="R7" i="38"/>
  <c r="F7" i="38"/>
  <c r="AA6" i="38"/>
  <c r="AD6" i="38"/>
  <c r="Z6" i="38"/>
  <c r="AC6" i="38"/>
  <c r="Y6" i="38"/>
  <c r="AB6" i="38"/>
  <c r="Q6" i="38"/>
  <c r="T6" i="38"/>
  <c r="P6" i="38"/>
  <c r="S6" i="38"/>
  <c r="O6" i="38"/>
  <c r="R6" i="38"/>
  <c r="AA4" i="38"/>
  <c r="AD4" i="38"/>
  <c r="Z4" i="38"/>
  <c r="AC4" i="38"/>
  <c r="Y4" i="38"/>
  <c r="AB4" i="38"/>
  <c r="Q4" i="38"/>
  <c r="T4" i="38"/>
  <c r="P4" i="38"/>
  <c r="S4" i="38"/>
  <c r="O4" i="38"/>
  <c r="R4" i="38"/>
  <c r="U17" i="38"/>
  <c r="U10" i="40"/>
  <c r="U11" i="40"/>
  <c r="U12" i="40"/>
  <c r="U8" i="39"/>
  <c r="U11" i="39"/>
  <c r="U16" i="38"/>
  <c r="U6" i="40"/>
  <c r="U18" i="38"/>
  <c r="U19" i="38"/>
  <c r="U15" i="39"/>
  <c r="U14" i="40"/>
  <c r="U10" i="39"/>
  <c r="U13" i="39"/>
  <c r="U5" i="39"/>
  <c r="U7" i="40"/>
  <c r="U13" i="40"/>
  <c r="U8" i="40"/>
  <c r="U4" i="40"/>
  <c r="V11" i="40"/>
  <c r="W11" i="40"/>
  <c r="U9" i="40"/>
  <c r="U15" i="40"/>
  <c r="U16" i="40"/>
  <c r="U5" i="40"/>
  <c r="AE4" i="40"/>
  <c r="AE5" i="40"/>
  <c r="AF5" i="40"/>
  <c r="AG5" i="40"/>
  <c r="AE11" i="40"/>
  <c r="AE6" i="40"/>
  <c r="AE9" i="40"/>
  <c r="AE10" i="40"/>
  <c r="AE7" i="40"/>
  <c r="AE8" i="40"/>
  <c r="AE12" i="40"/>
  <c r="AE13" i="40"/>
  <c r="AE14" i="40"/>
  <c r="AE15" i="40"/>
  <c r="U9" i="39"/>
  <c r="U14" i="39"/>
  <c r="U16" i="39"/>
  <c r="U6" i="39"/>
  <c r="U4" i="39"/>
  <c r="U7" i="39"/>
  <c r="U12" i="39"/>
  <c r="AE6" i="39"/>
  <c r="AE8" i="39"/>
  <c r="AE5" i="39"/>
  <c r="AE10" i="39"/>
  <c r="AE12" i="39"/>
  <c r="AE15" i="39"/>
  <c r="AF15" i="39"/>
  <c r="AG15" i="39"/>
  <c r="AE7" i="39"/>
  <c r="AE9" i="39"/>
  <c r="AE11" i="39"/>
  <c r="AE13" i="39"/>
  <c r="AE14" i="39"/>
  <c r="AE4" i="39"/>
  <c r="U11" i="38"/>
  <c r="AE10" i="38"/>
  <c r="AE14" i="38"/>
  <c r="AE15" i="38"/>
  <c r="U4" i="38"/>
  <c r="V18" i="38"/>
  <c r="W18" i="38"/>
  <c r="AE7" i="38"/>
  <c r="U10" i="38"/>
  <c r="AE13" i="38"/>
  <c r="U14" i="38"/>
  <c r="AE17" i="38"/>
  <c r="AF17" i="38"/>
  <c r="AG17" i="38"/>
  <c r="AE4" i="38"/>
  <c r="AF10" i="38"/>
  <c r="AG10" i="38"/>
  <c r="U6" i="38"/>
  <c r="AE11" i="38"/>
  <c r="U12" i="38"/>
  <c r="U15" i="38"/>
  <c r="AE16" i="38"/>
  <c r="AE18" i="38"/>
  <c r="AE6" i="38"/>
  <c r="U7" i="38"/>
  <c r="AE12" i="38"/>
  <c r="U13" i="38"/>
  <c r="V14" i="38"/>
  <c r="W14" i="38"/>
  <c r="AF8" i="39"/>
  <c r="AG8" i="39"/>
  <c r="V8" i="39"/>
  <c r="W8" i="39"/>
  <c r="AF6" i="40"/>
  <c r="AG6" i="40"/>
  <c r="V6" i="38"/>
  <c r="W6" i="38"/>
  <c r="AF12" i="39"/>
  <c r="AG12" i="39"/>
  <c r="AF15" i="40"/>
  <c r="AG15" i="40"/>
  <c r="AF9" i="40"/>
  <c r="AG9" i="40"/>
  <c r="AF11" i="40"/>
  <c r="AG11" i="40"/>
  <c r="AF7" i="40"/>
  <c r="AG7" i="40"/>
  <c r="AF13" i="40"/>
  <c r="AG13" i="40"/>
  <c r="AF8" i="40"/>
  <c r="AG8" i="40"/>
  <c r="AF10" i="40"/>
  <c r="AG10" i="40"/>
  <c r="AF14" i="40"/>
  <c r="AG14" i="40"/>
  <c r="AF12" i="40"/>
  <c r="AG12" i="40"/>
  <c r="V8" i="40"/>
  <c r="W8" i="40"/>
  <c r="V6" i="40"/>
  <c r="W6" i="40"/>
  <c r="V10" i="40"/>
  <c r="W10" i="40"/>
  <c r="V16" i="40"/>
  <c r="W16" i="40"/>
  <c r="V12" i="40"/>
  <c r="W12" i="40"/>
  <c r="V5" i="40"/>
  <c r="W5" i="40"/>
  <c r="V7" i="40"/>
  <c r="W7" i="40"/>
  <c r="V13" i="40"/>
  <c r="W13" i="40"/>
  <c r="V9" i="40"/>
  <c r="W9" i="40"/>
  <c r="V15" i="40"/>
  <c r="W15" i="40"/>
  <c r="V14" i="40"/>
  <c r="W14" i="40"/>
  <c r="AF14" i="39"/>
  <c r="AG14" i="39"/>
  <c r="AF13" i="39"/>
  <c r="AG13" i="39"/>
  <c r="V16" i="39"/>
  <c r="W16" i="39"/>
  <c r="V6" i="39"/>
  <c r="W6" i="39"/>
  <c r="AF11" i="39"/>
  <c r="AG11" i="39"/>
  <c r="V15" i="39"/>
  <c r="W15" i="39"/>
  <c r="AF6" i="39"/>
  <c r="AG6" i="39"/>
  <c r="V5" i="39"/>
  <c r="W5" i="39"/>
  <c r="V12" i="39"/>
  <c r="W12" i="39"/>
  <c r="AF7" i="39"/>
  <c r="AG7" i="39"/>
  <c r="V10" i="39"/>
  <c r="W10" i="39"/>
  <c r="V13" i="39"/>
  <c r="W13" i="39"/>
  <c r="AF5" i="39"/>
  <c r="AG5" i="39"/>
  <c r="V11" i="39"/>
  <c r="W11" i="39"/>
  <c r="AF9" i="39"/>
  <c r="AG9" i="39"/>
  <c r="AF10" i="39"/>
  <c r="AG10" i="39"/>
  <c r="V14" i="39"/>
  <c r="W14" i="39"/>
  <c r="V9" i="39"/>
  <c r="W9" i="39"/>
  <c r="V7" i="39"/>
  <c r="W7" i="39"/>
  <c r="AF18" i="38"/>
  <c r="AG18" i="38"/>
  <c r="AF16" i="38"/>
  <c r="AG16" i="38"/>
  <c r="V7" i="38"/>
  <c r="W7" i="38"/>
  <c r="V11" i="38"/>
  <c r="W11" i="38"/>
  <c r="AF13" i="38"/>
  <c r="AG13" i="38"/>
  <c r="AF11" i="38"/>
  <c r="AG11" i="38"/>
  <c r="AF12" i="38"/>
  <c r="AG12" i="38"/>
  <c r="AF7" i="38"/>
  <c r="AG7" i="38"/>
  <c r="AF6" i="38"/>
  <c r="AG6" i="38"/>
  <c r="AF14" i="38"/>
  <c r="AG14" i="38"/>
  <c r="V19" i="38"/>
  <c r="W19" i="38"/>
  <c r="V17" i="38"/>
  <c r="W17" i="38"/>
  <c r="V12" i="38"/>
  <c r="W12" i="38"/>
  <c r="V16" i="38"/>
  <c r="W16" i="38"/>
  <c r="V10" i="38"/>
  <c r="W10" i="38"/>
  <c r="V13" i="38"/>
  <c r="W13" i="38"/>
  <c r="V15" i="38"/>
  <c r="W15" i="38"/>
  <c r="AF15" i="38"/>
  <c r="AG15" i="38"/>
  <c r="Q16" i="37"/>
  <c r="T16" i="37"/>
  <c r="P16" i="37"/>
  <c r="S16" i="37"/>
  <c r="O16" i="37"/>
  <c r="R16" i="37"/>
  <c r="Q15" i="37"/>
  <c r="T15" i="37"/>
  <c r="P15" i="37"/>
  <c r="S15" i="37"/>
  <c r="O15" i="37"/>
  <c r="R15" i="37"/>
  <c r="Q14" i="37"/>
  <c r="T14" i="37"/>
  <c r="P14" i="37"/>
  <c r="S14" i="37"/>
  <c r="O14" i="37"/>
  <c r="R14" i="37"/>
  <c r="Q13" i="37"/>
  <c r="T13" i="37"/>
  <c r="P13" i="37"/>
  <c r="S13" i="37"/>
  <c r="O13" i="37"/>
  <c r="R13" i="37"/>
  <c r="Q12" i="37"/>
  <c r="T12" i="37"/>
  <c r="P12" i="37"/>
  <c r="S12" i="37"/>
  <c r="O12" i="37"/>
  <c r="R12" i="37"/>
  <c r="Q11" i="37"/>
  <c r="T11" i="37"/>
  <c r="P11" i="37"/>
  <c r="S11" i="37"/>
  <c r="O11" i="37"/>
  <c r="R11" i="37"/>
  <c r="Q10" i="37"/>
  <c r="T10" i="37"/>
  <c r="P10" i="37"/>
  <c r="S10" i="37"/>
  <c r="O10" i="37"/>
  <c r="R10" i="37"/>
  <c r="Q9" i="37"/>
  <c r="T9" i="37"/>
  <c r="P9" i="37"/>
  <c r="S9" i="37"/>
  <c r="O9" i="37"/>
  <c r="R9" i="37"/>
  <c r="Q8" i="37"/>
  <c r="T8" i="37"/>
  <c r="P8" i="37"/>
  <c r="S8" i="37"/>
  <c r="O8" i="37"/>
  <c r="R8" i="37"/>
  <c r="Q7" i="37"/>
  <c r="T7" i="37"/>
  <c r="P7" i="37"/>
  <c r="S7" i="37"/>
  <c r="O7" i="37"/>
  <c r="R7" i="37"/>
  <c r="Q6" i="37"/>
  <c r="T6" i="37"/>
  <c r="P6" i="37"/>
  <c r="S6" i="37"/>
  <c r="O6" i="37"/>
  <c r="R6" i="37"/>
  <c r="Q5" i="37"/>
  <c r="T5" i="37"/>
  <c r="P5" i="37"/>
  <c r="S5" i="37"/>
  <c r="O5" i="37"/>
  <c r="R5" i="37"/>
  <c r="Q4" i="37"/>
  <c r="T4" i="37"/>
  <c r="P4" i="37"/>
  <c r="S4" i="37"/>
  <c r="O4" i="37"/>
  <c r="R4" i="37"/>
  <c r="F11" i="37"/>
  <c r="AA15" i="37"/>
  <c r="AD15" i="37"/>
  <c r="Z15" i="37"/>
  <c r="AC15" i="37"/>
  <c r="Y15" i="37"/>
  <c r="AB15" i="37"/>
  <c r="AA14" i="37"/>
  <c r="AD14" i="37"/>
  <c r="Z14" i="37"/>
  <c r="AC14" i="37"/>
  <c r="Y14" i="37"/>
  <c r="AB14" i="37"/>
  <c r="AA13" i="37"/>
  <c r="AD13" i="37"/>
  <c r="Z13" i="37"/>
  <c r="AC13" i="37"/>
  <c r="Y13" i="37"/>
  <c r="AB13" i="37"/>
  <c r="AA12" i="37"/>
  <c r="AD12" i="37"/>
  <c r="Z12" i="37"/>
  <c r="AC12" i="37"/>
  <c r="Y12" i="37"/>
  <c r="AB12" i="37"/>
  <c r="AA11" i="37"/>
  <c r="AD11" i="37"/>
  <c r="Z11" i="37"/>
  <c r="AC11" i="37"/>
  <c r="Y11" i="37"/>
  <c r="AB11" i="37"/>
  <c r="AA10" i="37"/>
  <c r="AD10" i="37"/>
  <c r="Z10" i="37"/>
  <c r="AC10" i="37"/>
  <c r="Y10" i="37"/>
  <c r="AB10" i="37"/>
  <c r="F10" i="37"/>
  <c r="AA9" i="37"/>
  <c r="AD9" i="37"/>
  <c r="Z9" i="37"/>
  <c r="AC9" i="37"/>
  <c r="Y9" i="37"/>
  <c r="AB9" i="37"/>
  <c r="F9" i="37"/>
  <c r="AA8" i="37"/>
  <c r="AD8" i="37"/>
  <c r="Z8" i="37"/>
  <c r="AC8" i="37"/>
  <c r="Y8" i="37"/>
  <c r="AB8" i="37"/>
  <c r="F8" i="37"/>
  <c r="AA7" i="37"/>
  <c r="AD7" i="37"/>
  <c r="Z7" i="37"/>
  <c r="AC7" i="37"/>
  <c r="Y7" i="37"/>
  <c r="AB7" i="37"/>
  <c r="F7" i="37"/>
  <c r="AA6" i="37"/>
  <c r="AD6" i="37"/>
  <c r="Z6" i="37"/>
  <c r="AC6" i="37"/>
  <c r="Y6" i="37"/>
  <c r="AB6" i="37"/>
  <c r="F6" i="37"/>
  <c r="AA5" i="37"/>
  <c r="AD5" i="37"/>
  <c r="Z5" i="37"/>
  <c r="AC5" i="37"/>
  <c r="Y5" i="37"/>
  <c r="AB5" i="37"/>
  <c r="AA4" i="37"/>
  <c r="AD4" i="37"/>
  <c r="Z4" i="37"/>
  <c r="AC4" i="37"/>
  <c r="Y4" i="37"/>
  <c r="AB4" i="37"/>
  <c r="U12" i="37"/>
  <c r="U16" i="37"/>
  <c r="U9" i="37"/>
  <c r="U10" i="37"/>
  <c r="U11" i="37"/>
  <c r="U13" i="37"/>
  <c r="U14" i="37"/>
  <c r="U5" i="37"/>
  <c r="U4" i="37"/>
  <c r="V12" i="37"/>
  <c r="W12" i="37"/>
  <c r="U6" i="37"/>
  <c r="U8" i="37"/>
  <c r="U7" i="37"/>
  <c r="U15" i="37"/>
  <c r="V15" i="37"/>
  <c r="W15" i="37"/>
  <c r="AE15" i="37"/>
  <c r="AE9" i="37"/>
  <c r="AE11" i="37"/>
  <c r="AE4" i="37"/>
  <c r="AF11" i="37"/>
  <c r="AG11" i="37"/>
  <c r="AE12" i="37"/>
  <c r="AE13" i="37"/>
  <c r="AE14" i="37"/>
  <c r="AE5" i="37"/>
  <c r="AE6" i="37"/>
  <c r="AE7" i="37"/>
  <c r="AF14" i="37"/>
  <c r="AG14" i="37"/>
  <c r="AE8" i="37"/>
  <c r="AF15" i="37"/>
  <c r="AG15" i="37"/>
  <c r="AE10" i="37"/>
  <c r="V11" i="37"/>
  <c r="W11" i="37"/>
  <c r="V7" i="37"/>
  <c r="W7" i="37"/>
  <c r="AF9" i="37"/>
  <c r="AG9" i="37"/>
  <c r="V16" i="37"/>
  <c r="W16" i="37"/>
  <c r="V13" i="37"/>
  <c r="W13" i="37"/>
  <c r="V9" i="37"/>
  <c r="W9" i="37"/>
  <c r="V5" i="37"/>
  <c r="W5" i="37"/>
  <c r="V14" i="37"/>
  <c r="W14" i="37"/>
  <c r="V10" i="37"/>
  <c r="W10" i="37"/>
  <c r="V6" i="37"/>
  <c r="W6" i="37"/>
  <c r="V8" i="37"/>
  <c r="W8" i="37"/>
  <c r="AF12" i="37"/>
  <c r="AG12" i="37"/>
  <c r="AF7" i="37"/>
  <c r="AG7" i="37"/>
  <c r="AF6" i="37"/>
  <c r="AG6" i="37"/>
  <c r="AF13" i="37"/>
  <c r="AG13" i="37"/>
  <c r="AF8" i="37"/>
  <c r="AG8" i="37"/>
  <c r="AF10" i="37"/>
  <c r="AG10" i="37"/>
  <c r="AF5" i="37"/>
  <c r="AG5" i="37"/>
  <c r="Q15" i="19"/>
  <c r="T15" i="19"/>
  <c r="P15" i="19"/>
  <c r="S15" i="19"/>
  <c r="O15" i="19"/>
  <c r="R15" i="19"/>
  <c r="Q14" i="19"/>
  <c r="T14" i="19"/>
  <c r="P14" i="19"/>
  <c r="S14" i="19"/>
  <c r="O14" i="19"/>
  <c r="R14" i="19"/>
  <c r="Q13" i="19"/>
  <c r="T13" i="19"/>
  <c r="P13" i="19"/>
  <c r="S13" i="19"/>
  <c r="O13" i="19"/>
  <c r="R13" i="19"/>
  <c r="Q12" i="19"/>
  <c r="T12" i="19"/>
  <c r="P12" i="19"/>
  <c r="S12" i="19"/>
  <c r="O12" i="19"/>
  <c r="R12" i="19"/>
  <c r="Q11" i="19"/>
  <c r="T11" i="19"/>
  <c r="P11" i="19"/>
  <c r="S11" i="19"/>
  <c r="O11" i="19"/>
  <c r="R11" i="19"/>
  <c r="U11" i="19"/>
  <c r="Q10" i="19"/>
  <c r="T10" i="19"/>
  <c r="P10" i="19"/>
  <c r="S10" i="19"/>
  <c r="O10" i="19"/>
  <c r="R10" i="19"/>
  <c r="Q9" i="19"/>
  <c r="T9" i="19"/>
  <c r="P9" i="19"/>
  <c r="S9" i="19"/>
  <c r="O9" i="19"/>
  <c r="R9" i="19"/>
  <c r="Q8" i="19"/>
  <c r="T8" i="19"/>
  <c r="P8" i="19"/>
  <c r="S8" i="19"/>
  <c r="O8" i="19"/>
  <c r="R8" i="19"/>
  <c r="Q6" i="19"/>
  <c r="T6" i="19"/>
  <c r="P6" i="19"/>
  <c r="S6" i="19"/>
  <c r="O6" i="19"/>
  <c r="R6" i="19"/>
  <c r="Q5" i="19"/>
  <c r="T5" i="19"/>
  <c r="P5" i="19"/>
  <c r="S5" i="19"/>
  <c r="O5" i="19"/>
  <c r="R5" i="19"/>
  <c r="Q4" i="19"/>
  <c r="T4" i="19"/>
  <c r="P4" i="19"/>
  <c r="S4" i="19"/>
  <c r="O4" i="19"/>
  <c r="R4" i="19"/>
  <c r="F8" i="19"/>
  <c r="F6" i="19"/>
  <c r="F6" i="35"/>
  <c r="O6" i="35"/>
  <c r="U5" i="19"/>
  <c r="U13" i="19"/>
  <c r="U8" i="19"/>
  <c r="U10" i="19"/>
  <c r="U6" i="19"/>
  <c r="U9" i="19"/>
  <c r="U14" i="19"/>
  <c r="U4" i="19"/>
  <c r="V11" i="19"/>
  <c r="U12" i="19"/>
  <c r="U15" i="19"/>
  <c r="E9" i="36"/>
  <c r="F9" i="36"/>
  <c r="F10" i="36"/>
  <c r="F7" i="36"/>
  <c r="F5" i="36"/>
  <c r="AA20" i="36"/>
  <c r="AD20" i="36"/>
  <c r="Z20" i="36"/>
  <c r="AC20" i="36"/>
  <c r="Y20" i="36"/>
  <c r="AB20" i="36"/>
  <c r="Q20" i="36"/>
  <c r="T20" i="36"/>
  <c r="P20" i="36"/>
  <c r="S20" i="36"/>
  <c r="O20" i="36"/>
  <c r="R20" i="36"/>
  <c r="AA19" i="36"/>
  <c r="AD19" i="36"/>
  <c r="Z19" i="36"/>
  <c r="AC19" i="36"/>
  <c r="Y19" i="36"/>
  <c r="AB19" i="36"/>
  <c r="Q19" i="36"/>
  <c r="T19" i="36"/>
  <c r="P19" i="36"/>
  <c r="S19" i="36"/>
  <c r="O19" i="36"/>
  <c r="R19" i="36"/>
  <c r="AA13" i="36"/>
  <c r="AD13" i="36"/>
  <c r="Z13" i="36"/>
  <c r="AC13" i="36"/>
  <c r="Y13" i="36"/>
  <c r="AB13" i="36"/>
  <c r="Q13" i="36"/>
  <c r="T13" i="36"/>
  <c r="P13" i="36"/>
  <c r="S13" i="36"/>
  <c r="O13" i="36"/>
  <c r="R13" i="36"/>
  <c r="AA12" i="36"/>
  <c r="AD12" i="36"/>
  <c r="Z12" i="36"/>
  <c r="AC12" i="36"/>
  <c r="Y12" i="36"/>
  <c r="AB12" i="36"/>
  <c r="Q12" i="36"/>
  <c r="T12" i="36"/>
  <c r="P12" i="36"/>
  <c r="S12" i="36"/>
  <c r="O12" i="36"/>
  <c r="R12" i="36"/>
  <c r="AA11" i="36"/>
  <c r="AD11" i="36"/>
  <c r="Z11" i="36"/>
  <c r="AC11" i="36"/>
  <c r="Y11" i="36"/>
  <c r="AB11" i="36"/>
  <c r="Q11" i="36"/>
  <c r="T11" i="36"/>
  <c r="P11" i="36"/>
  <c r="S11" i="36"/>
  <c r="O11" i="36"/>
  <c r="R11" i="36"/>
  <c r="AA10" i="36"/>
  <c r="AD10" i="36"/>
  <c r="Z10" i="36"/>
  <c r="AC10" i="36"/>
  <c r="Y10" i="36"/>
  <c r="AB10" i="36"/>
  <c r="Q10" i="36"/>
  <c r="T10" i="36"/>
  <c r="P10" i="36"/>
  <c r="S10" i="36"/>
  <c r="O10" i="36"/>
  <c r="R10" i="36"/>
  <c r="AA9" i="36"/>
  <c r="AD9" i="36"/>
  <c r="Z9" i="36"/>
  <c r="AC9" i="36"/>
  <c r="Y9" i="36"/>
  <c r="AB9" i="36"/>
  <c r="Q9" i="36"/>
  <c r="T9" i="36"/>
  <c r="P9" i="36"/>
  <c r="S9" i="36"/>
  <c r="O9" i="36"/>
  <c r="R9" i="36"/>
  <c r="AA7" i="36"/>
  <c r="AD7" i="36"/>
  <c r="Z7" i="36"/>
  <c r="AC7" i="36"/>
  <c r="Y7" i="36"/>
  <c r="AB7" i="36"/>
  <c r="Q7" i="36"/>
  <c r="T7" i="36"/>
  <c r="P7" i="36"/>
  <c r="S7" i="36"/>
  <c r="O7" i="36"/>
  <c r="R7" i="36"/>
  <c r="AA6" i="36"/>
  <c r="AD6" i="36"/>
  <c r="Z6" i="36"/>
  <c r="AC6" i="36"/>
  <c r="Y6" i="36"/>
  <c r="AB6" i="36"/>
  <c r="AA5" i="36"/>
  <c r="AD5" i="36"/>
  <c r="Z5" i="36"/>
  <c r="AC5" i="36"/>
  <c r="Y5" i="36"/>
  <c r="AB5" i="36"/>
  <c r="AA4" i="36"/>
  <c r="AD4" i="36"/>
  <c r="Z4" i="36"/>
  <c r="AC4" i="36"/>
  <c r="Y4" i="36"/>
  <c r="AB4" i="36"/>
  <c r="Q4" i="36"/>
  <c r="T4" i="36"/>
  <c r="P4" i="36"/>
  <c r="S4" i="36"/>
  <c r="O4" i="36"/>
  <c r="R4" i="36"/>
  <c r="Q16" i="35"/>
  <c r="T16" i="35"/>
  <c r="P16" i="35"/>
  <c r="S16" i="35"/>
  <c r="O16" i="35"/>
  <c r="R16" i="35"/>
  <c r="AA15" i="35"/>
  <c r="AD15" i="35"/>
  <c r="Z15" i="35"/>
  <c r="AC15" i="35"/>
  <c r="Y15" i="35"/>
  <c r="AB15" i="35"/>
  <c r="Q15" i="35"/>
  <c r="T15" i="35"/>
  <c r="P15" i="35"/>
  <c r="S15" i="35"/>
  <c r="O15" i="35"/>
  <c r="R15" i="35"/>
  <c r="AA14" i="35"/>
  <c r="AD14" i="35"/>
  <c r="Z14" i="35"/>
  <c r="AC14" i="35"/>
  <c r="Y14" i="35"/>
  <c r="AB14" i="35"/>
  <c r="Q14" i="35"/>
  <c r="T14" i="35"/>
  <c r="P14" i="35"/>
  <c r="S14" i="35"/>
  <c r="O14" i="35"/>
  <c r="R14" i="35"/>
  <c r="AA13" i="35"/>
  <c r="AD13" i="35"/>
  <c r="Z13" i="35"/>
  <c r="AC13" i="35"/>
  <c r="Y13" i="35"/>
  <c r="AB13" i="35"/>
  <c r="Q13" i="35"/>
  <c r="T13" i="35"/>
  <c r="P13" i="35"/>
  <c r="S13" i="35"/>
  <c r="O13" i="35"/>
  <c r="R13" i="35"/>
  <c r="AA12" i="35"/>
  <c r="AD12" i="35"/>
  <c r="Z12" i="35"/>
  <c r="AC12" i="35"/>
  <c r="Y12" i="35"/>
  <c r="AB12" i="35"/>
  <c r="Q12" i="35"/>
  <c r="T12" i="35"/>
  <c r="P12" i="35"/>
  <c r="S12" i="35"/>
  <c r="O12" i="35"/>
  <c r="R12" i="35"/>
  <c r="AA11" i="35"/>
  <c r="AD11" i="35"/>
  <c r="Z11" i="35"/>
  <c r="AC11" i="35"/>
  <c r="Y11" i="35"/>
  <c r="AB11" i="35"/>
  <c r="Q11" i="35"/>
  <c r="T11" i="35"/>
  <c r="P11" i="35"/>
  <c r="S11" i="35"/>
  <c r="O11" i="35"/>
  <c r="R11" i="35"/>
  <c r="AA10" i="35"/>
  <c r="AD10" i="35"/>
  <c r="Z10" i="35"/>
  <c r="AC10" i="35"/>
  <c r="Y10" i="35"/>
  <c r="AB10" i="35"/>
  <c r="Q10" i="35"/>
  <c r="T10" i="35"/>
  <c r="P10" i="35"/>
  <c r="S10" i="35"/>
  <c r="O10" i="35"/>
  <c r="R10" i="35"/>
  <c r="F10" i="35"/>
  <c r="AA9" i="35"/>
  <c r="AD9" i="35"/>
  <c r="Z9" i="35"/>
  <c r="AC9" i="35"/>
  <c r="Y9" i="35"/>
  <c r="AB9" i="35"/>
  <c r="Q9" i="35"/>
  <c r="T9" i="35"/>
  <c r="P9" i="35"/>
  <c r="S9" i="35"/>
  <c r="O9" i="35"/>
  <c r="R9" i="35"/>
  <c r="F9" i="35"/>
  <c r="AA8" i="35"/>
  <c r="AD8" i="35"/>
  <c r="Z8" i="35"/>
  <c r="AC8" i="35"/>
  <c r="Y8" i="35"/>
  <c r="AB8" i="35"/>
  <c r="Q8" i="35"/>
  <c r="T8" i="35"/>
  <c r="P8" i="35"/>
  <c r="S8" i="35"/>
  <c r="O8" i="35"/>
  <c r="R8" i="35"/>
  <c r="F8" i="35"/>
  <c r="AA7" i="35"/>
  <c r="AD7" i="35"/>
  <c r="Z7" i="35"/>
  <c r="AC7" i="35"/>
  <c r="Y7" i="35"/>
  <c r="AB7" i="35"/>
  <c r="Q7" i="35"/>
  <c r="T7" i="35"/>
  <c r="P7" i="35"/>
  <c r="S7" i="35"/>
  <c r="O7" i="35"/>
  <c r="R7" i="35"/>
  <c r="F7" i="35"/>
  <c r="AA6" i="35"/>
  <c r="AD6" i="35"/>
  <c r="Z6" i="35"/>
  <c r="AC6" i="35"/>
  <c r="Y6" i="35"/>
  <c r="AB6" i="35"/>
  <c r="Q6" i="35"/>
  <c r="T6" i="35"/>
  <c r="P6" i="35"/>
  <c r="S6" i="35"/>
  <c r="R6" i="35"/>
  <c r="AA4" i="35"/>
  <c r="AD4" i="35"/>
  <c r="Z4" i="35"/>
  <c r="AC4" i="35"/>
  <c r="Y4" i="35"/>
  <c r="AB4" i="35"/>
  <c r="Q4" i="35"/>
  <c r="T4" i="35"/>
  <c r="P4" i="35"/>
  <c r="S4" i="35"/>
  <c r="O4" i="35"/>
  <c r="R4" i="35"/>
  <c r="Q16" i="34"/>
  <c r="T16" i="34"/>
  <c r="P16" i="34"/>
  <c r="S16" i="34"/>
  <c r="O16" i="34"/>
  <c r="R16" i="34"/>
  <c r="AA15" i="34"/>
  <c r="AD15" i="34"/>
  <c r="Z15" i="34"/>
  <c r="AC15" i="34"/>
  <c r="Y15" i="34"/>
  <c r="AB15" i="34"/>
  <c r="Q15" i="34"/>
  <c r="T15" i="34"/>
  <c r="P15" i="34"/>
  <c r="S15" i="34"/>
  <c r="O15" i="34"/>
  <c r="R15" i="34"/>
  <c r="AA14" i="34"/>
  <c r="AD14" i="34"/>
  <c r="Z14" i="34"/>
  <c r="AC14" i="34"/>
  <c r="Y14" i="34"/>
  <c r="AB14" i="34"/>
  <c r="Q14" i="34"/>
  <c r="T14" i="34"/>
  <c r="P14" i="34"/>
  <c r="S14" i="34"/>
  <c r="O14" i="34"/>
  <c r="R14" i="34"/>
  <c r="AA13" i="34"/>
  <c r="AD13" i="34"/>
  <c r="Z13" i="34"/>
  <c r="AC13" i="34"/>
  <c r="Y13" i="34"/>
  <c r="AB13" i="34"/>
  <c r="Q13" i="34"/>
  <c r="T13" i="34"/>
  <c r="P13" i="34"/>
  <c r="S13" i="34"/>
  <c r="O13" i="34"/>
  <c r="R13" i="34"/>
  <c r="AA12" i="34"/>
  <c r="AD12" i="34"/>
  <c r="Z12" i="34"/>
  <c r="AC12" i="34"/>
  <c r="Y12" i="34"/>
  <c r="AB12" i="34"/>
  <c r="Q12" i="34"/>
  <c r="T12" i="34"/>
  <c r="P12" i="34"/>
  <c r="S12" i="34"/>
  <c r="O12" i="34"/>
  <c r="R12" i="34"/>
  <c r="AA11" i="34"/>
  <c r="AD11" i="34"/>
  <c r="Z11" i="34"/>
  <c r="AC11" i="34"/>
  <c r="Y11" i="34"/>
  <c r="AB11" i="34"/>
  <c r="Q11" i="34"/>
  <c r="T11" i="34"/>
  <c r="P11" i="34"/>
  <c r="S11" i="34"/>
  <c r="O11" i="34"/>
  <c r="R11" i="34"/>
  <c r="AA10" i="34"/>
  <c r="AD10" i="34"/>
  <c r="Z10" i="34"/>
  <c r="AC10" i="34"/>
  <c r="Y10" i="34"/>
  <c r="AB10" i="34"/>
  <c r="Q10" i="34"/>
  <c r="T10" i="34"/>
  <c r="P10" i="34"/>
  <c r="S10" i="34"/>
  <c r="O10" i="34"/>
  <c r="R10" i="34"/>
  <c r="F10" i="34"/>
  <c r="AA9" i="34"/>
  <c r="AD9" i="34"/>
  <c r="Z9" i="34"/>
  <c r="AC9" i="34"/>
  <c r="Y9" i="34"/>
  <c r="AB9" i="34"/>
  <c r="Q9" i="34"/>
  <c r="T9" i="34"/>
  <c r="P9" i="34"/>
  <c r="S9" i="34"/>
  <c r="O9" i="34"/>
  <c r="R9" i="34"/>
  <c r="F9" i="34"/>
  <c r="AA8" i="34"/>
  <c r="AD8" i="34"/>
  <c r="Z8" i="34"/>
  <c r="AC8" i="34"/>
  <c r="Y8" i="34"/>
  <c r="AB8" i="34"/>
  <c r="Q8" i="34"/>
  <c r="T8" i="34"/>
  <c r="P8" i="34"/>
  <c r="S8" i="34"/>
  <c r="O8" i="34"/>
  <c r="R8" i="34"/>
  <c r="F8" i="34"/>
  <c r="AA7" i="34"/>
  <c r="AD7" i="34"/>
  <c r="Z7" i="34"/>
  <c r="AC7" i="34"/>
  <c r="Y7" i="34"/>
  <c r="AB7" i="34"/>
  <c r="Q7" i="34"/>
  <c r="T7" i="34"/>
  <c r="P7" i="34"/>
  <c r="S7" i="34"/>
  <c r="O7" i="34"/>
  <c r="R7" i="34"/>
  <c r="F7" i="34"/>
  <c r="AA6" i="34"/>
  <c r="AD6" i="34"/>
  <c r="Z6" i="34"/>
  <c r="AC6" i="34"/>
  <c r="Y6" i="34"/>
  <c r="AB6" i="34"/>
  <c r="Q6" i="34"/>
  <c r="T6" i="34"/>
  <c r="P6" i="34"/>
  <c r="S6" i="34"/>
  <c r="O6" i="34"/>
  <c r="R6" i="34"/>
  <c r="F6" i="34"/>
  <c r="AA5" i="34"/>
  <c r="AD5" i="34"/>
  <c r="Z5" i="34"/>
  <c r="AC5" i="34"/>
  <c r="Y5" i="34"/>
  <c r="AB5" i="34"/>
  <c r="Q5" i="34"/>
  <c r="T5" i="34"/>
  <c r="P5" i="34"/>
  <c r="S5" i="34"/>
  <c r="O5" i="34"/>
  <c r="R5" i="34"/>
  <c r="F5" i="34"/>
  <c r="AA4" i="34"/>
  <c r="AD4" i="34"/>
  <c r="Z4" i="34"/>
  <c r="AC4" i="34"/>
  <c r="Y4" i="34"/>
  <c r="AB4" i="34"/>
  <c r="Q4" i="34"/>
  <c r="T4" i="34"/>
  <c r="P4" i="34"/>
  <c r="S4" i="34"/>
  <c r="O4" i="34"/>
  <c r="R4" i="34"/>
  <c r="F7" i="33"/>
  <c r="Q16" i="33"/>
  <c r="T16" i="33"/>
  <c r="P16" i="33"/>
  <c r="S16" i="33"/>
  <c r="O16" i="33"/>
  <c r="R16" i="33"/>
  <c r="AA15" i="33"/>
  <c r="AD15" i="33"/>
  <c r="Z15" i="33"/>
  <c r="AC15" i="33"/>
  <c r="Y15" i="33"/>
  <c r="AB15" i="33"/>
  <c r="Q15" i="33"/>
  <c r="T15" i="33"/>
  <c r="P15" i="33"/>
  <c r="S15" i="33"/>
  <c r="O15" i="33"/>
  <c r="R15" i="33"/>
  <c r="AA14" i="33"/>
  <c r="AD14" i="33"/>
  <c r="Z14" i="33"/>
  <c r="AC14" i="33"/>
  <c r="Y14" i="33"/>
  <c r="AB14" i="33"/>
  <c r="Q14" i="33"/>
  <c r="T14" i="33"/>
  <c r="P14" i="33"/>
  <c r="S14" i="33"/>
  <c r="O14" i="33"/>
  <c r="R14" i="33"/>
  <c r="AA13" i="33"/>
  <c r="AD13" i="33"/>
  <c r="Z13" i="33"/>
  <c r="AC13" i="33"/>
  <c r="Y13" i="33"/>
  <c r="AB13" i="33"/>
  <c r="Q13" i="33"/>
  <c r="T13" i="33"/>
  <c r="P13" i="33"/>
  <c r="S13" i="33"/>
  <c r="O13" i="33"/>
  <c r="R13" i="33"/>
  <c r="AA12" i="33"/>
  <c r="AD12" i="33"/>
  <c r="Z12" i="33"/>
  <c r="AC12" i="33"/>
  <c r="Y12" i="33"/>
  <c r="AB12" i="33"/>
  <c r="Q12" i="33"/>
  <c r="T12" i="33"/>
  <c r="P12" i="33"/>
  <c r="S12" i="33"/>
  <c r="O12" i="33"/>
  <c r="R12" i="33"/>
  <c r="AA11" i="33"/>
  <c r="AD11" i="33"/>
  <c r="Z11" i="33"/>
  <c r="AC11" i="33"/>
  <c r="Y11" i="33"/>
  <c r="AB11" i="33"/>
  <c r="Q11" i="33"/>
  <c r="T11" i="33"/>
  <c r="P11" i="33"/>
  <c r="S11" i="33"/>
  <c r="O11" i="33"/>
  <c r="R11" i="33"/>
  <c r="AA10" i="33"/>
  <c r="AD10" i="33"/>
  <c r="Z10" i="33"/>
  <c r="AC10" i="33"/>
  <c r="Y10" i="33"/>
  <c r="AB10" i="33"/>
  <c r="Q10" i="33"/>
  <c r="T10" i="33"/>
  <c r="P10" i="33"/>
  <c r="S10" i="33"/>
  <c r="O10" i="33"/>
  <c r="R10" i="33"/>
  <c r="AA9" i="33"/>
  <c r="AD9" i="33"/>
  <c r="Z9" i="33"/>
  <c r="AC9" i="33"/>
  <c r="Y9" i="33"/>
  <c r="AB9" i="33"/>
  <c r="Q9" i="33"/>
  <c r="T9" i="33"/>
  <c r="P9" i="33"/>
  <c r="S9" i="33"/>
  <c r="O9" i="33"/>
  <c r="R9" i="33"/>
  <c r="AA8" i="33"/>
  <c r="AD8" i="33"/>
  <c r="Z8" i="33"/>
  <c r="AC8" i="33"/>
  <c r="Y8" i="33"/>
  <c r="AB8" i="33"/>
  <c r="P8" i="33"/>
  <c r="S8" i="33"/>
  <c r="Q8" i="33"/>
  <c r="T8" i="33"/>
  <c r="O8" i="33"/>
  <c r="R8" i="33"/>
  <c r="AA7" i="33"/>
  <c r="AD7" i="33"/>
  <c r="Z7" i="33"/>
  <c r="AC7" i="33"/>
  <c r="Y7" i="33"/>
  <c r="AB7" i="33"/>
  <c r="Q7" i="33"/>
  <c r="T7" i="33"/>
  <c r="P7" i="33"/>
  <c r="S7" i="33"/>
  <c r="O7" i="33"/>
  <c r="R7" i="33"/>
  <c r="AA6" i="33"/>
  <c r="AD6" i="33"/>
  <c r="Z6" i="33"/>
  <c r="AC6" i="33"/>
  <c r="Y6" i="33"/>
  <c r="AB6" i="33"/>
  <c r="Q6" i="33"/>
  <c r="T6" i="33"/>
  <c r="P6" i="33"/>
  <c r="S6" i="33"/>
  <c r="O6" i="33"/>
  <c r="R6" i="33"/>
  <c r="F6" i="33"/>
  <c r="AA5" i="33"/>
  <c r="AD5" i="33"/>
  <c r="Z5" i="33"/>
  <c r="AC5" i="33"/>
  <c r="Y5" i="33"/>
  <c r="AB5" i="33"/>
  <c r="Q5" i="33"/>
  <c r="T5" i="33"/>
  <c r="P5" i="33"/>
  <c r="S5" i="33"/>
  <c r="O5" i="33"/>
  <c r="R5" i="33"/>
  <c r="F5" i="33"/>
  <c r="AA4" i="33"/>
  <c r="AD4" i="33"/>
  <c r="Z4" i="33"/>
  <c r="AC4" i="33"/>
  <c r="Y4" i="33"/>
  <c r="AB4" i="33"/>
  <c r="Q4" i="33"/>
  <c r="T4" i="33"/>
  <c r="P4" i="33"/>
  <c r="S4" i="33"/>
  <c r="O4" i="33"/>
  <c r="R4" i="33"/>
  <c r="AE12" i="35"/>
  <c r="V10" i="19"/>
  <c r="V8" i="19"/>
  <c r="W8" i="19"/>
  <c r="U7" i="36"/>
  <c r="V15" i="19"/>
  <c r="V6" i="19"/>
  <c r="W6" i="19"/>
  <c r="V12" i="19"/>
  <c r="U8" i="33"/>
  <c r="U16" i="33"/>
  <c r="U14" i="35"/>
  <c r="V13" i="19"/>
  <c r="U10" i="33"/>
  <c r="AE11" i="34"/>
  <c r="U8" i="35"/>
  <c r="U16" i="35"/>
  <c r="U12" i="33"/>
  <c r="U10" i="35"/>
  <c r="U14" i="33"/>
  <c r="U12" i="35"/>
  <c r="V9" i="19"/>
  <c r="W9" i="19"/>
  <c r="V5" i="19"/>
  <c r="V14" i="19"/>
  <c r="U11" i="36"/>
  <c r="AE10" i="36"/>
  <c r="AE6" i="36"/>
  <c r="AE19" i="36"/>
  <c r="U20" i="36"/>
  <c r="U4" i="36"/>
  <c r="AE7" i="36"/>
  <c r="AE11" i="36"/>
  <c r="U12" i="36"/>
  <c r="AE20" i="36"/>
  <c r="AE4" i="36"/>
  <c r="AF6" i="36"/>
  <c r="AG6" i="36"/>
  <c r="U9" i="36"/>
  <c r="AE12" i="36"/>
  <c r="U13" i="36"/>
  <c r="AE5" i="36"/>
  <c r="AE9" i="36"/>
  <c r="U10" i="36"/>
  <c r="AE13" i="36"/>
  <c r="AF13" i="36"/>
  <c r="AG13" i="36"/>
  <c r="U19" i="36"/>
  <c r="U6" i="35"/>
  <c r="AE8" i="35"/>
  <c r="AE14" i="35"/>
  <c r="AE6" i="35"/>
  <c r="AE4" i="35"/>
  <c r="AE10" i="35"/>
  <c r="AF12" i="35"/>
  <c r="AG12" i="35"/>
  <c r="AE7" i="35"/>
  <c r="AE9" i="35"/>
  <c r="AF9" i="35"/>
  <c r="AG9" i="35"/>
  <c r="AE11" i="35"/>
  <c r="AE13" i="35"/>
  <c r="AE15" i="35"/>
  <c r="U4" i="35"/>
  <c r="U7" i="35"/>
  <c r="U9" i="35"/>
  <c r="U11" i="35"/>
  <c r="U13" i="35"/>
  <c r="U15" i="35"/>
  <c r="U9" i="34"/>
  <c r="U13" i="34"/>
  <c r="U11" i="34"/>
  <c r="U15" i="34"/>
  <c r="U5" i="34"/>
  <c r="AE8" i="34"/>
  <c r="AE13" i="34"/>
  <c r="AE4" i="34"/>
  <c r="AF11" i="34"/>
  <c r="AG11" i="34"/>
  <c r="AE10" i="34"/>
  <c r="AE12" i="34"/>
  <c r="AE14" i="34"/>
  <c r="AE6" i="34"/>
  <c r="AF6" i="34"/>
  <c r="AG6" i="34"/>
  <c r="U4" i="34"/>
  <c r="V9" i="34"/>
  <c r="W9" i="34"/>
  <c r="AE7" i="34"/>
  <c r="U8" i="34"/>
  <c r="U12" i="34"/>
  <c r="U14" i="34"/>
  <c r="U16" i="34"/>
  <c r="AE5" i="34"/>
  <c r="U6" i="34"/>
  <c r="AE9" i="34"/>
  <c r="U10" i="34"/>
  <c r="AE15" i="34"/>
  <c r="U7" i="34"/>
  <c r="U6" i="33"/>
  <c r="AE6" i="33"/>
  <c r="AE12" i="33"/>
  <c r="AE8" i="33"/>
  <c r="AE4" i="33"/>
  <c r="AF8" i="33"/>
  <c r="AG8" i="33"/>
  <c r="AE10" i="33"/>
  <c r="AE14" i="33"/>
  <c r="AE5" i="33"/>
  <c r="AE7" i="33"/>
  <c r="AE9" i="33"/>
  <c r="AF9" i="33"/>
  <c r="AG9" i="33"/>
  <c r="AE11" i="33"/>
  <c r="AE13" i="33"/>
  <c r="AE15" i="33"/>
  <c r="AF15" i="33"/>
  <c r="AG15" i="33"/>
  <c r="U4" i="33"/>
  <c r="V14" i="33"/>
  <c r="W14" i="33"/>
  <c r="U5" i="33"/>
  <c r="U7" i="33"/>
  <c r="U9" i="33"/>
  <c r="U11" i="33"/>
  <c r="U13" i="33"/>
  <c r="V13" i="33"/>
  <c r="W13" i="33"/>
  <c r="U15" i="33"/>
  <c r="V6" i="35"/>
  <c r="W6" i="35"/>
  <c r="V5" i="33"/>
  <c r="W5" i="33"/>
  <c r="V8" i="33"/>
  <c r="W8" i="33"/>
  <c r="AF10" i="33"/>
  <c r="AG10" i="33"/>
  <c r="AF15" i="35"/>
  <c r="AG15" i="35"/>
  <c r="AF7" i="33"/>
  <c r="AG7" i="33"/>
  <c r="V9" i="33"/>
  <c r="W9" i="33"/>
  <c r="AF5" i="33"/>
  <c r="AG5" i="33"/>
  <c r="AF12" i="33"/>
  <c r="AG12" i="33"/>
  <c r="AF6" i="33"/>
  <c r="AG6" i="33"/>
  <c r="AF5" i="34"/>
  <c r="AG5" i="34"/>
  <c r="AF8" i="34"/>
  <c r="AG8" i="34"/>
  <c r="AF11" i="35"/>
  <c r="AG11" i="35"/>
  <c r="V11" i="36"/>
  <c r="W11" i="36"/>
  <c r="V20" i="36"/>
  <c r="W20" i="36"/>
  <c r="AF9" i="36"/>
  <c r="AG9" i="36"/>
  <c r="V7" i="36"/>
  <c r="W7" i="36"/>
  <c r="V12" i="36"/>
  <c r="W12" i="36"/>
  <c r="V13" i="36"/>
  <c r="W13" i="36"/>
  <c r="V10" i="36"/>
  <c r="W10" i="36"/>
  <c r="AF10" i="36"/>
  <c r="AG10" i="36"/>
  <c r="AF5" i="36"/>
  <c r="AG5" i="36"/>
  <c r="AF7" i="36"/>
  <c r="AG7" i="36"/>
  <c r="V6" i="36"/>
  <c r="W6" i="36"/>
  <c r="V5" i="36"/>
  <c r="W5" i="36"/>
  <c r="V9" i="36"/>
  <c r="W9" i="36"/>
  <c r="AF20" i="36"/>
  <c r="AG20" i="36"/>
  <c r="AF19" i="36"/>
  <c r="AG19" i="36"/>
  <c r="V19" i="36"/>
  <c r="W19" i="36"/>
  <c r="AF12" i="36"/>
  <c r="AG12" i="36"/>
  <c r="AF11" i="36"/>
  <c r="AG11" i="36"/>
  <c r="AF13" i="35"/>
  <c r="AG13" i="35"/>
  <c r="AF6" i="35"/>
  <c r="AG6" i="35"/>
  <c r="V14" i="35"/>
  <c r="W14" i="35"/>
  <c r="V11" i="35"/>
  <c r="W11" i="35"/>
  <c r="V13" i="35"/>
  <c r="W13" i="35"/>
  <c r="AF10" i="35"/>
  <c r="AG10" i="35"/>
  <c r="AF7" i="35"/>
  <c r="AG7" i="35"/>
  <c r="V8" i="35"/>
  <c r="W8" i="35"/>
  <c r="AF8" i="35"/>
  <c r="AG8" i="35"/>
  <c r="V16" i="35"/>
  <c r="W16" i="35"/>
  <c r="V15" i="35"/>
  <c r="W15" i="35"/>
  <c r="V9" i="35"/>
  <c r="W9" i="35"/>
  <c r="V10" i="35"/>
  <c r="W10" i="35"/>
  <c r="V7" i="35"/>
  <c r="W7" i="35"/>
  <c r="V12" i="35"/>
  <c r="W12" i="35"/>
  <c r="AF14" i="35"/>
  <c r="AG14" i="35"/>
  <c r="AF15" i="34"/>
  <c r="AG15" i="34"/>
  <c r="AF13" i="34"/>
  <c r="AG13" i="34"/>
  <c r="AF12" i="34"/>
  <c r="AG12" i="34"/>
  <c r="AF10" i="34"/>
  <c r="AG10" i="34"/>
  <c r="AF9" i="34"/>
  <c r="AG9" i="34"/>
  <c r="AF7" i="34"/>
  <c r="AG7" i="34"/>
  <c r="V7" i="34"/>
  <c r="W7" i="34"/>
  <c r="V10" i="34"/>
  <c r="W10" i="34"/>
  <c r="V15" i="34"/>
  <c r="W15" i="34"/>
  <c r="V5" i="34"/>
  <c r="W5" i="34"/>
  <c r="V11" i="34"/>
  <c r="W11" i="34"/>
  <c r="V6" i="34"/>
  <c r="W6" i="34"/>
  <c r="V13" i="34"/>
  <c r="W13" i="34"/>
  <c r="V14" i="34"/>
  <c r="W14" i="34"/>
  <c r="V8" i="34"/>
  <c r="W8" i="34"/>
  <c r="AF14" i="34"/>
  <c r="AG14" i="34"/>
  <c r="V16" i="34"/>
  <c r="W16" i="34"/>
  <c r="V12" i="34"/>
  <c r="W12" i="34"/>
  <c r="AF13" i="33"/>
  <c r="AG13" i="33"/>
  <c r="AF14" i="33"/>
  <c r="AG14" i="33"/>
  <c r="AF11" i="33"/>
  <c r="AG11" i="33"/>
  <c r="V15" i="33"/>
  <c r="W15" i="33"/>
  <c r="V11" i="33"/>
  <c r="W11" i="33"/>
  <c r="V7" i="33"/>
  <c r="W7" i="33"/>
  <c r="V12" i="33"/>
  <c r="W12" i="33"/>
  <c r="V6" i="33"/>
  <c r="W6" i="33"/>
  <c r="V16" i="33"/>
  <c r="W16" i="33"/>
  <c r="V10" i="33"/>
  <c r="W10" i="33"/>
  <c r="Y16" i="1"/>
  <c r="AB16" i="1"/>
  <c r="AA16" i="1"/>
  <c r="Z16" i="1"/>
  <c r="Y15" i="1"/>
  <c r="AB15" i="1"/>
  <c r="AA15" i="1"/>
  <c r="Z15" i="1"/>
  <c r="Y14" i="1"/>
  <c r="AB14" i="1"/>
  <c r="AA14" i="1"/>
  <c r="Z14" i="1"/>
  <c r="Y13" i="1"/>
  <c r="AB13" i="1"/>
  <c r="AA13" i="1"/>
  <c r="Z13" i="1"/>
  <c r="Y12" i="1"/>
  <c r="AB12" i="1"/>
  <c r="AA12" i="1"/>
  <c r="Z12" i="1"/>
  <c r="Y11" i="1"/>
  <c r="AB11" i="1"/>
  <c r="AA11" i="1"/>
  <c r="Z11" i="1"/>
  <c r="Y10" i="1"/>
  <c r="AB10" i="1"/>
  <c r="AA10" i="1"/>
  <c r="Z10" i="1"/>
  <c r="Y9" i="1"/>
  <c r="AB9" i="1"/>
  <c r="AA9" i="1"/>
  <c r="Z9" i="1"/>
  <c r="Y8" i="1"/>
  <c r="AB8" i="1"/>
  <c r="AA8" i="1"/>
  <c r="Z8" i="1"/>
  <c r="Y7" i="1"/>
  <c r="AB7" i="1"/>
  <c r="AA7" i="1"/>
  <c r="Z7" i="1"/>
  <c r="Y6" i="1"/>
  <c r="AB6" i="1"/>
  <c r="AA6" i="1"/>
  <c r="Z6" i="1"/>
  <c r="Y5" i="1"/>
  <c r="AB5" i="1"/>
  <c r="AA5" i="1"/>
  <c r="Z5" i="1"/>
  <c r="Y4" i="1"/>
  <c r="AB4" i="1"/>
  <c r="AA4" i="1"/>
  <c r="Z4" i="1"/>
  <c r="F5" i="1"/>
  <c r="Q18" i="31"/>
  <c r="T18" i="31"/>
  <c r="P18" i="31"/>
  <c r="S18" i="31"/>
  <c r="O18" i="31"/>
  <c r="R18" i="31"/>
  <c r="AA17" i="31"/>
  <c r="AD17" i="31"/>
  <c r="Z17" i="31"/>
  <c r="AC17" i="31"/>
  <c r="Y17" i="31"/>
  <c r="AB17" i="31"/>
  <c r="Q17" i="31"/>
  <c r="T17" i="31"/>
  <c r="P17" i="31"/>
  <c r="S17" i="31"/>
  <c r="O17" i="31"/>
  <c r="R17" i="31"/>
  <c r="AA16" i="31"/>
  <c r="AD16" i="31"/>
  <c r="Z16" i="31"/>
  <c r="AC16" i="31"/>
  <c r="Y16" i="31"/>
  <c r="AB16" i="31"/>
  <c r="Q16" i="31"/>
  <c r="T16" i="31"/>
  <c r="P16" i="31"/>
  <c r="S16" i="31"/>
  <c r="O16" i="31"/>
  <c r="R16" i="31"/>
  <c r="AA15" i="31"/>
  <c r="AD15" i="31"/>
  <c r="Z15" i="31"/>
  <c r="AC15" i="31"/>
  <c r="Y15" i="31"/>
  <c r="AB15" i="31"/>
  <c r="Q15" i="31"/>
  <c r="T15" i="31"/>
  <c r="P15" i="31"/>
  <c r="S15" i="31"/>
  <c r="O15" i="31"/>
  <c r="R15" i="31"/>
  <c r="AA14" i="31"/>
  <c r="AD14" i="31"/>
  <c r="Z14" i="31"/>
  <c r="AC14" i="31"/>
  <c r="Y14" i="31"/>
  <c r="AB14" i="31"/>
  <c r="Q14" i="31"/>
  <c r="T14" i="31"/>
  <c r="P14" i="31"/>
  <c r="S14" i="31"/>
  <c r="O14" i="31"/>
  <c r="R14" i="31"/>
  <c r="AA13" i="31"/>
  <c r="AD13" i="31"/>
  <c r="Z13" i="31"/>
  <c r="AC13" i="31"/>
  <c r="Y13" i="31"/>
  <c r="AB13" i="31"/>
  <c r="Q13" i="31"/>
  <c r="T13" i="31"/>
  <c r="P13" i="31"/>
  <c r="S13" i="31"/>
  <c r="O13" i="31"/>
  <c r="R13" i="31"/>
  <c r="AA12" i="31"/>
  <c r="AD12" i="31"/>
  <c r="Z12" i="31"/>
  <c r="AC12" i="31"/>
  <c r="Y12" i="31"/>
  <c r="AB12" i="31"/>
  <c r="Q12" i="31"/>
  <c r="T12" i="31"/>
  <c r="P12" i="31"/>
  <c r="S12" i="31"/>
  <c r="O12" i="31"/>
  <c r="R12" i="31"/>
  <c r="F12" i="31"/>
  <c r="AA11" i="31"/>
  <c r="AD11" i="31"/>
  <c r="Z11" i="31"/>
  <c r="AC11" i="31"/>
  <c r="Y11" i="31"/>
  <c r="AB11" i="31"/>
  <c r="Q11" i="31"/>
  <c r="T11" i="31"/>
  <c r="P11" i="31"/>
  <c r="S11" i="31"/>
  <c r="O11" i="31"/>
  <c r="R11" i="31"/>
  <c r="AA8" i="31"/>
  <c r="AD8" i="31"/>
  <c r="Z8" i="31"/>
  <c r="AC8" i="31"/>
  <c r="Y8" i="31"/>
  <c r="AB8" i="31"/>
  <c r="Q8" i="31"/>
  <c r="T8" i="31"/>
  <c r="P8" i="31"/>
  <c r="S8" i="31"/>
  <c r="O8" i="31"/>
  <c r="R8" i="31"/>
  <c r="F8" i="31"/>
  <c r="AA7" i="31"/>
  <c r="AD7" i="31"/>
  <c r="Z7" i="31"/>
  <c r="AC7" i="31"/>
  <c r="Y7" i="31"/>
  <c r="AB7" i="31"/>
  <c r="Q7" i="31"/>
  <c r="T7" i="31"/>
  <c r="P7" i="31"/>
  <c r="S7" i="31"/>
  <c r="O7" i="31"/>
  <c r="R7" i="31"/>
  <c r="F7" i="31"/>
  <c r="AA6" i="31"/>
  <c r="AD6" i="31"/>
  <c r="Z6" i="31"/>
  <c r="AC6" i="31"/>
  <c r="Y6" i="31"/>
  <c r="AB6" i="31"/>
  <c r="Q6" i="31"/>
  <c r="T6" i="31"/>
  <c r="P6" i="31"/>
  <c r="S6" i="31"/>
  <c r="O6" i="31"/>
  <c r="R6" i="31"/>
  <c r="F6" i="31"/>
  <c r="AA5" i="31"/>
  <c r="AD5" i="31"/>
  <c r="Z5" i="31"/>
  <c r="AC5" i="31"/>
  <c r="Y5" i="31"/>
  <c r="AB5" i="31"/>
  <c r="Q5" i="31"/>
  <c r="T5" i="31"/>
  <c r="P5" i="31"/>
  <c r="S5" i="31"/>
  <c r="O5" i="31"/>
  <c r="R5" i="31"/>
  <c r="F5" i="31"/>
  <c r="AA4" i="31"/>
  <c r="AD4" i="31"/>
  <c r="Z4" i="31"/>
  <c r="AC4" i="31"/>
  <c r="Y4" i="31"/>
  <c r="AB4" i="31"/>
  <c r="Q4" i="31"/>
  <c r="T4" i="31"/>
  <c r="P4" i="31"/>
  <c r="S4" i="31"/>
  <c r="O4" i="31"/>
  <c r="R4" i="31"/>
  <c r="F16" i="30"/>
  <c r="AA15" i="30"/>
  <c r="AD15" i="30"/>
  <c r="Z15" i="30"/>
  <c r="AC15" i="30"/>
  <c r="AB15" i="30"/>
  <c r="F15" i="30"/>
  <c r="AA14" i="30"/>
  <c r="AD14" i="30"/>
  <c r="Z14" i="30"/>
  <c r="AC14" i="30"/>
  <c r="Y14" i="30"/>
  <c r="AB14" i="30"/>
  <c r="F14" i="30"/>
  <c r="AA13" i="30"/>
  <c r="AD13" i="30"/>
  <c r="Z13" i="30"/>
  <c r="AC13" i="30"/>
  <c r="Y13" i="30"/>
  <c r="AB13" i="30"/>
  <c r="F13" i="30"/>
  <c r="AA12" i="30"/>
  <c r="AD12" i="30"/>
  <c r="Z12" i="30"/>
  <c r="AC12" i="30"/>
  <c r="Y12" i="30"/>
  <c r="AB12" i="30"/>
  <c r="F12" i="30"/>
  <c r="AA11" i="30"/>
  <c r="AD11" i="30"/>
  <c r="Z11" i="30"/>
  <c r="AC11" i="30"/>
  <c r="Y11" i="30"/>
  <c r="AB11" i="30"/>
  <c r="F11" i="30"/>
  <c r="AA10" i="30"/>
  <c r="AD10" i="30"/>
  <c r="Z10" i="30"/>
  <c r="AC10" i="30"/>
  <c r="Y10" i="30"/>
  <c r="AB10" i="30"/>
  <c r="F10" i="30"/>
  <c r="AA9" i="30"/>
  <c r="AD9" i="30"/>
  <c r="Z9" i="30"/>
  <c r="AC9" i="30"/>
  <c r="Y9" i="30"/>
  <c r="AB9" i="30"/>
  <c r="F9" i="30"/>
  <c r="AA8" i="30"/>
  <c r="AD8" i="30"/>
  <c r="Z8" i="30"/>
  <c r="AC8" i="30"/>
  <c r="Y8" i="30"/>
  <c r="AB8" i="30"/>
  <c r="F8" i="30"/>
  <c r="AA7" i="30"/>
  <c r="AD7" i="30"/>
  <c r="Z7" i="30"/>
  <c r="AC7" i="30"/>
  <c r="Y7" i="30"/>
  <c r="AB7" i="30"/>
  <c r="F7" i="30"/>
  <c r="AA6" i="30"/>
  <c r="AD6" i="30"/>
  <c r="Z6" i="30"/>
  <c r="AC6" i="30"/>
  <c r="Y6" i="30"/>
  <c r="AB6" i="30"/>
  <c r="F6" i="30"/>
  <c r="AA5" i="30"/>
  <c r="AD5" i="30"/>
  <c r="Z5" i="30"/>
  <c r="AC5" i="30"/>
  <c r="Y5" i="30"/>
  <c r="AB5" i="30"/>
  <c r="Q5" i="30"/>
  <c r="T5" i="30"/>
  <c r="P5" i="30"/>
  <c r="S5" i="30"/>
  <c r="O5" i="30"/>
  <c r="R5" i="30"/>
  <c r="F5" i="30"/>
  <c r="AA4" i="30"/>
  <c r="AD4" i="30"/>
  <c r="Z4" i="30"/>
  <c r="AC4" i="30"/>
  <c r="Y4" i="30"/>
  <c r="AB4" i="30"/>
  <c r="AC15" i="1"/>
  <c r="AC16" i="1"/>
  <c r="U12" i="31"/>
  <c r="AC14" i="1"/>
  <c r="U8" i="31"/>
  <c r="U16" i="31"/>
  <c r="U14" i="31"/>
  <c r="AC8" i="1"/>
  <c r="AC9" i="1"/>
  <c r="AC10" i="1"/>
  <c r="AC5" i="1"/>
  <c r="AC12" i="1"/>
  <c r="AC4" i="1"/>
  <c r="AD9" i="1"/>
  <c r="AE9" i="1"/>
  <c r="AC6" i="1"/>
  <c r="AC11" i="1"/>
  <c r="AC13" i="1"/>
  <c r="AC7" i="1"/>
  <c r="U6" i="31"/>
  <c r="AE6" i="31"/>
  <c r="AE4" i="31"/>
  <c r="AF6" i="31"/>
  <c r="AG6" i="31"/>
  <c r="AE8" i="31"/>
  <c r="AF8" i="31"/>
  <c r="AG8" i="31"/>
  <c r="AE12" i="31"/>
  <c r="AE14" i="31"/>
  <c r="AE16" i="31"/>
  <c r="AF12" i="31"/>
  <c r="AG12" i="31"/>
  <c r="U4" i="31"/>
  <c r="V12" i="31"/>
  <c r="W12" i="31"/>
  <c r="AE5" i="31"/>
  <c r="AF14" i="31"/>
  <c r="AG14" i="31"/>
  <c r="AE7" i="31"/>
  <c r="AF16" i="31"/>
  <c r="AG16" i="31"/>
  <c r="AE11" i="31"/>
  <c r="AE13" i="31"/>
  <c r="AE15" i="31"/>
  <c r="AE17" i="31"/>
  <c r="U18" i="31"/>
  <c r="AF11" i="31"/>
  <c r="AG11" i="31"/>
  <c r="U5" i="31"/>
  <c r="V5" i="31"/>
  <c r="W5" i="31"/>
  <c r="U7" i="31"/>
  <c r="U11" i="31"/>
  <c r="U13" i="31"/>
  <c r="U15" i="31"/>
  <c r="U17" i="31"/>
  <c r="AE15" i="30"/>
  <c r="AE12" i="30"/>
  <c r="AE5" i="30"/>
  <c r="AE13" i="30"/>
  <c r="AE4" i="30"/>
  <c r="AF5" i="30"/>
  <c r="AG5" i="30"/>
  <c r="U5" i="30"/>
  <c r="AE14" i="30"/>
  <c r="AE8" i="30"/>
  <c r="AE10" i="30"/>
  <c r="AE6" i="30"/>
  <c r="AE7" i="30"/>
  <c r="AE9" i="30"/>
  <c r="AE11" i="30"/>
  <c r="AD10" i="1"/>
  <c r="AE10" i="1"/>
  <c r="AD13" i="1"/>
  <c r="V15" i="31"/>
  <c r="W15" i="31"/>
  <c r="AD11" i="1"/>
  <c r="AE11" i="1"/>
  <c r="AF17" i="31"/>
  <c r="AG17" i="31"/>
  <c r="AF15" i="31"/>
  <c r="AG15" i="31"/>
  <c r="AD12" i="1"/>
  <c r="AE12" i="1"/>
  <c r="AD16" i="1"/>
  <c r="AE16" i="1"/>
  <c r="W5" i="1"/>
  <c r="AF13" i="31"/>
  <c r="AG13" i="31"/>
  <c r="V6" i="31"/>
  <c r="W6" i="31"/>
  <c r="AD7" i="1"/>
  <c r="AE7" i="1"/>
  <c r="AD6" i="1"/>
  <c r="AE6" i="1"/>
  <c r="AD5" i="1"/>
  <c r="AE5" i="1"/>
  <c r="AD14" i="1"/>
  <c r="AE14" i="1"/>
  <c r="AD15" i="1"/>
  <c r="AE15" i="1"/>
  <c r="AE13" i="1"/>
  <c r="AD8" i="1"/>
  <c r="AE8" i="1"/>
  <c r="V14" i="31"/>
  <c r="W14" i="31"/>
  <c r="V11" i="31"/>
  <c r="W11" i="31"/>
  <c r="AF5" i="31"/>
  <c r="AG5" i="31"/>
  <c r="V16" i="31"/>
  <c r="W16" i="31"/>
  <c r="V13" i="31"/>
  <c r="W13" i="31"/>
  <c r="V8" i="31"/>
  <c r="W8" i="31"/>
  <c r="V18" i="31"/>
  <c r="W18" i="31"/>
  <c r="V17" i="31"/>
  <c r="W17" i="31"/>
  <c r="V7" i="31"/>
  <c r="W7" i="31"/>
  <c r="AF7" i="31"/>
  <c r="AG7" i="31"/>
  <c r="W10" i="30"/>
  <c r="W14" i="30"/>
  <c r="AF7" i="30"/>
  <c r="AG7" i="30"/>
  <c r="AF8" i="30"/>
  <c r="AG8" i="30"/>
  <c r="AF9" i="30"/>
  <c r="AG9" i="30"/>
  <c r="AF10" i="30"/>
  <c r="AG10" i="30"/>
  <c r="AF11" i="30"/>
  <c r="AG11" i="30"/>
  <c r="AF6" i="30"/>
  <c r="AG6" i="30"/>
  <c r="AF12" i="30"/>
  <c r="AG12" i="30"/>
  <c r="AF15" i="30"/>
  <c r="AG15" i="30"/>
  <c r="W12" i="30"/>
  <c r="W15" i="30"/>
  <c r="AF13" i="30"/>
  <c r="AG13" i="30"/>
  <c r="W7" i="30"/>
  <c r="W16" i="30"/>
  <c r="W9" i="30"/>
  <c r="W6" i="30"/>
  <c r="W8" i="30"/>
  <c r="W11" i="30"/>
  <c r="AF14" i="30"/>
  <c r="AG14" i="30"/>
  <c r="V5" i="30"/>
  <c r="W5" i="30"/>
  <c r="W13" i="30"/>
  <c r="AA17" i="29"/>
  <c r="AD17" i="29"/>
  <c r="Z17" i="29"/>
  <c r="AC17" i="29"/>
  <c r="Y17" i="29"/>
  <c r="AB17" i="29"/>
  <c r="AA16" i="29"/>
  <c r="AD16" i="29"/>
  <c r="Z16" i="29"/>
  <c r="AC16" i="29"/>
  <c r="Y16" i="29"/>
  <c r="AB16" i="29"/>
  <c r="AA15" i="29"/>
  <c r="AD15" i="29"/>
  <c r="Z15" i="29"/>
  <c r="AC15" i="29"/>
  <c r="Y15" i="29"/>
  <c r="AB15" i="29"/>
  <c r="AA13" i="29"/>
  <c r="AD13" i="29"/>
  <c r="Z13" i="29"/>
  <c r="AC13" i="29"/>
  <c r="Y13" i="29"/>
  <c r="AB13" i="29"/>
  <c r="AA12" i="29"/>
  <c r="AD12" i="29"/>
  <c r="Z12" i="29"/>
  <c r="AC12" i="29"/>
  <c r="Y12" i="29"/>
  <c r="AB12" i="29"/>
  <c r="AA11" i="29"/>
  <c r="AD11" i="29"/>
  <c r="Z11" i="29"/>
  <c r="AC11" i="29"/>
  <c r="Y11" i="29"/>
  <c r="AB11" i="29"/>
  <c r="AA10" i="29"/>
  <c r="AD10" i="29"/>
  <c r="Z10" i="29"/>
  <c r="AC10" i="29"/>
  <c r="Y10" i="29"/>
  <c r="AB10" i="29"/>
  <c r="AA9" i="29"/>
  <c r="AD9" i="29"/>
  <c r="Z9" i="29"/>
  <c r="AC9" i="29"/>
  <c r="Y9" i="29"/>
  <c r="AB9" i="29"/>
  <c r="AA8" i="29"/>
  <c r="AD8" i="29"/>
  <c r="Z8" i="29"/>
  <c r="AC8" i="29"/>
  <c r="Y8" i="29"/>
  <c r="AB8" i="29"/>
  <c r="AA7" i="29"/>
  <c r="AD7" i="29"/>
  <c r="Z7" i="29"/>
  <c r="AC7" i="29"/>
  <c r="Y7" i="29"/>
  <c r="AB7" i="29"/>
  <c r="AA6" i="29"/>
  <c r="AD6" i="29"/>
  <c r="Z6" i="29"/>
  <c r="AC6" i="29"/>
  <c r="Y6" i="29"/>
  <c r="AB6" i="29"/>
  <c r="AA5" i="29"/>
  <c r="AD5" i="29"/>
  <c r="Z5" i="29"/>
  <c r="AC5" i="29"/>
  <c r="Y5" i="29"/>
  <c r="AB5" i="29"/>
  <c r="Q16" i="27"/>
  <c r="T16" i="27"/>
  <c r="P16" i="27"/>
  <c r="S16" i="27"/>
  <c r="O16" i="27"/>
  <c r="R16" i="27"/>
  <c r="AA15" i="27"/>
  <c r="AD15" i="27"/>
  <c r="Z15" i="27"/>
  <c r="AC15" i="27"/>
  <c r="Y15" i="27"/>
  <c r="AB15" i="27"/>
  <c r="Q15" i="27"/>
  <c r="T15" i="27"/>
  <c r="P15" i="27"/>
  <c r="S15" i="27"/>
  <c r="O15" i="27"/>
  <c r="R15" i="27"/>
  <c r="AA14" i="27"/>
  <c r="AD14" i="27"/>
  <c r="Z14" i="27"/>
  <c r="AC14" i="27"/>
  <c r="Y14" i="27"/>
  <c r="AB14" i="27"/>
  <c r="Q14" i="27"/>
  <c r="T14" i="27"/>
  <c r="P14" i="27"/>
  <c r="S14" i="27"/>
  <c r="O14" i="27"/>
  <c r="R14" i="27"/>
  <c r="AA13" i="27"/>
  <c r="AD13" i="27"/>
  <c r="Z13" i="27"/>
  <c r="AC13" i="27"/>
  <c r="Y13" i="27"/>
  <c r="AB13" i="27"/>
  <c r="Q13" i="27"/>
  <c r="T13" i="27"/>
  <c r="P13" i="27"/>
  <c r="S13" i="27"/>
  <c r="O13" i="27"/>
  <c r="R13" i="27"/>
  <c r="F13" i="27"/>
  <c r="AA12" i="27"/>
  <c r="AD12" i="27"/>
  <c r="Z12" i="27"/>
  <c r="AC12" i="27"/>
  <c r="Y12" i="27"/>
  <c r="AB12" i="27"/>
  <c r="Q12" i="27"/>
  <c r="T12" i="27"/>
  <c r="P12" i="27"/>
  <c r="S12" i="27"/>
  <c r="O12" i="27"/>
  <c r="R12" i="27"/>
  <c r="F12" i="27"/>
  <c r="AA11" i="27"/>
  <c r="AD11" i="27"/>
  <c r="Z11" i="27"/>
  <c r="AC11" i="27"/>
  <c r="Y11" i="27"/>
  <c r="AB11" i="27"/>
  <c r="Q11" i="27"/>
  <c r="T11" i="27"/>
  <c r="P11" i="27"/>
  <c r="S11" i="27"/>
  <c r="O11" i="27"/>
  <c r="R11" i="27"/>
  <c r="F11" i="27"/>
  <c r="AA10" i="27"/>
  <c r="AD10" i="27"/>
  <c r="Z10" i="27"/>
  <c r="AC10" i="27"/>
  <c r="Y10" i="27"/>
  <c r="AB10" i="27"/>
  <c r="Q10" i="27"/>
  <c r="T10" i="27"/>
  <c r="P10" i="27"/>
  <c r="S10" i="27"/>
  <c r="O10" i="27"/>
  <c r="R10" i="27"/>
  <c r="F10" i="27"/>
  <c r="AA9" i="27"/>
  <c r="AD9" i="27"/>
  <c r="Z9" i="27"/>
  <c r="AC9" i="27"/>
  <c r="Y9" i="27"/>
  <c r="AB9" i="27"/>
  <c r="Q9" i="27"/>
  <c r="T9" i="27"/>
  <c r="P9" i="27"/>
  <c r="S9" i="27"/>
  <c r="O9" i="27"/>
  <c r="R9" i="27"/>
  <c r="F9" i="27"/>
  <c r="AA8" i="27"/>
  <c r="AD8" i="27"/>
  <c r="Z8" i="27"/>
  <c r="AC8" i="27"/>
  <c r="Y8" i="27"/>
  <c r="AB8" i="27"/>
  <c r="Q8" i="27"/>
  <c r="T8" i="27"/>
  <c r="P8" i="27"/>
  <c r="S8" i="27"/>
  <c r="O8" i="27"/>
  <c r="R8" i="27"/>
  <c r="F8" i="27"/>
  <c r="AA7" i="27"/>
  <c r="AD7" i="27"/>
  <c r="Z7" i="27"/>
  <c r="AC7" i="27"/>
  <c r="Y7" i="27"/>
  <c r="AB7" i="27"/>
  <c r="Q7" i="27"/>
  <c r="T7" i="27"/>
  <c r="P7" i="27"/>
  <c r="S7" i="27"/>
  <c r="O7" i="27"/>
  <c r="R7" i="27"/>
  <c r="F7" i="27"/>
  <c r="AA6" i="27"/>
  <c r="AD6" i="27"/>
  <c r="Z6" i="27"/>
  <c r="AC6" i="27"/>
  <c r="Y6" i="27"/>
  <c r="AB6" i="27"/>
  <c r="Q6" i="27"/>
  <c r="T6" i="27"/>
  <c r="P6" i="27"/>
  <c r="S6" i="27"/>
  <c r="O6" i="27"/>
  <c r="R6" i="27"/>
  <c r="F6" i="27"/>
  <c r="AA5" i="27"/>
  <c r="AD5" i="27"/>
  <c r="Z5" i="27"/>
  <c r="AC5" i="27"/>
  <c r="Y5" i="27"/>
  <c r="AB5" i="27"/>
  <c r="Q5" i="27"/>
  <c r="T5" i="27"/>
  <c r="P5" i="27"/>
  <c r="S5" i="27"/>
  <c r="O5" i="27"/>
  <c r="R5" i="27"/>
  <c r="F5" i="27"/>
  <c r="AA4" i="27"/>
  <c r="AD4" i="27"/>
  <c r="Z4" i="27"/>
  <c r="AC4" i="27"/>
  <c r="Y4" i="27"/>
  <c r="AB4" i="27"/>
  <c r="Q4" i="27"/>
  <c r="T4" i="27"/>
  <c r="P4" i="27"/>
  <c r="S4" i="27"/>
  <c r="O4" i="27"/>
  <c r="R4" i="27"/>
  <c r="Q17" i="26"/>
  <c r="T17" i="26"/>
  <c r="P17" i="26"/>
  <c r="S17" i="26"/>
  <c r="O17" i="26"/>
  <c r="R17" i="26"/>
  <c r="AA16" i="26"/>
  <c r="AD16" i="26"/>
  <c r="Z16" i="26"/>
  <c r="AC16" i="26"/>
  <c r="Y16" i="26"/>
  <c r="AB16" i="26"/>
  <c r="Q16" i="26"/>
  <c r="T16" i="26"/>
  <c r="P16" i="26"/>
  <c r="S16" i="26"/>
  <c r="O16" i="26"/>
  <c r="R16" i="26"/>
  <c r="AA15" i="26"/>
  <c r="AD15" i="26"/>
  <c r="Z15" i="26"/>
  <c r="AC15" i="26"/>
  <c r="Y15" i="26"/>
  <c r="AB15" i="26"/>
  <c r="Q15" i="26"/>
  <c r="T15" i="26"/>
  <c r="P15" i="26"/>
  <c r="S15" i="26"/>
  <c r="O15" i="26"/>
  <c r="R15" i="26"/>
  <c r="AA14" i="26"/>
  <c r="AD14" i="26"/>
  <c r="Z14" i="26"/>
  <c r="AC14" i="26"/>
  <c r="Y14" i="26"/>
  <c r="AB14" i="26"/>
  <c r="Q14" i="26"/>
  <c r="T14" i="26"/>
  <c r="P14" i="26"/>
  <c r="S14" i="26"/>
  <c r="O14" i="26"/>
  <c r="R14" i="26"/>
  <c r="AA13" i="26"/>
  <c r="AD13" i="26"/>
  <c r="Z13" i="26"/>
  <c r="AC13" i="26"/>
  <c r="Y13" i="26"/>
  <c r="AB13" i="26"/>
  <c r="Q13" i="26"/>
  <c r="T13" i="26"/>
  <c r="P13" i="26"/>
  <c r="S13" i="26"/>
  <c r="O13" i="26"/>
  <c r="R13" i="26"/>
  <c r="AA12" i="26"/>
  <c r="AD12" i="26"/>
  <c r="Z12" i="26"/>
  <c r="AC12" i="26"/>
  <c r="Y12" i="26"/>
  <c r="AB12" i="26"/>
  <c r="Q12" i="26"/>
  <c r="T12" i="26"/>
  <c r="P12" i="26"/>
  <c r="S12" i="26"/>
  <c r="O12" i="26"/>
  <c r="R12" i="26"/>
  <c r="AA11" i="26"/>
  <c r="AD11" i="26"/>
  <c r="Z11" i="26"/>
  <c r="AC11" i="26"/>
  <c r="Y11" i="26"/>
  <c r="AB11" i="26"/>
  <c r="Q11" i="26"/>
  <c r="T11" i="26"/>
  <c r="P11" i="26"/>
  <c r="S11" i="26"/>
  <c r="O11" i="26"/>
  <c r="R11" i="26"/>
  <c r="AA10" i="26"/>
  <c r="AD10" i="26"/>
  <c r="Z10" i="26"/>
  <c r="AC10" i="26"/>
  <c r="Y10" i="26"/>
  <c r="AB10" i="26"/>
  <c r="Q10" i="26"/>
  <c r="T10" i="26"/>
  <c r="P10" i="26"/>
  <c r="S10" i="26"/>
  <c r="O10" i="26"/>
  <c r="R10" i="26"/>
  <c r="AA9" i="26"/>
  <c r="AD9" i="26"/>
  <c r="Z9" i="26"/>
  <c r="AC9" i="26"/>
  <c r="Y9" i="26"/>
  <c r="AB9" i="26"/>
  <c r="Q9" i="26"/>
  <c r="T9" i="26"/>
  <c r="P9" i="26"/>
  <c r="S9" i="26"/>
  <c r="O9" i="26"/>
  <c r="R9" i="26"/>
  <c r="AA8" i="26"/>
  <c r="AD8" i="26"/>
  <c r="Z8" i="26"/>
  <c r="AC8" i="26"/>
  <c r="Y8" i="26"/>
  <c r="AB8" i="26"/>
  <c r="Q8" i="26"/>
  <c r="T8" i="26"/>
  <c r="P8" i="26"/>
  <c r="S8" i="26"/>
  <c r="O8" i="26"/>
  <c r="R8" i="26"/>
  <c r="AA7" i="26"/>
  <c r="AD7" i="26"/>
  <c r="Z7" i="26"/>
  <c r="AC7" i="26"/>
  <c r="Y7" i="26"/>
  <c r="AB7" i="26"/>
  <c r="Q7" i="26"/>
  <c r="T7" i="26"/>
  <c r="P7" i="26"/>
  <c r="S7" i="26"/>
  <c r="O7" i="26"/>
  <c r="R7" i="26"/>
  <c r="F7" i="26"/>
  <c r="AA6" i="26"/>
  <c r="AD6" i="26"/>
  <c r="Z6" i="26"/>
  <c r="AC6" i="26"/>
  <c r="Y6" i="26"/>
  <c r="AB6" i="26"/>
  <c r="Q6" i="26"/>
  <c r="T6" i="26"/>
  <c r="P6" i="26"/>
  <c r="S6" i="26"/>
  <c r="O6" i="26"/>
  <c r="R6" i="26"/>
  <c r="F6" i="26"/>
  <c r="AA4" i="26"/>
  <c r="AD4" i="26"/>
  <c r="Z4" i="26"/>
  <c r="AC4" i="26"/>
  <c r="Y4" i="26"/>
  <c r="AB4" i="26"/>
  <c r="Q4" i="26"/>
  <c r="T4" i="26"/>
  <c r="P4" i="26"/>
  <c r="S4" i="26"/>
  <c r="O4" i="26"/>
  <c r="R4" i="26"/>
  <c r="Q16" i="25"/>
  <c r="T16" i="25"/>
  <c r="P16" i="25"/>
  <c r="S16" i="25"/>
  <c r="O16" i="25"/>
  <c r="R16" i="25"/>
  <c r="AA15" i="25"/>
  <c r="AD15" i="25"/>
  <c r="Z15" i="25"/>
  <c r="AC15" i="25"/>
  <c r="Y15" i="25"/>
  <c r="AB15" i="25"/>
  <c r="Q15" i="25"/>
  <c r="T15" i="25"/>
  <c r="P15" i="25"/>
  <c r="S15" i="25"/>
  <c r="O15" i="25"/>
  <c r="R15" i="25"/>
  <c r="AA14" i="25"/>
  <c r="AD14" i="25"/>
  <c r="Z14" i="25"/>
  <c r="AC14" i="25"/>
  <c r="Y14" i="25"/>
  <c r="AB14" i="25"/>
  <c r="Q14" i="25"/>
  <c r="T14" i="25"/>
  <c r="P14" i="25"/>
  <c r="S14" i="25"/>
  <c r="O14" i="25"/>
  <c r="R14" i="25"/>
  <c r="AA13" i="25"/>
  <c r="AD13" i="25"/>
  <c r="Z13" i="25"/>
  <c r="AC13" i="25"/>
  <c r="Y13" i="25"/>
  <c r="AB13" i="25"/>
  <c r="Q13" i="25"/>
  <c r="T13" i="25"/>
  <c r="P13" i="25"/>
  <c r="S13" i="25"/>
  <c r="O13" i="25"/>
  <c r="R13" i="25"/>
  <c r="AA12" i="25"/>
  <c r="AD12" i="25"/>
  <c r="Z12" i="25"/>
  <c r="AC12" i="25"/>
  <c r="Y12" i="25"/>
  <c r="AB12" i="25"/>
  <c r="Q12" i="25"/>
  <c r="T12" i="25"/>
  <c r="P12" i="25"/>
  <c r="S12" i="25"/>
  <c r="O12" i="25"/>
  <c r="R12" i="25"/>
  <c r="AA11" i="25"/>
  <c r="AD11" i="25"/>
  <c r="Z11" i="25"/>
  <c r="AC11" i="25"/>
  <c r="Y11" i="25"/>
  <c r="AB11" i="25"/>
  <c r="Q11" i="25"/>
  <c r="T11" i="25"/>
  <c r="P11" i="25"/>
  <c r="S11" i="25"/>
  <c r="O11" i="25"/>
  <c r="R11" i="25"/>
  <c r="AA10" i="25"/>
  <c r="AD10" i="25"/>
  <c r="Z10" i="25"/>
  <c r="AC10" i="25"/>
  <c r="Y10" i="25"/>
  <c r="AB10" i="25"/>
  <c r="Q10" i="25"/>
  <c r="T10" i="25"/>
  <c r="P10" i="25"/>
  <c r="S10" i="25"/>
  <c r="O10" i="25"/>
  <c r="R10" i="25"/>
  <c r="U10" i="25"/>
  <c r="AA9" i="25"/>
  <c r="AD9" i="25"/>
  <c r="Z9" i="25"/>
  <c r="AC9" i="25"/>
  <c r="Y9" i="25"/>
  <c r="AB9" i="25"/>
  <c r="Q9" i="25"/>
  <c r="T9" i="25"/>
  <c r="P9" i="25"/>
  <c r="S9" i="25"/>
  <c r="O9" i="25"/>
  <c r="R9" i="25"/>
  <c r="AA8" i="25"/>
  <c r="AD8" i="25"/>
  <c r="Z8" i="25"/>
  <c r="AC8" i="25"/>
  <c r="Y8" i="25"/>
  <c r="AB8" i="25"/>
  <c r="Q8" i="25"/>
  <c r="T8" i="25"/>
  <c r="P8" i="25"/>
  <c r="S8" i="25"/>
  <c r="O8" i="25"/>
  <c r="R8" i="25"/>
  <c r="AA7" i="25"/>
  <c r="AD7" i="25"/>
  <c r="Z7" i="25"/>
  <c r="AC7" i="25"/>
  <c r="Y7" i="25"/>
  <c r="AB7" i="25"/>
  <c r="Q7" i="25"/>
  <c r="T7" i="25"/>
  <c r="P7" i="25"/>
  <c r="S7" i="25"/>
  <c r="O7" i="25"/>
  <c r="R7" i="25"/>
  <c r="AA6" i="25"/>
  <c r="AD6" i="25"/>
  <c r="Z6" i="25"/>
  <c r="AC6" i="25"/>
  <c r="Y6" i="25"/>
  <c r="AB6" i="25"/>
  <c r="Q6" i="25"/>
  <c r="T6" i="25"/>
  <c r="P6" i="25"/>
  <c r="S6" i="25"/>
  <c r="O6" i="25"/>
  <c r="R6" i="25"/>
  <c r="F6" i="25"/>
  <c r="AA5" i="25"/>
  <c r="AD5" i="25"/>
  <c r="Z5" i="25"/>
  <c r="AC5" i="25"/>
  <c r="Y5" i="25"/>
  <c r="AB5" i="25"/>
  <c r="Q5" i="25"/>
  <c r="T5" i="25"/>
  <c r="P5" i="25"/>
  <c r="S5" i="25"/>
  <c r="O5" i="25"/>
  <c r="R5" i="25"/>
  <c r="F5" i="25"/>
  <c r="AA4" i="25"/>
  <c r="AD4" i="25"/>
  <c r="Z4" i="25"/>
  <c r="AC4" i="25"/>
  <c r="Y4" i="25"/>
  <c r="AB4" i="25"/>
  <c r="Q4" i="25"/>
  <c r="T4" i="25"/>
  <c r="P4" i="25"/>
  <c r="S4" i="25"/>
  <c r="O4" i="25"/>
  <c r="R4" i="25"/>
  <c r="Q16" i="24"/>
  <c r="T16" i="24"/>
  <c r="P16" i="24"/>
  <c r="S16" i="24"/>
  <c r="O16" i="24"/>
  <c r="R16" i="24"/>
  <c r="AA15" i="24"/>
  <c r="AD15" i="24"/>
  <c r="Z15" i="24"/>
  <c r="AC15" i="24"/>
  <c r="Y15" i="24"/>
  <c r="AB15" i="24"/>
  <c r="Q15" i="24"/>
  <c r="T15" i="24"/>
  <c r="P15" i="24"/>
  <c r="S15" i="24"/>
  <c r="O15" i="24"/>
  <c r="R15" i="24"/>
  <c r="AA14" i="24"/>
  <c r="AD14" i="24"/>
  <c r="Z14" i="24"/>
  <c r="AC14" i="24"/>
  <c r="Y14" i="24"/>
  <c r="AB14" i="24"/>
  <c r="Q14" i="24"/>
  <c r="T14" i="24"/>
  <c r="P14" i="24"/>
  <c r="S14" i="24"/>
  <c r="O14" i="24"/>
  <c r="R14" i="24"/>
  <c r="AA13" i="24"/>
  <c r="AD13" i="24"/>
  <c r="Z13" i="24"/>
  <c r="AC13" i="24"/>
  <c r="Y13" i="24"/>
  <c r="AB13" i="24"/>
  <c r="Q13" i="24"/>
  <c r="T13" i="24"/>
  <c r="P13" i="24"/>
  <c r="S13" i="24"/>
  <c r="O13" i="24"/>
  <c r="R13" i="24"/>
  <c r="AA12" i="24"/>
  <c r="AD12" i="24"/>
  <c r="Z12" i="24"/>
  <c r="AC12" i="24"/>
  <c r="Y12" i="24"/>
  <c r="AB12" i="24"/>
  <c r="Q12" i="24"/>
  <c r="T12" i="24"/>
  <c r="P12" i="24"/>
  <c r="S12" i="24"/>
  <c r="O12" i="24"/>
  <c r="R12" i="24"/>
  <c r="F12" i="24"/>
  <c r="AA11" i="24"/>
  <c r="AD11" i="24"/>
  <c r="Z11" i="24"/>
  <c r="AC11" i="24"/>
  <c r="Y11" i="24"/>
  <c r="AB11" i="24"/>
  <c r="Q11" i="24"/>
  <c r="T11" i="24"/>
  <c r="P11" i="24"/>
  <c r="S11" i="24"/>
  <c r="O11" i="24"/>
  <c r="R11" i="24"/>
  <c r="F11" i="24"/>
  <c r="AA10" i="24"/>
  <c r="AD10" i="24"/>
  <c r="Z10" i="24"/>
  <c r="AC10" i="24"/>
  <c r="Y10" i="24"/>
  <c r="AB10" i="24"/>
  <c r="Q10" i="24"/>
  <c r="T10" i="24"/>
  <c r="P10" i="24"/>
  <c r="S10" i="24"/>
  <c r="O10" i="24"/>
  <c r="R10" i="24"/>
  <c r="F10" i="24"/>
  <c r="AA9" i="24"/>
  <c r="AD9" i="24"/>
  <c r="Z9" i="24"/>
  <c r="AC9" i="24"/>
  <c r="Y9" i="24"/>
  <c r="AB9" i="24"/>
  <c r="Q9" i="24"/>
  <c r="T9" i="24"/>
  <c r="P9" i="24"/>
  <c r="S9" i="24"/>
  <c r="O9" i="24"/>
  <c r="R9" i="24"/>
  <c r="F9" i="24"/>
  <c r="AA8" i="24"/>
  <c r="AD8" i="24"/>
  <c r="Z8" i="24"/>
  <c r="AC8" i="24"/>
  <c r="Y8" i="24"/>
  <c r="AB8" i="24"/>
  <c r="Q8" i="24"/>
  <c r="T8" i="24"/>
  <c r="P8" i="24"/>
  <c r="S8" i="24"/>
  <c r="O8" i="24"/>
  <c r="R8" i="24"/>
  <c r="F8" i="24"/>
  <c r="AA7" i="24"/>
  <c r="AD7" i="24"/>
  <c r="Z7" i="24"/>
  <c r="AC7" i="24"/>
  <c r="Y7" i="24"/>
  <c r="AB7" i="24"/>
  <c r="Q7" i="24"/>
  <c r="T7" i="24"/>
  <c r="P7" i="24"/>
  <c r="S7" i="24"/>
  <c r="O7" i="24"/>
  <c r="R7" i="24"/>
  <c r="F7" i="24"/>
  <c r="AA6" i="24"/>
  <c r="AD6" i="24"/>
  <c r="Z6" i="24"/>
  <c r="AC6" i="24"/>
  <c r="Y6" i="24"/>
  <c r="AB6" i="24"/>
  <c r="Q6" i="24"/>
  <c r="T6" i="24"/>
  <c r="P6" i="24"/>
  <c r="S6" i="24"/>
  <c r="O6" i="24"/>
  <c r="R6" i="24"/>
  <c r="F6" i="24"/>
  <c r="AA5" i="24"/>
  <c r="AD5" i="24"/>
  <c r="Z5" i="24"/>
  <c r="AC5" i="24"/>
  <c r="Y5" i="24"/>
  <c r="AB5" i="24"/>
  <c r="Q5" i="24"/>
  <c r="T5" i="24"/>
  <c r="P5" i="24"/>
  <c r="S5" i="24"/>
  <c r="O5" i="24"/>
  <c r="R5" i="24"/>
  <c r="F5" i="24"/>
  <c r="AA4" i="24"/>
  <c r="AD4" i="24"/>
  <c r="Z4" i="24"/>
  <c r="AC4" i="24"/>
  <c r="Y4" i="24"/>
  <c r="AB4" i="24"/>
  <c r="Q4" i="24"/>
  <c r="T4" i="24"/>
  <c r="P4" i="24"/>
  <c r="S4" i="24"/>
  <c r="O4" i="24"/>
  <c r="R4" i="24"/>
  <c r="AA16" i="11"/>
  <c r="AD16" i="11"/>
  <c r="Z16" i="11"/>
  <c r="AC16" i="11"/>
  <c r="Y16" i="11"/>
  <c r="AB16" i="11"/>
  <c r="Q16" i="11"/>
  <c r="T16" i="11"/>
  <c r="P16" i="11"/>
  <c r="S16" i="11"/>
  <c r="O16" i="11"/>
  <c r="R16" i="11"/>
  <c r="AA15" i="11"/>
  <c r="AD15" i="11"/>
  <c r="Z15" i="11"/>
  <c r="AC15" i="11"/>
  <c r="Y15" i="11"/>
  <c r="AB15" i="11"/>
  <c r="Q15" i="11"/>
  <c r="T15" i="11"/>
  <c r="P15" i="11"/>
  <c r="S15" i="11"/>
  <c r="O15" i="11"/>
  <c r="R15" i="11"/>
  <c r="AA14" i="11"/>
  <c r="AD14" i="11"/>
  <c r="Z14" i="11"/>
  <c r="AC14" i="11"/>
  <c r="Y14" i="11"/>
  <c r="AB14" i="11"/>
  <c r="Q14" i="11"/>
  <c r="T14" i="11"/>
  <c r="P14" i="11"/>
  <c r="S14" i="11"/>
  <c r="O14" i="11"/>
  <c r="R14" i="11"/>
  <c r="AA13" i="11"/>
  <c r="AD13" i="11"/>
  <c r="Z13" i="11"/>
  <c r="AC13" i="11"/>
  <c r="Y13" i="11"/>
  <c r="AB13" i="11"/>
  <c r="Q13" i="11"/>
  <c r="T13" i="11"/>
  <c r="P13" i="11"/>
  <c r="S13" i="11"/>
  <c r="O13" i="11"/>
  <c r="R13" i="11"/>
  <c r="AA12" i="11"/>
  <c r="AD12" i="11"/>
  <c r="Z12" i="11"/>
  <c r="AC12" i="11"/>
  <c r="Y12" i="11"/>
  <c r="AB12" i="11"/>
  <c r="Q12" i="11"/>
  <c r="T12" i="11"/>
  <c r="P12" i="11"/>
  <c r="S12" i="11"/>
  <c r="O12" i="11"/>
  <c r="R12" i="11"/>
  <c r="Y11" i="11"/>
  <c r="AB11" i="11"/>
  <c r="AA11" i="11"/>
  <c r="AD11" i="11"/>
  <c r="Z11" i="11"/>
  <c r="AC11" i="11"/>
  <c r="Q11" i="11"/>
  <c r="T11" i="11"/>
  <c r="P11" i="11"/>
  <c r="S11" i="11"/>
  <c r="O11" i="11"/>
  <c r="R11" i="11"/>
  <c r="AA10" i="11"/>
  <c r="AD10" i="11"/>
  <c r="Z10" i="11"/>
  <c r="AC10" i="11"/>
  <c r="Y10" i="11"/>
  <c r="AB10" i="11"/>
  <c r="Q10" i="11"/>
  <c r="T10" i="11"/>
  <c r="P10" i="11"/>
  <c r="S10" i="11"/>
  <c r="O10" i="11"/>
  <c r="R10" i="11"/>
  <c r="AA8" i="11"/>
  <c r="AD8" i="11"/>
  <c r="Z8" i="11"/>
  <c r="AC8" i="11"/>
  <c r="Y8" i="11"/>
  <c r="AB8" i="11"/>
  <c r="P8" i="11"/>
  <c r="S8" i="11"/>
  <c r="Q8" i="11"/>
  <c r="T8" i="11"/>
  <c r="O8" i="11"/>
  <c r="R8" i="11"/>
  <c r="AA7" i="11"/>
  <c r="AD7" i="11"/>
  <c r="Z7" i="11"/>
  <c r="AC7" i="11"/>
  <c r="Y7" i="11"/>
  <c r="AB7" i="11"/>
  <c r="AE7" i="11"/>
  <c r="Q7" i="11"/>
  <c r="T7" i="11"/>
  <c r="P7" i="11"/>
  <c r="S7" i="11"/>
  <c r="O7" i="11"/>
  <c r="R7" i="11"/>
  <c r="AA6" i="11"/>
  <c r="AD6" i="11"/>
  <c r="Z6" i="11"/>
  <c r="AC6" i="11"/>
  <c r="Y6" i="11"/>
  <c r="AB6" i="11"/>
  <c r="Q6" i="11"/>
  <c r="T6" i="11"/>
  <c r="P6" i="11"/>
  <c r="S6" i="11"/>
  <c r="O6" i="11"/>
  <c r="R6" i="11"/>
  <c r="AA5" i="11"/>
  <c r="AD5" i="11"/>
  <c r="Z5" i="11"/>
  <c r="AC5" i="11"/>
  <c r="Y5" i="11"/>
  <c r="AB5" i="11"/>
  <c r="Q5" i="11"/>
  <c r="T5" i="11"/>
  <c r="P5" i="11"/>
  <c r="S5" i="11"/>
  <c r="O5" i="11"/>
  <c r="R5" i="11"/>
  <c r="AA4" i="11"/>
  <c r="AD4" i="11"/>
  <c r="Z4" i="11"/>
  <c r="AC4" i="11"/>
  <c r="Y4" i="11"/>
  <c r="AB4" i="11"/>
  <c r="Q4" i="11"/>
  <c r="T4" i="11"/>
  <c r="P4" i="11"/>
  <c r="S4" i="11"/>
  <c r="R4" i="11"/>
  <c r="AA26" i="17"/>
  <c r="AD26" i="17"/>
  <c r="Z26" i="17"/>
  <c r="AC26" i="17"/>
  <c r="Y26" i="17"/>
  <c r="AB26" i="17"/>
  <c r="Q26" i="17"/>
  <c r="T26" i="17"/>
  <c r="P26" i="17"/>
  <c r="S26" i="17"/>
  <c r="O26" i="17"/>
  <c r="R26" i="17"/>
  <c r="AA25" i="17"/>
  <c r="AD25" i="17"/>
  <c r="Z25" i="17"/>
  <c r="AC25" i="17"/>
  <c r="Y25" i="17"/>
  <c r="AB25" i="17"/>
  <c r="Q25" i="17"/>
  <c r="T25" i="17"/>
  <c r="P25" i="17"/>
  <c r="S25" i="17"/>
  <c r="O25" i="17"/>
  <c r="R25" i="17"/>
  <c r="AA24" i="17"/>
  <c r="AD24" i="17"/>
  <c r="Z24" i="17"/>
  <c r="AC24" i="17"/>
  <c r="Y24" i="17"/>
  <c r="AB24" i="17"/>
  <c r="Q24" i="17"/>
  <c r="T24" i="17"/>
  <c r="P24" i="17"/>
  <c r="S24" i="17"/>
  <c r="O24" i="17"/>
  <c r="R24" i="17"/>
  <c r="AA23" i="17"/>
  <c r="AD23" i="17"/>
  <c r="Z23" i="17"/>
  <c r="AC23" i="17"/>
  <c r="Y23" i="17"/>
  <c r="AB23" i="17"/>
  <c r="Q23" i="17"/>
  <c r="T23" i="17"/>
  <c r="P23" i="17"/>
  <c r="S23" i="17"/>
  <c r="O23" i="17"/>
  <c r="R23" i="17"/>
  <c r="AA19" i="17"/>
  <c r="AD19" i="17"/>
  <c r="Z19" i="17"/>
  <c r="AC19" i="17"/>
  <c r="Y19" i="17"/>
  <c r="AB19" i="17"/>
  <c r="Q19" i="17"/>
  <c r="T19" i="17"/>
  <c r="P19" i="17"/>
  <c r="S19" i="17"/>
  <c r="O19" i="17"/>
  <c r="R19" i="17"/>
  <c r="AA18" i="17"/>
  <c r="AD18" i="17"/>
  <c r="Z18" i="17"/>
  <c r="AC18" i="17"/>
  <c r="Y18" i="17"/>
  <c r="AB18" i="17"/>
  <c r="Q18" i="17"/>
  <c r="T18" i="17"/>
  <c r="P18" i="17"/>
  <c r="S18" i="17"/>
  <c r="O18" i="17"/>
  <c r="R18" i="17"/>
  <c r="AA17" i="17"/>
  <c r="AD17" i="17"/>
  <c r="Z17" i="17"/>
  <c r="AC17" i="17"/>
  <c r="Y17" i="17"/>
  <c r="AB17" i="17"/>
  <c r="Q17" i="17"/>
  <c r="T17" i="17"/>
  <c r="P17" i="17"/>
  <c r="S17" i="17"/>
  <c r="O17" i="17"/>
  <c r="R17" i="17"/>
  <c r="AA16" i="17"/>
  <c r="AD16" i="17"/>
  <c r="Z16" i="17"/>
  <c r="AC16" i="17"/>
  <c r="Y16" i="17"/>
  <c r="AB16" i="17"/>
  <c r="Q16" i="17"/>
  <c r="T16" i="17"/>
  <c r="P16" i="17"/>
  <c r="S16" i="17"/>
  <c r="O16" i="17"/>
  <c r="R16" i="17"/>
  <c r="AA13" i="17"/>
  <c r="AD13" i="17"/>
  <c r="Z13" i="17"/>
  <c r="AC13" i="17"/>
  <c r="Y13" i="17"/>
  <c r="AB13" i="17"/>
  <c r="Q13" i="17"/>
  <c r="T13" i="17"/>
  <c r="P13" i="17"/>
  <c r="S13" i="17"/>
  <c r="O13" i="17"/>
  <c r="R13" i="17"/>
  <c r="AA11" i="17"/>
  <c r="AD11" i="17"/>
  <c r="Z11" i="17"/>
  <c r="AC11" i="17"/>
  <c r="Y11" i="17"/>
  <c r="AB11" i="17"/>
  <c r="Q11" i="17"/>
  <c r="T11" i="17"/>
  <c r="P11" i="17"/>
  <c r="S11" i="17"/>
  <c r="O11" i="17"/>
  <c r="R11" i="17"/>
  <c r="AA7" i="17"/>
  <c r="AD7" i="17"/>
  <c r="Z7" i="17"/>
  <c r="AC7" i="17"/>
  <c r="Y7" i="17"/>
  <c r="AB7" i="17"/>
  <c r="Q7" i="17"/>
  <c r="T7" i="17"/>
  <c r="P7" i="17"/>
  <c r="S7" i="17"/>
  <c r="O7" i="17"/>
  <c r="R7" i="17"/>
  <c r="AA4" i="17"/>
  <c r="AD4" i="17"/>
  <c r="Z4" i="17"/>
  <c r="AC4" i="17"/>
  <c r="Y4" i="17"/>
  <c r="AB4" i="17"/>
  <c r="P4" i="17"/>
  <c r="S4" i="17"/>
  <c r="Q4" i="17"/>
  <c r="T4" i="17"/>
  <c r="O4" i="17"/>
  <c r="R4" i="17"/>
  <c r="AA29" i="18"/>
  <c r="AD29" i="18"/>
  <c r="Z29" i="18"/>
  <c r="AC29" i="18"/>
  <c r="Y29" i="18"/>
  <c r="AB29" i="18"/>
  <c r="Q29" i="18"/>
  <c r="T29" i="18"/>
  <c r="P29" i="18"/>
  <c r="S29" i="18"/>
  <c r="O29" i="18"/>
  <c r="R29" i="18"/>
  <c r="Y28" i="18"/>
  <c r="AB28" i="18"/>
  <c r="AA28" i="18"/>
  <c r="AD28" i="18"/>
  <c r="Z28" i="18"/>
  <c r="AC28" i="18"/>
  <c r="Q28" i="18"/>
  <c r="T28" i="18"/>
  <c r="P28" i="18"/>
  <c r="S28" i="18"/>
  <c r="O28" i="18"/>
  <c r="R28" i="18"/>
  <c r="AA27" i="18"/>
  <c r="AD27" i="18"/>
  <c r="Z27" i="18"/>
  <c r="AC27" i="18"/>
  <c r="Y27" i="18"/>
  <c r="AB27" i="18"/>
  <c r="Q27" i="18"/>
  <c r="T27" i="18"/>
  <c r="P27" i="18"/>
  <c r="S27" i="18"/>
  <c r="O27" i="18"/>
  <c r="R27" i="18"/>
  <c r="AA26" i="18"/>
  <c r="AD26" i="18"/>
  <c r="Z26" i="18"/>
  <c r="AC26" i="18"/>
  <c r="Y26" i="18"/>
  <c r="AB26" i="18"/>
  <c r="P26" i="18"/>
  <c r="S26" i="18"/>
  <c r="Q26" i="18"/>
  <c r="T26" i="18"/>
  <c r="O26" i="18"/>
  <c r="R26" i="18"/>
  <c r="AA25" i="18"/>
  <c r="AD25" i="18"/>
  <c r="Z25" i="18"/>
  <c r="AC25" i="18"/>
  <c r="Y25" i="18"/>
  <c r="AB25" i="18"/>
  <c r="Q25" i="18"/>
  <c r="T25" i="18"/>
  <c r="P25" i="18"/>
  <c r="S25" i="18"/>
  <c r="O25" i="18"/>
  <c r="R25" i="18"/>
  <c r="Y24" i="18"/>
  <c r="AB24" i="18"/>
  <c r="AA24" i="18"/>
  <c r="AD24" i="18"/>
  <c r="Z24" i="18"/>
  <c r="AC24" i="18"/>
  <c r="Q24" i="18"/>
  <c r="T24" i="18"/>
  <c r="P24" i="18"/>
  <c r="S24" i="18"/>
  <c r="O24" i="18"/>
  <c r="R24" i="18"/>
  <c r="AA23" i="18"/>
  <c r="AD23" i="18"/>
  <c r="Z23" i="18"/>
  <c r="AC23" i="18"/>
  <c r="Y23" i="18"/>
  <c r="AB23" i="18"/>
  <c r="Q23" i="18"/>
  <c r="T23" i="18"/>
  <c r="P23" i="18"/>
  <c r="S23" i="18"/>
  <c r="O23" i="18"/>
  <c r="R23" i="18"/>
  <c r="AA22" i="18"/>
  <c r="AD22" i="18"/>
  <c r="Z22" i="18"/>
  <c r="AC22" i="18"/>
  <c r="Y22" i="18"/>
  <c r="AB22" i="18"/>
  <c r="Q22" i="18"/>
  <c r="T22" i="18"/>
  <c r="P22" i="18"/>
  <c r="S22" i="18"/>
  <c r="O22" i="18"/>
  <c r="R22" i="18"/>
  <c r="AA21" i="18"/>
  <c r="AD21" i="18"/>
  <c r="Z21" i="18"/>
  <c r="AC21" i="18"/>
  <c r="Y21" i="18"/>
  <c r="AB21" i="18"/>
  <c r="Q21" i="18"/>
  <c r="T21" i="18"/>
  <c r="P21" i="18"/>
  <c r="S21" i="18"/>
  <c r="O21" i="18"/>
  <c r="R21" i="18"/>
  <c r="AA20" i="18"/>
  <c r="AD20" i="18"/>
  <c r="Z20" i="18"/>
  <c r="AC20" i="18"/>
  <c r="Y20" i="18"/>
  <c r="AB20" i="18"/>
  <c r="Q20" i="18"/>
  <c r="T20" i="18"/>
  <c r="P20" i="18"/>
  <c r="S20" i="18"/>
  <c r="O20" i="18"/>
  <c r="R20" i="18"/>
  <c r="AA19" i="18"/>
  <c r="AD19" i="18"/>
  <c r="Z19" i="18"/>
  <c r="AC19" i="18"/>
  <c r="Y19" i="18"/>
  <c r="AB19" i="18"/>
  <c r="Q19" i="18"/>
  <c r="T19" i="18"/>
  <c r="P19" i="18"/>
  <c r="S19" i="18"/>
  <c r="O19" i="18"/>
  <c r="R19" i="18"/>
  <c r="AA15" i="19"/>
  <c r="AD15" i="19"/>
  <c r="Z15" i="19"/>
  <c r="AC15" i="19"/>
  <c r="Y15" i="19"/>
  <c r="AB15" i="19"/>
  <c r="AA14" i="19"/>
  <c r="AD14" i="19"/>
  <c r="Z14" i="19"/>
  <c r="AC14" i="19"/>
  <c r="Y14" i="19"/>
  <c r="AB14" i="19"/>
  <c r="AA13" i="19"/>
  <c r="AD13" i="19"/>
  <c r="Z13" i="19"/>
  <c r="AC13" i="19"/>
  <c r="Y13" i="19"/>
  <c r="AB13" i="19"/>
  <c r="Y12" i="19"/>
  <c r="AB12" i="19"/>
  <c r="AA12" i="19"/>
  <c r="AD12" i="19"/>
  <c r="Z12" i="19"/>
  <c r="AC12" i="19"/>
  <c r="AA11" i="19"/>
  <c r="AD11" i="19"/>
  <c r="Z11" i="19"/>
  <c r="AC11" i="19"/>
  <c r="Y11" i="19"/>
  <c r="AB11" i="19"/>
  <c r="Y10" i="19"/>
  <c r="AB10" i="19"/>
  <c r="AA10" i="19"/>
  <c r="AD10" i="19"/>
  <c r="Z10" i="19"/>
  <c r="AC10" i="19"/>
  <c r="AA9" i="19"/>
  <c r="AD9" i="19"/>
  <c r="Z9" i="19"/>
  <c r="AC9" i="19"/>
  <c r="Y9" i="19"/>
  <c r="AB9" i="19"/>
  <c r="AA8" i="19"/>
  <c r="AD8" i="19"/>
  <c r="Z8" i="19"/>
  <c r="AC8" i="19"/>
  <c r="Y8" i="19"/>
  <c r="AB8" i="19"/>
  <c r="AA6" i="19"/>
  <c r="AD6" i="19"/>
  <c r="Z6" i="19"/>
  <c r="AC6" i="19"/>
  <c r="Y6" i="19"/>
  <c r="AB6" i="19"/>
  <c r="AA5" i="19"/>
  <c r="AD5" i="19"/>
  <c r="Z5" i="19"/>
  <c r="AC5" i="19"/>
  <c r="Y5" i="19"/>
  <c r="AB5" i="19"/>
  <c r="Y4" i="19"/>
  <c r="AB4" i="19"/>
  <c r="AA4" i="19"/>
  <c r="AD4" i="19"/>
  <c r="Z4" i="19"/>
  <c r="AC4" i="19"/>
  <c r="AA15" i="20"/>
  <c r="AD15" i="20"/>
  <c r="Z15" i="20"/>
  <c r="AC15" i="20"/>
  <c r="Y15" i="20"/>
  <c r="AB15" i="20"/>
  <c r="AE15" i="20"/>
  <c r="Q15" i="20"/>
  <c r="T15" i="20"/>
  <c r="P15" i="20"/>
  <c r="S15" i="20"/>
  <c r="O15" i="20"/>
  <c r="R15" i="20"/>
  <c r="Y14" i="20"/>
  <c r="AB14" i="20"/>
  <c r="AA14" i="20"/>
  <c r="AD14" i="20"/>
  <c r="Z14" i="20"/>
  <c r="AC14" i="20"/>
  <c r="P14" i="20"/>
  <c r="S14" i="20"/>
  <c r="Q14" i="20"/>
  <c r="T14" i="20"/>
  <c r="O14" i="20"/>
  <c r="R14" i="20"/>
  <c r="AA13" i="20"/>
  <c r="AD13" i="20"/>
  <c r="Z13" i="20"/>
  <c r="AC13" i="20"/>
  <c r="Y13" i="20"/>
  <c r="AB13" i="20"/>
  <c r="Q13" i="20"/>
  <c r="T13" i="20"/>
  <c r="P13" i="20"/>
  <c r="S13" i="20"/>
  <c r="O13" i="20"/>
  <c r="R13" i="20"/>
  <c r="AA12" i="20"/>
  <c r="AD12" i="20"/>
  <c r="Z12" i="20"/>
  <c r="AC12" i="20"/>
  <c r="Y12" i="20"/>
  <c r="AB12" i="20"/>
  <c r="Q12" i="20"/>
  <c r="T12" i="20"/>
  <c r="P12" i="20"/>
  <c r="S12" i="20"/>
  <c r="O12" i="20"/>
  <c r="R12" i="20"/>
  <c r="AA11" i="20"/>
  <c r="AD11" i="20"/>
  <c r="Z11" i="20"/>
  <c r="AC11" i="20"/>
  <c r="Y11" i="20"/>
  <c r="AB11" i="20"/>
  <c r="AE11" i="20"/>
  <c r="Q11" i="20"/>
  <c r="T11" i="20"/>
  <c r="P11" i="20"/>
  <c r="S11" i="20"/>
  <c r="O11" i="20"/>
  <c r="R11" i="20"/>
  <c r="Y10" i="20"/>
  <c r="AB10" i="20"/>
  <c r="AA10" i="20"/>
  <c r="AD10" i="20"/>
  <c r="Z10" i="20"/>
  <c r="AC10" i="20"/>
  <c r="P10" i="20"/>
  <c r="S10" i="20"/>
  <c r="Q10" i="20"/>
  <c r="T10" i="20"/>
  <c r="O10" i="20"/>
  <c r="R10" i="20"/>
  <c r="AA9" i="20"/>
  <c r="AD9" i="20"/>
  <c r="Z9" i="20"/>
  <c r="AC9" i="20"/>
  <c r="Y9" i="20"/>
  <c r="AB9" i="20"/>
  <c r="AA8" i="20"/>
  <c r="AD8" i="20"/>
  <c r="Z8" i="20"/>
  <c r="AC8" i="20"/>
  <c r="Y8" i="20"/>
  <c r="AB8" i="20"/>
  <c r="AA7" i="20"/>
  <c r="AD7" i="20"/>
  <c r="Z7" i="20"/>
  <c r="AC7" i="20"/>
  <c r="Y7" i="20"/>
  <c r="AB7" i="20"/>
  <c r="Y6" i="20"/>
  <c r="AB6" i="20"/>
  <c r="AA6" i="20"/>
  <c r="AD6" i="20"/>
  <c r="Z6" i="20"/>
  <c r="AC6" i="20"/>
  <c r="AA5" i="20"/>
  <c r="AD5" i="20"/>
  <c r="Z5" i="20"/>
  <c r="AC5" i="20"/>
  <c r="Y5" i="20"/>
  <c r="AB5" i="20"/>
  <c r="AA4" i="20"/>
  <c r="AD4" i="20"/>
  <c r="Z4" i="20"/>
  <c r="AC4" i="20"/>
  <c r="Y4" i="20"/>
  <c r="AB4" i="20"/>
  <c r="AA17" i="21"/>
  <c r="AD17" i="21"/>
  <c r="Z17" i="21"/>
  <c r="AC17" i="21"/>
  <c r="Y17" i="21"/>
  <c r="AB17" i="21"/>
  <c r="Q17" i="21"/>
  <c r="T17" i="21"/>
  <c r="P17" i="21"/>
  <c r="S17" i="21"/>
  <c r="O17" i="21"/>
  <c r="R17" i="21"/>
  <c r="AA16" i="21"/>
  <c r="AD16" i="21"/>
  <c r="Z16" i="21"/>
  <c r="AC16" i="21"/>
  <c r="Y16" i="21"/>
  <c r="AB16" i="21"/>
  <c r="Q16" i="21"/>
  <c r="T16" i="21"/>
  <c r="P16" i="21"/>
  <c r="S16" i="21"/>
  <c r="O16" i="21"/>
  <c r="R16" i="21"/>
  <c r="AA15" i="21"/>
  <c r="AD15" i="21"/>
  <c r="Z15" i="21"/>
  <c r="AC15" i="21"/>
  <c r="Y15" i="21"/>
  <c r="AB15" i="21"/>
  <c r="Q15" i="21"/>
  <c r="T15" i="21"/>
  <c r="P15" i="21"/>
  <c r="S15" i="21"/>
  <c r="O15" i="21"/>
  <c r="R15" i="21"/>
  <c r="AA14" i="21"/>
  <c r="AD14" i="21"/>
  <c r="Z14" i="21"/>
  <c r="AC14" i="21"/>
  <c r="Y14" i="21"/>
  <c r="AB14" i="21"/>
  <c r="Q14" i="21"/>
  <c r="T14" i="21"/>
  <c r="P14" i="21"/>
  <c r="S14" i="21"/>
  <c r="O14" i="21"/>
  <c r="R14" i="21"/>
  <c r="AA13" i="21"/>
  <c r="AD13" i="21"/>
  <c r="Z13" i="21"/>
  <c r="AC13" i="21"/>
  <c r="Y13" i="21"/>
  <c r="AB13" i="21"/>
  <c r="Q13" i="21"/>
  <c r="T13" i="21"/>
  <c r="P13" i="21"/>
  <c r="S13" i="21"/>
  <c r="O13" i="21"/>
  <c r="R13" i="21"/>
  <c r="AA12" i="21"/>
  <c r="AD12" i="21"/>
  <c r="Z12" i="21"/>
  <c r="AC12" i="21"/>
  <c r="Y12" i="21"/>
  <c r="AB12" i="21"/>
  <c r="P12" i="21"/>
  <c r="S12" i="21"/>
  <c r="Q12" i="21"/>
  <c r="T12" i="21"/>
  <c r="O12" i="21"/>
  <c r="R12" i="21"/>
  <c r="AA11" i="21"/>
  <c r="AD11" i="21"/>
  <c r="Z11" i="21"/>
  <c r="AC11" i="21"/>
  <c r="Y11" i="21"/>
  <c r="AB11" i="21"/>
  <c r="Q11" i="21"/>
  <c r="T11" i="21"/>
  <c r="P11" i="21"/>
  <c r="S11" i="21"/>
  <c r="O11" i="21"/>
  <c r="R11" i="21"/>
  <c r="AA10" i="21"/>
  <c r="AD10" i="21"/>
  <c r="Z10" i="21"/>
  <c r="AC10" i="21"/>
  <c r="Y10" i="21"/>
  <c r="AB10" i="21"/>
  <c r="Q10" i="21"/>
  <c r="T10" i="21"/>
  <c r="P10" i="21"/>
  <c r="S10" i="21"/>
  <c r="O10" i="21"/>
  <c r="R10" i="21"/>
  <c r="AA9" i="21"/>
  <c r="AD9" i="21"/>
  <c r="Z9" i="21"/>
  <c r="AC9" i="21"/>
  <c r="Y9" i="21"/>
  <c r="AB9" i="21"/>
  <c r="Q9" i="21"/>
  <c r="T9" i="21"/>
  <c r="P9" i="21"/>
  <c r="S9" i="21"/>
  <c r="O9" i="21"/>
  <c r="R9" i="21"/>
  <c r="Y8" i="21"/>
  <c r="AB8" i="21"/>
  <c r="AA8" i="21"/>
  <c r="AD8" i="21"/>
  <c r="Z8" i="21"/>
  <c r="AC8" i="21"/>
  <c r="P8" i="21"/>
  <c r="S8" i="21"/>
  <c r="Q8" i="21"/>
  <c r="T8" i="21"/>
  <c r="O8" i="21"/>
  <c r="R8" i="21"/>
  <c r="AA5" i="21"/>
  <c r="AD5" i="21"/>
  <c r="Z5" i="21"/>
  <c r="AC5" i="21"/>
  <c r="Y5" i="21"/>
  <c r="AB5" i="21"/>
  <c r="Q5" i="21"/>
  <c r="T5" i="21"/>
  <c r="P5" i="21"/>
  <c r="S5" i="21"/>
  <c r="O5" i="21"/>
  <c r="R5" i="21"/>
  <c r="AA4" i="21"/>
  <c r="AD4" i="21"/>
  <c r="Z4" i="21"/>
  <c r="AC4" i="21"/>
  <c r="Y4" i="21"/>
  <c r="AB4" i="21"/>
  <c r="Q4" i="21"/>
  <c r="T4" i="21"/>
  <c r="P4" i="21"/>
  <c r="S4" i="21"/>
  <c r="O4" i="21"/>
  <c r="R4" i="21"/>
  <c r="AA15" i="22"/>
  <c r="AD15" i="22"/>
  <c r="Z15" i="22"/>
  <c r="AC15" i="22"/>
  <c r="Y15" i="22"/>
  <c r="AB15" i="22"/>
  <c r="Q15" i="22"/>
  <c r="T15" i="22"/>
  <c r="P15" i="22"/>
  <c r="S15" i="22"/>
  <c r="O15" i="22"/>
  <c r="R15" i="22"/>
  <c r="Y14" i="22"/>
  <c r="AB14" i="22"/>
  <c r="AA14" i="22"/>
  <c r="AD14" i="22"/>
  <c r="Z14" i="22"/>
  <c r="AC14" i="22"/>
  <c r="Q14" i="22"/>
  <c r="T14" i="22"/>
  <c r="P14" i="22"/>
  <c r="S14" i="22"/>
  <c r="O14" i="22"/>
  <c r="R14" i="22"/>
  <c r="AA13" i="22"/>
  <c r="AD13" i="22"/>
  <c r="Z13" i="22"/>
  <c r="AC13" i="22"/>
  <c r="Y13" i="22"/>
  <c r="AB13" i="22"/>
  <c r="Q13" i="22"/>
  <c r="T13" i="22"/>
  <c r="P13" i="22"/>
  <c r="S13" i="22"/>
  <c r="O13" i="22"/>
  <c r="R13" i="22"/>
  <c r="AA12" i="22"/>
  <c r="AD12" i="22"/>
  <c r="Z12" i="22"/>
  <c r="AC12" i="22"/>
  <c r="Y12" i="22"/>
  <c r="AB12" i="22"/>
  <c r="Q12" i="22"/>
  <c r="T12" i="22"/>
  <c r="P12" i="22"/>
  <c r="S12" i="22"/>
  <c r="O12" i="22"/>
  <c r="R12" i="22"/>
  <c r="AA11" i="22"/>
  <c r="AD11" i="22"/>
  <c r="Z11" i="22"/>
  <c r="AC11" i="22"/>
  <c r="Y11" i="22"/>
  <c r="AB11" i="22"/>
  <c r="Q11" i="22"/>
  <c r="T11" i="22"/>
  <c r="P11" i="22"/>
  <c r="S11" i="22"/>
  <c r="O11" i="22"/>
  <c r="R11" i="22"/>
  <c r="AA10" i="22"/>
  <c r="AD10" i="22"/>
  <c r="Z10" i="22"/>
  <c r="AC10" i="22"/>
  <c r="Y10" i="22"/>
  <c r="AB10" i="22"/>
  <c r="Q10" i="22"/>
  <c r="T10" i="22"/>
  <c r="P10" i="22"/>
  <c r="S10" i="22"/>
  <c r="O10" i="22"/>
  <c r="R10" i="22"/>
  <c r="AA9" i="22"/>
  <c r="AD9" i="22"/>
  <c r="Z9" i="22"/>
  <c r="AC9" i="22"/>
  <c r="Y9" i="22"/>
  <c r="AB9" i="22"/>
  <c r="Q9" i="22"/>
  <c r="T9" i="22"/>
  <c r="P9" i="22"/>
  <c r="S9" i="22"/>
  <c r="O9" i="22"/>
  <c r="R9" i="22"/>
  <c r="AA8" i="22"/>
  <c r="AD8" i="22"/>
  <c r="Z8" i="22"/>
  <c r="AC8" i="22"/>
  <c r="Y8" i="22"/>
  <c r="AB8" i="22"/>
  <c r="Q8" i="22"/>
  <c r="T8" i="22"/>
  <c r="P8" i="22"/>
  <c r="S8" i="22"/>
  <c r="O8" i="22"/>
  <c r="R8" i="22"/>
  <c r="AA7" i="22"/>
  <c r="AD7" i="22"/>
  <c r="Z7" i="22"/>
  <c r="AC7" i="22"/>
  <c r="Y7" i="22"/>
  <c r="AB7" i="22"/>
  <c r="Q7" i="22"/>
  <c r="T7" i="22"/>
  <c r="P7" i="22"/>
  <c r="S7" i="22"/>
  <c r="O7" i="22"/>
  <c r="R7" i="22"/>
  <c r="AA6" i="22"/>
  <c r="AD6" i="22"/>
  <c r="Z6" i="22"/>
  <c r="AC6" i="22"/>
  <c r="Y6" i="22"/>
  <c r="AB6" i="22"/>
  <c r="P6" i="22"/>
  <c r="S6" i="22"/>
  <c r="Q6" i="22"/>
  <c r="T6" i="22"/>
  <c r="O6" i="22"/>
  <c r="R6" i="22"/>
  <c r="AA5" i="22"/>
  <c r="AD5" i="22"/>
  <c r="Z5" i="22"/>
  <c r="AC5" i="22"/>
  <c r="Y5" i="22"/>
  <c r="AB5" i="22"/>
  <c r="Q5" i="22"/>
  <c r="T5" i="22"/>
  <c r="P5" i="22"/>
  <c r="S5" i="22"/>
  <c r="O5" i="22"/>
  <c r="R5" i="22"/>
  <c r="AA4" i="22"/>
  <c r="AD4" i="22"/>
  <c r="Z4" i="22"/>
  <c r="AC4" i="22"/>
  <c r="Y4" i="22"/>
  <c r="AB4" i="22"/>
  <c r="Q4" i="22"/>
  <c r="T4" i="22"/>
  <c r="P4" i="22"/>
  <c r="S4" i="22"/>
  <c r="O4" i="22"/>
  <c r="R4" i="22"/>
  <c r="AA16" i="23"/>
  <c r="AD16" i="23"/>
  <c r="Z16" i="23"/>
  <c r="AC16" i="23"/>
  <c r="Y16" i="23"/>
  <c r="AB16" i="23"/>
  <c r="Q16" i="23"/>
  <c r="T16" i="23"/>
  <c r="P16" i="23"/>
  <c r="S16" i="23"/>
  <c r="O16" i="23"/>
  <c r="R16" i="23"/>
  <c r="Y15" i="23"/>
  <c r="AB15" i="23"/>
  <c r="AA15" i="23"/>
  <c r="AD15" i="23"/>
  <c r="Z15" i="23"/>
  <c r="AC15" i="23"/>
  <c r="Q15" i="23"/>
  <c r="T15" i="23"/>
  <c r="P15" i="23"/>
  <c r="S15" i="23"/>
  <c r="O15" i="23"/>
  <c r="R15" i="23"/>
  <c r="AA14" i="23"/>
  <c r="AD14" i="23"/>
  <c r="Z14" i="23"/>
  <c r="AC14" i="23"/>
  <c r="Y14" i="23"/>
  <c r="AB14" i="23"/>
  <c r="Q14" i="23"/>
  <c r="T14" i="23"/>
  <c r="P14" i="23"/>
  <c r="S14" i="23"/>
  <c r="O14" i="23"/>
  <c r="R14" i="23"/>
  <c r="AA13" i="23"/>
  <c r="AD13" i="23"/>
  <c r="Z13" i="23"/>
  <c r="AC13" i="23"/>
  <c r="Y13" i="23"/>
  <c r="AB13" i="23"/>
  <c r="Q13" i="23"/>
  <c r="T13" i="23"/>
  <c r="P13" i="23"/>
  <c r="S13" i="23"/>
  <c r="O13" i="23"/>
  <c r="R13" i="23"/>
  <c r="AA12" i="23"/>
  <c r="AD12" i="23"/>
  <c r="Z12" i="23"/>
  <c r="AC12" i="23"/>
  <c r="Y12" i="23"/>
  <c r="AB12" i="23"/>
  <c r="Q12" i="23"/>
  <c r="T12" i="23"/>
  <c r="P12" i="23"/>
  <c r="S12" i="23"/>
  <c r="O12" i="23"/>
  <c r="R12" i="23"/>
  <c r="AA11" i="23"/>
  <c r="AD11" i="23"/>
  <c r="Z11" i="23"/>
  <c r="AC11" i="23"/>
  <c r="Y11" i="23"/>
  <c r="AB11" i="23"/>
  <c r="Q11" i="23"/>
  <c r="T11" i="23"/>
  <c r="P11" i="23"/>
  <c r="S11" i="23"/>
  <c r="O11" i="23"/>
  <c r="R11" i="23"/>
  <c r="AA10" i="23"/>
  <c r="AD10" i="23"/>
  <c r="Z10" i="23"/>
  <c r="AC10" i="23"/>
  <c r="Y10" i="23"/>
  <c r="AB10" i="23"/>
  <c r="Q10" i="23"/>
  <c r="T10" i="23"/>
  <c r="P10" i="23"/>
  <c r="S10" i="23"/>
  <c r="O10" i="23"/>
  <c r="R10" i="23"/>
  <c r="AA9" i="23"/>
  <c r="AD9" i="23"/>
  <c r="Z9" i="23"/>
  <c r="AC9" i="23"/>
  <c r="Y9" i="23"/>
  <c r="AB9" i="23"/>
  <c r="Q9" i="23"/>
  <c r="T9" i="23"/>
  <c r="P9" i="23"/>
  <c r="S9" i="23"/>
  <c r="O9" i="23"/>
  <c r="R9" i="23"/>
  <c r="AA8" i="23"/>
  <c r="AD8" i="23"/>
  <c r="Z8" i="23"/>
  <c r="AC8" i="23"/>
  <c r="Y8" i="23"/>
  <c r="AB8" i="23"/>
  <c r="Q8" i="23"/>
  <c r="T8" i="23"/>
  <c r="P8" i="23"/>
  <c r="S8" i="23"/>
  <c r="O8" i="23"/>
  <c r="R8" i="23"/>
  <c r="AA7" i="23"/>
  <c r="AD7" i="23"/>
  <c r="Z7" i="23"/>
  <c r="AC7" i="23"/>
  <c r="Y7" i="23"/>
  <c r="AB7" i="23"/>
  <c r="Q7" i="23"/>
  <c r="T7" i="23"/>
  <c r="P7" i="23"/>
  <c r="S7" i="23"/>
  <c r="O7" i="23"/>
  <c r="R7" i="23"/>
  <c r="Y5" i="23"/>
  <c r="AB5" i="23"/>
  <c r="AA5" i="23"/>
  <c r="AD5" i="23"/>
  <c r="Z5" i="23"/>
  <c r="AC5" i="23"/>
  <c r="Q5" i="23"/>
  <c r="T5" i="23"/>
  <c r="P5" i="23"/>
  <c r="S5" i="23"/>
  <c r="O5" i="23"/>
  <c r="R5" i="23"/>
  <c r="AA4" i="23"/>
  <c r="AD4" i="23"/>
  <c r="Z4" i="23"/>
  <c r="AC4" i="23"/>
  <c r="Y4" i="23"/>
  <c r="AB4" i="23"/>
  <c r="Q4" i="23"/>
  <c r="T4" i="23"/>
  <c r="P4" i="23"/>
  <c r="S4" i="23"/>
  <c r="O4" i="23"/>
  <c r="R4" i="23"/>
  <c r="AE21" i="18"/>
  <c r="AE13" i="17"/>
  <c r="U6" i="25"/>
  <c r="AE25" i="18"/>
  <c r="AE19" i="17"/>
  <c r="AE12" i="11"/>
  <c r="AE7" i="20"/>
  <c r="U12" i="27"/>
  <c r="AE10" i="23"/>
  <c r="U12" i="23"/>
  <c r="U4" i="23"/>
  <c r="V12" i="23"/>
  <c r="AE4" i="22"/>
  <c r="AE5" i="22"/>
  <c r="AE13" i="22"/>
  <c r="AE5" i="21"/>
  <c r="AE15" i="21"/>
  <c r="AE11" i="19"/>
  <c r="U21" i="18"/>
  <c r="U25" i="18"/>
  <c r="U29" i="18"/>
  <c r="U13" i="17"/>
  <c r="U19" i="17"/>
  <c r="U26" i="17"/>
  <c r="U7" i="11"/>
  <c r="U12" i="11"/>
  <c r="U16" i="11"/>
  <c r="AE4" i="23"/>
  <c r="AE9" i="23"/>
  <c r="AF9" i="23"/>
  <c r="AE13" i="23"/>
  <c r="AE14" i="23"/>
  <c r="U16" i="23"/>
  <c r="AE6" i="19"/>
  <c r="AE19" i="18"/>
  <c r="AF25" i="18"/>
  <c r="AE22" i="18"/>
  <c r="AE26" i="18"/>
  <c r="AE4" i="17"/>
  <c r="AF13" i="17"/>
  <c r="AE16" i="17"/>
  <c r="AE23" i="17"/>
  <c r="AE4" i="11"/>
  <c r="AE8" i="11"/>
  <c r="AE13" i="11"/>
  <c r="U10" i="20"/>
  <c r="U14" i="20"/>
  <c r="V14" i="20"/>
  <c r="U14" i="24"/>
  <c r="U15" i="25"/>
  <c r="U16" i="25"/>
  <c r="U7" i="22"/>
  <c r="U4" i="22"/>
  <c r="V7" i="22"/>
  <c r="AE8" i="22"/>
  <c r="U11" i="22"/>
  <c r="AE12" i="22"/>
  <c r="U15" i="22"/>
  <c r="V15" i="22"/>
  <c r="AE4" i="21"/>
  <c r="U9" i="21"/>
  <c r="AE10" i="21"/>
  <c r="U13" i="21"/>
  <c r="AE14" i="21"/>
  <c r="U17" i="21"/>
  <c r="AE4" i="20"/>
  <c r="AF11" i="20"/>
  <c r="AE8" i="20"/>
  <c r="AF15" i="20"/>
  <c r="U11" i="20"/>
  <c r="AE12" i="20"/>
  <c r="AE5" i="20"/>
  <c r="AF12" i="20"/>
  <c r="U15" i="20"/>
  <c r="V15" i="20"/>
  <c r="AE10" i="19"/>
  <c r="AE14" i="19"/>
  <c r="U16" i="24"/>
  <c r="U12" i="25"/>
  <c r="U14" i="25"/>
  <c r="AE7" i="26"/>
  <c r="U8" i="26"/>
  <c r="AE11" i="26"/>
  <c r="U12" i="26"/>
  <c r="U16" i="26"/>
  <c r="U8" i="23"/>
  <c r="V8" i="23"/>
  <c r="U13" i="23"/>
  <c r="U8" i="22"/>
  <c r="V8" i="22"/>
  <c r="U12" i="22"/>
  <c r="V12" i="22"/>
  <c r="U4" i="21"/>
  <c r="U10" i="21"/>
  <c r="U14" i="21"/>
  <c r="U20" i="18"/>
  <c r="U24" i="18"/>
  <c r="U28" i="18"/>
  <c r="U11" i="17"/>
  <c r="U18" i="17"/>
  <c r="U25" i="17"/>
  <c r="U6" i="11"/>
  <c r="U11" i="11"/>
  <c r="U15" i="11"/>
  <c r="AE7" i="29"/>
  <c r="AE11" i="29"/>
  <c r="AE16" i="29"/>
  <c r="AE9" i="29"/>
  <c r="AE5" i="29"/>
  <c r="AE13" i="29"/>
  <c r="AE6" i="29"/>
  <c r="AE8" i="29"/>
  <c r="AE10" i="29"/>
  <c r="AE12" i="29"/>
  <c r="AE15" i="29"/>
  <c r="AE17" i="29"/>
  <c r="W7" i="29"/>
  <c r="W18" i="29"/>
  <c r="U10" i="27"/>
  <c r="U14" i="27"/>
  <c r="AE10" i="27"/>
  <c r="U16" i="27"/>
  <c r="AE8" i="27"/>
  <c r="U8" i="27"/>
  <c r="U6" i="27"/>
  <c r="AE6" i="27"/>
  <c r="AE14" i="27"/>
  <c r="AE4" i="27"/>
  <c r="AE12" i="27"/>
  <c r="AE5" i="27"/>
  <c r="AE7" i="27"/>
  <c r="AE9" i="27"/>
  <c r="AE11" i="27"/>
  <c r="AE13" i="27"/>
  <c r="AE15" i="27"/>
  <c r="U4" i="27"/>
  <c r="V16" i="27"/>
  <c r="W16" i="27"/>
  <c r="U5" i="27"/>
  <c r="U7" i="27"/>
  <c r="U9" i="27"/>
  <c r="U11" i="27"/>
  <c r="U13" i="27"/>
  <c r="U15" i="27"/>
  <c r="AE15" i="26"/>
  <c r="AE6" i="26"/>
  <c r="U7" i="26"/>
  <c r="AE10" i="26"/>
  <c r="U11" i="26"/>
  <c r="AE14" i="26"/>
  <c r="U15" i="26"/>
  <c r="U4" i="26"/>
  <c r="V12" i="26"/>
  <c r="W12" i="26"/>
  <c r="AE8" i="26"/>
  <c r="U9" i="26"/>
  <c r="AE12" i="26"/>
  <c r="U13" i="26"/>
  <c r="AE16" i="26"/>
  <c r="U17" i="26"/>
  <c r="AE4" i="26"/>
  <c r="AF7" i="26"/>
  <c r="AG7" i="26"/>
  <c r="U6" i="26"/>
  <c r="AE9" i="26"/>
  <c r="U10" i="26"/>
  <c r="AE13" i="26"/>
  <c r="U14" i="26"/>
  <c r="AE5" i="25"/>
  <c r="AE9" i="25"/>
  <c r="U11" i="25"/>
  <c r="AE6" i="25"/>
  <c r="U7" i="25"/>
  <c r="AE10" i="25"/>
  <c r="AE11" i="25"/>
  <c r="AE14" i="25"/>
  <c r="U4" i="25"/>
  <c r="V15" i="25"/>
  <c r="W15" i="25"/>
  <c r="AE7" i="25"/>
  <c r="U8" i="25"/>
  <c r="U13" i="25"/>
  <c r="AE15" i="25"/>
  <c r="AE4" i="25"/>
  <c r="U5" i="25"/>
  <c r="AE8" i="25"/>
  <c r="U9" i="25"/>
  <c r="V9" i="25"/>
  <c r="W9" i="25"/>
  <c r="AE12" i="25"/>
  <c r="AE13" i="25"/>
  <c r="U12" i="24"/>
  <c r="U10" i="24"/>
  <c r="AE8" i="24"/>
  <c r="AE10" i="24"/>
  <c r="AE4" i="24"/>
  <c r="AE14" i="24"/>
  <c r="AE6" i="24"/>
  <c r="AE12" i="24"/>
  <c r="AE5" i="24"/>
  <c r="AE7" i="24"/>
  <c r="AE9" i="24"/>
  <c r="AF9" i="24"/>
  <c r="AG9" i="24"/>
  <c r="AE11" i="24"/>
  <c r="AE13" i="24"/>
  <c r="AE15" i="24"/>
  <c r="U4" i="24"/>
  <c r="U6" i="24"/>
  <c r="U8" i="24"/>
  <c r="U5" i="24"/>
  <c r="U7" i="24"/>
  <c r="U9" i="24"/>
  <c r="U11" i="24"/>
  <c r="U13" i="24"/>
  <c r="U15" i="24"/>
  <c r="U9" i="23"/>
  <c r="V9" i="23"/>
  <c r="AE5" i="23"/>
  <c r="AF8" i="11"/>
  <c r="AE16" i="11"/>
  <c r="U5" i="11"/>
  <c r="AE6" i="11"/>
  <c r="U10" i="11"/>
  <c r="AE11" i="11"/>
  <c r="U14" i="11"/>
  <c r="AE15" i="11"/>
  <c r="AF15" i="11"/>
  <c r="U4" i="11"/>
  <c r="V12" i="11"/>
  <c r="AE5" i="11"/>
  <c r="U8" i="11"/>
  <c r="AE10" i="11"/>
  <c r="U13" i="11"/>
  <c r="AE14" i="11"/>
  <c r="AE26" i="17"/>
  <c r="U7" i="17"/>
  <c r="AE11" i="17"/>
  <c r="U17" i="17"/>
  <c r="AE18" i="17"/>
  <c r="U24" i="17"/>
  <c r="AE25" i="17"/>
  <c r="AF25" i="17"/>
  <c r="U4" i="17"/>
  <c r="V25" i="17"/>
  <c r="AE7" i="17"/>
  <c r="U16" i="17"/>
  <c r="AE17" i="17"/>
  <c r="U23" i="17"/>
  <c r="V23" i="17"/>
  <c r="AE24" i="17"/>
  <c r="AE29" i="18"/>
  <c r="AF29" i="18"/>
  <c r="AE20" i="18"/>
  <c r="U23" i="18"/>
  <c r="AE24" i="18"/>
  <c r="AF24" i="18"/>
  <c r="U27" i="18"/>
  <c r="AE28" i="18"/>
  <c r="AF28" i="18"/>
  <c r="U19" i="18"/>
  <c r="U22" i="18"/>
  <c r="AE23" i="18"/>
  <c r="U26" i="18"/>
  <c r="AE27" i="18"/>
  <c r="AF27" i="18"/>
  <c r="AE4" i="19"/>
  <c r="AE8" i="19"/>
  <c r="AE12" i="19"/>
  <c r="AE15" i="19"/>
  <c r="AE5" i="19"/>
  <c r="AE9" i="19"/>
  <c r="AE13" i="19"/>
  <c r="V11" i="20"/>
  <c r="AE9" i="20"/>
  <c r="AF9" i="20"/>
  <c r="AE6" i="20"/>
  <c r="AF6" i="20"/>
  <c r="AE10" i="20"/>
  <c r="U13" i="20"/>
  <c r="AE14" i="20"/>
  <c r="AF14" i="20"/>
  <c r="U12" i="20"/>
  <c r="AE13" i="20"/>
  <c r="AE11" i="21"/>
  <c r="AF10" i="21"/>
  <c r="U16" i="21"/>
  <c r="V16" i="21"/>
  <c r="U8" i="21"/>
  <c r="AE9" i="21"/>
  <c r="U12" i="21"/>
  <c r="AE13" i="21"/>
  <c r="AF13" i="21"/>
  <c r="AE17" i="21"/>
  <c r="U5" i="21"/>
  <c r="AE8" i="21"/>
  <c r="U11" i="21"/>
  <c r="V11" i="21"/>
  <c r="AE12" i="21"/>
  <c r="U15" i="21"/>
  <c r="AE16" i="21"/>
  <c r="V10" i="21"/>
  <c r="AE9" i="22"/>
  <c r="AF9" i="22"/>
  <c r="V11" i="22"/>
  <c r="AF12" i="22"/>
  <c r="U6" i="22"/>
  <c r="V6" i="22"/>
  <c r="AE7" i="22"/>
  <c r="U10" i="22"/>
  <c r="V10" i="22"/>
  <c r="AE11" i="22"/>
  <c r="U14" i="22"/>
  <c r="V14" i="22"/>
  <c r="AE15" i="22"/>
  <c r="U5" i="22"/>
  <c r="V5" i="22"/>
  <c r="AE6" i="22"/>
  <c r="U9" i="22"/>
  <c r="V9" i="22"/>
  <c r="AE10" i="22"/>
  <c r="U13" i="22"/>
  <c r="V13" i="22"/>
  <c r="AE14" i="22"/>
  <c r="U7" i="23"/>
  <c r="AE8" i="23"/>
  <c r="AF8" i="23"/>
  <c r="U11" i="23"/>
  <c r="AE12" i="23"/>
  <c r="U15" i="23"/>
  <c r="AE16" i="23"/>
  <c r="U5" i="23"/>
  <c r="AE7" i="23"/>
  <c r="U10" i="23"/>
  <c r="AE11" i="23"/>
  <c r="AF11" i="23"/>
  <c r="U14" i="23"/>
  <c r="AE15" i="23"/>
  <c r="AF6" i="19"/>
  <c r="AG6" i="19"/>
  <c r="AF24" i="17"/>
  <c r="AF11" i="19"/>
  <c r="V13" i="11"/>
  <c r="AF15" i="21"/>
  <c r="V16" i="23"/>
  <c r="V6" i="20"/>
  <c r="AF10" i="19"/>
  <c r="V26" i="18"/>
  <c r="AF12" i="11"/>
  <c r="AF5" i="24"/>
  <c r="AG5" i="24"/>
  <c r="AF5" i="19"/>
  <c r="AF10" i="11"/>
  <c r="AF6" i="11"/>
  <c r="AF6" i="24"/>
  <c r="AG6" i="24"/>
  <c r="AF14" i="26"/>
  <c r="AG14" i="26"/>
  <c r="V11" i="27"/>
  <c r="W11" i="27"/>
  <c r="V10" i="20"/>
  <c r="V15" i="23"/>
  <c r="AF10" i="22"/>
  <c r="V13" i="20"/>
  <c r="AF7" i="17"/>
  <c r="AF5" i="23"/>
  <c r="AF7" i="23"/>
  <c r="AF12" i="23"/>
  <c r="V13" i="23"/>
  <c r="AF17" i="21"/>
  <c r="AF13" i="20"/>
  <c r="AF10" i="20"/>
  <c r="V8" i="20"/>
  <c r="AF9" i="19"/>
  <c r="AF8" i="19"/>
  <c r="AG8" i="19"/>
  <c r="AF23" i="17"/>
  <c r="V7" i="20"/>
  <c r="V10" i="23"/>
  <c r="V7" i="23"/>
  <c r="AF7" i="22"/>
  <c r="V5" i="20"/>
  <c r="AF13" i="19"/>
  <c r="AF18" i="17"/>
  <c r="AF7" i="20"/>
  <c r="V14" i="23"/>
  <c r="V5" i="23"/>
  <c r="V11" i="23"/>
  <c r="AF14" i="22"/>
  <c r="AF6" i="22"/>
  <c r="AF11" i="22"/>
  <c r="V12" i="20"/>
  <c r="V9" i="20"/>
  <c r="AF5" i="20"/>
  <c r="V22" i="18"/>
  <c r="AF17" i="17"/>
  <c r="AF11" i="17"/>
  <c r="AF5" i="11"/>
  <c r="AF11" i="11"/>
  <c r="AF16" i="11"/>
  <c r="AF17" i="29"/>
  <c r="AG17" i="29"/>
  <c r="AF16" i="29"/>
  <c r="AG16" i="29"/>
  <c r="V13" i="21"/>
  <c r="AF14" i="19"/>
  <c r="AF14" i="21"/>
  <c r="AF8" i="22"/>
  <c r="AF13" i="11"/>
  <c r="AF16" i="17"/>
  <c r="AF13" i="23"/>
  <c r="AF5" i="22"/>
  <c r="AF15" i="22"/>
  <c r="AF8" i="21"/>
  <c r="V12" i="21"/>
  <c r="V17" i="21"/>
  <c r="V9" i="21"/>
  <c r="V25" i="18"/>
  <c r="AF26" i="18"/>
  <c r="AF12" i="25"/>
  <c r="AG12" i="25"/>
  <c r="AF10" i="23"/>
  <c r="AF5" i="21"/>
  <c r="V15" i="21"/>
  <c r="V5" i="21"/>
  <c r="AF9" i="21"/>
  <c r="V14" i="21"/>
  <c r="AF8" i="20"/>
  <c r="AF23" i="18"/>
  <c r="AF20" i="18"/>
  <c r="AF22" i="18"/>
  <c r="V16" i="17"/>
  <c r="AF7" i="11"/>
  <c r="AF21" i="18"/>
  <c r="AF12" i="21"/>
  <c r="V8" i="21"/>
  <c r="AF11" i="21"/>
  <c r="V27" i="18"/>
  <c r="AF26" i="17"/>
  <c r="AF10" i="29"/>
  <c r="AG10" i="29"/>
  <c r="AF19" i="17"/>
  <c r="W13" i="29"/>
  <c r="AF15" i="19"/>
  <c r="AF7" i="29"/>
  <c r="AG7" i="29"/>
  <c r="AF15" i="29"/>
  <c r="AG15" i="29"/>
  <c r="AF8" i="29"/>
  <c r="AG8" i="29"/>
  <c r="W9" i="29"/>
  <c r="AF12" i="29"/>
  <c r="AG12" i="29"/>
  <c r="W16" i="29"/>
  <c r="W15" i="29"/>
  <c r="W6" i="29"/>
  <c r="AF13" i="29"/>
  <c r="AG13" i="29"/>
  <c r="AF6" i="29"/>
  <c r="AG6" i="29"/>
  <c r="AF9" i="29"/>
  <c r="AG9" i="29"/>
  <c r="W12" i="29"/>
  <c r="AF11" i="29"/>
  <c r="AG11" i="29"/>
  <c r="W11" i="29"/>
  <c r="W8" i="29"/>
  <c r="W17" i="29"/>
  <c r="W10" i="29"/>
  <c r="AF9" i="27"/>
  <c r="AG9" i="27"/>
  <c r="AF11" i="27"/>
  <c r="AG11" i="27"/>
  <c r="V14" i="27"/>
  <c r="W14" i="27"/>
  <c r="V13" i="27"/>
  <c r="W13" i="27"/>
  <c r="V12" i="27"/>
  <c r="W12" i="27"/>
  <c r="V6" i="27"/>
  <c r="W6" i="27"/>
  <c r="V9" i="27"/>
  <c r="W9" i="27"/>
  <c r="AF7" i="27"/>
  <c r="AG7" i="27"/>
  <c r="AF8" i="27"/>
  <c r="AG8" i="27"/>
  <c r="V10" i="27"/>
  <c r="W10" i="27"/>
  <c r="V5" i="27"/>
  <c r="W5" i="27"/>
  <c r="AF10" i="27"/>
  <c r="AG10" i="27"/>
  <c r="V15" i="27"/>
  <c r="W15" i="27"/>
  <c r="V7" i="27"/>
  <c r="W7" i="27"/>
  <c r="AF5" i="27"/>
  <c r="AG5" i="27"/>
  <c r="V8" i="27"/>
  <c r="W8" i="27"/>
  <c r="AF13" i="27"/>
  <c r="AG13" i="27"/>
  <c r="AF15" i="27"/>
  <c r="AG15" i="27"/>
  <c r="AF14" i="27"/>
  <c r="AG14" i="27"/>
  <c r="AF6" i="27"/>
  <c r="AG6" i="27"/>
  <c r="AF12" i="27"/>
  <c r="AG12" i="27"/>
  <c r="V16" i="26"/>
  <c r="W16" i="26"/>
  <c r="V14" i="26"/>
  <c r="W14" i="26"/>
  <c r="V6" i="26"/>
  <c r="W6" i="26"/>
  <c r="V13" i="26"/>
  <c r="W13" i="26"/>
  <c r="V10" i="26"/>
  <c r="W10" i="26"/>
  <c r="V17" i="26"/>
  <c r="W17" i="26"/>
  <c r="AF9" i="26"/>
  <c r="AG9" i="26"/>
  <c r="V9" i="26"/>
  <c r="W9" i="26"/>
  <c r="V8" i="26"/>
  <c r="W8" i="26"/>
  <c r="AF11" i="26"/>
  <c r="AG11" i="26"/>
  <c r="V11" i="26"/>
  <c r="W11" i="26"/>
  <c r="AF6" i="26"/>
  <c r="AG6" i="26"/>
  <c r="AF12" i="26"/>
  <c r="AG12" i="26"/>
  <c r="AF8" i="26"/>
  <c r="AG8" i="26"/>
  <c r="AF15" i="26"/>
  <c r="AG15" i="26"/>
  <c r="V15" i="26"/>
  <c r="W15" i="26"/>
  <c r="AF10" i="26"/>
  <c r="AG10" i="26"/>
  <c r="AF13" i="26"/>
  <c r="AG13" i="26"/>
  <c r="AF16" i="26"/>
  <c r="AG16" i="26"/>
  <c r="V7" i="26"/>
  <c r="W7" i="26"/>
  <c r="AF5" i="25"/>
  <c r="AG5" i="25"/>
  <c r="AF9" i="25"/>
  <c r="AG9" i="25"/>
  <c r="V14" i="25"/>
  <c r="W14" i="25"/>
  <c r="V6" i="25"/>
  <c r="W6" i="25"/>
  <c r="V16" i="25"/>
  <c r="W16" i="25"/>
  <c r="AF13" i="25"/>
  <c r="AG13" i="25"/>
  <c r="AF8" i="25"/>
  <c r="AG8" i="25"/>
  <c r="AF15" i="25"/>
  <c r="AG15" i="25"/>
  <c r="V8" i="25"/>
  <c r="W8" i="25"/>
  <c r="V12" i="25"/>
  <c r="W12" i="25"/>
  <c r="AF10" i="25"/>
  <c r="AG10" i="25"/>
  <c r="V11" i="25"/>
  <c r="W11" i="25"/>
  <c r="AF6" i="25"/>
  <c r="AG6" i="25"/>
  <c r="V10" i="25"/>
  <c r="W10" i="25"/>
  <c r="V5" i="25"/>
  <c r="W5" i="25"/>
  <c r="V13" i="25"/>
  <c r="W13" i="25"/>
  <c r="AF14" i="25"/>
  <c r="AG14" i="25"/>
  <c r="AF11" i="25"/>
  <c r="AG11" i="25"/>
  <c r="V7" i="25"/>
  <c r="W7" i="25"/>
  <c r="AF7" i="25"/>
  <c r="AG7" i="25"/>
  <c r="V12" i="24"/>
  <c r="W12" i="24"/>
  <c r="AF8" i="24"/>
  <c r="AG8" i="24"/>
  <c r="AF15" i="24"/>
  <c r="AG15" i="24"/>
  <c r="AF13" i="24"/>
  <c r="AG13" i="24"/>
  <c r="V13" i="24"/>
  <c r="W13" i="24"/>
  <c r="V5" i="24"/>
  <c r="W5" i="24"/>
  <c r="AF12" i="24"/>
  <c r="AG12" i="24"/>
  <c r="AF10" i="24"/>
  <c r="AG10" i="24"/>
  <c r="V14" i="24"/>
  <c r="W14" i="24"/>
  <c r="AF11" i="24"/>
  <c r="AG11" i="24"/>
  <c r="AF7" i="24"/>
  <c r="AG7" i="24"/>
  <c r="AF14" i="24"/>
  <c r="AG14" i="24"/>
  <c r="V10" i="24"/>
  <c r="W10" i="24"/>
  <c r="V6" i="24"/>
  <c r="W6" i="24"/>
  <c r="V9" i="24"/>
  <c r="W9" i="24"/>
  <c r="V16" i="24"/>
  <c r="W16" i="24"/>
  <c r="V8" i="24"/>
  <c r="W8" i="24"/>
  <c r="V11" i="24"/>
  <c r="W11" i="24"/>
  <c r="V15" i="24"/>
  <c r="W15" i="24"/>
  <c r="V7" i="24"/>
  <c r="W7" i="24"/>
  <c r="AF16" i="23"/>
  <c r="AF15" i="23"/>
  <c r="V15" i="11"/>
  <c r="AF14" i="11"/>
  <c r="V16" i="11"/>
  <c r="V7" i="11"/>
  <c r="V10" i="11"/>
  <c r="V8" i="11"/>
  <c r="V14" i="11"/>
  <c r="V5" i="11"/>
  <c r="V6" i="11"/>
  <c r="V11" i="11"/>
  <c r="V26" i="17"/>
  <c r="V13" i="17"/>
  <c r="V24" i="17"/>
  <c r="V7" i="17"/>
  <c r="V11" i="17"/>
  <c r="V18" i="17"/>
  <c r="V19" i="17"/>
  <c r="V17" i="17"/>
  <c r="V23" i="18"/>
  <c r="V28" i="18"/>
  <c r="V29" i="18"/>
  <c r="V21" i="18"/>
  <c r="V20" i="18"/>
  <c r="V24" i="18"/>
  <c r="AF12" i="19"/>
  <c r="AF16" i="21"/>
  <c r="AF13" i="22"/>
  <c r="AF14" i="23"/>
  <c r="Q17" i="23"/>
  <c r="T17" i="23"/>
  <c r="P17" i="23"/>
  <c r="S17" i="23"/>
  <c r="O17" i="23"/>
  <c r="R17" i="23"/>
  <c r="F17" i="23"/>
  <c r="F16" i="23"/>
  <c r="F15" i="23"/>
  <c r="W15" i="23"/>
  <c r="F14" i="23"/>
  <c r="W14" i="23"/>
  <c r="F13" i="23"/>
  <c r="F12" i="23"/>
  <c r="W12" i="23"/>
  <c r="F11" i="23"/>
  <c r="W11" i="23"/>
  <c r="F10" i="23"/>
  <c r="W10" i="23"/>
  <c r="F9" i="23"/>
  <c r="W9" i="23"/>
  <c r="F8" i="23"/>
  <c r="W8" i="23"/>
  <c r="F7" i="23"/>
  <c r="F5" i="23"/>
  <c r="AG5" i="23"/>
  <c r="F5" i="22"/>
  <c r="W5" i="22"/>
  <c r="W15" i="22"/>
  <c r="AG14" i="22"/>
  <c r="W13" i="22"/>
  <c r="AG12" i="22"/>
  <c r="W11" i="22"/>
  <c r="W10" i="22"/>
  <c r="F9" i="22"/>
  <c r="AG9" i="22"/>
  <c r="F8" i="22"/>
  <c r="AG8" i="22"/>
  <c r="F7" i="22"/>
  <c r="W7" i="22"/>
  <c r="F6" i="22"/>
  <c r="W6" i="22"/>
  <c r="Q16" i="22"/>
  <c r="T16" i="22"/>
  <c r="P16" i="22"/>
  <c r="S16" i="22"/>
  <c r="O16" i="22"/>
  <c r="R16" i="22"/>
  <c r="Q18" i="21"/>
  <c r="T18" i="21"/>
  <c r="P18" i="21"/>
  <c r="S18" i="21"/>
  <c r="O18" i="21"/>
  <c r="R18" i="21"/>
  <c r="AG17" i="21"/>
  <c r="W16" i="21"/>
  <c r="AG15" i="21"/>
  <c r="F14" i="21"/>
  <c r="AG14" i="21"/>
  <c r="F13" i="21"/>
  <c r="W13" i="21"/>
  <c r="F12" i="21"/>
  <c r="F11" i="21"/>
  <c r="W11" i="21"/>
  <c r="F10" i="21"/>
  <c r="W10" i="21"/>
  <c r="F9" i="21"/>
  <c r="F8" i="21"/>
  <c r="F5" i="21"/>
  <c r="Q16" i="20"/>
  <c r="T16" i="20"/>
  <c r="P16" i="20"/>
  <c r="S16" i="20"/>
  <c r="O16" i="20"/>
  <c r="R16" i="20"/>
  <c r="AG15" i="20"/>
  <c r="W14" i="20"/>
  <c r="AG13" i="20"/>
  <c r="AG12" i="20"/>
  <c r="AG11" i="20"/>
  <c r="AG10" i="20"/>
  <c r="F9" i="20"/>
  <c r="AG9" i="20"/>
  <c r="F8" i="20"/>
  <c r="F7" i="20"/>
  <c r="AG7" i="20"/>
  <c r="F6" i="20"/>
  <c r="W6" i="20"/>
  <c r="F5" i="20"/>
  <c r="Q16" i="19"/>
  <c r="T16" i="19"/>
  <c r="P16" i="19"/>
  <c r="S16" i="19"/>
  <c r="O16" i="19"/>
  <c r="R16" i="19"/>
  <c r="W15" i="19"/>
  <c r="W14" i="19"/>
  <c r="F13" i="19"/>
  <c r="W13" i="19"/>
  <c r="F12" i="19"/>
  <c r="W12" i="19"/>
  <c r="F11" i="19"/>
  <c r="W11" i="19"/>
  <c r="W10" i="19"/>
  <c r="AG9" i="19"/>
  <c r="F5" i="19"/>
  <c r="W5" i="19"/>
  <c r="AG29" i="18"/>
  <c r="AG28" i="18"/>
  <c r="AG27" i="18"/>
  <c r="W26" i="18"/>
  <c r="AG25" i="18"/>
  <c r="AG24" i="18"/>
  <c r="W22" i="18"/>
  <c r="F20" i="18"/>
  <c r="Q30" i="18"/>
  <c r="T30" i="18"/>
  <c r="P30" i="18"/>
  <c r="S30" i="18"/>
  <c r="O30" i="18"/>
  <c r="R30" i="18"/>
  <c r="AG25" i="17"/>
  <c r="AG24" i="17"/>
  <c r="F23" i="17"/>
  <c r="W23" i="17"/>
  <c r="F19" i="17"/>
  <c r="F18" i="17"/>
  <c r="F17" i="17"/>
  <c r="AG17" i="17"/>
  <c r="F16" i="17"/>
  <c r="AG16" i="17"/>
  <c r="F13" i="17"/>
  <c r="AG13" i="17"/>
  <c r="AG11" i="17"/>
  <c r="F7" i="17"/>
  <c r="Q27" i="17"/>
  <c r="T27" i="17"/>
  <c r="P27" i="17"/>
  <c r="S27" i="17"/>
  <c r="O27" i="17"/>
  <c r="R27" i="17"/>
  <c r="F16" i="15"/>
  <c r="F15" i="15"/>
  <c r="F14" i="15"/>
  <c r="F13" i="15"/>
  <c r="F12" i="15"/>
  <c r="F11" i="15"/>
  <c r="F10" i="15"/>
  <c r="F9" i="15"/>
  <c r="F8" i="15"/>
  <c r="F7" i="15"/>
  <c r="F6" i="15"/>
  <c r="F5" i="15"/>
  <c r="F17" i="15"/>
  <c r="Y19" i="16"/>
  <c r="AB19" i="16"/>
  <c r="AA19" i="16"/>
  <c r="Z19" i="16"/>
  <c r="Y18" i="16"/>
  <c r="AB18" i="16"/>
  <c r="AA18" i="16"/>
  <c r="Z18" i="16"/>
  <c r="Y17" i="16"/>
  <c r="AB17" i="16"/>
  <c r="AA17" i="16"/>
  <c r="Z17" i="16"/>
  <c r="Y16" i="16"/>
  <c r="AB16" i="16"/>
  <c r="AA16" i="16"/>
  <c r="Z16" i="16"/>
  <c r="Y15" i="16"/>
  <c r="AB15" i="16"/>
  <c r="AA15" i="16"/>
  <c r="Z15" i="16"/>
  <c r="Y14" i="16"/>
  <c r="AB14" i="16"/>
  <c r="AA14" i="16"/>
  <c r="Z14" i="16"/>
  <c r="Y13" i="16"/>
  <c r="AB13" i="16"/>
  <c r="AA13" i="16"/>
  <c r="Z13" i="16"/>
  <c r="Y12" i="16"/>
  <c r="AB12" i="16"/>
  <c r="AA12" i="16"/>
  <c r="Z12" i="16"/>
  <c r="Y11" i="16"/>
  <c r="AB11" i="16"/>
  <c r="AA11" i="16"/>
  <c r="Z11" i="16"/>
  <c r="Y10" i="16"/>
  <c r="AB10" i="16"/>
  <c r="AA10" i="16"/>
  <c r="Z10" i="16"/>
  <c r="Y9" i="16"/>
  <c r="AB9" i="16"/>
  <c r="AA9" i="16"/>
  <c r="Z9" i="16"/>
  <c r="Y4" i="16"/>
  <c r="AB4" i="16"/>
  <c r="AA4" i="16"/>
  <c r="Z4" i="16"/>
  <c r="Q4" i="16"/>
  <c r="T4" i="16"/>
  <c r="P4" i="16"/>
  <c r="S4" i="16"/>
  <c r="O4" i="16"/>
  <c r="R4" i="16"/>
  <c r="Y17" i="15"/>
  <c r="AB17" i="15"/>
  <c r="AA17" i="15"/>
  <c r="Z17" i="15"/>
  <c r="Y16" i="15"/>
  <c r="AB16" i="15"/>
  <c r="AA16" i="15"/>
  <c r="Z16" i="15"/>
  <c r="Y15" i="15"/>
  <c r="AB15" i="15"/>
  <c r="AA15" i="15"/>
  <c r="Z15" i="15"/>
  <c r="Y14" i="15"/>
  <c r="AB14" i="15"/>
  <c r="AA14" i="15"/>
  <c r="Z14" i="15"/>
  <c r="Y13" i="15"/>
  <c r="AB13" i="15"/>
  <c r="AA13" i="15"/>
  <c r="Z13" i="15"/>
  <c r="Y12" i="15"/>
  <c r="AB12" i="15"/>
  <c r="AA12" i="15"/>
  <c r="Z12" i="15"/>
  <c r="Y11" i="15"/>
  <c r="AB11" i="15"/>
  <c r="AA11" i="15"/>
  <c r="Z11" i="15"/>
  <c r="Y10" i="15"/>
  <c r="AB10" i="15"/>
  <c r="AA10" i="15"/>
  <c r="Z10" i="15"/>
  <c r="Y9" i="15"/>
  <c r="AB9" i="15"/>
  <c r="AA9" i="15"/>
  <c r="Z9" i="15"/>
  <c r="Y8" i="15"/>
  <c r="AB8" i="15"/>
  <c r="AA8" i="15"/>
  <c r="Z8" i="15"/>
  <c r="Y7" i="15"/>
  <c r="AB7" i="15"/>
  <c r="AA7" i="15"/>
  <c r="Z7" i="15"/>
  <c r="Y6" i="15"/>
  <c r="AB6" i="15"/>
  <c r="AA6" i="15"/>
  <c r="Z6" i="15"/>
  <c r="Y5" i="15"/>
  <c r="AB5" i="15"/>
  <c r="AA5" i="15"/>
  <c r="Z5" i="15"/>
  <c r="Y4" i="15"/>
  <c r="AB4" i="15"/>
  <c r="AA4" i="15"/>
  <c r="Z4" i="15"/>
  <c r="AA11" i="12"/>
  <c r="AD11" i="12"/>
  <c r="F8" i="12"/>
  <c r="F5" i="12"/>
  <c r="F11" i="12"/>
  <c r="F10" i="12"/>
  <c r="F9" i="12"/>
  <c r="F7" i="12"/>
  <c r="F6" i="12"/>
  <c r="AA15" i="12"/>
  <c r="AD15" i="12"/>
  <c r="Z15" i="12"/>
  <c r="AC15" i="12"/>
  <c r="Y15" i="12"/>
  <c r="AB15" i="12"/>
  <c r="Q15" i="12"/>
  <c r="T15" i="12"/>
  <c r="P15" i="12"/>
  <c r="S15" i="12"/>
  <c r="O15" i="12"/>
  <c r="R15" i="12"/>
  <c r="AA14" i="12"/>
  <c r="AD14" i="12"/>
  <c r="Z14" i="12"/>
  <c r="AC14" i="12"/>
  <c r="Y14" i="12"/>
  <c r="AB14" i="12"/>
  <c r="Q14" i="12"/>
  <c r="T14" i="12"/>
  <c r="P14" i="12"/>
  <c r="S14" i="12"/>
  <c r="O14" i="12"/>
  <c r="R14" i="12"/>
  <c r="AA13" i="12"/>
  <c r="AD13" i="12"/>
  <c r="Z13" i="12"/>
  <c r="AC13" i="12"/>
  <c r="Y13" i="12"/>
  <c r="AB13" i="12"/>
  <c r="Q13" i="12"/>
  <c r="T13" i="12"/>
  <c r="P13" i="12"/>
  <c r="S13" i="12"/>
  <c r="O13" i="12"/>
  <c r="R13" i="12"/>
  <c r="AA12" i="12"/>
  <c r="AD12" i="12"/>
  <c r="Z12" i="12"/>
  <c r="AC12" i="12"/>
  <c r="Y12" i="12"/>
  <c r="AB12" i="12"/>
  <c r="Q12" i="12"/>
  <c r="T12" i="12"/>
  <c r="P12" i="12"/>
  <c r="S12" i="12"/>
  <c r="O12" i="12"/>
  <c r="R12" i="12"/>
  <c r="Z11" i="12"/>
  <c r="AC11" i="12"/>
  <c r="Y11" i="12"/>
  <c r="AB11" i="12"/>
  <c r="Q11" i="12"/>
  <c r="T11" i="12"/>
  <c r="P11" i="12"/>
  <c r="S11" i="12"/>
  <c r="O11" i="12"/>
  <c r="R11" i="12"/>
  <c r="AA10" i="12"/>
  <c r="AD10" i="12"/>
  <c r="Z10" i="12"/>
  <c r="AC10" i="12"/>
  <c r="Y10" i="12"/>
  <c r="AB10" i="12"/>
  <c r="Q10" i="12"/>
  <c r="T10" i="12"/>
  <c r="P10" i="12"/>
  <c r="S10" i="12"/>
  <c r="O10" i="12"/>
  <c r="R10" i="12"/>
  <c r="AA9" i="12"/>
  <c r="AD9" i="12"/>
  <c r="Z9" i="12"/>
  <c r="AC9" i="12"/>
  <c r="Y9" i="12"/>
  <c r="AB9" i="12"/>
  <c r="Q9" i="12"/>
  <c r="T9" i="12"/>
  <c r="P9" i="12"/>
  <c r="S9" i="12"/>
  <c r="O9" i="12"/>
  <c r="R9" i="12"/>
  <c r="AA8" i="12"/>
  <c r="AD8" i="12"/>
  <c r="Z8" i="12"/>
  <c r="AC8" i="12"/>
  <c r="Y8" i="12"/>
  <c r="AB8" i="12"/>
  <c r="Q8" i="12"/>
  <c r="T8" i="12"/>
  <c r="P8" i="12"/>
  <c r="S8" i="12"/>
  <c r="O8" i="12"/>
  <c r="R8" i="12"/>
  <c r="AA7" i="12"/>
  <c r="AD7" i="12"/>
  <c r="Z7" i="12"/>
  <c r="AC7" i="12"/>
  <c r="Y7" i="12"/>
  <c r="AB7" i="12"/>
  <c r="Q7" i="12"/>
  <c r="T7" i="12"/>
  <c r="P7" i="12"/>
  <c r="S7" i="12"/>
  <c r="O7" i="12"/>
  <c r="R7" i="12"/>
  <c r="AA6" i="12"/>
  <c r="AD6" i="12"/>
  <c r="Z6" i="12"/>
  <c r="AC6" i="12"/>
  <c r="Y6" i="12"/>
  <c r="AB6" i="12"/>
  <c r="Q6" i="12"/>
  <c r="T6" i="12"/>
  <c r="P6" i="12"/>
  <c r="S6" i="12"/>
  <c r="O6" i="12"/>
  <c r="R6" i="12"/>
  <c r="AA5" i="12"/>
  <c r="AD5" i="12"/>
  <c r="Z5" i="12"/>
  <c r="AC5" i="12"/>
  <c r="Y5" i="12"/>
  <c r="AB5" i="12"/>
  <c r="Q5" i="12"/>
  <c r="T5" i="12"/>
  <c r="P5" i="12"/>
  <c r="S5" i="12"/>
  <c r="O5" i="12"/>
  <c r="R5" i="12"/>
  <c r="AA4" i="12"/>
  <c r="AD4" i="12"/>
  <c r="Z4" i="12"/>
  <c r="AC4" i="12"/>
  <c r="Y4" i="12"/>
  <c r="AB4" i="12"/>
  <c r="Q4" i="12"/>
  <c r="T4" i="12"/>
  <c r="P4" i="12"/>
  <c r="S4" i="12"/>
  <c r="O4" i="12"/>
  <c r="R4" i="12"/>
  <c r="F3" i="12"/>
  <c r="AG16" i="11"/>
  <c r="AG15" i="11"/>
  <c r="AG13" i="11"/>
  <c r="W12" i="11"/>
  <c r="AG11" i="11"/>
  <c r="F10" i="11"/>
  <c r="AG10" i="11"/>
  <c r="F8" i="11"/>
  <c r="AG8" i="11"/>
  <c r="F7" i="11"/>
  <c r="F6" i="11"/>
  <c r="F5" i="11"/>
  <c r="F9" i="9"/>
  <c r="F8" i="9"/>
  <c r="F7" i="9"/>
  <c r="F5" i="9"/>
  <c r="F6" i="10"/>
  <c r="F7" i="10"/>
  <c r="F9" i="10"/>
  <c r="F10" i="10"/>
  <c r="F11" i="10"/>
  <c r="Y17" i="10"/>
  <c r="AB17" i="10"/>
  <c r="AA17" i="10"/>
  <c r="Z17" i="10"/>
  <c r="Q17" i="10"/>
  <c r="T17" i="10"/>
  <c r="P17" i="10"/>
  <c r="S17" i="10"/>
  <c r="O17" i="10"/>
  <c r="R17" i="10"/>
  <c r="Y16" i="10"/>
  <c r="AB16" i="10"/>
  <c r="AA16" i="10"/>
  <c r="Z16" i="10"/>
  <c r="Q16" i="10"/>
  <c r="T16" i="10"/>
  <c r="P16" i="10"/>
  <c r="S16" i="10"/>
  <c r="O16" i="10"/>
  <c r="R16" i="10"/>
  <c r="Y15" i="10"/>
  <c r="AB15" i="10"/>
  <c r="AA15" i="10"/>
  <c r="Z15" i="10"/>
  <c r="Q15" i="10"/>
  <c r="T15" i="10"/>
  <c r="P15" i="10"/>
  <c r="S15" i="10"/>
  <c r="O15" i="10"/>
  <c r="R15" i="10"/>
  <c r="Y14" i="10"/>
  <c r="AB14" i="10"/>
  <c r="AA14" i="10"/>
  <c r="Z14" i="10"/>
  <c r="F14" i="10"/>
  <c r="Y13" i="10"/>
  <c r="AB13" i="10"/>
  <c r="AA13" i="10"/>
  <c r="Z13" i="10"/>
  <c r="F13" i="10"/>
  <c r="Y12" i="10"/>
  <c r="AB12" i="10"/>
  <c r="AA12" i="10"/>
  <c r="Z12" i="10"/>
  <c r="F12" i="10"/>
  <c r="Y11" i="10"/>
  <c r="AB11" i="10"/>
  <c r="AA11" i="10"/>
  <c r="Z11" i="10"/>
  <c r="Y10" i="10"/>
  <c r="AB10" i="10"/>
  <c r="AA10" i="10"/>
  <c r="Z10" i="10"/>
  <c r="Y9" i="10"/>
  <c r="AB9" i="10"/>
  <c r="AA9" i="10"/>
  <c r="Z9" i="10"/>
  <c r="Y7" i="10"/>
  <c r="AB7" i="10"/>
  <c r="AA7" i="10"/>
  <c r="Z7" i="10"/>
  <c r="Y6" i="10"/>
  <c r="AB6" i="10"/>
  <c r="AA6" i="10"/>
  <c r="Z6" i="10"/>
  <c r="Y5" i="10"/>
  <c r="AB5" i="10"/>
  <c r="AA5" i="10"/>
  <c r="Z5" i="10"/>
  <c r="Y16" i="9"/>
  <c r="AB16" i="9"/>
  <c r="AA16" i="9"/>
  <c r="Z16" i="9"/>
  <c r="Q16" i="9"/>
  <c r="T16" i="9"/>
  <c r="P16" i="9"/>
  <c r="S16" i="9"/>
  <c r="O16" i="9"/>
  <c r="R16" i="9"/>
  <c r="F16" i="9"/>
  <c r="Y15" i="9"/>
  <c r="AB15" i="9"/>
  <c r="AA15" i="9"/>
  <c r="Z15" i="9"/>
  <c r="Q15" i="9"/>
  <c r="T15" i="9"/>
  <c r="P15" i="9"/>
  <c r="S15" i="9"/>
  <c r="O15" i="9"/>
  <c r="R15" i="9"/>
  <c r="F15" i="9"/>
  <c r="Y14" i="9"/>
  <c r="AB14" i="9"/>
  <c r="AA14" i="9"/>
  <c r="Z14" i="9"/>
  <c r="Q14" i="9"/>
  <c r="T14" i="9"/>
  <c r="P14" i="9"/>
  <c r="S14" i="9"/>
  <c r="O14" i="9"/>
  <c r="R14" i="9"/>
  <c r="F14" i="9"/>
  <c r="Y13" i="9"/>
  <c r="AB13" i="9"/>
  <c r="AA13" i="9"/>
  <c r="Z13" i="9"/>
  <c r="F13" i="9"/>
  <c r="Y12" i="9"/>
  <c r="AB12" i="9"/>
  <c r="AA12" i="9"/>
  <c r="Z12" i="9"/>
  <c r="F12" i="9"/>
  <c r="Y11" i="9"/>
  <c r="AB11" i="9"/>
  <c r="AA11" i="9"/>
  <c r="Z11" i="9"/>
  <c r="F11" i="9"/>
  <c r="Y10" i="9"/>
  <c r="AB10" i="9"/>
  <c r="AA10" i="9"/>
  <c r="Z10" i="9"/>
  <c r="F10" i="9"/>
  <c r="Y9" i="9"/>
  <c r="AB9" i="9"/>
  <c r="AA9" i="9"/>
  <c r="Z9" i="9"/>
  <c r="Y8" i="9"/>
  <c r="AB8" i="9"/>
  <c r="AA8" i="9"/>
  <c r="Z8" i="9"/>
  <c r="Y7" i="9"/>
  <c r="AB7" i="9"/>
  <c r="AA7" i="9"/>
  <c r="Z7" i="9"/>
  <c r="Y5" i="9"/>
  <c r="AB5" i="9"/>
  <c r="AA5" i="9"/>
  <c r="Z5" i="9"/>
  <c r="Y4" i="9"/>
  <c r="AB4" i="9"/>
  <c r="AA4" i="9"/>
  <c r="Z4" i="9"/>
  <c r="F15" i="7"/>
  <c r="F14" i="7"/>
  <c r="F13" i="7"/>
  <c r="F12" i="7"/>
  <c r="F11" i="7"/>
  <c r="F10" i="7"/>
  <c r="F9" i="7"/>
  <c r="F8" i="7"/>
  <c r="F7" i="7"/>
  <c r="F6" i="7"/>
  <c r="F5" i="7"/>
  <c r="F14" i="6"/>
  <c r="F8" i="6"/>
  <c r="F5" i="6"/>
  <c r="Y15" i="7"/>
  <c r="AB15" i="7"/>
  <c r="AA15" i="7"/>
  <c r="Z15" i="7"/>
  <c r="Y14" i="7"/>
  <c r="AB14" i="7"/>
  <c r="AA14" i="7"/>
  <c r="Z14" i="7"/>
  <c r="Y13" i="7"/>
  <c r="AB13" i="7"/>
  <c r="AA13" i="7"/>
  <c r="Z13" i="7"/>
  <c r="Y12" i="7"/>
  <c r="AB12" i="7"/>
  <c r="AA12" i="7"/>
  <c r="Z12" i="7"/>
  <c r="Y11" i="7"/>
  <c r="AB11" i="7"/>
  <c r="AA11" i="7"/>
  <c r="Z11" i="7"/>
  <c r="Y10" i="7"/>
  <c r="AB10" i="7"/>
  <c r="AA10" i="7"/>
  <c r="Z10" i="7"/>
  <c r="Y9" i="7"/>
  <c r="AB9" i="7"/>
  <c r="AA9" i="7"/>
  <c r="Z9" i="7"/>
  <c r="Y8" i="7"/>
  <c r="AB8" i="7"/>
  <c r="AA8" i="7"/>
  <c r="Z8" i="7"/>
  <c r="Y7" i="7"/>
  <c r="AB7" i="7"/>
  <c r="AA7" i="7"/>
  <c r="Z7" i="7"/>
  <c r="Y6" i="7"/>
  <c r="AB6" i="7"/>
  <c r="AA6" i="7"/>
  <c r="Z6" i="7"/>
  <c r="Y5" i="7"/>
  <c r="AB5" i="7"/>
  <c r="AA5" i="7"/>
  <c r="Z5" i="7"/>
  <c r="Y4" i="7"/>
  <c r="AB4" i="7"/>
  <c r="AA4" i="7"/>
  <c r="Z4" i="7"/>
  <c r="F6" i="6"/>
  <c r="Y15" i="6"/>
  <c r="AB15" i="6"/>
  <c r="AA15" i="6"/>
  <c r="Z15" i="6"/>
  <c r="Y14" i="6"/>
  <c r="AB14" i="6"/>
  <c r="AA14" i="6"/>
  <c r="Z14" i="6"/>
  <c r="Y13" i="6"/>
  <c r="AB13" i="6"/>
  <c r="AA13" i="6"/>
  <c r="Z13" i="6"/>
  <c r="F13" i="6"/>
  <c r="Y12" i="6"/>
  <c r="AB12" i="6"/>
  <c r="AA12" i="6"/>
  <c r="Z12" i="6"/>
  <c r="F12" i="6"/>
  <c r="Y11" i="6"/>
  <c r="AB11" i="6"/>
  <c r="AA11" i="6"/>
  <c r="Z11" i="6"/>
  <c r="F11" i="6"/>
  <c r="Y10" i="6"/>
  <c r="AB10" i="6"/>
  <c r="AA10" i="6"/>
  <c r="Z10" i="6"/>
  <c r="F10" i="6"/>
  <c r="Y9" i="6"/>
  <c r="AB9" i="6"/>
  <c r="AA9" i="6"/>
  <c r="Z9" i="6"/>
  <c r="F9" i="6"/>
  <c r="Y8" i="6"/>
  <c r="AB8" i="6"/>
  <c r="AA8" i="6"/>
  <c r="Z8" i="6"/>
  <c r="Y7" i="6"/>
  <c r="AB7" i="6"/>
  <c r="AA7" i="6"/>
  <c r="Z7" i="6"/>
  <c r="F7" i="6"/>
  <c r="Y6" i="6"/>
  <c r="AB6" i="6"/>
  <c r="AA6" i="6"/>
  <c r="Z6" i="6"/>
  <c r="Y5" i="6"/>
  <c r="AB5" i="6"/>
  <c r="AA5" i="6"/>
  <c r="Z5" i="6"/>
  <c r="Y4" i="6"/>
  <c r="AB4" i="6"/>
  <c r="AA4" i="6"/>
  <c r="Z4" i="6"/>
  <c r="F3" i="6"/>
  <c r="Z14" i="5"/>
  <c r="Y18" i="5"/>
  <c r="AB18" i="5"/>
  <c r="AA18" i="5"/>
  <c r="Z18" i="5"/>
  <c r="Y17" i="5"/>
  <c r="AB17" i="5"/>
  <c r="AA17" i="5"/>
  <c r="Z17" i="5"/>
  <c r="Y16" i="5"/>
  <c r="AB16" i="5"/>
  <c r="AA16" i="5"/>
  <c r="Z16" i="5"/>
  <c r="Y15" i="5"/>
  <c r="AB15" i="5"/>
  <c r="AA15" i="5"/>
  <c r="Z15" i="5"/>
  <c r="Y14" i="5"/>
  <c r="AB14" i="5"/>
  <c r="AA14" i="5"/>
  <c r="Y13" i="5"/>
  <c r="AB13" i="5"/>
  <c r="AA13" i="5"/>
  <c r="Z13" i="5"/>
  <c r="Y12" i="5"/>
  <c r="AB12" i="5"/>
  <c r="AA12" i="5"/>
  <c r="Z12" i="5"/>
  <c r="Y11" i="5"/>
  <c r="AB11" i="5"/>
  <c r="AA11" i="5"/>
  <c r="Z11" i="5"/>
  <c r="Y9" i="5"/>
  <c r="AB9" i="5"/>
  <c r="AA9" i="5"/>
  <c r="Z9" i="5"/>
  <c r="Y7" i="5"/>
  <c r="AB7" i="5"/>
  <c r="AA7" i="5"/>
  <c r="Z7" i="5"/>
  <c r="Y5" i="5"/>
  <c r="AB5" i="5"/>
  <c r="AA5" i="5"/>
  <c r="Z5" i="5"/>
  <c r="F5" i="5"/>
  <c r="Y4" i="5"/>
  <c r="AB4" i="5"/>
  <c r="AA4" i="5"/>
  <c r="Z4" i="5"/>
  <c r="F3" i="5"/>
  <c r="Y22" i="4"/>
  <c r="AB22" i="4"/>
  <c r="AA22" i="4"/>
  <c r="Z22" i="4"/>
  <c r="Y20" i="4"/>
  <c r="AB20" i="4"/>
  <c r="AA20" i="4"/>
  <c r="Z20" i="4"/>
  <c r="Y19" i="4"/>
  <c r="AB19" i="4"/>
  <c r="AA19" i="4"/>
  <c r="Z19" i="4"/>
  <c r="Y16" i="4"/>
  <c r="AB16" i="4"/>
  <c r="AA16" i="4"/>
  <c r="Z16" i="4"/>
  <c r="Y15" i="4"/>
  <c r="AB15" i="4"/>
  <c r="AA15" i="4"/>
  <c r="Z15" i="4"/>
  <c r="Y14" i="4"/>
  <c r="AB14" i="4"/>
  <c r="AA14" i="4"/>
  <c r="Z14" i="4"/>
  <c r="Y12" i="4"/>
  <c r="AB12" i="4"/>
  <c r="AA12" i="4"/>
  <c r="Z12" i="4"/>
  <c r="Y11" i="4"/>
  <c r="AB11" i="4"/>
  <c r="AA11" i="4"/>
  <c r="Z11" i="4"/>
  <c r="Y9" i="4"/>
  <c r="AB9" i="4"/>
  <c r="AA9" i="4"/>
  <c r="Z9" i="4"/>
  <c r="Y7" i="4"/>
  <c r="AB7" i="4"/>
  <c r="AA7" i="4"/>
  <c r="Z7" i="4"/>
  <c r="Y5" i="4"/>
  <c r="AB5" i="4"/>
  <c r="AA5" i="4"/>
  <c r="Z5" i="4"/>
  <c r="Y4" i="4"/>
  <c r="AB4" i="4"/>
  <c r="AA4" i="4"/>
  <c r="Z4" i="4"/>
  <c r="AA17" i="3"/>
  <c r="AA12" i="3"/>
  <c r="Y5" i="3"/>
  <c r="AB5" i="3"/>
  <c r="AA6" i="3"/>
  <c r="Y6" i="3"/>
  <c r="Y8" i="3"/>
  <c r="AA9" i="3"/>
  <c r="Y9" i="3"/>
  <c r="AB9" i="3"/>
  <c r="Y10" i="3"/>
  <c r="AB10" i="3"/>
  <c r="AA11" i="3"/>
  <c r="Y11" i="3"/>
  <c r="AB11" i="3"/>
  <c r="Y12" i="3"/>
  <c r="AB12" i="3"/>
  <c r="AA13" i="3"/>
  <c r="Y13" i="3"/>
  <c r="AB13" i="3"/>
  <c r="AA14" i="3"/>
  <c r="Y14" i="3"/>
  <c r="AB14" i="3"/>
  <c r="AA15" i="3"/>
  <c r="Y15" i="3"/>
  <c r="AB15" i="3"/>
  <c r="AA16" i="3"/>
  <c r="Y16" i="3"/>
  <c r="AB16" i="3"/>
  <c r="Y17" i="3"/>
  <c r="AB17" i="3"/>
  <c r="Z17" i="3"/>
  <c r="Z16" i="3"/>
  <c r="Z15" i="3"/>
  <c r="Z13" i="3"/>
  <c r="Z14" i="3"/>
  <c r="Z12" i="3"/>
  <c r="Z11" i="3"/>
  <c r="Z10" i="3"/>
  <c r="Z9" i="3"/>
  <c r="Z8" i="3"/>
  <c r="Z6" i="3"/>
  <c r="F17" i="3"/>
  <c r="F16" i="3"/>
  <c r="F15" i="3"/>
  <c r="F14" i="3"/>
  <c r="F13" i="3"/>
  <c r="F9" i="3"/>
  <c r="F12" i="3"/>
  <c r="F11" i="3"/>
  <c r="AA10" i="3"/>
  <c r="F10" i="3"/>
  <c r="AB8" i="3"/>
  <c r="AA8" i="3"/>
  <c r="F8" i="3"/>
  <c r="AB6" i="3"/>
  <c r="F6" i="3"/>
  <c r="Z5" i="3"/>
  <c r="AA5" i="3"/>
  <c r="F3" i="3"/>
  <c r="AG6" i="11"/>
  <c r="AG18" i="17"/>
  <c r="AG7" i="23"/>
  <c r="W14" i="22"/>
  <c r="AG6" i="20"/>
  <c r="W5" i="20"/>
  <c r="W16" i="23"/>
  <c r="AG7" i="17"/>
  <c r="W13" i="23"/>
  <c r="W21" i="18"/>
  <c r="W17" i="17"/>
  <c r="W7" i="17"/>
  <c r="W11" i="11"/>
  <c r="W8" i="11"/>
  <c r="W25" i="17"/>
  <c r="W9" i="20"/>
  <c r="AG16" i="23"/>
  <c r="W12" i="21"/>
  <c r="AG5" i="11"/>
  <c r="AG12" i="23"/>
  <c r="AG5" i="19"/>
  <c r="W10" i="20"/>
  <c r="AG7" i="22"/>
  <c r="W8" i="20"/>
  <c r="W13" i="11"/>
  <c r="AG11" i="21"/>
  <c r="AG6" i="22"/>
  <c r="AG22" i="18"/>
  <c r="W5" i="21"/>
  <c r="AE11" i="12"/>
  <c r="AG14" i="11"/>
  <c r="W7" i="20"/>
  <c r="AG13" i="21"/>
  <c r="W9" i="22"/>
  <c r="AG23" i="17"/>
  <c r="U16" i="22"/>
  <c r="U17" i="23"/>
  <c r="V17" i="23"/>
  <c r="W17" i="23"/>
  <c r="AG14" i="23"/>
  <c r="W24" i="18"/>
  <c r="W29" i="18"/>
  <c r="W19" i="17"/>
  <c r="W24" i="17"/>
  <c r="W6" i="11"/>
  <c r="W10" i="11"/>
  <c r="W15" i="11"/>
  <c r="AG19" i="17"/>
  <c r="AG26" i="17"/>
  <c r="W27" i="18"/>
  <c r="W15" i="20"/>
  <c r="W8" i="21"/>
  <c r="AG11" i="23"/>
  <c r="W12" i="22"/>
  <c r="AG5" i="22"/>
  <c r="AG20" i="18"/>
  <c r="AG5" i="20"/>
  <c r="AG14" i="20"/>
  <c r="W15" i="21"/>
  <c r="AG10" i="21"/>
  <c r="AG10" i="23"/>
  <c r="W12" i="20"/>
  <c r="AG8" i="21"/>
  <c r="AG15" i="22"/>
  <c r="AG10" i="19"/>
  <c r="AG12" i="19"/>
  <c r="AC5" i="3"/>
  <c r="U16" i="20"/>
  <c r="U18" i="21"/>
  <c r="AG13" i="22"/>
  <c r="W20" i="18"/>
  <c r="W28" i="18"/>
  <c r="W18" i="17"/>
  <c r="W13" i="17"/>
  <c r="W5" i="11"/>
  <c r="W7" i="11"/>
  <c r="AG15" i="23"/>
  <c r="AG21" i="18"/>
  <c r="AG8" i="20"/>
  <c r="W14" i="21"/>
  <c r="W8" i="22"/>
  <c r="AG5" i="21"/>
  <c r="AG26" i="18"/>
  <c r="W11" i="20"/>
  <c r="W9" i="21"/>
  <c r="AG10" i="22"/>
  <c r="AG12" i="11"/>
  <c r="AG13" i="23"/>
  <c r="AG16" i="21"/>
  <c r="W23" i="18"/>
  <c r="W11" i="17"/>
  <c r="W26" i="17"/>
  <c r="W14" i="11"/>
  <c r="W16" i="11"/>
  <c r="AG9" i="23"/>
  <c r="AG15" i="19"/>
  <c r="AG11" i="19"/>
  <c r="W13" i="20"/>
  <c r="AG12" i="21"/>
  <c r="AG11" i="22"/>
  <c r="AG7" i="11"/>
  <c r="W16" i="17"/>
  <c r="AG23" i="18"/>
  <c r="AG9" i="21"/>
  <c r="AG13" i="19"/>
  <c r="W25" i="18"/>
  <c r="W17" i="21"/>
  <c r="AG14" i="19"/>
  <c r="AG8" i="23"/>
  <c r="W7" i="23"/>
  <c r="W5" i="23"/>
  <c r="U16" i="19"/>
  <c r="V16" i="19"/>
  <c r="W16" i="19"/>
  <c r="U30" i="18"/>
  <c r="V30" i="18"/>
  <c r="W30" i="18"/>
  <c r="U27" i="17"/>
  <c r="W9" i="15"/>
  <c r="W12" i="15"/>
  <c r="AC18" i="16"/>
  <c r="AC12" i="16"/>
  <c r="AC16" i="16"/>
  <c r="AC11" i="16"/>
  <c r="U4" i="16"/>
  <c r="AC10" i="16"/>
  <c r="AC14" i="16"/>
  <c r="AC4" i="16"/>
  <c r="AC9" i="16"/>
  <c r="AC13" i="16"/>
  <c r="AC15" i="16"/>
  <c r="AC17" i="16"/>
  <c r="AC19" i="16"/>
  <c r="AC17" i="15"/>
  <c r="AC9" i="15"/>
  <c r="AD17" i="15"/>
  <c r="AE17" i="15"/>
  <c r="AC6" i="15"/>
  <c r="AC7" i="15"/>
  <c r="AC14" i="15"/>
  <c r="AC15" i="15"/>
  <c r="AD15" i="15"/>
  <c r="AE15" i="15"/>
  <c r="AC11" i="15"/>
  <c r="AC12" i="15"/>
  <c r="AC4" i="15"/>
  <c r="AC5" i="15"/>
  <c r="AC10" i="15"/>
  <c r="AD10" i="15"/>
  <c r="AE10" i="15"/>
  <c r="AC13" i="15"/>
  <c r="AD13" i="15"/>
  <c r="AE13" i="15"/>
  <c r="AC8" i="15"/>
  <c r="AC16" i="15"/>
  <c r="AD16" i="15"/>
  <c r="AE16" i="15"/>
  <c r="U5" i="12"/>
  <c r="AE5" i="12"/>
  <c r="U7" i="12"/>
  <c r="AE7" i="12"/>
  <c r="U9" i="12"/>
  <c r="AE9" i="12"/>
  <c r="AE13" i="12"/>
  <c r="AE4" i="12"/>
  <c r="AE6" i="12"/>
  <c r="AF6" i="12"/>
  <c r="AG6" i="12"/>
  <c r="AE8" i="12"/>
  <c r="AE10" i="12"/>
  <c r="AE12" i="12"/>
  <c r="AE14" i="12"/>
  <c r="U11" i="12"/>
  <c r="U13" i="12"/>
  <c r="AE15" i="12"/>
  <c r="U4" i="12"/>
  <c r="U6" i="12"/>
  <c r="U8" i="12"/>
  <c r="U10" i="12"/>
  <c r="U12" i="12"/>
  <c r="U14" i="12"/>
  <c r="U15" i="12"/>
  <c r="U17" i="10"/>
  <c r="U16" i="10"/>
  <c r="AC13" i="10"/>
  <c r="AC14" i="10"/>
  <c r="AC9" i="10"/>
  <c r="AC10" i="10"/>
  <c r="AC17" i="10"/>
  <c r="V17" i="10"/>
  <c r="W17" i="10"/>
  <c r="AC6" i="10"/>
  <c r="AC15" i="10"/>
  <c r="W6" i="10"/>
  <c r="AC7" i="10"/>
  <c r="U15" i="10"/>
  <c r="AC16" i="10"/>
  <c r="AC5" i="10"/>
  <c r="AC11" i="10"/>
  <c r="AC12" i="10"/>
  <c r="AC5" i="9"/>
  <c r="AC8" i="9"/>
  <c r="AC10" i="9"/>
  <c r="AC12" i="9"/>
  <c r="U14" i="9"/>
  <c r="AC14" i="9"/>
  <c r="U16" i="9"/>
  <c r="AC4" i="9"/>
  <c r="AC7" i="9"/>
  <c r="AC9" i="9"/>
  <c r="AC11" i="9"/>
  <c r="AC13" i="9"/>
  <c r="AC15" i="9"/>
  <c r="AC16" i="9"/>
  <c r="U15" i="9"/>
  <c r="AC5" i="7"/>
  <c r="AC4" i="7"/>
  <c r="AC9" i="7"/>
  <c r="AC12" i="7"/>
  <c r="AC7" i="7"/>
  <c r="AC11" i="7"/>
  <c r="AC15" i="7"/>
  <c r="AC8" i="7"/>
  <c r="AC13" i="7"/>
  <c r="AC6" i="7"/>
  <c r="AC10" i="7"/>
  <c r="AC14" i="7"/>
  <c r="AC4" i="6"/>
  <c r="AC5" i="6"/>
  <c r="AC6" i="6"/>
  <c r="AC7" i="6"/>
  <c r="AC8" i="6"/>
  <c r="AC9" i="6"/>
  <c r="AC11" i="6"/>
  <c r="AC13" i="6"/>
  <c r="AC14" i="6"/>
  <c r="AC15" i="6"/>
  <c r="AC10" i="6"/>
  <c r="AC12" i="6"/>
  <c r="AC7" i="5"/>
  <c r="AC9" i="5"/>
  <c r="AC14" i="5"/>
  <c r="AC15" i="5"/>
  <c r="AC16" i="5"/>
  <c r="AC18" i="5"/>
  <c r="AC4" i="5"/>
  <c r="AC5" i="5"/>
  <c r="AD15" i="5"/>
  <c r="AE15" i="5"/>
  <c r="AC11" i="5"/>
  <c r="AC12" i="5"/>
  <c r="AC13" i="5"/>
  <c r="AC17" i="5"/>
  <c r="AC9" i="4"/>
  <c r="AC4" i="4"/>
  <c r="AC7" i="4"/>
  <c r="AC20" i="4"/>
  <c r="AC16" i="4"/>
  <c r="AC22" i="4"/>
  <c r="AC5" i="4"/>
  <c r="AC19" i="4"/>
  <c r="AC14" i="4"/>
  <c r="AC11" i="4"/>
  <c r="AC12" i="4"/>
  <c r="AC15" i="4"/>
  <c r="AC14" i="3"/>
  <c r="AC16" i="3"/>
  <c r="AC17" i="3"/>
  <c r="AC15" i="3"/>
  <c r="W17" i="3"/>
  <c r="W8" i="3"/>
  <c r="AC6" i="3"/>
  <c r="AD6" i="3"/>
  <c r="AE6" i="3"/>
  <c r="AC8" i="3"/>
  <c r="AD8" i="3"/>
  <c r="AC9" i="3"/>
  <c r="AC10" i="3"/>
  <c r="AC11" i="3"/>
  <c r="AC12" i="3"/>
  <c r="AC13" i="3"/>
  <c r="W11" i="3"/>
  <c r="V12" i="12"/>
  <c r="W12" i="12"/>
  <c r="W12" i="9"/>
  <c r="W14" i="15"/>
  <c r="W10" i="3"/>
  <c r="AD11" i="5"/>
  <c r="AE11" i="5"/>
  <c r="W6" i="15"/>
  <c r="W15" i="6"/>
  <c r="AD14" i="9"/>
  <c r="AE14" i="9"/>
  <c r="AD16" i="3"/>
  <c r="AE16" i="3"/>
  <c r="W12" i="10"/>
  <c r="W5" i="5"/>
  <c r="W6" i="3"/>
  <c r="AD7" i="5"/>
  <c r="AE7" i="5"/>
  <c r="W5" i="15"/>
  <c r="W18" i="15"/>
  <c r="W16" i="3"/>
  <c r="W13" i="3"/>
  <c r="W10" i="6"/>
  <c r="W18" i="3"/>
  <c r="AD16" i="16"/>
  <c r="AE16" i="16"/>
  <c r="W10" i="15"/>
  <c r="W7" i="6"/>
  <c r="W11" i="6"/>
  <c r="W12" i="3"/>
  <c r="W14" i="6"/>
  <c r="W6" i="6"/>
  <c r="AD12" i="7"/>
  <c r="AE12" i="7"/>
  <c r="AD7" i="15"/>
  <c r="AE7" i="15"/>
  <c r="AD18" i="16"/>
  <c r="AE18" i="16"/>
  <c r="W13" i="15"/>
  <c r="W15" i="3"/>
  <c r="W14" i="3"/>
  <c r="V16" i="22"/>
  <c r="W16" i="22"/>
  <c r="V18" i="21"/>
  <c r="W18" i="21"/>
  <c r="V16" i="20"/>
  <c r="W16" i="20"/>
  <c r="V27" i="17"/>
  <c r="W27" i="17"/>
  <c r="AD14" i="15"/>
  <c r="AE14" i="15"/>
  <c r="W11" i="15"/>
  <c r="W8" i="15"/>
  <c r="W7" i="15"/>
  <c r="W16" i="15"/>
  <c r="W15" i="15"/>
  <c r="AD12" i="16"/>
  <c r="AE12" i="16"/>
  <c r="W11" i="16"/>
  <c r="AD9" i="16"/>
  <c r="AE9" i="16"/>
  <c r="AD19" i="16"/>
  <c r="AE19" i="16"/>
  <c r="W14" i="16"/>
  <c r="W15" i="16"/>
  <c r="W17" i="16"/>
  <c r="W13" i="16"/>
  <c r="W16" i="16"/>
  <c r="W19" i="16"/>
  <c r="W18" i="16"/>
  <c r="W10" i="16"/>
  <c r="W9" i="16"/>
  <c r="W12" i="16"/>
  <c r="AD14" i="16"/>
  <c r="AE14" i="16"/>
  <c r="AD13" i="16"/>
  <c r="AE13" i="16"/>
  <c r="AD17" i="16"/>
  <c r="AE17" i="16"/>
  <c r="AD11" i="16"/>
  <c r="AE11" i="16"/>
  <c r="AD15" i="16"/>
  <c r="AE15" i="16"/>
  <c r="AD10" i="16"/>
  <c r="AE10" i="16"/>
  <c r="W17" i="15"/>
  <c r="AD8" i="15"/>
  <c r="AE8" i="15"/>
  <c r="AD6" i="15"/>
  <c r="AE6" i="15"/>
  <c r="AD11" i="15"/>
  <c r="AE11" i="15"/>
  <c r="AD5" i="15"/>
  <c r="AE5" i="15"/>
  <c r="AD12" i="15"/>
  <c r="AE12" i="15"/>
  <c r="AD9" i="15"/>
  <c r="AE9" i="15"/>
  <c r="V9" i="12"/>
  <c r="AF15" i="12"/>
  <c r="AG15" i="12"/>
  <c r="AF14" i="12"/>
  <c r="AG14" i="12"/>
  <c r="AF13" i="12"/>
  <c r="AG13" i="12"/>
  <c r="AF12" i="12"/>
  <c r="AG12" i="12"/>
  <c r="AF8" i="12"/>
  <c r="AG8" i="12"/>
  <c r="AF9" i="12"/>
  <c r="AG9" i="12"/>
  <c r="AF11" i="12"/>
  <c r="AG11" i="12"/>
  <c r="V15" i="12"/>
  <c r="W15" i="12"/>
  <c r="AF10" i="12"/>
  <c r="AG10" i="12"/>
  <c r="AF7" i="12"/>
  <c r="AG7" i="12"/>
  <c r="V14" i="12"/>
  <c r="W14" i="12"/>
  <c r="V6" i="12"/>
  <c r="V7" i="12"/>
  <c r="V13" i="12"/>
  <c r="W13" i="12"/>
  <c r="V11" i="12"/>
  <c r="AF5" i="12"/>
  <c r="AG5" i="12"/>
  <c r="V5" i="12"/>
  <c r="V10" i="12"/>
  <c r="V8" i="12"/>
  <c r="AD17" i="10"/>
  <c r="AE17" i="10"/>
  <c r="AD16" i="10"/>
  <c r="AE16" i="10"/>
  <c r="W7" i="10"/>
  <c r="V9" i="10"/>
  <c r="W9" i="10"/>
  <c r="AD10" i="10"/>
  <c r="AE10" i="10"/>
  <c r="W11" i="10"/>
  <c r="W13" i="10"/>
  <c r="AD9" i="10"/>
  <c r="AE9" i="10"/>
  <c r="W10" i="10"/>
  <c r="V15" i="10"/>
  <c r="W15" i="10"/>
  <c r="W14" i="10"/>
  <c r="AD11" i="10"/>
  <c r="AE11" i="10"/>
  <c r="AD12" i="10"/>
  <c r="AE12" i="10"/>
  <c r="V16" i="10"/>
  <c r="W16" i="10"/>
  <c r="AD13" i="10"/>
  <c r="AE13" i="10"/>
  <c r="AD6" i="10"/>
  <c r="AE6" i="10"/>
  <c r="AD7" i="10"/>
  <c r="AE7" i="10"/>
  <c r="AD14" i="10"/>
  <c r="AE14" i="10"/>
  <c r="AD15" i="10"/>
  <c r="AE15" i="10"/>
  <c r="AD7" i="9"/>
  <c r="AE7" i="9"/>
  <c r="AD16" i="9"/>
  <c r="AE16" i="9"/>
  <c r="AD13" i="9"/>
  <c r="AE13" i="9"/>
  <c r="AD10" i="9"/>
  <c r="AE10" i="9"/>
  <c r="AD12" i="9"/>
  <c r="AE12" i="9"/>
  <c r="AD5" i="9"/>
  <c r="AE5" i="9"/>
  <c r="AD9" i="9"/>
  <c r="AE9" i="9"/>
  <c r="W13" i="9"/>
  <c r="AD8" i="9"/>
  <c r="AE8" i="9"/>
  <c r="V15" i="9"/>
  <c r="W15" i="9"/>
  <c r="V7" i="9"/>
  <c r="W7" i="9"/>
  <c r="AD15" i="9"/>
  <c r="AE15" i="9"/>
  <c r="AD11" i="9"/>
  <c r="AE11" i="9"/>
  <c r="W11" i="9"/>
  <c r="V14" i="9"/>
  <c r="W14" i="9"/>
  <c r="W5" i="9"/>
  <c r="W9" i="9"/>
  <c r="V16" i="9"/>
  <c r="W16" i="9"/>
  <c r="W8" i="9"/>
  <c r="W10" i="9"/>
  <c r="AD9" i="7"/>
  <c r="AE9" i="7"/>
  <c r="AD15" i="7"/>
  <c r="AE15" i="7"/>
  <c r="AD14" i="7"/>
  <c r="AE14" i="7"/>
  <c r="AD8" i="7"/>
  <c r="AE8" i="7"/>
  <c r="AD6" i="7"/>
  <c r="AE6" i="7"/>
  <c r="AD11" i="7"/>
  <c r="AE11" i="7"/>
  <c r="AD10" i="7"/>
  <c r="AE10" i="7"/>
  <c r="AD7" i="7"/>
  <c r="AE7" i="7"/>
  <c r="W14" i="7"/>
  <c r="AD5" i="7"/>
  <c r="AE5" i="7"/>
  <c r="W9" i="7"/>
  <c r="W15" i="7"/>
  <c r="W11" i="7"/>
  <c r="W10" i="7"/>
  <c r="W6" i="7"/>
  <c r="W12" i="7"/>
  <c r="W5" i="7"/>
  <c r="W8" i="7"/>
  <c r="W7" i="7"/>
  <c r="W13" i="7"/>
  <c r="AD13" i="7"/>
  <c r="AE13" i="7"/>
  <c r="AD13" i="6"/>
  <c r="AE13" i="6"/>
  <c r="W12" i="6"/>
  <c r="AD15" i="6"/>
  <c r="AE15" i="6"/>
  <c r="AD14" i="6"/>
  <c r="AE14" i="6"/>
  <c r="AD7" i="6"/>
  <c r="AE7" i="6"/>
  <c r="AD12" i="6"/>
  <c r="AE12" i="6"/>
  <c r="W8" i="6"/>
  <c r="W5" i="6"/>
  <c r="W9" i="6"/>
  <c r="W13" i="6"/>
  <c r="AD11" i="6"/>
  <c r="AE11" i="6"/>
  <c r="AD6" i="6"/>
  <c r="AE6" i="6"/>
  <c r="AD8" i="6"/>
  <c r="AE8" i="6"/>
  <c r="AD5" i="6"/>
  <c r="AE5" i="6"/>
  <c r="AD10" i="6"/>
  <c r="AE10" i="6"/>
  <c r="AD9" i="6"/>
  <c r="AE9" i="6"/>
  <c r="AD17" i="5"/>
  <c r="AE17" i="5"/>
  <c r="AD9" i="5"/>
  <c r="AE9" i="5"/>
  <c r="AD16" i="5"/>
  <c r="AE16" i="5"/>
  <c r="AD14" i="5"/>
  <c r="AE14" i="5"/>
  <c r="AD15" i="4"/>
  <c r="AE15" i="4"/>
  <c r="AD12" i="5"/>
  <c r="AE12" i="5"/>
  <c r="AD18" i="5"/>
  <c r="AE18" i="5"/>
  <c r="AD13" i="5"/>
  <c r="AE13" i="5"/>
  <c r="AD16" i="4"/>
  <c r="AE16" i="4"/>
  <c r="W5" i="4"/>
  <c r="AD9" i="4"/>
  <c r="AE9" i="4"/>
  <c r="AD5" i="5"/>
  <c r="AE5" i="5"/>
  <c r="AD7" i="4"/>
  <c r="AE7" i="4"/>
  <c r="AD11" i="4"/>
  <c r="AE11" i="4"/>
  <c r="AD20" i="4"/>
  <c r="AE20" i="4"/>
  <c r="AD22" i="4"/>
  <c r="AE22" i="4"/>
  <c r="AD12" i="4"/>
  <c r="AE12" i="4"/>
  <c r="AD14" i="4"/>
  <c r="AE14" i="4"/>
  <c r="AD19" i="4"/>
  <c r="AE19" i="4"/>
  <c r="AD5" i="4"/>
  <c r="AE5" i="4"/>
  <c r="AD10" i="3"/>
  <c r="AE10" i="3"/>
  <c r="AD15" i="3"/>
  <c r="AE15" i="3"/>
  <c r="AD14" i="3"/>
  <c r="AE14" i="3"/>
  <c r="AD17" i="3"/>
  <c r="AE17" i="3"/>
  <c r="W9" i="3"/>
  <c r="AD13" i="3"/>
  <c r="AE13" i="3"/>
  <c r="AD9" i="3"/>
  <c r="AE9" i="3"/>
  <c r="AD12" i="3"/>
  <c r="AE12" i="3"/>
  <c r="AD11" i="3"/>
  <c r="AE11" i="3"/>
  <c r="AE8" i="3"/>
  <c r="AA7" i="59"/>
  <c r="AC7" i="59"/>
  <c r="AD7" i="59"/>
  <c r="AE7" i="59"/>
  <c r="AA10" i="59"/>
  <c r="AC10" i="59"/>
  <c r="AD10" i="59"/>
  <c r="AE10" i="59"/>
  <c r="AA8" i="59"/>
  <c r="AC8" i="59"/>
  <c r="AD8" i="59"/>
  <c r="AE8" i="59"/>
  <c r="AA11" i="59"/>
  <c r="AC11" i="59"/>
  <c r="AD11" i="59"/>
  <c r="AE11" i="59"/>
  <c r="AA9" i="59"/>
  <c r="AC9" i="59"/>
  <c r="AD9" i="59"/>
  <c r="AE9" i="59"/>
  <c r="U9" i="8" l="1"/>
  <c r="AE5" i="8"/>
  <c r="AE12" i="8"/>
  <c r="AE15" i="8"/>
  <c r="AH21" i="8"/>
  <c r="AG25" i="8"/>
  <c r="AH25" i="8" s="1"/>
  <c r="V25" i="8"/>
  <c r="W25" i="8" s="1"/>
  <c r="AE11" i="8"/>
  <c r="AD5" i="8"/>
  <c r="U7" i="8"/>
  <c r="AD12" i="8"/>
  <c r="U14" i="8"/>
  <c r="AD15" i="8"/>
  <c r="AC16" i="8"/>
  <c r="AD16" i="8" s="1"/>
  <c r="AE16" i="8" s="1"/>
  <c r="AE18" i="8"/>
  <c r="AC6" i="8"/>
  <c r="AD6" i="8" s="1"/>
  <c r="AE6" i="8" s="1"/>
  <c r="AC9" i="8"/>
  <c r="AD9" i="8" s="1"/>
  <c r="AD10" i="8"/>
  <c r="AE10" i="8" s="1"/>
  <c r="U11" i="8"/>
  <c r="AG12" i="8" s="1"/>
  <c r="AH12" i="8" s="1"/>
  <c r="AC13" i="8"/>
  <c r="AD13" i="8" s="1"/>
  <c r="U18" i="8"/>
  <c r="AG19" i="8" s="1"/>
  <c r="AH19" i="8" s="1"/>
  <c r="U22" i="8"/>
  <c r="AG24" i="8"/>
  <c r="AH24" i="8" s="1"/>
  <c r="U4" i="8"/>
  <c r="V8" i="8" s="1"/>
  <c r="AE9" i="8"/>
  <c r="AG21" i="8"/>
  <c r="AG23" i="8"/>
  <c r="AH23" i="8" s="1"/>
  <c r="AG10" i="8"/>
  <c r="AH10" i="8" s="1"/>
  <c r="V10" i="8"/>
  <c r="W10" i="8" s="1"/>
  <c r="AE13" i="8"/>
  <c r="U16" i="8"/>
  <c r="U6" i="8"/>
  <c r="AE7" i="8"/>
  <c r="AC7" i="8"/>
  <c r="AD7" i="8" s="1"/>
  <c r="AC11" i="8"/>
  <c r="AD11" i="8" s="1"/>
  <c r="U13" i="8"/>
  <c r="AC14" i="8"/>
  <c r="AD14" i="8" s="1"/>
  <c r="AE14" i="8" s="1"/>
  <c r="AD17" i="8"/>
  <c r="AE17" i="8" s="1"/>
  <c r="AG20" i="8"/>
  <c r="AH20" i="8" s="1"/>
  <c r="AG18" i="14"/>
  <c r="AH9" i="14"/>
  <c r="W28" i="14"/>
  <c r="AG6" i="14"/>
  <c r="AH6" i="14" s="1"/>
  <c r="AG9" i="14"/>
  <c r="V14" i="14"/>
  <c r="AG14" i="14"/>
  <c r="AH14" i="14" s="1"/>
  <c r="AG15" i="14"/>
  <c r="V15" i="14"/>
  <c r="W15" i="14" s="1"/>
  <c r="V20" i="14"/>
  <c r="W20" i="14" s="1"/>
  <c r="U22" i="14"/>
  <c r="U29" i="14"/>
  <c r="AH26" i="14"/>
  <c r="AC13" i="14"/>
  <c r="AD13" i="14" s="1"/>
  <c r="AE13" i="14" s="1"/>
  <c r="AH15" i="14"/>
  <c r="U19" i="14"/>
  <c r="W26" i="14"/>
  <c r="V21" i="14"/>
  <c r="W21" i="14" s="1"/>
  <c r="AC18" i="14"/>
  <c r="AG26" i="14"/>
  <c r="V26" i="14"/>
  <c r="V28" i="14"/>
  <c r="AG28" i="14"/>
  <c r="AH28" i="14" s="1"/>
  <c r="AG5" i="14"/>
  <c r="AH5" i="14" s="1"/>
  <c r="AE8" i="14"/>
  <c r="U16" i="14"/>
  <c r="AD16" i="14"/>
  <c r="AE16" i="14" s="1"/>
  <c r="U24" i="14"/>
  <c r="U27" i="14"/>
  <c r="U4" i="14"/>
  <c r="V11" i="14" s="1"/>
  <c r="V7" i="14"/>
  <c r="AG7" i="14"/>
  <c r="AH7" i="14" s="1"/>
  <c r="AG8" i="14"/>
  <c r="AH8" i="14" s="1"/>
  <c r="V8" i="14"/>
  <c r="W8" i="14" s="1"/>
  <c r="AG10" i="14"/>
  <c r="AH10" i="14" s="1"/>
  <c r="U13" i="14"/>
  <c r="AH18" i="14"/>
  <c r="AG23" i="14"/>
  <c r="AH23" i="14" s="1"/>
  <c r="AC6" i="14"/>
  <c r="AD6" i="14" s="1"/>
  <c r="AE6" i="14" s="1"/>
  <c r="AC9" i="14"/>
  <c r="AD9" i="14" s="1"/>
  <c r="AE9" i="14" s="1"/>
  <c r="W7" i="14"/>
  <c r="W14" i="14"/>
  <c r="AI8" i="32"/>
  <c r="AJ8" i="32" s="1"/>
  <c r="AF8" i="32"/>
  <c r="V6" i="32"/>
  <c r="W6" i="32" s="1"/>
  <c r="AI6" i="32"/>
  <c r="AJ6" i="32"/>
  <c r="AI11" i="32"/>
  <c r="AJ11" i="32" s="1"/>
  <c r="AF14" i="32"/>
  <c r="AI16" i="32"/>
  <c r="AJ16" i="32" s="1"/>
  <c r="V16" i="32"/>
  <c r="W16" i="32" s="1"/>
  <c r="AF5" i="32"/>
  <c r="AG5" i="32" s="1"/>
  <c r="AI7" i="32"/>
  <c r="AJ7" i="32" s="1"/>
  <c r="AE13" i="32"/>
  <c r="AF13" i="32" s="1"/>
  <c r="AG13" i="32" s="1"/>
  <c r="V14" i="32"/>
  <c r="W14" i="32" s="1"/>
  <c r="AI14" i="32"/>
  <c r="AJ14" i="32"/>
  <c r="AJ10" i="32"/>
  <c r="U4" i="32"/>
  <c r="V7" i="32" s="1"/>
  <c r="W7" i="32" s="1"/>
  <c r="AE7" i="32"/>
  <c r="AF7" i="32" s="1"/>
  <c r="AG7" i="32" s="1"/>
  <c r="AG9" i="32"/>
  <c r="AE10" i="32"/>
  <c r="AF10" i="32" s="1"/>
  <c r="W13" i="32"/>
  <c r="AG15" i="32"/>
  <c r="V15" i="32"/>
  <c r="AI15" i="32"/>
  <c r="AJ15" i="32" s="1"/>
  <c r="AI10" i="32"/>
  <c r="V10" i="32"/>
  <c r="AG6" i="32"/>
  <c r="U5" i="32"/>
  <c r="AJ9" i="32"/>
  <c r="AE11" i="32"/>
  <c r="AF11" i="32" s="1"/>
  <c r="AG11" i="32" s="1"/>
  <c r="U12" i="32"/>
  <c r="AI13" i="32" s="1"/>
  <c r="AJ13" i="32" s="1"/>
  <c r="AE15" i="32"/>
  <c r="AF15" i="32" s="1"/>
  <c r="AI9" i="32"/>
  <c r="V9" i="32"/>
  <c r="W9" i="32" s="1"/>
  <c r="AG8" i="32"/>
  <c r="AG10" i="32"/>
  <c r="AG14" i="32"/>
  <c r="V13" i="32"/>
  <c r="W10" i="32"/>
  <c r="W15" i="32"/>
  <c r="V12" i="8" l="1"/>
  <c r="W12" i="8" s="1"/>
  <c r="AG13" i="8"/>
  <c r="AH13" i="8" s="1"/>
  <c r="V13" i="8"/>
  <c r="W13" i="8" s="1"/>
  <c r="V23" i="8"/>
  <c r="W23" i="8" s="1"/>
  <c r="V19" i="8"/>
  <c r="W19" i="8" s="1"/>
  <c r="V7" i="8"/>
  <c r="W7" i="8" s="1"/>
  <c r="AG7" i="8"/>
  <c r="AH7" i="8" s="1"/>
  <c r="AG6" i="8"/>
  <c r="AH6" i="8" s="1"/>
  <c r="V6" i="8"/>
  <c r="W6" i="8" s="1"/>
  <c r="AG14" i="8"/>
  <c r="AH14" i="8" s="1"/>
  <c r="V14" i="8"/>
  <c r="W14" i="8" s="1"/>
  <c r="V21" i="8"/>
  <c r="W21" i="8" s="1"/>
  <c r="V11" i="8"/>
  <c r="W11" i="8" s="1"/>
  <c r="AG11" i="8"/>
  <c r="AH11" i="8" s="1"/>
  <c r="V24" i="8"/>
  <c r="W24" i="8" s="1"/>
  <c r="V17" i="8"/>
  <c r="W17" i="8" s="1"/>
  <c r="V16" i="8"/>
  <c r="W16" i="8" s="1"/>
  <c r="AG16" i="8"/>
  <c r="AH16" i="8" s="1"/>
  <c r="V20" i="8"/>
  <c r="W20" i="8" s="1"/>
  <c r="V22" i="8"/>
  <c r="W22" i="8" s="1"/>
  <c r="AG22" i="8"/>
  <c r="AH22" i="8" s="1"/>
  <c r="V15" i="8"/>
  <c r="W15" i="8" s="1"/>
  <c r="V5" i="8"/>
  <c r="W5" i="8" s="1"/>
  <c r="AG17" i="8"/>
  <c r="AH17" i="8" s="1"/>
  <c r="AG18" i="8"/>
  <c r="AH18" i="8" s="1"/>
  <c r="V18" i="8"/>
  <c r="W18" i="8" s="1"/>
  <c r="AG15" i="8"/>
  <c r="AH15" i="8" s="1"/>
  <c r="AG5" i="8"/>
  <c r="AH5" i="8" s="1"/>
  <c r="V9" i="8"/>
  <c r="W9" i="8" s="1"/>
  <c r="V16" i="14"/>
  <c r="W16" i="14" s="1"/>
  <c r="AG16" i="14"/>
  <c r="AH16" i="14" s="1"/>
  <c r="V19" i="14"/>
  <c r="W19" i="14" s="1"/>
  <c r="AG19" i="14"/>
  <c r="AH19" i="14" s="1"/>
  <c r="AG29" i="14"/>
  <c r="AH29" i="14" s="1"/>
  <c r="V29" i="14"/>
  <c r="W29" i="14" s="1"/>
  <c r="AG13" i="14"/>
  <c r="AH13" i="14" s="1"/>
  <c r="V13" i="14"/>
  <c r="W13" i="14" s="1"/>
  <c r="V25" i="14"/>
  <c r="W25" i="14" s="1"/>
  <c r="V12" i="14"/>
  <c r="W12" i="14" s="1"/>
  <c r="V27" i="14"/>
  <c r="W27" i="14" s="1"/>
  <c r="AG27" i="14"/>
  <c r="AH27" i="14" s="1"/>
  <c r="AD18" i="14"/>
  <c r="AE18" i="14" s="1"/>
  <c r="V17" i="14"/>
  <c r="W17" i="14" s="1"/>
  <c r="V22" i="14"/>
  <c r="W22" i="14" s="1"/>
  <c r="V9" i="14"/>
  <c r="W9" i="14" s="1"/>
  <c r="V18" i="14"/>
  <c r="W18" i="14" s="1"/>
  <c r="V23" i="14"/>
  <c r="W23" i="14" s="1"/>
  <c r="V10" i="14"/>
  <c r="W10" i="14" s="1"/>
  <c r="V24" i="14"/>
  <c r="W24" i="14" s="1"/>
  <c r="V5" i="14"/>
  <c r="W5" i="14" s="1"/>
  <c r="AG17" i="14"/>
  <c r="AH17" i="14" s="1"/>
  <c r="AG20" i="14"/>
  <c r="AH20" i="14" s="1"/>
  <c r="V6" i="14"/>
  <c r="W6" i="14" s="1"/>
  <c r="V8" i="32"/>
  <c r="W8" i="32" s="1"/>
  <c r="V11" i="32"/>
  <c r="W11" i="32" s="1"/>
  <c r="V5" i="32"/>
  <c r="W5" i="32" s="1"/>
  <c r="AI5" i="32"/>
  <c r="AJ5" i="32" s="1"/>
  <c r="V12" i="32"/>
  <c r="W12" i="32" s="1"/>
  <c r="AI12" i="32"/>
  <c r="AJ12" i="32" s="1"/>
</calcChain>
</file>

<file path=xl/sharedStrings.xml><?xml version="1.0" encoding="utf-8"?>
<sst xmlns="http://schemas.openxmlformats.org/spreadsheetml/2006/main" count="6153" uniqueCount="350">
  <si>
    <t>imię</t>
  </si>
  <si>
    <t>nazwisko</t>
  </si>
  <si>
    <t>powierzchnia zmiany</t>
  </si>
  <si>
    <t>Kowal</t>
  </si>
  <si>
    <t>L*</t>
  </si>
  <si>
    <t>a*</t>
  </si>
  <si>
    <t>b*</t>
  </si>
  <si>
    <t>wizyta</t>
  </si>
  <si>
    <t>zmiany</t>
  </si>
  <si>
    <t>kontroli</t>
  </si>
  <si>
    <t>0-0</t>
  </si>
  <si>
    <t>1- 0
2-&lt;25
3-25-&lt;50
4-50-&lt;75
5- 75-100%</t>
  </si>
  <si>
    <t>Delta</t>
  </si>
  <si>
    <t>Delta kwadrat</t>
  </si>
  <si>
    <t>DELTA T</t>
  </si>
  <si>
    <t>różnica koloru pomiędzy zdrową a chorą</t>
  </si>
  <si>
    <t>Clearence
effect%</t>
  </si>
  <si>
    <t>zmiana powierzchni w %</t>
  </si>
  <si>
    <t>Helena</t>
  </si>
  <si>
    <t>kontrola</t>
  </si>
  <si>
    <t>lokalizacja</t>
  </si>
  <si>
    <t>symetryczny obszar</t>
  </si>
  <si>
    <t>MM/DD/YY</t>
  </si>
  <si>
    <t>policzone dla kontroli stałej</t>
  </si>
  <si>
    <t>policzone dla kontroli ustawionej za każdym razem</t>
  </si>
  <si>
    <t>Wierny</t>
  </si>
  <si>
    <t>Bartosz</t>
  </si>
  <si>
    <t>Total clearance effect %</t>
  </si>
  <si>
    <t>po ilu zabiegach</t>
  </si>
  <si>
    <t>Bedzinowski</t>
  </si>
  <si>
    <t>Ferdynand</t>
  </si>
  <si>
    <t>Szyja</t>
  </si>
  <si>
    <t>Cicha-Kwiecień</t>
  </si>
  <si>
    <t>Klaudia</t>
  </si>
  <si>
    <t>Januszewska</t>
  </si>
  <si>
    <t>Tomasz</t>
  </si>
  <si>
    <t>Zborowski</t>
  </si>
  <si>
    <t>Grażyna</t>
  </si>
  <si>
    <t>Spica</t>
  </si>
  <si>
    <t>przylegająca</t>
  </si>
  <si>
    <t>Jaroch</t>
  </si>
  <si>
    <t>Monika</t>
  </si>
  <si>
    <t>makijaż po drugiej stronie</t>
  </si>
  <si>
    <t>Justyna</t>
  </si>
  <si>
    <t>Górszczak</t>
  </si>
  <si>
    <t>Dawid</t>
  </si>
  <si>
    <t>Kamila</t>
  </si>
  <si>
    <t>Mincberg</t>
  </si>
  <si>
    <t>Fabian</t>
  </si>
  <si>
    <t>Zuterek</t>
  </si>
  <si>
    <t>symetryczn</t>
  </si>
  <si>
    <t>Edyta</t>
  </si>
  <si>
    <t>przyległy</t>
  </si>
  <si>
    <t>Kacper</t>
  </si>
  <si>
    <t>Vivienne</t>
  </si>
  <si>
    <t>Szlachta</t>
  </si>
  <si>
    <t>Krzysztof</t>
  </si>
  <si>
    <t>Kolomyjec</t>
  </si>
  <si>
    <t>Ewelina</t>
  </si>
  <si>
    <t>Sosnowska</t>
  </si>
  <si>
    <t>Jeż</t>
  </si>
  <si>
    <t>Sylwia</t>
  </si>
  <si>
    <t>Damian</t>
  </si>
  <si>
    <t>przyległe</t>
  </si>
  <si>
    <t>po 20 zabiegach w polanicy</t>
  </si>
  <si>
    <t>po &gt;30 PDL</t>
  </si>
  <si>
    <t>przyległa</t>
  </si>
  <si>
    <t>synetryczna</t>
  </si>
  <si>
    <t>po 30 PDL</t>
  </si>
  <si>
    <t>symetryczna</t>
  </si>
  <si>
    <t>pod Malinowska</t>
  </si>
  <si>
    <t>Marianowska</t>
  </si>
  <si>
    <t>Fil</t>
  </si>
  <si>
    <t>Szołdra</t>
  </si>
  <si>
    <t>Nikodem</t>
  </si>
  <si>
    <t>Sienniak</t>
  </si>
  <si>
    <t>Aleksandra</t>
  </si>
  <si>
    <t>Twardzik</t>
  </si>
  <si>
    <t>Karolina</t>
  </si>
  <si>
    <t>Mateusz</t>
  </si>
  <si>
    <t>Kręt</t>
  </si>
  <si>
    <t>symetrycna</t>
  </si>
  <si>
    <t>Marcin</t>
  </si>
  <si>
    <t>Milewski</t>
  </si>
  <si>
    <t>Kos</t>
  </si>
  <si>
    <t>adjacent</t>
  </si>
  <si>
    <t>symetrzyczna</t>
  </si>
  <si>
    <t>Banasik</t>
  </si>
  <si>
    <t>Magdalena</t>
  </si>
  <si>
    <t>v1 v2 i V3 ale czoło nie liczone bo grzywka</t>
  </si>
  <si>
    <t>Dagmara</t>
  </si>
  <si>
    <t>Chmiel</t>
  </si>
  <si>
    <t xml:space="preserve">czoło </t>
  </si>
  <si>
    <t>powiek a górna skroń, czoło bez środka</t>
  </si>
  <si>
    <t>v1  przyśrodkowe</t>
  </si>
  <si>
    <t>kiełbaski i nieregularne naczynia</t>
  </si>
  <si>
    <t>leczony uprzednio nie wiadomo czym</t>
  </si>
  <si>
    <t>Kamil</t>
  </si>
  <si>
    <t>Polis</t>
  </si>
  <si>
    <t>Emilia</t>
  </si>
  <si>
    <t>Piotrowska</t>
  </si>
  <si>
    <t>total clearance effect</t>
  </si>
  <si>
    <t>9 zabiegów IPL</t>
  </si>
  <si>
    <t>V1-V2 prawy</t>
  </si>
  <si>
    <t>36 lat</t>
  </si>
  <si>
    <t>19 lat</t>
  </si>
  <si>
    <t>V2 lewy</t>
  </si>
  <si>
    <t>niby 48 zabiegów laserem Varelis???</t>
  </si>
  <si>
    <t>Sobotka</t>
  </si>
  <si>
    <t>Wojciech</t>
  </si>
  <si>
    <t>V2 prawy</t>
  </si>
  <si>
    <t>4 zabiegi w epicentrum kilkanaście lat temu</t>
  </si>
  <si>
    <t>ndyag?</t>
  </si>
  <si>
    <t>odrobina v1</t>
  </si>
  <si>
    <t>&gt;30 zabiegów IPL, VPL, YAG. W usg opisywany jako jamisty??</t>
  </si>
  <si>
    <t>26 lat</t>
  </si>
  <si>
    <t>Cieśla</t>
  </si>
  <si>
    <t>Daniel</t>
  </si>
  <si>
    <t>kilkadziesiąt zabiegów ostatnio PDL</t>
  </si>
  <si>
    <t>31 lat</t>
  </si>
  <si>
    <t>v2 prawy przyśrodkowy</t>
  </si>
  <si>
    <t>Krakowiecka</t>
  </si>
  <si>
    <t>v2&gt;&gt;v1</t>
  </si>
  <si>
    <t>pietrzak v3</t>
  </si>
  <si>
    <t>po pdl z bliznami albo yag? Polanica</t>
  </si>
  <si>
    <t>Paweł</t>
  </si>
  <si>
    <t>Pietrzak</t>
  </si>
  <si>
    <t>Elżbieta</t>
  </si>
  <si>
    <t>Gasek</t>
  </si>
  <si>
    <t>Wąsowicz</t>
  </si>
  <si>
    <t>nie ma zdjęcia</t>
  </si>
  <si>
    <t>Twarz do lini żuchwy</t>
  </si>
  <si>
    <t>Ferdynand Bedzinowski</t>
  </si>
  <si>
    <t>Ewa</t>
  </si>
  <si>
    <t xml:space="preserve">Elabrashi </t>
  </si>
  <si>
    <t>Jasmin</t>
  </si>
  <si>
    <t>Kołodziejska</t>
  </si>
  <si>
    <t>Nogal</t>
  </si>
  <si>
    <t>Anna</t>
  </si>
  <si>
    <t>Krzysztoń</t>
  </si>
  <si>
    <t>Katarzyna</t>
  </si>
  <si>
    <t>katarzyna</t>
  </si>
  <si>
    <t>nie ma wpisanej wizyty</t>
  </si>
  <si>
    <t>brak zdjęcia</t>
  </si>
  <si>
    <t>brak  zdjęcia</t>
  </si>
  <si>
    <t>21.3676</t>
  </si>
  <si>
    <t>Adriańczyk</t>
  </si>
  <si>
    <t>Łasisz</t>
  </si>
  <si>
    <t>Chłopek</t>
  </si>
  <si>
    <t xml:space="preserve">Chłopek </t>
  </si>
  <si>
    <t>Dobaczewska</t>
  </si>
  <si>
    <t>Szczeblewska</t>
  </si>
  <si>
    <t>Pękała</t>
  </si>
  <si>
    <t>Piotr</t>
  </si>
  <si>
    <t>Majek</t>
  </si>
  <si>
    <t>Michał</t>
  </si>
  <si>
    <t>Jankowski</t>
  </si>
  <si>
    <t>Podlesiński</t>
  </si>
  <si>
    <t>Trojanowicz</t>
  </si>
  <si>
    <t>Kościółek</t>
  </si>
  <si>
    <t>Dębowska</t>
  </si>
  <si>
    <t>Góźdź</t>
  </si>
  <si>
    <t>Czop</t>
  </si>
  <si>
    <t>Krystyna</t>
  </si>
  <si>
    <t xml:space="preserve">brak zdjęcia </t>
  </si>
  <si>
    <t>ok 10 zabiegów kilkanaście lat temu z poprawą</t>
  </si>
  <si>
    <t>nie ma wizyty 4</t>
  </si>
  <si>
    <t>nie ma  zdjęcia</t>
  </si>
  <si>
    <t>Odstęp między wizytami</t>
  </si>
  <si>
    <t xml:space="preserve">wizyta </t>
  </si>
  <si>
    <t>Antosik</t>
  </si>
  <si>
    <t xml:space="preserve">zmiany </t>
  </si>
  <si>
    <t xml:space="preserve">Delta kwadrat </t>
  </si>
  <si>
    <t>Agnieszka</t>
  </si>
  <si>
    <t>Małgorzata</t>
  </si>
  <si>
    <t>Gierz</t>
  </si>
  <si>
    <t>Kinga</t>
  </si>
  <si>
    <t>Hoba</t>
  </si>
  <si>
    <t>Marta</t>
  </si>
  <si>
    <t>Jadczyk</t>
  </si>
  <si>
    <t xml:space="preserve">kontroli </t>
  </si>
  <si>
    <t xml:space="preserve">Konrad </t>
  </si>
  <si>
    <t>Jasiński</t>
  </si>
  <si>
    <t>Andrzej</t>
  </si>
  <si>
    <t>Jurgielewicz</t>
  </si>
  <si>
    <t>Ignacy</t>
  </si>
  <si>
    <t>Kondracki</t>
  </si>
  <si>
    <t>Kot</t>
  </si>
  <si>
    <t>Kropkowska</t>
  </si>
  <si>
    <t>Markowska-Cebernik</t>
  </si>
  <si>
    <t>Izabela</t>
  </si>
  <si>
    <t>Mizera-Lipska</t>
  </si>
  <si>
    <t>Okulska</t>
  </si>
  <si>
    <t>Danuta</t>
  </si>
  <si>
    <t>Świerczyńska</t>
  </si>
  <si>
    <t>Urban</t>
  </si>
  <si>
    <t>Wojas</t>
  </si>
  <si>
    <t>Grzegorz</t>
  </si>
  <si>
    <t>Wójcicki</t>
  </si>
  <si>
    <t>Angela</t>
  </si>
  <si>
    <t>Zając</t>
  </si>
  <si>
    <t>Delta kadrat</t>
  </si>
  <si>
    <t>zmainy</t>
  </si>
  <si>
    <t xml:space="preserve">Delta </t>
  </si>
  <si>
    <t>Ostęp między wizytami</t>
  </si>
  <si>
    <t>Odstęp miedzy wizytami</t>
  </si>
  <si>
    <t>ucięte zdjęcie</t>
  </si>
  <si>
    <t>12/16/17</t>
  </si>
  <si>
    <t>05/19/18</t>
  </si>
  <si>
    <t>12/19/19</t>
  </si>
  <si>
    <t>04/14/18</t>
  </si>
  <si>
    <t>09/22/18</t>
  </si>
  <si>
    <t>11/24/18</t>
  </si>
  <si>
    <t>01/26/19</t>
  </si>
  <si>
    <t>11/13/20</t>
  </si>
  <si>
    <t>12/21/20</t>
  </si>
  <si>
    <t>wizyta po ilu zabiegach</t>
  </si>
  <si>
    <t>10/21/17</t>
  </si>
  <si>
    <t>11/18/17</t>
  </si>
  <si>
    <t>01/13/18</t>
  </si>
  <si>
    <t>02/17/18</t>
  </si>
  <si>
    <t>03/17/18</t>
  </si>
  <si>
    <t>04/28/18</t>
  </si>
  <si>
    <t>10/20/18</t>
  </si>
  <si>
    <t>11/17/18</t>
  </si>
  <si>
    <t>12/15/18</t>
  </si>
  <si>
    <t>01/19/19</t>
  </si>
  <si>
    <t>02/16/19</t>
  </si>
  <si>
    <t>03/23/19</t>
  </si>
  <si>
    <t>05/25/19</t>
  </si>
  <si>
    <t>12/14/19</t>
  </si>
  <si>
    <t>02/15/21</t>
  </si>
  <si>
    <t>03/23/18</t>
  </si>
  <si>
    <t>04/20/18</t>
  </si>
  <si>
    <t>02/23/19</t>
  </si>
  <si>
    <t>05/15/19</t>
  </si>
  <si>
    <t>10/19/19</t>
  </si>
  <si>
    <t>11/27/19</t>
  </si>
  <si>
    <t>02/15/20</t>
  </si>
  <si>
    <t>10/16/20</t>
  </si>
  <si>
    <t>11/18/20</t>
  </si>
  <si>
    <t>01/22/21</t>
  </si>
  <si>
    <t>03/28/21</t>
  </si>
  <si>
    <t>04/14/21</t>
  </si>
  <si>
    <t>05/17/21</t>
  </si>
  <si>
    <t>10/26/19</t>
  </si>
  <si>
    <t>11/23/19</t>
  </si>
  <si>
    <t>08/19/17</t>
  </si>
  <si>
    <t>11/22/19</t>
  </si>
  <si>
    <t>07/24/20</t>
  </si>
  <si>
    <t>09/18/20</t>
  </si>
  <si>
    <t>02/27/20</t>
  </si>
  <si>
    <t>10/21/20</t>
  </si>
  <si>
    <t>01/20/21</t>
  </si>
  <si>
    <t>02/17/21</t>
  </si>
  <si>
    <t>03/31/21</t>
  </si>
  <si>
    <t>09/29/21</t>
  </si>
  <si>
    <t>11/18/19</t>
  </si>
  <si>
    <t>12/20/17</t>
  </si>
  <si>
    <t>08/22/18</t>
  </si>
  <si>
    <t>02/13/19</t>
  </si>
  <si>
    <t>02/26/20</t>
  </si>
  <si>
    <t>08/19/20</t>
  </si>
  <si>
    <t>03/19/21</t>
  </si>
  <si>
    <t>05/28/21</t>
  </si>
  <si>
    <t>02/22/18</t>
  </si>
  <si>
    <t>01/23/20</t>
  </si>
  <si>
    <t>04/22/21</t>
  </si>
  <si>
    <t>Świder</t>
  </si>
  <si>
    <t>02/14/20</t>
  </si>
  <si>
    <t>04/18/20</t>
  </si>
  <si>
    <t>05/22/20</t>
  </si>
  <si>
    <t>04/30/21</t>
  </si>
  <si>
    <t>64,7589</t>
  </si>
  <si>
    <t>62,5961</t>
  </si>
  <si>
    <t>57,021</t>
  </si>
  <si>
    <t>54,0369</t>
  </si>
  <si>
    <t>brak zdrowej skóry do kontroli</t>
  </si>
  <si>
    <t>błąd</t>
  </si>
  <si>
    <t xml:space="preserve">czas </t>
  </si>
  <si>
    <t>1.Gasek</t>
  </si>
  <si>
    <t>2. Kołodziejska</t>
  </si>
  <si>
    <t>4. Krzysztoń</t>
  </si>
  <si>
    <t>5.Wąsowicz twarz</t>
  </si>
  <si>
    <t>6.Wąsowicz szyja</t>
  </si>
  <si>
    <t>7. Kowal</t>
  </si>
  <si>
    <t>8.Wierny</t>
  </si>
  <si>
    <t>9. Będzinowski twarz</t>
  </si>
  <si>
    <t>10.Będzinowski szyja</t>
  </si>
  <si>
    <t>11. Cicha-kwiecień</t>
  </si>
  <si>
    <t>12. Januszewska</t>
  </si>
  <si>
    <t>13.Zborowski</t>
  </si>
  <si>
    <t>14.Spica</t>
  </si>
  <si>
    <t>15.Czop</t>
  </si>
  <si>
    <t>16.Zuterek</t>
  </si>
  <si>
    <t>17. Górszczak</t>
  </si>
  <si>
    <t>18.Mincberg</t>
  </si>
  <si>
    <t>19. Góźdź</t>
  </si>
  <si>
    <t>20. Jaroch</t>
  </si>
  <si>
    <t>21.Dębowska</t>
  </si>
  <si>
    <t>22. Kościółek</t>
  </si>
  <si>
    <t>23.Szlachta</t>
  </si>
  <si>
    <t>24.Kołomyjec</t>
  </si>
  <si>
    <t>25. Sosnowska</t>
  </si>
  <si>
    <t>26.Jeż</t>
  </si>
  <si>
    <t>27. Trojanowicz</t>
  </si>
  <si>
    <t>28.Podlesiński</t>
  </si>
  <si>
    <t>29. Jankowski</t>
  </si>
  <si>
    <t>30. Majek</t>
  </si>
  <si>
    <t>31.Marianowska</t>
  </si>
  <si>
    <t>32. Fil</t>
  </si>
  <si>
    <t>33.Szołdra</t>
  </si>
  <si>
    <t>34. Sienniak</t>
  </si>
  <si>
    <t>35.Twardzik</t>
  </si>
  <si>
    <t>36.Kręt</t>
  </si>
  <si>
    <t>37.Milewski</t>
  </si>
  <si>
    <t>38. Kos</t>
  </si>
  <si>
    <t>39. Pękała  twarz</t>
  </si>
  <si>
    <t>41.Dobaczewska</t>
  </si>
  <si>
    <t>44.Chłopek</t>
  </si>
  <si>
    <t>46.Polis</t>
  </si>
  <si>
    <t>47.Piotrowska</t>
  </si>
  <si>
    <t>48. Lasisz</t>
  </si>
  <si>
    <t>49.Sobotka</t>
  </si>
  <si>
    <t>50.Adriańczyk</t>
  </si>
  <si>
    <t>51. Cieśla</t>
  </si>
  <si>
    <t>52. Pietrzak twarz + szyja</t>
  </si>
  <si>
    <t>53.Elabrashi</t>
  </si>
  <si>
    <t>54. Antosik</t>
  </si>
  <si>
    <t>55.Gierz</t>
  </si>
  <si>
    <t>56.Hoba</t>
  </si>
  <si>
    <t>57.Jadczyk</t>
  </si>
  <si>
    <t>59. Jurgielewicz</t>
  </si>
  <si>
    <t>63.Markowska-Cebernik</t>
  </si>
  <si>
    <t>64.Mizera-Lipska</t>
  </si>
  <si>
    <t>66.Świder</t>
  </si>
  <si>
    <t>67.Świerczyńska</t>
  </si>
  <si>
    <t>68. Urban</t>
  </si>
  <si>
    <t>69. Wojas</t>
  </si>
  <si>
    <t>70. Wójcicki</t>
  </si>
  <si>
    <t>71. Zając</t>
  </si>
  <si>
    <t>Bezwzględna zmiana powierzchni</t>
  </si>
  <si>
    <t>total clearence effect między sąsiednimi wizytami</t>
  </si>
  <si>
    <t>Clearence
effect% między następowymi wizytami</t>
  </si>
  <si>
    <t>c</t>
  </si>
  <si>
    <t>total clearence pomiedzy wizytami</t>
  </si>
  <si>
    <t>total clearence effect wzgledem poczatku</t>
  </si>
  <si>
    <t>45.Krakowiecka</t>
  </si>
  <si>
    <t>…</t>
  </si>
  <si>
    <t>date of birth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</si>
</sst>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;@"/>
    <numFmt numFmtId="165" formatCode="mm\/dd\/yy;@"/>
  </numFmts>
  <fonts count="10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sz val="8"/>
      <name val="Czcionka tekstu podstawowego"/>
      <family val="2"/>
      <charset val="238"/>
    </font>
    <font>
      <sz val="11"/>
      <color rgb="FF000000"/>
      <name val="Czcionka tekstu podstawowego"/>
      <family val="2"/>
      <charset val="238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theme="0"/>
      <name val="Czcionka tekstu podstawowego"/>
      <family val="2"/>
      <charset val="238"/>
    </font>
    <font>
      <sz val="12"/>
      <color rgb="FF000000"/>
      <name val="Calibri"/>
      <family val="2"/>
    </font>
    <font>
      <sz val="11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textRotation="90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3" borderId="0" xfId="0" applyFill="1" applyAlignment="1">
      <alignment textRotation="90"/>
    </xf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1" fillId="4" borderId="0" xfId="0" applyFont="1" applyFill="1"/>
    <xf numFmtId="0" fontId="1" fillId="3" borderId="0" xfId="0" applyFont="1" applyFill="1"/>
    <xf numFmtId="0" fontId="2" fillId="3" borderId="0" xfId="0" applyFont="1" applyFill="1"/>
    <xf numFmtId="0" fontId="1" fillId="5" borderId="0" xfId="0" applyFont="1" applyFill="1"/>
    <xf numFmtId="0" fontId="2" fillId="0" borderId="0" xfId="0" applyFont="1"/>
    <xf numFmtId="0" fontId="2" fillId="4" borderId="0" xfId="0" applyFont="1" applyFill="1"/>
    <xf numFmtId="16" fontId="2" fillId="3" borderId="0" xfId="0" applyNumberFormat="1" applyFont="1" applyFill="1"/>
    <xf numFmtId="14" fontId="0" fillId="3" borderId="0" xfId="0" applyNumberFormat="1" applyFill="1"/>
    <xf numFmtId="0" fontId="0" fillId="3" borderId="0" xfId="0" applyNumberFormat="1" applyFill="1"/>
    <xf numFmtId="164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Font="1" applyFill="1"/>
    <xf numFmtId="14" fontId="0" fillId="3" borderId="0" xfId="0" applyNumberFormat="1" applyFill="1" applyAlignment="1">
      <alignment horizontal="left"/>
    </xf>
    <xf numFmtId="0" fontId="0" fillId="4" borderId="0" xfId="0" applyFill="1" applyAlignment="1">
      <alignment horizontal="right"/>
    </xf>
    <xf numFmtId="0" fontId="1" fillId="0" borderId="0" xfId="0" applyFont="1" applyAlignment="1">
      <alignment horizontal="center" wrapText="1"/>
    </xf>
    <xf numFmtId="0" fontId="0" fillId="0" borderId="0" xfId="0" applyAlignment="1">
      <alignment textRotation="90"/>
    </xf>
    <xf numFmtId="0" fontId="0" fillId="0" borderId="0" xfId="0" applyAlignment="1">
      <alignment horizontal="right" textRotation="90"/>
    </xf>
    <xf numFmtId="0" fontId="0" fillId="0" borderId="0" xfId="0" applyAlignment="1">
      <alignment horizontal="right" textRotation="90" wrapText="1"/>
    </xf>
    <xf numFmtId="0" fontId="4" fillId="0" borderId="0" xfId="0" applyFont="1" applyAlignment="1">
      <alignment wrapText="1"/>
    </xf>
    <xf numFmtId="165" fontId="0" fillId="3" borderId="0" xfId="0" applyNumberFormat="1" applyFill="1"/>
    <xf numFmtId="165" fontId="0" fillId="4" borderId="0" xfId="0" applyNumberFormat="1" applyFill="1"/>
    <xf numFmtId="165" fontId="1" fillId="3" borderId="0" xfId="0" applyNumberFormat="1" applyFont="1" applyFill="1"/>
    <xf numFmtId="165" fontId="2" fillId="3" borderId="0" xfId="0" applyNumberFormat="1" applyFont="1" applyFill="1"/>
    <xf numFmtId="165" fontId="0" fillId="0" borderId="0" xfId="0" applyNumberFormat="1"/>
    <xf numFmtId="0" fontId="0" fillId="3" borderId="0" xfId="0" applyFill="1" applyAlignment="1">
      <alignment horizontal="right"/>
    </xf>
    <xf numFmtId="0" fontId="0" fillId="3" borderId="0" xfId="0" applyFont="1" applyFill="1"/>
    <xf numFmtId="0" fontId="0" fillId="0" borderId="0" xfId="0" applyFill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/>
    <xf numFmtId="49" fontId="0" fillId="0" borderId="0" xfId="0" applyNumberFormat="1"/>
    <xf numFmtId="0" fontId="0" fillId="0" borderId="0" xfId="0" applyNumberFormat="1"/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0" fillId="0" borderId="0" xfId="0" applyAlignment="1">
      <alignment horizontal="right"/>
    </xf>
    <xf numFmtId="0" fontId="4" fillId="7" borderId="1" xfId="0" applyFont="1" applyFill="1" applyBorder="1"/>
    <xf numFmtId="0" fontId="4" fillId="7" borderId="2" xfId="0" applyFont="1" applyFill="1" applyBorder="1"/>
    <xf numFmtId="0" fontId="1" fillId="8" borderId="0" xfId="0" applyFont="1" applyFill="1" applyAlignment="1">
      <alignment wrapText="1"/>
    </xf>
    <xf numFmtId="0" fontId="0" fillId="8" borderId="0" xfId="0" applyFill="1"/>
    <xf numFmtId="0" fontId="5" fillId="8" borderId="0" xfId="0" applyFont="1" applyFill="1" applyAlignment="1">
      <alignment vertical="center"/>
    </xf>
    <xf numFmtId="49" fontId="5" fillId="8" borderId="0" xfId="0" applyNumberFormat="1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6" borderId="1" xfId="0" applyFont="1" applyFill="1" applyBorder="1"/>
    <xf numFmtId="0" fontId="0" fillId="7" borderId="1" xfId="0" applyFont="1" applyFill="1" applyBorder="1"/>
    <xf numFmtId="0" fontId="0" fillId="7" borderId="2" xfId="0" applyFont="1" applyFill="1" applyBorder="1"/>
    <xf numFmtId="0" fontId="7" fillId="9" borderId="4" xfId="0" applyFont="1" applyFill="1" applyBorder="1"/>
    <xf numFmtId="0" fontId="7" fillId="9" borderId="5" xfId="0" applyFont="1" applyFill="1" applyBorder="1"/>
    <xf numFmtId="0" fontId="7" fillId="9" borderId="6" xfId="0" applyFont="1" applyFill="1" applyBorder="1"/>
    <xf numFmtId="0" fontId="0" fillId="10" borderId="7" xfId="0" applyFont="1" applyFill="1" applyBorder="1"/>
    <xf numFmtId="0" fontId="0" fillId="10" borderId="8" xfId="0" applyFont="1" applyFill="1" applyBorder="1"/>
    <xf numFmtId="0" fontId="0" fillId="11" borderId="7" xfId="0" applyFont="1" applyFill="1" applyBorder="1"/>
    <xf numFmtId="0" fontId="0" fillId="11" borderId="8" xfId="0" applyFont="1" applyFill="1" applyBorder="1"/>
    <xf numFmtId="0" fontId="0" fillId="11" borderId="11" xfId="0" applyFont="1" applyFill="1" applyBorder="1"/>
    <xf numFmtId="0" fontId="0" fillId="7" borderId="9" xfId="0" applyFont="1" applyFill="1" applyBorder="1"/>
    <xf numFmtId="0" fontId="0" fillId="3" borderId="1" xfId="0" applyFont="1" applyFill="1" applyBorder="1"/>
    <xf numFmtId="0" fontId="4" fillId="7" borderId="9" xfId="0" applyFont="1" applyFill="1" applyBorder="1"/>
    <xf numFmtId="0" fontId="0" fillId="6" borderId="10" xfId="0" applyFont="1" applyFill="1" applyBorder="1"/>
    <xf numFmtId="0" fontId="0" fillId="10" borderId="8" xfId="0" applyFont="1" applyFill="1" applyBorder="1" applyAlignment="1">
      <alignment horizontal="right"/>
    </xf>
    <xf numFmtId="0" fontId="0" fillId="11" borderId="8" xfId="0" applyFont="1" applyFill="1" applyBorder="1" applyAlignment="1">
      <alignment horizontal="right"/>
    </xf>
    <xf numFmtId="0" fontId="0" fillId="11" borderId="12" xfId="0" applyFont="1" applyFill="1" applyBorder="1" applyAlignment="1">
      <alignment horizontal="right"/>
    </xf>
    <xf numFmtId="0" fontId="8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0" fillId="6" borderId="3" xfId="0" applyFont="1" applyFill="1" applyBorder="1"/>
    <xf numFmtId="0" fontId="0" fillId="3" borderId="0" xfId="0" applyFont="1" applyFill="1" applyBorder="1"/>
    <xf numFmtId="0" fontId="9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/>
    <xf numFmtId="0" fontId="0" fillId="1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 vertical="center"/>
    </xf>
    <xf numFmtId="0" fontId="7" fillId="9" borderId="0" xfId="0" applyFont="1" applyFill="1" applyBorder="1"/>
    <xf numFmtId="0" fontId="0" fillId="11" borderId="7" xfId="0" applyFill="1" applyBorder="1"/>
    <xf numFmtId="0" fontId="0" fillId="3" borderId="1" xfId="0" applyFill="1" applyBorder="1"/>
    <xf numFmtId="0" fontId="0" fillId="11" borderId="8" xfId="0" applyFill="1" applyBorder="1" applyAlignment="1">
      <alignment horizontal="right"/>
    </xf>
    <xf numFmtId="0" fontId="0" fillId="10" borderId="7" xfId="0" applyFill="1" applyBorder="1"/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0DC93-D8F3-4E40-975D-73E2634FC0BF}">
  <dimension ref="A1:AJ16"/>
  <sheetViews>
    <sheetView topLeftCell="V1" zoomScale="133" zoomScaleNormal="53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3" max="24" width="11.1640625" customWidth="1"/>
    <col min="34" max="3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128</v>
      </c>
      <c r="C4" s="11">
        <v>0</v>
      </c>
      <c r="D4" s="23">
        <v>41666</v>
      </c>
      <c r="E4" s="10">
        <v>105.15300000000001</v>
      </c>
      <c r="G4" s="10">
        <v>66.58</v>
      </c>
      <c r="H4" s="10">
        <v>21.55</v>
      </c>
      <c r="I4" s="10">
        <v>11.64</v>
      </c>
      <c r="J4" s="11" t="s">
        <v>21</v>
      </c>
      <c r="K4" s="10">
        <v>74.959999999999994</v>
      </c>
      <c r="L4" s="10">
        <v>16.34</v>
      </c>
      <c r="M4" s="10">
        <v>19.350000000000001</v>
      </c>
      <c r="N4" s="13">
        <v>0</v>
      </c>
      <c r="O4">
        <f>G4-K4</f>
        <v>-8.3799999999999955</v>
      </c>
      <c r="P4">
        <f>H4-L4</f>
        <v>5.2100000000000009</v>
      </c>
      <c r="Q4">
        <f>I4-M4</f>
        <v>-7.7100000000000009</v>
      </c>
      <c r="R4">
        <f>O4*O4</f>
        <v>70.224399999999918</v>
      </c>
      <c r="S4">
        <f t="shared" ref="S4:T8" si="0">P4*P4</f>
        <v>27.144100000000009</v>
      </c>
      <c r="T4">
        <f t="shared" si="0"/>
        <v>59.444100000000013</v>
      </c>
      <c r="U4">
        <f>SQRT(R4+S4+T4)</f>
        <v>12.522483779186937</v>
      </c>
      <c r="W4" s="6"/>
      <c r="X4" s="6"/>
      <c r="Y4" s="3">
        <f>G4-K4</f>
        <v>-8.3799999999999955</v>
      </c>
      <c r="Z4" s="3">
        <f>H4-L4</f>
        <v>5.2100000000000009</v>
      </c>
      <c r="AA4" s="3">
        <f>I4-M4</f>
        <v>-7.7100000000000009</v>
      </c>
      <c r="AB4" s="3">
        <f t="shared" ref="AB4:AD9" si="1">Y4*Y4</f>
        <v>70.224399999999918</v>
      </c>
      <c r="AC4" s="3">
        <f t="shared" si="1"/>
        <v>27.144100000000009</v>
      </c>
      <c r="AD4" s="3">
        <f t="shared" si="1"/>
        <v>59.444100000000013</v>
      </c>
      <c r="AE4" s="3">
        <f t="shared" ref="AE4:AE9" si="2">SQRT(AB4+AC4+AD4)</f>
        <v>12.522483779186937</v>
      </c>
      <c r="AF4" s="3"/>
      <c r="AG4" s="8"/>
      <c r="AH4" s="54"/>
      <c r="AJ4" s="6"/>
    </row>
    <row r="5" spans="1:36">
      <c r="A5" s="11" t="s">
        <v>127</v>
      </c>
      <c r="B5" s="11" t="s">
        <v>128</v>
      </c>
      <c r="C5" s="11">
        <v>1</v>
      </c>
      <c r="D5" s="23">
        <v>41723</v>
      </c>
      <c r="E5" s="15">
        <v>112.669</v>
      </c>
      <c r="F5" s="18">
        <f>(1-E5/E4)*100</f>
        <v>-7.1476800471693469</v>
      </c>
      <c r="G5" s="10">
        <v>62.21</v>
      </c>
      <c r="H5" s="10">
        <v>19.2</v>
      </c>
      <c r="I5" s="10">
        <v>10.47</v>
      </c>
      <c r="J5" s="11" t="s">
        <v>21</v>
      </c>
      <c r="K5" s="10">
        <v>71.06</v>
      </c>
      <c r="L5" s="10">
        <v>16.98</v>
      </c>
      <c r="M5" s="10">
        <v>15.6</v>
      </c>
      <c r="O5">
        <f t="shared" ref="O5:Q9" si="3">G5-K5</f>
        <v>-8.8500000000000014</v>
      </c>
      <c r="P5">
        <f t="shared" si="3"/>
        <v>2.2199999999999989</v>
      </c>
      <c r="Q5">
        <f t="shared" si="3"/>
        <v>-5.129999999999999</v>
      </c>
      <c r="R5">
        <f t="shared" ref="R5:T9" si="4">O5*O5</f>
        <v>78.322500000000019</v>
      </c>
      <c r="S5">
        <f t="shared" si="0"/>
        <v>4.9283999999999946</v>
      </c>
      <c r="T5">
        <f t="shared" si="0"/>
        <v>26.31689999999999</v>
      </c>
      <c r="U5">
        <f t="shared" ref="U5:U8" si="5">SQRT(R5+S5+T5)</f>
        <v>10.467463876221403</v>
      </c>
      <c r="V5">
        <f>(1-U5/U$4)*100</f>
        <v>16.410641364783316</v>
      </c>
      <c r="W5" s="6">
        <f>(F5*100+((100-F5)*V5))/100</f>
        <v>10.435941456057105</v>
      </c>
      <c r="X5" s="6">
        <f>D5-D4</f>
        <v>57</v>
      </c>
      <c r="Y5" s="3">
        <f>G5-K4</f>
        <v>-12.749999999999993</v>
      </c>
      <c r="Z5" s="3">
        <f>H5-L4</f>
        <v>2.8599999999999994</v>
      </c>
      <c r="AA5" s="3">
        <f>I5-M4</f>
        <v>-8.8800000000000008</v>
      </c>
      <c r="AB5" s="3">
        <f t="shared" si="1"/>
        <v>162.56249999999983</v>
      </c>
      <c r="AC5" s="3">
        <f t="shared" si="1"/>
        <v>8.1795999999999971</v>
      </c>
      <c r="AD5" s="3">
        <f t="shared" si="1"/>
        <v>78.854400000000012</v>
      </c>
      <c r="AE5" s="3">
        <f t="shared" si="2"/>
        <v>15.798623357748605</v>
      </c>
      <c r="AF5" s="3">
        <f>(1-AE5/AE4)*100</f>
        <v>-26.162058872112848</v>
      </c>
      <c r="AG5" s="8">
        <f>(F5*100+((100-F5)*AF5))/100</f>
        <v>-35.179719181212903</v>
      </c>
      <c r="AH5" s="54">
        <f>(1-E5/E4)*100</f>
        <v>-7.1476800471693469</v>
      </c>
      <c r="AI5">
        <f>(1-U5/U4)*100</f>
        <v>16.410641364783316</v>
      </c>
      <c r="AJ5" s="6">
        <f>(AH5*100+((100-AH5)*AI5))/100</f>
        <v>10.435941456057105</v>
      </c>
    </row>
    <row r="6" spans="1:36">
      <c r="A6" s="11" t="s">
        <v>127</v>
      </c>
      <c r="B6" s="11" t="s">
        <v>128</v>
      </c>
      <c r="C6" s="11">
        <v>2</v>
      </c>
      <c r="D6" s="23">
        <v>42681</v>
      </c>
      <c r="E6" s="10">
        <v>110.52500000000001</v>
      </c>
      <c r="F6" s="18">
        <f>(1-E6/E4)*100</f>
        <v>-5.1087463030061064</v>
      </c>
      <c r="G6" s="10">
        <v>54.08</v>
      </c>
      <c r="H6" s="10">
        <v>21.11</v>
      </c>
      <c r="I6" s="10">
        <v>11.78</v>
      </c>
      <c r="J6" s="11" t="s">
        <v>21</v>
      </c>
      <c r="K6" s="10">
        <v>63.2</v>
      </c>
      <c r="L6" s="10">
        <v>17.920000000000002</v>
      </c>
      <c r="M6" s="10">
        <v>16.77</v>
      </c>
      <c r="O6">
        <f>G6-K6</f>
        <v>-9.1200000000000045</v>
      </c>
      <c r="P6">
        <f t="shared" si="3"/>
        <v>3.1899999999999977</v>
      </c>
      <c r="Q6">
        <f t="shared" si="3"/>
        <v>-4.99</v>
      </c>
      <c r="R6">
        <f t="shared" si="4"/>
        <v>83.174400000000077</v>
      </c>
      <c r="S6">
        <f t="shared" si="0"/>
        <v>10.176099999999986</v>
      </c>
      <c r="T6">
        <f t="shared" si="0"/>
        <v>24.900100000000002</v>
      </c>
      <c r="U6">
        <f t="shared" si="5"/>
        <v>10.874309173460173</v>
      </c>
      <c r="V6">
        <f t="shared" ref="V6:V9" si="6">(1-U6/U$4)*100</f>
        <v>13.161722824238121</v>
      </c>
      <c r="W6" s="6">
        <f>(F6*100+((100-F6)*V6))/100</f>
        <v>8.7253755494271896</v>
      </c>
      <c r="X6" s="6">
        <f t="shared" ref="X6:X9" si="7">D6-D5</f>
        <v>958</v>
      </c>
      <c r="Y6" s="3">
        <f>G6-K4</f>
        <v>-20.879999999999995</v>
      </c>
      <c r="Z6" s="3">
        <f>H6-L4</f>
        <v>4.7699999999999996</v>
      </c>
      <c r="AA6" s="3">
        <f>I6-M4</f>
        <v>-7.5700000000000021</v>
      </c>
      <c r="AB6" s="3">
        <f t="shared" si="1"/>
        <v>435.97439999999983</v>
      </c>
      <c r="AC6" s="3">
        <f t="shared" si="1"/>
        <v>22.752899999999997</v>
      </c>
      <c r="AD6" s="3">
        <f t="shared" si="1"/>
        <v>57.304900000000032</v>
      </c>
      <c r="AE6" s="3">
        <f t="shared" si="2"/>
        <v>22.716342135123778</v>
      </c>
      <c r="AF6" s="3">
        <f>(1-AE6/AE4)*100</f>
        <v>-81.404444483127222</v>
      </c>
      <c r="AG6" s="8">
        <f>(F6*100+((100-F6)*AF6))/100</f>
        <v>-90.671937334147728</v>
      </c>
      <c r="AH6" s="54">
        <f>(1-E6/E5)*100</f>
        <v>1.9029191703130333</v>
      </c>
      <c r="AI6">
        <f t="shared" ref="AI6:AI9" si="8">(1-U6/U5)*100</f>
        <v>-3.886760938941336</v>
      </c>
      <c r="AJ6" s="6">
        <f t="shared" ref="AJ6:AJ9" si="9">(AH6*100+((100-AH6)*AI6))/100</f>
        <v>-1.9098798496169493</v>
      </c>
    </row>
    <row r="7" spans="1:36">
      <c r="A7" s="11" t="s">
        <v>127</v>
      </c>
      <c r="B7" s="11" t="s">
        <v>128</v>
      </c>
      <c r="C7" s="11">
        <v>3</v>
      </c>
      <c r="D7" s="23">
        <v>42751</v>
      </c>
      <c r="E7" s="10">
        <v>96.436599999999999</v>
      </c>
      <c r="F7">
        <f>(1-E7/E4)*100</f>
        <v>8.2892547050488439</v>
      </c>
      <c r="G7" s="10">
        <v>60.2</v>
      </c>
      <c r="H7" s="10">
        <v>19.22</v>
      </c>
      <c r="I7" s="10">
        <v>12.82</v>
      </c>
      <c r="J7" s="11" t="s">
        <v>21</v>
      </c>
      <c r="K7" s="10">
        <v>71.819999999999993</v>
      </c>
      <c r="L7" s="10">
        <v>17.29</v>
      </c>
      <c r="M7" s="10">
        <v>17.97</v>
      </c>
      <c r="O7">
        <f t="shared" si="3"/>
        <v>-11.61999999999999</v>
      </c>
      <c r="P7">
        <f t="shared" si="3"/>
        <v>1.9299999999999997</v>
      </c>
      <c r="Q7">
        <f t="shared" si="3"/>
        <v>-5.1499999999999986</v>
      </c>
      <c r="R7">
        <f t="shared" si="4"/>
        <v>135.02439999999979</v>
      </c>
      <c r="S7">
        <f t="shared" si="0"/>
        <v>3.724899999999999</v>
      </c>
      <c r="T7">
        <f t="shared" si="0"/>
        <v>26.522499999999987</v>
      </c>
      <c r="U7">
        <f t="shared" si="5"/>
        <v>12.855808025946862</v>
      </c>
      <c r="V7">
        <f t="shared" si="6"/>
        <v>-2.661806177093462</v>
      </c>
      <c r="W7" s="6">
        <f>(F7*100+((100-F7)*V7))/100</f>
        <v>5.8480924217293833</v>
      </c>
      <c r="X7" s="6">
        <f t="shared" si="7"/>
        <v>70</v>
      </c>
      <c r="Y7" s="3">
        <f>G7-K4</f>
        <v>-14.759999999999991</v>
      </c>
      <c r="Z7" s="3">
        <f>H7-L4</f>
        <v>2.879999999999999</v>
      </c>
      <c r="AA7" s="3">
        <f>I7-M4</f>
        <v>-6.5300000000000011</v>
      </c>
      <c r="AB7" s="3">
        <f t="shared" si="1"/>
        <v>217.85759999999974</v>
      </c>
      <c r="AC7" s="3">
        <f t="shared" si="1"/>
        <v>8.2943999999999942</v>
      </c>
      <c r="AD7" s="3">
        <f t="shared" si="1"/>
        <v>42.640900000000016</v>
      </c>
      <c r="AE7" s="3">
        <f t="shared" si="2"/>
        <v>16.394904696276821</v>
      </c>
      <c r="AF7" s="3">
        <f>(1-AE7/AE4)*100</f>
        <v>-30.92374472487689</v>
      </c>
      <c r="AG7" s="8">
        <f>(F7*100+((100-F7)*AF7))/100</f>
        <v>-20.071142055243897</v>
      </c>
      <c r="AH7" s="54">
        <f>(1-E7/E6)*100</f>
        <v>12.746799366659134</v>
      </c>
      <c r="AI7">
        <f t="shared" si="8"/>
        <v>-18.221836632369559</v>
      </c>
      <c r="AJ7" s="6">
        <f t="shared" si="9"/>
        <v>-3.1523363092618797</v>
      </c>
    </row>
    <row r="8" spans="1:36">
      <c r="A8" s="11" t="s">
        <v>127</v>
      </c>
      <c r="B8" s="11" t="s">
        <v>128</v>
      </c>
      <c r="C8" s="11">
        <v>4</v>
      </c>
      <c r="D8" s="23">
        <v>42814</v>
      </c>
      <c r="E8" s="10">
        <v>89.172799999999995</v>
      </c>
      <c r="F8">
        <f>(1-E8/E4)*100</f>
        <v>15.197093758618408</v>
      </c>
      <c r="G8" s="10">
        <v>56.74</v>
      </c>
      <c r="H8" s="10">
        <v>19</v>
      </c>
      <c r="I8" s="10">
        <v>12.51</v>
      </c>
      <c r="J8" s="11" t="s">
        <v>21</v>
      </c>
      <c r="K8" s="10">
        <v>65.69</v>
      </c>
      <c r="L8" s="10">
        <v>16.91</v>
      </c>
      <c r="M8" s="10">
        <v>17.07</v>
      </c>
      <c r="O8">
        <f t="shared" si="3"/>
        <v>-8.9499999999999957</v>
      </c>
      <c r="P8">
        <f t="shared" si="3"/>
        <v>2.09</v>
      </c>
      <c r="Q8">
        <f t="shared" si="3"/>
        <v>-4.5600000000000005</v>
      </c>
      <c r="R8">
        <f t="shared" si="4"/>
        <v>80.102499999999921</v>
      </c>
      <c r="S8">
        <f t="shared" si="0"/>
        <v>4.3680999999999992</v>
      </c>
      <c r="T8">
        <f t="shared" si="0"/>
        <v>20.793600000000005</v>
      </c>
      <c r="U8">
        <f t="shared" si="5"/>
        <v>10.259834306654271</v>
      </c>
      <c r="V8">
        <f t="shared" si="6"/>
        <v>18.068695575340364</v>
      </c>
      <c r="W8" s="6">
        <f>(F8*100+((100-F8)*V8))/100</f>
        <v>30.51987272641496</v>
      </c>
      <c r="X8" s="6">
        <f t="shared" si="7"/>
        <v>63</v>
      </c>
      <c r="Y8" s="3">
        <f>G8-K4</f>
        <v>-18.219999999999992</v>
      </c>
      <c r="Z8" s="3">
        <f>H8-L4</f>
        <v>2.66</v>
      </c>
      <c r="AA8" s="3">
        <f>I8-M4</f>
        <v>-6.8400000000000016</v>
      </c>
      <c r="AB8" s="3">
        <f t="shared" si="1"/>
        <v>331.96839999999969</v>
      </c>
      <c r="AC8" s="3">
        <f t="shared" si="1"/>
        <v>7.0756000000000006</v>
      </c>
      <c r="AD8" s="3">
        <f t="shared" si="1"/>
        <v>46.785600000000024</v>
      </c>
      <c r="AE8" s="3">
        <f t="shared" si="2"/>
        <v>19.642545659868013</v>
      </c>
      <c r="AF8" s="3">
        <f>(1-AE8/AE4)*100</f>
        <v>-56.858224025133211</v>
      </c>
      <c r="AG8" s="8">
        <f>(F8*100+((100-F8)*AF8))/100</f>
        <v>-33.020332651930019</v>
      </c>
      <c r="AH8" s="54">
        <f>(1-E8/E7)*100</f>
        <v>7.5322025040285627</v>
      </c>
      <c r="AI8">
        <f t="shared" si="8"/>
        <v>20.193003147317846</v>
      </c>
      <c r="AJ8" s="6">
        <f t="shared" si="9"/>
        <v>26.204227762645569</v>
      </c>
    </row>
    <row r="9" spans="1:36">
      <c r="A9" s="11" t="s">
        <v>127</v>
      </c>
      <c r="B9" s="11" t="s">
        <v>128</v>
      </c>
      <c r="C9" s="11">
        <v>5</v>
      </c>
      <c r="D9" s="23">
        <v>43052</v>
      </c>
      <c r="E9" s="10">
        <v>87.259699999999995</v>
      </c>
      <c r="F9">
        <f>(1-E9/E4)*100</f>
        <v>17.016442707293187</v>
      </c>
      <c r="G9" s="10">
        <v>60.8</v>
      </c>
      <c r="H9" s="10">
        <v>21.21</v>
      </c>
      <c r="I9" s="10">
        <v>13.43</v>
      </c>
      <c r="J9" s="11" t="s">
        <v>21</v>
      </c>
      <c r="K9" s="10">
        <v>68.72</v>
      </c>
      <c r="L9" s="10">
        <v>17.5</v>
      </c>
      <c r="M9" s="10">
        <v>19.399999999999999</v>
      </c>
      <c r="O9">
        <f t="shared" si="3"/>
        <v>-7.9200000000000017</v>
      </c>
      <c r="P9">
        <f t="shared" si="3"/>
        <v>3.7100000000000009</v>
      </c>
      <c r="Q9">
        <f t="shared" si="3"/>
        <v>-5.9699999999999989</v>
      </c>
      <c r="R9">
        <f t="shared" si="4"/>
        <v>62.726400000000027</v>
      </c>
      <c r="S9">
        <f t="shared" si="4"/>
        <v>13.764100000000006</v>
      </c>
      <c r="T9">
        <f t="shared" si="4"/>
        <v>35.640899999999988</v>
      </c>
      <c r="U9">
        <f>SQRT(R9+S9+T9)</f>
        <v>10.589211490946813</v>
      </c>
      <c r="V9">
        <f t="shared" si="6"/>
        <v>15.438409203239134</v>
      </c>
      <c r="W9" s="6">
        <f>(F9*100+((100-F9)*V9))/100</f>
        <v>29.827783853545657</v>
      </c>
      <c r="X9" s="6">
        <f t="shared" si="7"/>
        <v>238</v>
      </c>
      <c r="Y9" s="3">
        <f>G9-K4</f>
        <v>-14.159999999999997</v>
      </c>
      <c r="Z9" s="3">
        <f>H9-L4</f>
        <v>4.870000000000001</v>
      </c>
      <c r="AA9" s="3">
        <f>I9-M4</f>
        <v>-5.9200000000000017</v>
      </c>
      <c r="AB9" s="3">
        <f t="shared" si="1"/>
        <v>200.5055999999999</v>
      </c>
      <c r="AC9" s="3">
        <f>Z9*Z9</f>
        <v>23.71690000000001</v>
      </c>
      <c r="AD9" s="3">
        <f>AA9*AA9</f>
        <v>35.04640000000002</v>
      </c>
      <c r="AE9" s="3">
        <f t="shared" si="2"/>
        <v>16.101829088647037</v>
      </c>
      <c r="AF9" s="3">
        <f>(1-AE9/AE4)*100</f>
        <v>-28.583349538125734</v>
      </c>
      <c r="AG9" s="8">
        <f>(F9*100+((100-F9)*AF9))/100</f>
        <v>-6.7030375328520293</v>
      </c>
      <c r="AH9" s="54">
        <f>(1-E9/E8)*100</f>
        <v>2.1453851398632762</v>
      </c>
      <c r="AI9">
        <f t="shared" si="8"/>
        <v>-3.2103557859498366</v>
      </c>
      <c r="AJ9" s="6">
        <f t="shared" si="9"/>
        <v>-0.99609615011805175</v>
      </c>
    </row>
    <row r="10" spans="1:36">
      <c r="C10" s="11">
        <v>5</v>
      </c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1"/>
  <sheetViews>
    <sheetView topLeftCell="C1" zoomScale="110" zoomScaleNormal="110" workbookViewId="0">
      <selection activeCell="C5" sqref="C5:C2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33" max="33" width="9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31</v>
      </c>
      <c r="E3" s="9"/>
      <c r="F3">
        <f>(1-E14/E4)*V105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4">
        <v>0</v>
      </c>
      <c r="D4" s="33">
        <v>41631</v>
      </c>
      <c r="E4" s="10">
        <v>67.025000000000006</v>
      </c>
      <c r="G4" s="10">
        <v>26.61</v>
      </c>
      <c r="H4" s="10">
        <v>16.82</v>
      </c>
      <c r="I4" s="10">
        <v>-0.37</v>
      </c>
      <c r="J4" s="11" t="s">
        <v>21</v>
      </c>
      <c r="K4" s="10">
        <v>58.98</v>
      </c>
      <c r="L4" s="10">
        <v>17.68</v>
      </c>
      <c r="M4" s="10">
        <v>13.67</v>
      </c>
      <c r="N4" s="13">
        <v>0</v>
      </c>
      <c r="O4">
        <f>G4-K4</f>
        <v>-32.369999999999997</v>
      </c>
      <c r="P4">
        <f>H4-L4</f>
        <v>-0.85999999999999943</v>
      </c>
      <c r="Q4">
        <f>I4-M4</f>
        <v>-14.04</v>
      </c>
      <c r="R4">
        <f>O4*O4</f>
        <v>1047.8168999999998</v>
      </c>
      <c r="S4">
        <f t="shared" ref="S4:T19" si="0">P4*P4</f>
        <v>0.73959999999999904</v>
      </c>
      <c r="T4">
        <f t="shared" si="0"/>
        <v>197.12159999999997</v>
      </c>
      <c r="U4">
        <f>SQRT(R4+S4+T4)</f>
        <v>35.294165240163984</v>
      </c>
      <c r="W4" s="6"/>
      <c r="X4" s="6"/>
      <c r="Y4" s="3">
        <f>I4-M4</f>
        <v>-14.04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197.12159999999997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4">
        <v>0</v>
      </c>
      <c r="D5" s="33">
        <v>41712</v>
      </c>
      <c r="E5" s="10">
        <v>55.57</v>
      </c>
      <c r="F5">
        <f>(1-E5/E4)*100</f>
        <v>17.09063782170832</v>
      </c>
      <c r="G5" s="10">
        <v>27.45</v>
      </c>
      <c r="H5" s="10">
        <v>15.13</v>
      </c>
      <c r="I5" s="10">
        <v>-0.93</v>
      </c>
      <c r="J5" s="11" t="s">
        <v>21</v>
      </c>
      <c r="K5" s="10">
        <v>59.75</v>
      </c>
      <c r="L5" s="10">
        <v>20.75</v>
      </c>
      <c r="M5" s="10">
        <v>12.65</v>
      </c>
      <c r="O5">
        <f t="shared" ref="O5:O29" si="3">G5-K5</f>
        <v>-32.299999999999997</v>
      </c>
      <c r="P5">
        <f t="shared" ref="P5:P29" si="4">H5-L5</f>
        <v>-5.6199999999999992</v>
      </c>
      <c r="Q5">
        <f t="shared" ref="Q5:Q29" si="5">I5-M5</f>
        <v>-13.58</v>
      </c>
      <c r="R5">
        <f t="shared" ref="R5:T29" si="6">O5*O5</f>
        <v>1043.2899999999997</v>
      </c>
      <c r="S5">
        <f t="shared" si="0"/>
        <v>31.584399999999992</v>
      </c>
      <c r="T5">
        <f t="shared" si="0"/>
        <v>184.41640000000001</v>
      </c>
      <c r="U5">
        <f t="shared" ref="U5:U29" si="7">SQRT(R5+S5+T5)</f>
        <v>35.486487569214283</v>
      </c>
      <c r="V5">
        <f>(1-U5/U$4)*100</f>
        <v>-0.5449125308435887</v>
      </c>
      <c r="W5" s="6">
        <f t="shared" ref="W5:W29" si="8">(F5*100+((100-F5)*V5))/100</f>
        <v>16.638854317956312</v>
      </c>
      <c r="X5" s="6">
        <f>D5-D4</f>
        <v>81</v>
      </c>
      <c r="Y5" s="3">
        <f>I5-M4</f>
        <v>-14.6</v>
      </c>
      <c r="Z5" s="3" t="e">
        <f>#REF!*#REF!</f>
        <v>#REF!</v>
      </c>
      <c r="AA5" s="3" t="e">
        <f>#REF!*#REF!</f>
        <v>#REF!</v>
      </c>
      <c r="AB5" s="3">
        <f t="shared" si="1"/>
        <v>213.16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17.09063782170832</v>
      </c>
      <c r="AG5">
        <f>(1-U5/U4)*100</f>
        <v>-0.5449125308435887</v>
      </c>
      <c r="AH5" s="6">
        <f>(AF5*100+((100-AF5)*AG5))/100</f>
        <v>16.638854317956312</v>
      </c>
    </row>
    <row r="6" spans="1:34" ht="16">
      <c r="A6" s="11" t="s">
        <v>143</v>
      </c>
      <c r="C6" s="14">
        <v>1</v>
      </c>
      <c r="D6" s="33">
        <v>41755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57.49</v>
      </c>
      <c r="F7">
        <f>(1-E7/E4)*100</f>
        <v>14.226035061544206</v>
      </c>
      <c r="G7" s="10">
        <v>31.77</v>
      </c>
      <c r="H7" s="10">
        <v>18.989999999999998</v>
      </c>
      <c r="I7" s="10">
        <v>4.13</v>
      </c>
      <c r="J7" s="11" t="s">
        <v>21</v>
      </c>
      <c r="K7" s="10">
        <v>59.7</v>
      </c>
      <c r="L7" s="10">
        <v>21.33</v>
      </c>
      <c r="M7" s="10">
        <v>14.09</v>
      </c>
      <c r="O7">
        <f t="shared" si="3"/>
        <v>-27.930000000000003</v>
      </c>
      <c r="P7">
        <f t="shared" si="4"/>
        <v>-2.34</v>
      </c>
      <c r="Q7">
        <f t="shared" si="5"/>
        <v>-9.9600000000000009</v>
      </c>
      <c r="R7">
        <f t="shared" si="6"/>
        <v>780.08490000000018</v>
      </c>
      <c r="S7">
        <f t="shared" si="0"/>
        <v>5.4755999999999991</v>
      </c>
      <c r="T7">
        <f t="shared" si="0"/>
        <v>99.201600000000013</v>
      </c>
      <c r="U7">
        <f t="shared" si="7"/>
        <v>29.744950832031982</v>
      </c>
      <c r="V7">
        <f t="shared" si="9"/>
        <v>15.722752954692687</v>
      </c>
      <c r="W7" s="6">
        <f t="shared" si="8"/>
        <v>27.712063668262335</v>
      </c>
      <c r="X7" s="6">
        <f t="shared" si="10"/>
        <v>27</v>
      </c>
      <c r="Y7" s="3">
        <f>I7-M4</f>
        <v>-9.5399999999999991</v>
      </c>
      <c r="Z7" s="3" t="e">
        <f>#REF!*#REF!</f>
        <v>#REF!</v>
      </c>
      <c r="AA7" s="3" t="e">
        <f>#REF!*#REF!</f>
        <v>#REF!</v>
      </c>
      <c r="AB7" s="3">
        <f t="shared" si="1"/>
        <v>91.011599999999987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143</v>
      </c>
      <c r="C8" s="11">
        <v>3</v>
      </c>
      <c r="D8" s="33">
        <v>41816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52.07</v>
      </c>
      <c r="F9">
        <f>(1-E9/E4)*100</f>
        <v>22.312569936590833</v>
      </c>
      <c r="G9" s="10">
        <v>36.47</v>
      </c>
      <c r="H9" s="10">
        <v>20.239999999999998</v>
      </c>
      <c r="I9" s="10">
        <v>6.94</v>
      </c>
      <c r="J9" s="11" t="s">
        <v>21</v>
      </c>
      <c r="K9" s="10">
        <v>63.21</v>
      </c>
      <c r="L9" s="10">
        <v>20.72</v>
      </c>
      <c r="M9" s="10">
        <v>17.72</v>
      </c>
      <c r="O9">
        <f t="shared" si="3"/>
        <v>-26.740000000000002</v>
      </c>
      <c r="P9">
        <f t="shared" si="4"/>
        <v>-0.48000000000000043</v>
      </c>
      <c r="Q9">
        <f t="shared" si="5"/>
        <v>-10.779999999999998</v>
      </c>
      <c r="R9">
        <f t="shared" si="6"/>
        <v>715.02760000000012</v>
      </c>
      <c r="S9">
        <f t="shared" si="0"/>
        <v>0.23040000000000041</v>
      </c>
      <c r="T9">
        <f t="shared" si="0"/>
        <v>116.20839999999995</v>
      </c>
      <c r="U9">
        <f t="shared" si="7"/>
        <v>28.835159094411118</v>
      </c>
      <c r="V9">
        <f t="shared" si="9"/>
        <v>18.300492735276986</v>
      </c>
      <c r="W9" s="6">
        <f t="shared" si="8"/>
        <v>36.529752431568419</v>
      </c>
      <c r="X9" s="6">
        <f t="shared" si="10"/>
        <v>29</v>
      </c>
      <c r="Y9" s="3">
        <f>I9-M4</f>
        <v>-6.7299999999999995</v>
      </c>
      <c r="Z9" s="3" t="e">
        <f>#REF!*#REF!</f>
        <v>#REF!</v>
      </c>
      <c r="AA9" s="3" t="e">
        <f>#REF!*#REF!</f>
        <v>#REF!</v>
      </c>
      <c r="AB9" s="3">
        <f t="shared" si="1"/>
        <v>45.292899999999996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30</v>
      </c>
      <c r="B10" s="11" t="s">
        <v>29</v>
      </c>
      <c r="C10" s="11">
        <v>5</v>
      </c>
      <c r="D10" s="33">
        <v>41880</v>
      </c>
      <c r="E10" s="10">
        <v>52.118200000000002</v>
      </c>
      <c r="F10">
        <f>(1-E10/E4)*100</f>
        <v>22.240656471465879</v>
      </c>
      <c r="G10" s="10">
        <v>37.49</v>
      </c>
      <c r="H10" s="10">
        <v>19.13</v>
      </c>
      <c r="I10" s="10">
        <v>4.93</v>
      </c>
      <c r="O10">
        <f t="shared" si="3"/>
        <v>37.49</v>
      </c>
      <c r="P10">
        <f t="shared" si="4"/>
        <v>19.13</v>
      </c>
      <c r="Q10">
        <f t="shared" si="5"/>
        <v>4.93</v>
      </c>
      <c r="R10">
        <f t="shared" si="6"/>
        <v>1405.5001000000002</v>
      </c>
      <c r="S10">
        <f t="shared" si="0"/>
        <v>365.95689999999996</v>
      </c>
      <c r="T10">
        <f t="shared" si="0"/>
        <v>24.304899999999996</v>
      </c>
      <c r="U10">
        <f t="shared" si="7"/>
        <v>42.376430949290672</v>
      </c>
      <c r="V10">
        <f t="shared" si="9"/>
        <v>-20.066392450237714</v>
      </c>
      <c r="W10" s="6">
        <f t="shared" si="8"/>
        <v>6.6371614323016983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-9.2567697330525611E-2</v>
      </c>
      <c r="AG10">
        <f>(1-U10/U9)*100</f>
        <v>-46.960975004657236</v>
      </c>
      <c r="AH10" s="6">
        <f t="shared" si="11"/>
        <v>-47.097013395193535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54.8</v>
      </c>
      <c r="F11">
        <f>(1-E11/E4)*100</f>
        <v>18.239462886982484</v>
      </c>
      <c r="G11" s="10">
        <v>36.71</v>
      </c>
      <c r="H11" s="10">
        <v>19.829999999999998</v>
      </c>
      <c r="I11" s="10">
        <v>7</v>
      </c>
      <c r="J11" s="11" t="s">
        <v>21</v>
      </c>
      <c r="K11" s="10">
        <v>59.98</v>
      </c>
      <c r="L11" s="10">
        <v>24.43</v>
      </c>
      <c r="M11" s="10">
        <v>16.03</v>
      </c>
      <c r="O11">
        <f t="shared" si="3"/>
        <v>-23.269999999999996</v>
      </c>
      <c r="P11">
        <f t="shared" si="4"/>
        <v>-4.6000000000000014</v>
      </c>
      <c r="Q11">
        <f t="shared" si="5"/>
        <v>-9.0300000000000011</v>
      </c>
      <c r="R11">
        <f t="shared" si="6"/>
        <v>541.49289999999985</v>
      </c>
      <c r="S11">
        <f t="shared" si="0"/>
        <v>21.160000000000014</v>
      </c>
      <c r="T11">
        <f t="shared" si="0"/>
        <v>81.540900000000022</v>
      </c>
      <c r="U11">
        <f t="shared" si="7"/>
        <v>25.380973188591483</v>
      </c>
      <c r="V11">
        <f t="shared" si="9"/>
        <v>28.087339604483709</v>
      </c>
      <c r="W11" s="6">
        <f t="shared" si="8"/>
        <v>41.203822608365655</v>
      </c>
      <c r="X11" s="6">
        <f t="shared" si="10"/>
        <v>28</v>
      </c>
      <c r="Y11" s="3">
        <f>I11-M4</f>
        <v>-6.67</v>
      </c>
      <c r="Z11" s="3" t="e">
        <f>#REF!*#REF!</f>
        <v>#REF!</v>
      </c>
      <c r="AA11" s="3" t="e">
        <f>#REF!*#REF!</f>
        <v>#REF!</v>
      </c>
      <c r="AB11" s="3">
        <f t="shared" si="1"/>
        <v>44.488900000000001</v>
      </c>
      <c r="AC11" s="3" t="e">
        <f t="shared" si="2"/>
        <v>#REF!</v>
      </c>
      <c r="AD11" s="3" t="e">
        <f>(1-AC11/AC4)*100</f>
        <v>#REF!</v>
      </c>
      <c r="AE11" s="8" t="e">
        <f t="shared" ref="AE11:AE18" si="13">(F11*100+((100-F11)*AD11))/100</f>
        <v>#REF!</v>
      </c>
      <c r="AF11" s="55">
        <f t="shared" si="12"/>
        <v>-5.1456113219566113</v>
      </c>
      <c r="AG11">
        <f>(1-U11/U10)*100</f>
        <v>40.105920626106126</v>
      </c>
      <c r="AH11" s="6">
        <f t="shared" si="11"/>
        <v>37.024004096661365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49.24</v>
      </c>
      <c r="F12">
        <f>(1-E12/E4)*100</f>
        <v>26.534875046624396</v>
      </c>
      <c r="G12" s="10">
        <v>38.65</v>
      </c>
      <c r="H12" s="10">
        <v>17.88</v>
      </c>
      <c r="I12" s="10">
        <v>8.08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-26.130000000000003</v>
      </c>
      <c r="P12">
        <f t="shared" si="4"/>
        <v>-3.6500000000000021</v>
      </c>
      <c r="Q12">
        <f t="shared" si="5"/>
        <v>-10.180000000000001</v>
      </c>
      <c r="R12">
        <f t="shared" si="6"/>
        <v>682.77690000000018</v>
      </c>
      <c r="S12">
        <f t="shared" si="0"/>
        <v>13.322500000000016</v>
      </c>
      <c r="T12">
        <f t="shared" si="0"/>
        <v>103.63240000000003</v>
      </c>
      <c r="U12">
        <f t="shared" si="7"/>
        <v>28.279529699059712</v>
      </c>
      <c r="V12">
        <f t="shared" si="9"/>
        <v>19.874773899232988</v>
      </c>
      <c r="W12" s="6">
        <f t="shared" si="8"/>
        <v>41.135902525896789</v>
      </c>
      <c r="X12" s="6">
        <f t="shared" si="10"/>
        <v>28</v>
      </c>
      <c r="Y12" s="3">
        <f>I12-M4</f>
        <v>-5.59</v>
      </c>
      <c r="Z12" s="3" t="e">
        <f>#REF!*#REF!</f>
        <v>#REF!</v>
      </c>
      <c r="AA12" s="3" t="e">
        <f>#REF!*#REF!</f>
        <v>#REF!</v>
      </c>
      <c r="AB12" s="3">
        <f>Y12*Y12</f>
        <v>31.248099999999997</v>
      </c>
      <c r="AC12" s="3" t="e">
        <f t="shared" si="2"/>
        <v>#REF!</v>
      </c>
      <c r="AD12" s="3" t="e">
        <f>(1-AC12/AC4)*100</f>
        <v>#REF!</v>
      </c>
      <c r="AE12" s="8" t="e">
        <f t="shared" si="13"/>
        <v>#REF!</v>
      </c>
      <c r="AF12" s="55">
        <f t="shared" si="12"/>
        <v>10.145985401459845</v>
      </c>
      <c r="AG12">
        <f>(1-U12/U11)*100</f>
        <v>-11.420194524972359</v>
      </c>
      <c r="AH12" s="6">
        <f t="shared" si="11"/>
        <v>-0.11551785419050362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55.64</v>
      </c>
      <c r="F13">
        <f>(1-E13/E4)*100</f>
        <v>16.986199179410676</v>
      </c>
      <c r="G13" s="10">
        <v>42.57</v>
      </c>
      <c r="H13" s="10">
        <v>17.399999999999999</v>
      </c>
      <c r="I13" s="10">
        <v>7.45</v>
      </c>
      <c r="J13" s="11" t="s">
        <v>21</v>
      </c>
      <c r="K13" s="10">
        <v>68.099999999999994</v>
      </c>
      <c r="L13" s="10">
        <v>17.59</v>
      </c>
      <c r="M13" s="10">
        <v>18.36</v>
      </c>
      <c r="O13">
        <f t="shared" si="3"/>
        <v>-25.529999999999994</v>
      </c>
      <c r="P13">
        <f t="shared" si="4"/>
        <v>-0.19000000000000128</v>
      </c>
      <c r="Q13">
        <f t="shared" si="5"/>
        <v>-10.91</v>
      </c>
      <c r="R13">
        <f t="shared" si="6"/>
        <v>651.78089999999975</v>
      </c>
      <c r="S13">
        <f t="shared" si="0"/>
        <v>3.6100000000000486E-2</v>
      </c>
      <c r="T13">
        <f t="shared" si="0"/>
        <v>119.02810000000001</v>
      </c>
      <c r="U13">
        <f t="shared" si="7"/>
        <v>27.764097320100284</v>
      </c>
      <c r="V13">
        <f t="shared" si="9"/>
        <v>21.33516367032432</v>
      </c>
      <c r="W13" s="6">
        <f t="shared" si="8"/>
        <v>34.697329453440446</v>
      </c>
      <c r="X13" s="6">
        <f t="shared" si="10"/>
        <v>35</v>
      </c>
      <c r="Y13" s="3">
        <f>I13-M4</f>
        <v>-6.22</v>
      </c>
      <c r="Z13" s="3" t="e">
        <f>#REF!*#REF!</f>
        <v>#REF!</v>
      </c>
      <c r="AA13" s="3" t="e">
        <f>#REF!*#REF!</f>
        <v>#REF!</v>
      </c>
      <c r="AB13" s="3">
        <f>Y13*Y13</f>
        <v>38.688399999999994</v>
      </c>
      <c r="AC13" s="3" t="e">
        <f t="shared" si="2"/>
        <v>#REF!</v>
      </c>
      <c r="AD13" s="3" t="e">
        <f>(1-AC13/AC4)*100</f>
        <v>#REF!</v>
      </c>
      <c r="AE13" s="8" t="e">
        <f t="shared" si="13"/>
        <v>#REF!</v>
      </c>
      <c r="AF13" s="55">
        <f t="shared" si="12"/>
        <v>-12.997562956945563</v>
      </c>
      <c r="AG13">
        <f>(1-U13/U12)*100</f>
        <v>1.8226341966944615</v>
      </c>
      <c r="AH13" s="6">
        <f t="shared" si="11"/>
        <v>-10.938030733060918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53.78</v>
      </c>
      <c r="F14">
        <f>(1-E14/E4)*100</f>
        <v>19.761283103319659</v>
      </c>
      <c r="G14" s="10">
        <v>43.44</v>
      </c>
      <c r="H14" s="10">
        <v>17.559999999999999</v>
      </c>
      <c r="I14" s="10">
        <v>7.14</v>
      </c>
      <c r="J14" s="11" t="s">
        <v>21</v>
      </c>
      <c r="K14" s="10">
        <v>43.44</v>
      </c>
      <c r="L14" s="10">
        <v>17.559999999999999</v>
      </c>
      <c r="M14" s="10">
        <v>7.14</v>
      </c>
      <c r="O14">
        <f t="shared" si="3"/>
        <v>0</v>
      </c>
      <c r="P14">
        <f t="shared" si="4"/>
        <v>0</v>
      </c>
      <c r="Q14">
        <f t="shared" si="5"/>
        <v>0</v>
      </c>
      <c r="R14">
        <f t="shared" si="6"/>
        <v>0</v>
      </c>
      <c r="S14">
        <f t="shared" si="0"/>
        <v>0</v>
      </c>
      <c r="T14">
        <f t="shared" si="0"/>
        <v>0</v>
      </c>
      <c r="U14">
        <f t="shared" si="7"/>
        <v>0</v>
      </c>
      <c r="V14">
        <f t="shared" si="9"/>
        <v>100</v>
      </c>
      <c r="W14" s="6">
        <f t="shared" si="8"/>
        <v>100</v>
      </c>
      <c r="X14" s="6">
        <f t="shared" si="10"/>
        <v>49</v>
      </c>
      <c r="Y14" s="3">
        <f>I14-M4</f>
        <v>-6.53</v>
      </c>
      <c r="Z14" s="3" t="e">
        <f>#REF!*#REF!</f>
        <v>#REF!</v>
      </c>
      <c r="AA14" s="3" t="e">
        <f>#REF!*#REF!</f>
        <v>#REF!</v>
      </c>
      <c r="AB14" s="3">
        <f t="shared" si="1"/>
        <v>42.640900000000002</v>
      </c>
      <c r="AC14" s="3" t="e">
        <f t="shared" si="2"/>
        <v>#REF!</v>
      </c>
      <c r="AD14" s="3" t="e">
        <f>(1-AC14/AC4)*100</f>
        <v>#REF!</v>
      </c>
      <c r="AE14" s="8" t="e">
        <f t="shared" si="13"/>
        <v>#REF!</v>
      </c>
      <c r="AF14" s="55">
        <f t="shared" si="12"/>
        <v>3.3429187634795077</v>
      </c>
      <c r="AH14" s="6">
        <f t="shared" si="11"/>
        <v>3.3429187634795081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52.86</v>
      </c>
      <c r="F15">
        <f>(1-E15/E4)*100</f>
        <v>21.133905259231632</v>
      </c>
      <c r="G15" s="10">
        <v>43.92</v>
      </c>
      <c r="H15" s="10">
        <v>19.79</v>
      </c>
      <c r="I15" s="10">
        <v>8.4600000000000009</v>
      </c>
      <c r="J15" s="11" t="s">
        <v>21</v>
      </c>
      <c r="K15" s="10">
        <v>62.38</v>
      </c>
      <c r="L15" s="10">
        <v>20.309999999999999</v>
      </c>
      <c r="M15" s="10">
        <v>15.87</v>
      </c>
      <c r="O15">
        <f t="shared" si="3"/>
        <v>-18.46</v>
      </c>
      <c r="P15">
        <f t="shared" si="4"/>
        <v>-0.51999999999999957</v>
      </c>
      <c r="Q15">
        <f t="shared" si="5"/>
        <v>-7.4099999999999984</v>
      </c>
      <c r="R15">
        <f t="shared" si="6"/>
        <v>340.77160000000003</v>
      </c>
      <c r="S15">
        <f t="shared" si="0"/>
        <v>0.27039999999999953</v>
      </c>
      <c r="T15">
        <f t="shared" si="0"/>
        <v>54.908099999999976</v>
      </c>
      <c r="U15">
        <f t="shared" si="7"/>
        <v>19.89849491795799</v>
      </c>
      <c r="V15">
        <f t="shared" si="9"/>
        <v>43.62100709124028</v>
      </c>
      <c r="W15" s="6">
        <f t="shared" si="8"/>
        <v>55.536090038686488</v>
      </c>
      <c r="X15" s="6">
        <f t="shared" si="10"/>
        <v>35</v>
      </c>
      <c r="Y15" s="3">
        <f>I15-M4</f>
        <v>-5.2099999999999991</v>
      </c>
      <c r="Z15" s="3" t="e">
        <f>#REF!*#REF!</f>
        <v>#REF!</v>
      </c>
      <c r="AA15" s="3" t="e">
        <f>#REF!*#REF!</f>
        <v>#REF!</v>
      </c>
      <c r="AB15" s="3">
        <f t="shared" si="1"/>
        <v>27.144099999999991</v>
      </c>
      <c r="AC15" s="3" t="e">
        <f t="shared" si="2"/>
        <v>#REF!</v>
      </c>
      <c r="AD15" s="3" t="e">
        <f>(1-AC15/AC5)*100</f>
        <v>#REF!</v>
      </c>
      <c r="AE15" s="8" t="e">
        <f t="shared" si="13"/>
        <v>#REF!</v>
      </c>
      <c r="AF15" s="55">
        <f t="shared" si="12"/>
        <v>1.7106731126812935</v>
      </c>
      <c r="AH15" s="6">
        <f t="shared" si="11"/>
        <v>1.7106731126812935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50.45</v>
      </c>
      <c r="F16">
        <f>(1-E16/E4)*100</f>
        <v>24.7295785154793</v>
      </c>
      <c r="G16" s="10">
        <v>40.11</v>
      </c>
      <c r="H16" s="10">
        <v>19.86</v>
      </c>
      <c r="I16" s="10">
        <v>8.11</v>
      </c>
      <c r="J16" s="11" t="s">
        <v>21</v>
      </c>
      <c r="K16" s="10">
        <v>62.31</v>
      </c>
      <c r="L16" s="10">
        <v>24.1</v>
      </c>
      <c r="M16" s="10">
        <v>17.8</v>
      </c>
      <c r="O16">
        <f t="shared" si="3"/>
        <v>-22.200000000000003</v>
      </c>
      <c r="P16">
        <f t="shared" si="4"/>
        <v>-4.240000000000002</v>
      </c>
      <c r="Q16">
        <f t="shared" si="5"/>
        <v>-9.6900000000000013</v>
      </c>
      <c r="R16">
        <f t="shared" si="6"/>
        <v>492.84000000000015</v>
      </c>
      <c r="S16">
        <f t="shared" si="0"/>
        <v>17.977600000000017</v>
      </c>
      <c r="T16">
        <f t="shared" si="0"/>
        <v>93.896100000000018</v>
      </c>
      <c r="U16">
        <f t="shared" si="7"/>
        <v>24.590927188701123</v>
      </c>
      <c r="V16">
        <f t="shared" si="9"/>
        <v>30.325800252339764</v>
      </c>
      <c r="W16" s="6">
        <f t="shared" si="8"/>
        <v>47.55593618396928</v>
      </c>
      <c r="X16" s="6">
        <f t="shared" si="10"/>
        <v>28</v>
      </c>
      <c r="Y16" s="3">
        <f>I16-M4</f>
        <v>-5.5600000000000005</v>
      </c>
      <c r="Z16" s="3" t="e">
        <f>#REF!*#REF!</f>
        <v>#REF!</v>
      </c>
      <c r="AA16" s="3" t="e">
        <f>#REF!*#REF!</f>
        <v>#REF!</v>
      </c>
      <c r="AB16" s="3">
        <f t="shared" si="1"/>
        <v>30.913600000000006</v>
      </c>
      <c r="AC16" s="3" t="e">
        <f t="shared" si="2"/>
        <v>#REF!</v>
      </c>
      <c r="AD16" s="3" t="e">
        <f>(1-AC16/AC7)*100</f>
        <v>#REF!</v>
      </c>
      <c r="AE16" s="8" t="e">
        <f t="shared" si="13"/>
        <v>#REF!</v>
      </c>
      <c r="AF16" s="55">
        <f t="shared" si="12"/>
        <v>4.5592130155126647</v>
      </c>
      <c r="AG16">
        <f>(1-U16/U15)*100</f>
        <v>-23.581845210354622</v>
      </c>
      <c r="AH16" s="6">
        <f t="shared" si="11"/>
        <v>-17.94748563871342</v>
      </c>
    </row>
    <row r="17" spans="1:34" ht="16">
      <c r="A17" s="11" t="s">
        <v>143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>
        <f>I17-M4</f>
        <v>-13.67</v>
      </c>
      <c r="Z17" s="3" t="e">
        <f>#REF!*#REF!</f>
        <v>#REF!</v>
      </c>
      <c r="AA17" s="3" t="e">
        <f>#REF!*#REF!</f>
        <v>#REF!</v>
      </c>
      <c r="AB17" s="3">
        <f t="shared" si="1"/>
        <v>186.8689</v>
      </c>
      <c r="AC17" s="3" t="e">
        <f t="shared" si="2"/>
        <v>#REF!</v>
      </c>
      <c r="AD17" s="3" t="e">
        <f>(1-AC17/AC9)*100</f>
        <v>#REF!</v>
      </c>
      <c r="AE17" s="8" t="e">
        <f t="shared" si="13"/>
        <v>#REF!</v>
      </c>
      <c r="AF17" s="55"/>
      <c r="AH17" s="6">
        <f t="shared" si="11"/>
        <v>0</v>
      </c>
    </row>
    <row r="18" spans="1:34" ht="16">
      <c r="A18" s="11" t="s">
        <v>143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>
        <f>I18-M4</f>
        <v>-13.67</v>
      </c>
      <c r="Z18" s="3" t="e">
        <f>#REF!*#REF!</f>
        <v>#REF!</v>
      </c>
      <c r="AA18" s="3" t="e">
        <f>#REF!*#REF!</f>
        <v>#REF!</v>
      </c>
      <c r="AB18" s="3">
        <f>Y18*Y18</f>
        <v>186.8689</v>
      </c>
      <c r="AC18" s="3" t="e">
        <f t="shared" si="2"/>
        <v>#REF!</v>
      </c>
      <c r="AD18" s="3" t="e">
        <f>(1-AC18/AC11)*100</f>
        <v>#REF!</v>
      </c>
      <c r="AE18" s="8" t="e">
        <f t="shared" si="13"/>
        <v>#REF!</v>
      </c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50.175899999999999</v>
      </c>
      <c r="F19">
        <f>(1-E19/E4)*100</f>
        <v>25.13853039910482</v>
      </c>
      <c r="G19" s="10">
        <v>40.630000000000003</v>
      </c>
      <c r="H19" s="10">
        <v>20.010000000000002</v>
      </c>
      <c r="I19" s="10">
        <v>8.34</v>
      </c>
      <c r="J19" s="11" t="s">
        <v>21</v>
      </c>
      <c r="K19" s="10">
        <v>61.11</v>
      </c>
      <c r="L19" s="10">
        <v>23.34</v>
      </c>
      <c r="M19" s="10">
        <v>17.63</v>
      </c>
      <c r="O19">
        <f t="shared" si="3"/>
        <v>-20.479999999999997</v>
      </c>
      <c r="P19">
        <f t="shared" si="4"/>
        <v>-3.3299999999999983</v>
      </c>
      <c r="Q19">
        <f t="shared" si="5"/>
        <v>-9.2899999999999991</v>
      </c>
      <c r="R19">
        <f t="shared" si="6"/>
        <v>419.43039999999985</v>
      </c>
      <c r="S19">
        <f t="shared" si="0"/>
        <v>11.088899999999988</v>
      </c>
      <c r="T19">
        <f t="shared" si="0"/>
        <v>86.304099999999991</v>
      </c>
      <c r="U19">
        <f t="shared" si="7"/>
        <v>22.733750240556436</v>
      </c>
      <c r="V19">
        <f t="shared" si="9"/>
        <v>35.587794509768067</v>
      </c>
      <c r="W19" s="6">
        <f t="shared" si="8"/>
        <v>51.780076367663881</v>
      </c>
      <c r="X19" s="6">
        <f t="shared" si="10"/>
        <v>160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48.121400000000001</v>
      </c>
      <c r="F20">
        <f>(1-E20/E4)*100</f>
        <v>28.203804550540845</v>
      </c>
      <c r="G20" s="10">
        <v>43.55</v>
      </c>
      <c r="H20" s="10">
        <v>18.190000000000001</v>
      </c>
      <c r="I20" s="10">
        <v>9.14</v>
      </c>
      <c r="J20" s="11" t="s">
        <v>21</v>
      </c>
      <c r="K20" s="10">
        <v>61.69</v>
      </c>
      <c r="L20" s="10">
        <v>22.36</v>
      </c>
      <c r="M20" s="10">
        <v>18.03</v>
      </c>
      <c r="O20">
        <f t="shared" si="3"/>
        <v>-18.14</v>
      </c>
      <c r="P20">
        <f t="shared" si="4"/>
        <v>-4.1699999999999982</v>
      </c>
      <c r="Q20">
        <f t="shared" si="5"/>
        <v>-8.89</v>
      </c>
      <c r="R20">
        <f t="shared" si="6"/>
        <v>329.05960000000005</v>
      </c>
      <c r="S20">
        <f t="shared" si="6"/>
        <v>17.388899999999985</v>
      </c>
      <c r="T20">
        <f t="shared" si="6"/>
        <v>79.032100000000014</v>
      </c>
      <c r="U20">
        <f t="shared" si="7"/>
        <v>20.62718109679556</v>
      </c>
      <c r="V20">
        <f t="shared" si="9"/>
        <v>41.556399035265237</v>
      </c>
      <c r="W20" s="6">
        <f t="shared" si="8"/>
        <v>58.039718023657045</v>
      </c>
      <c r="X20" s="6">
        <f t="shared" si="10"/>
        <v>35</v>
      </c>
      <c r="AF20" s="55">
        <f>(1-E20/E19)*100</f>
        <v>4.0945952140370112</v>
      </c>
      <c r="AG20">
        <f>(1-U20/U19)*100</f>
        <v>9.2662632494431527</v>
      </c>
      <c r="AH20" s="6">
        <f t="shared" si="11"/>
        <v>12.981442491948394</v>
      </c>
    </row>
    <row r="21" spans="1:34" ht="16">
      <c r="A21" s="11" t="s">
        <v>30</v>
      </c>
      <c r="B21" s="11" t="s">
        <v>29</v>
      </c>
      <c r="C21" s="11">
        <v>16</v>
      </c>
      <c r="D21" s="33">
        <v>42376</v>
      </c>
      <c r="E21" s="10">
        <v>47.530799999999999</v>
      </c>
      <c r="F21">
        <f>(1-E21/E4)*100</f>
        <v>29.08496829541216</v>
      </c>
      <c r="G21" s="10">
        <v>43.37</v>
      </c>
      <c r="H21" s="10">
        <v>18.68</v>
      </c>
      <c r="I21" s="10">
        <v>7.98</v>
      </c>
      <c r="J21" s="11" t="s">
        <v>21</v>
      </c>
      <c r="K21" s="10">
        <v>62.19</v>
      </c>
      <c r="L21" s="10">
        <v>22.39</v>
      </c>
      <c r="M21" s="10">
        <v>15.91</v>
      </c>
      <c r="O21">
        <f t="shared" si="3"/>
        <v>-18.82</v>
      </c>
      <c r="P21">
        <f t="shared" si="4"/>
        <v>-3.7100000000000009</v>
      </c>
      <c r="Q21">
        <f t="shared" si="5"/>
        <v>-7.93</v>
      </c>
      <c r="R21">
        <f t="shared" si="6"/>
        <v>354.19240000000002</v>
      </c>
      <c r="S21">
        <f t="shared" si="6"/>
        <v>13.764100000000006</v>
      </c>
      <c r="T21">
        <f t="shared" si="6"/>
        <v>62.884899999999995</v>
      </c>
      <c r="U21">
        <f t="shared" si="7"/>
        <v>20.756719393969753</v>
      </c>
      <c r="V21">
        <f t="shared" si="9"/>
        <v>41.189374354860611</v>
      </c>
      <c r="W21" s="6">
        <f t="shared" si="8"/>
        <v>58.294426178082944</v>
      </c>
      <c r="X21" s="6">
        <f t="shared" si="10"/>
        <v>35</v>
      </c>
      <c r="AF21" s="55">
        <f>(1-E21/E20)*100</f>
        <v>1.2273125885780556</v>
      </c>
      <c r="AG21">
        <f>(1-U21/U20)*100</f>
        <v>-0.62799806025999327</v>
      </c>
      <c r="AH21" s="6">
        <f t="shared" si="11"/>
        <v>0.60702202756765922</v>
      </c>
    </row>
    <row r="22" spans="1:34" ht="16">
      <c r="A22" s="11" t="s">
        <v>143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6"/>
        <v>0</v>
      </c>
      <c r="T22">
        <f t="shared" si="6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AF22" s="55"/>
      <c r="AH22" s="6">
        <f t="shared" si="11"/>
        <v>0</v>
      </c>
    </row>
    <row r="23" spans="1:34" ht="16">
      <c r="A23" s="11" t="s">
        <v>30</v>
      </c>
      <c r="B23" s="11" t="s">
        <v>29</v>
      </c>
      <c r="C23" s="11">
        <v>18</v>
      </c>
      <c r="D23" s="33">
        <v>42471</v>
      </c>
      <c r="E23" s="10">
        <v>46.319600000000001</v>
      </c>
      <c r="F23">
        <f>(1-E23/E4)*100</f>
        <v>30.892055203282364</v>
      </c>
      <c r="G23" s="10">
        <v>44.32</v>
      </c>
      <c r="H23" s="10">
        <v>18.100000000000001</v>
      </c>
      <c r="I23" s="10">
        <v>8.4600000000000009</v>
      </c>
      <c r="J23" s="11" t="s">
        <v>21</v>
      </c>
      <c r="K23" s="10">
        <v>62.76</v>
      </c>
      <c r="L23" s="10">
        <v>22.32</v>
      </c>
      <c r="M23" s="10">
        <v>15.94</v>
      </c>
      <c r="O23">
        <f t="shared" si="3"/>
        <v>-18.439999999999998</v>
      </c>
      <c r="P23">
        <f t="shared" si="4"/>
        <v>-4.2199999999999989</v>
      </c>
      <c r="Q23">
        <f t="shared" si="5"/>
        <v>-7.4799999999999986</v>
      </c>
      <c r="R23">
        <f t="shared" si="6"/>
        <v>340.03359999999992</v>
      </c>
      <c r="S23">
        <f t="shared" si="6"/>
        <v>17.808399999999992</v>
      </c>
      <c r="T23">
        <f t="shared" si="6"/>
        <v>55.950399999999981</v>
      </c>
      <c r="U23">
        <f t="shared" si="7"/>
        <v>20.34188781799762</v>
      </c>
      <c r="V23">
        <f t="shared" si="9"/>
        <v>42.364728901849766</v>
      </c>
      <c r="W23" s="6">
        <f t="shared" si="8"/>
        <v>60.169448666051778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143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30</v>
      </c>
      <c r="B25" s="11" t="s">
        <v>29</v>
      </c>
      <c r="C25" s="11">
        <v>20</v>
      </c>
      <c r="D25" s="33">
        <v>42759</v>
      </c>
      <c r="E25" s="10">
        <v>45.357700000000001</v>
      </c>
      <c r="F25">
        <f>(1-E25/E4)*100</f>
        <v>32.327191346512492</v>
      </c>
      <c r="G25" s="10">
        <v>44.95</v>
      </c>
      <c r="H25" s="10">
        <v>16.510000000000002</v>
      </c>
      <c r="I25" s="10">
        <v>8.7899999999999991</v>
      </c>
      <c r="J25" s="11" t="s">
        <v>21</v>
      </c>
      <c r="K25" s="10">
        <v>65.77</v>
      </c>
      <c r="L25" s="10">
        <v>18.690000000000001</v>
      </c>
      <c r="M25" s="10">
        <v>18.899999999999999</v>
      </c>
      <c r="O25">
        <f t="shared" si="3"/>
        <v>-20.819999999999993</v>
      </c>
      <c r="P25">
        <f t="shared" si="4"/>
        <v>-2.1799999999999997</v>
      </c>
      <c r="Q25">
        <f t="shared" si="5"/>
        <v>-10.11</v>
      </c>
      <c r="R25">
        <f t="shared" si="6"/>
        <v>433.47239999999971</v>
      </c>
      <c r="S25">
        <f t="shared" si="6"/>
        <v>4.7523999999999988</v>
      </c>
      <c r="T25">
        <f t="shared" si="6"/>
        <v>102.21209999999999</v>
      </c>
      <c r="U25">
        <f t="shared" si="7"/>
        <v>23.247298767813856</v>
      </c>
      <c r="V25">
        <f t="shared" si="9"/>
        <v>34.13274231130152</v>
      </c>
      <c r="W25" s="6">
        <f t="shared" si="8"/>
        <v>55.425776739027533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30</v>
      </c>
      <c r="B26" s="11" t="s">
        <v>29</v>
      </c>
      <c r="C26" s="11">
        <v>21</v>
      </c>
      <c r="D26" s="33">
        <v>42793</v>
      </c>
      <c r="E26" s="10">
        <v>43.0745</v>
      </c>
      <c r="F26">
        <f>(1-E26/E4)*100</f>
        <v>35.733681462141</v>
      </c>
      <c r="G26" s="10">
        <v>51.69</v>
      </c>
      <c r="H26" s="10">
        <v>15.56</v>
      </c>
      <c r="I26" s="10">
        <v>9.44</v>
      </c>
      <c r="J26" s="11" t="s">
        <v>21</v>
      </c>
      <c r="K26" s="10">
        <v>66.930000000000007</v>
      </c>
      <c r="L26" s="10">
        <v>17.14</v>
      </c>
      <c r="M26" s="10">
        <v>17.61</v>
      </c>
      <c r="O26">
        <f t="shared" si="3"/>
        <v>-15.240000000000009</v>
      </c>
      <c r="P26">
        <f t="shared" si="4"/>
        <v>-1.58</v>
      </c>
      <c r="Q26">
        <f t="shared" si="5"/>
        <v>-8.17</v>
      </c>
      <c r="R26">
        <f t="shared" si="6"/>
        <v>232.25760000000028</v>
      </c>
      <c r="S26">
        <f t="shared" si="6"/>
        <v>2.4964000000000004</v>
      </c>
      <c r="T26">
        <f t="shared" si="6"/>
        <v>66.748899999999992</v>
      </c>
      <c r="U26">
        <f t="shared" si="7"/>
        <v>17.36383886126568</v>
      </c>
      <c r="V26">
        <f t="shared" si="9"/>
        <v>50.80252290113377</v>
      </c>
      <c r="W26" s="6">
        <f t="shared" si="8"/>
        <v>68.382592655052392</v>
      </c>
      <c r="X26" s="6">
        <f t="shared" si="10"/>
        <v>34</v>
      </c>
      <c r="AF26" s="55">
        <f>(1-E26/E25)*100</f>
        <v>5.0337649395802764</v>
      </c>
      <c r="AG26">
        <f>(1-U26/U25)*100</f>
        <v>25.308144250694152</v>
      </c>
      <c r="AH26" s="6">
        <f t="shared" si="11"/>
        <v>29.067956698124586</v>
      </c>
    </row>
    <row r="27" spans="1:34" ht="16">
      <c r="A27" s="11" t="s">
        <v>30</v>
      </c>
      <c r="B27" s="11" t="s">
        <v>29</v>
      </c>
      <c r="C27" s="11">
        <v>22</v>
      </c>
      <c r="D27" s="33">
        <v>42821</v>
      </c>
      <c r="E27" s="10">
        <v>41.661799999999999</v>
      </c>
      <c r="F27">
        <f>(1-E27/E4)*100</f>
        <v>37.841402461768006</v>
      </c>
      <c r="G27" s="10">
        <v>48.26</v>
      </c>
      <c r="H27" s="10">
        <v>15.58</v>
      </c>
      <c r="I27" s="10">
        <v>9.57</v>
      </c>
      <c r="J27" s="11" t="s">
        <v>21</v>
      </c>
      <c r="K27" s="10">
        <v>63.04</v>
      </c>
      <c r="L27" s="10">
        <v>18.95</v>
      </c>
      <c r="M27" s="10">
        <v>16.88</v>
      </c>
      <c r="O27">
        <f t="shared" si="3"/>
        <v>-14.780000000000001</v>
      </c>
      <c r="P27">
        <f t="shared" si="4"/>
        <v>-3.3699999999999992</v>
      </c>
      <c r="Q27">
        <f t="shared" si="5"/>
        <v>-7.3099999999999987</v>
      </c>
      <c r="R27">
        <f t="shared" si="6"/>
        <v>218.44840000000002</v>
      </c>
      <c r="S27">
        <f t="shared" si="6"/>
        <v>11.356899999999994</v>
      </c>
      <c r="T27">
        <f t="shared" si="6"/>
        <v>53.436099999999982</v>
      </c>
      <c r="U27">
        <f t="shared" si="7"/>
        <v>16.829777182125735</v>
      </c>
      <c r="V27">
        <f t="shared" si="9"/>
        <v>52.315695618226954</v>
      </c>
      <c r="W27" s="6">
        <f t="shared" si="8"/>
        <v>70.360105150428168</v>
      </c>
      <c r="X27" s="6">
        <f t="shared" si="10"/>
        <v>28</v>
      </c>
      <c r="AF27" s="55">
        <f>(1-E27/E26)*100</f>
        <v>3.279666624104749</v>
      </c>
      <c r="AG27">
        <f>(1-U27/U26)*100</f>
        <v>3.0757120208671274</v>
      </c>
      <c r="AH27" s="6">
        <f t="shared" si="11"/>
        <v>6.2545055443699198</v>
      </c>
    </row>
    <row r="28" spans="1:34" ht="16">
      <c r="A28" s="11" t="s">
        <v>143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30</v>
      </c>
      <c r="B29" s="11" t="s">
        <v>29</v>
      </c>
      <c r="C29" s="11">
        <v>24</v>
      </c>
      <c r="D29" s="33">
        <v>43522</v>
      </c>
      <c r="E29" s="10">
        <v>41.498899999999999</v>
      </c>
      <c r="F29">
        <f>(1-E29/E4)*100</f>
        <v>38.084446102200673</v>
      </c>
      <c r="G29" s="10">
        <v>40.56</v>
      </c>
      <c r="H29" s="10">
        <v>17.850000000000001</v>
      </c>
      <c r="I29" s="10">
        <v>6.64</v>
      </c>
      <c r="J29" s="11" t="s">
        <v>21</v>
      </c>
      <c r="K29" s="10">
        <v>58.25</v>
      </c>
      <c r="L29" s="10">
        <v>17.989999999999998</v>
      </c>
      <c r="M29" s="10">
        <v>16.27</v>
      </c>
      <c r="O29">
        <f t="shared" si="3"/>
        <v>-17.689999999999998</v>
      </c>
      <c r="P29">
        <f t="shared" si="4"/>
        <v>-0.13999999999999702</v>
      </c>
      <c r="Q29">
        <f t="shared" si="5"/>
        <v>-9.629999999999999</v>
      </c>
      <c r="R29">
        <f t="shared" si="6"/>
        <v>312.9360999999999</v>
      </c>
      <c r="S29">
        <f t="shared" si="6"/>
        <v>1.9599999999999163E-2</v>
      </c>
      <c r="T29">
        <f t="shared" si="6"/>
        <v>92.736899999999977</v>
      </c>
      <c r="U29">
        <f t="shared" si="7"/>
        <v>20.141812232269466</v>
      </c>
      <c r="V29">
        <f t="shared" si="9"/>
        <v>42.931608963658029</v>
      </c>
      <c r="W29" s="6">
        <f t="shared" si="8"/>
        <v>64.665789589286803</v>
      </c>
      <c r="X29" s="6">
        <f t="shared" si="10"/>
        <v>350</v>
      </c>
      <c r="AF29" s="55"/>
      <c r="AH29" s="6"/>
    </row>
    <row r="30" spans="1:34">
      <c r="A30" s="11" t="s">
        <v>143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8"/>
  <sheetViews>
    <sheetView topLeftCell="U1" zoomScale="130" zoomScaleNormal="130" workbookViewId="0">
      <selection activeCell="W5" sqref="W5:W18"/>
    </sheetView>
  </sheetViews>
  <sheetFormatPr baseColWidth="10" defaultColWidth="8.83203125" defaultRowHeight="14"/>
  <cols>
    <col min="1" max="1" width="8.6640625" style="11"/>
    <col min="2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(1-E11/E4)*V103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140</v>
      </c>
      <c r="B4" s="11" t="s">
        <v>32</v>
      </c>
      <c r="C4" s="11">
        <v>0</v>
      </c>
      <c r="D4" s="33">
        <v>41625</v>
      </c>
      <c r="E4" s="10">
        <v>105.21899999999999</v>
      </c>
      <c r="G4" s="10">
        <v>58.72</v>
      </c>
      <c r="H4" s="10">
        <v>28.08</v>
      </c>
      <c r="I4" s="10">
        <v>7.55</v>
      </c>
      <c r="J4" s="11" t="s">
        <v>21</v>
      </c>
      <c r="K4" s="10">
        <v>65.87</v>
      </c>
      <c r="L4" s="10">
        <v>18.510000000000002</v>
      </c>
      <c r="M4" s="10">
        <v>11.58</v>
      </c>
      <c r="N4" s="13">
        <v>0</v>
      </c>
      <c r="O4">
        <f>G4-K4</f>
        <v>-7.1500000000000057</v>
      </c>
      <c r="P4">
        <f>H4-L4</f>
        <v>9.5699999999999967</v>
      </c>
      <c r="Q4">
        <f>I4-M4</f>
        <v>-4.03</v>
      </c>
      <c r="R4">
        <f>O4*O4</f>
        <v>51.12250000000008</v>
      </c>
      <c r="S4">
        <f t="shared" ref="S4:T17" si="0">P4*P4</f>
        <v>91.584899999999934</v>
      </c>
      <c r="T4">
        <f t="shared" si="0"/>
        <v>16.240900000000003</v>
      </c>
      <c r="U4">
        <f>SQRT(R4+S4+T4)</f>
        <v>12.607470007896113</v>
      </c>
      <c r="W4" s="6"/>
      <c r="X4" s="6"/>
      <c r="Y4" s="3">
        <f>I4-M4</f>
        <v>-4.03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16.240900000000003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140</v>
      </c>
      <c r="B5" s="11" t="s">
        <v>32</v>
      </c>
      <c r="C5" s="11">
        <v>1</v>
      </c>
      <c r="D5" s="33">
        <v>41702</v>
      </c>
      <c r="E5" s="10">
        <v>89.82</v>
      </c>
      <c r="F5">
        <f>(1-E5/E4)*100</f>
        <v>14.635189461979303</v>
      </c>
      <c r="G5" s="10">
        <v>59.25</v>
      </c>
      <c r="H5" s="10">
        <v>24.54</v>
      </c>
      <c r="I5" s="10">
        <v>5.57</v>
      </c>
      <c r="J5" s="11" t="s">
        <v>21</v>
      </c>
      <c r="K5" s="10">
        <v>65.66</v>
      </c>
      <c r="L5" s="10">
        <v>15.04</v>
      </c>
      <c r="M5" s="10">
        <v>12.42</v>
      </c>
      <c r="O5">
        <f t="shared" ref="O5:Q17" si="3">G5-K5</f>
        <v>-6.4099999999999966</v>
      </c>
      <c r="P5">
        <f t="shared" si="3"/>
        <v>9.5</v>
      </c>
      <c r="Q5">
        <f t="shared" si="3"/>
        <v>-6.85</v>
      </c>
      <c r="R5">
        <f t="shared" ref="R5:T13" si="4">O5*O5</f>
        <v>41.088099999999955</v>
      </c>
      <c r="S5">
        <f t="shared" si="0"/>
        <v>90.25</v>
      </c>
      <c r="T5">
        <f t="shared" si="0"/>
        <v>46.922499999999992</v>
      </c>
      <c r="U5">
        <f t="shared" ref="U5:U14" si="5">SQRT(R5+S5+T5)</f>
        <v>13.351426890036882</v>
      </c>
      <c r="V5">
        <f>(1-U5/U4)*100</f>
        <v>-5.9009212924942434</v>
      </c>
      <c r="W5" s="6">
        <f t="shared" ref="W5:W10" si="6">(F5*100+((100-F5)*V5))/100</f>
        <v>9.5978791806438704</v>
      </c>
      <c r="X5" s="6">
        <f>D5-D4</f>
        <v>77</v>
      </c>
      <c r="Y5" s="3">
        <f>I5-M4</f>
        <v>-6.01</v>
      </c>
      <c r="Z5" s="3" t="e">
        <f>#REF!*#REF!</f>
        <v>#REF!</v>
      </c>
      <c r="AA5" s="3" t="e">
        <f>#REF!*#REF!</f>
        <v>#REF!</v>
      </c>
      <c r="AB5" s="3">
        <f t="shared" si="1"/>
        <v>36.120100000000001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8" si="8">(1-E5/E4)*100</f>
        <v>14.635189461979303</v>
      </c>
      <c r="AG5">
        <f>(1-U5/U4)*100</f>
        <v>-5.9009212924942434</v>
      </c>
      <c r="AH5" s="6">
        <f>(AF5*100+((100-AF5)*AG5))/100</f>
        <v>9.5978791806438704</v>
      </c>
    </row>
    <row r="6" spans="1:34" ht="16">
      <c r="A6" s="11" t="s">
        <v>140</v>
      </c>
      <c r="B6" s="11" t="s">
        <v>32</v>
      </c>
      <c r="C6" s="11">
        <v>2</v>
      </c>
      <c r="D6" s="33">
        <v>41771</v>
      </c>
      <c r="E6" s="10">
        <v>94.055000000000007</v>
      </c>
      <c r="F6">
        <f>(1-E6/E4)*100</f>
        <v>10.610251000294612</v>
      </c>
      <c r="G6" s="10">
        <v>59.04</v>
      </c>
      <c r="H6" s="10">
        <v>25.27</v>
      </c>
      <c r="I6" s="10">
        <v>8.2899999999999991</v>
      </c>
      <c r="J6" s="11" t="s">
        <v>21</v>
      </c>
      <c r="K6" s="10">
        <v>64.42</v>
      </c>
      <c r="L6" s="10">
        <v>15.22</v>
      </c>
      <c r="M6" s="10">
        <v>13.94</v>
      </c>
      <c r="O6">
        <f>G6-K6</f>
        <v>-5.3800000000000026</v>
      </c>
      <c r="P6">
        <f t="shared" si="3"/>
        <v>10.049999999999999</v>
      </c>
      <c r="Q6">
        <f t="shared" si="3"/>
        <v>-5.65</v>
      </c>
      <c r="R6">
        <f t="shared" si="4"/>
        <v>28.944400000000027</v>
      </c>
      <c r="S6">
        <f t="shared" si="0"/>
        <v>101.00249999999998</v>
      </c>
      <c r="T6">
        <f t="shared" si="0"/>
        <v>31.922500000000003</v>
      </c>
      <c r="U6">
        <f t="shared" si="5"/>
        <v>12.72279057439837</v>
      </c>
      <c r="V6">
        <f>(1-U6/U4)*100</f>
        <v>-0.9147003041056756</v>
      </c>
      <c r="W6" s="6">
        <f t="shared" si="6"/>
        <v>9.7926026943550077</v>
      </c>
      <c r="X6" s="6">
        <f t="shared" ref="X6:X18" si="9">D6-D5</f>
        <v>69</v>
      </c>
      <c r="Y6" s="3">
        <f>I6-M4</f>
        <v>-3.2900000000000009</v>
      </c>
      <c r="Z6" s="3" t="e">
        <f>#REF!*#REF!</f>
        <v>#REF!</v>
      </c>
      <c r="AA6" s="3" t="e">
        <f>#REF!*#REF!</f>
        <v>#REF!</v>
      </c>
      <c r="AB6" s="3">
        <f t="shared" si="1"/>
        <v>10.824100000000007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-4.7149855266087837</v>
      </c>
      <c r="AG6">
        <f t="shared" ref="AG6:AG18" si="10">(1-U6/U5)*100</f>
        <v>4.7083830126622095</v>
      </c>
      <c r="AH6" s="6">
        <f t="shared" ref="AH6:AH18" si="11">(AF6*100+((100-AF6)*AG6))/100</f>
        <v>0.21539706363775565</v>
      </c>
    </row>
    <row r="7" spans="1:34" ht="16">
      <c r="A7" s="11" t="s">
        <v>140</v>
      </c>
      <c r="B7" s="11" t="s">
        <v>32</v>
      </c>
      <c r="C7" s="11">
        <v>3</v>
      </c>
      <c r="D7" s="33">
        <v>41821</v>
      </c>
      <c r="E7" s="10">
        <v>83.62</v>
      </c>
      <c r="F7">
        <f>(1-E7/E4)*100</f>
        <v>20.527661353937965</v>
      </c>
      <c r="G7" s="10">
        <v>57.9</v>
      </c>
      <c r="H7" s="10">
        <v>26.38</v>
      </c>
      <c r="I7" s="10">
        <v>9</v>
      </c>
      <c r="J7" s="11" t="s">
        <v>21</v>
      </c>
      <c r="K7" s="10">
        <v>63.78</v>
      </c>
      <c r="L7" s="10">
        <v>14.97</v>
      </c>
      <c r="M7" s="10">
        <v>14.3</v>
      </c>
      <c r="O7">
        <f t="shared" si="3"/>
        <v>-5.8800000000000026</v>
      </c>
      <c r="P7">
        <f t="shared" si="3"/>
        <v>11.409999999999998</v>
      </c>
      <c r="Q7">
        <f t="shared" si="3"/>
        <v>-5.3000000000000007</v>
      </c>
      <c r="R7">
        <f t="shared" si="4"/>
        <v>34.574400000000033</v>
      </c>
      <c r="S7">
        <f t="shared" si="0"/>
        <v>130.18809999999996</v>
      </c>
      <c r="T7">
        <f t="shared" si="0"/>
        <v>28.090000000000007</v>
      </c>
      <c r="U7">
        <f t="shared" si="5"/>
        <v>13.887134333619732</v>
      </c>
      <c r="V7">
        <f>(1-U7/U4)*100</f>
        <v>-10.150048542032298</v>
      </c>
      <c r="W7" s="6">
        <f t="shared" si="6"/>
        <v>12.461180403874373</v>
      </c>
      <c r="X7" s="6">
        <f t="shared" si="9"/>
        <v>50</v>
      </c>
      <c r="Y7" s="3">
        <f>I7-M4</f>
        <v>-2.58</v>
      </c>
      <c r="Z7" s="3" t="e">
        <f>#REF!*#REF!</f>
        <v>#REF!</v>
      </c>
      <c r="AA7" s="3" t="e">
        <f>#REF!*#REF!</f>
        <v>#REF!</v>
      </c>
      <c r="AB7" s="3">
        <f t="shared" si="1"/>
        <v>6.6564000000000005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11.094572324703634</v>
      </c>
      <c r="AG7">
        <f t="shared" si="10"/>
        <v>-9.1516381757028142</v>
      </c>
      <c r="AH7" s="6">
        <f t="shared" si="11"/>
        <v>2.9582692652993559</v>
      </c>
    </row>
    <row r="8" spans="1:34" ht="16">
      <c r="A8" s="11" t="s">
        <v>140</v>
      </c>
      <c r="B8" s="11" t="s">
        <v>32</v>
      </c>
      <c r="C8" s="11">
        <v>4</v>
      </c>
      <c r="D8" s="33">
        <v>41897</v>
      </c>
      <c r="E8" s="10">
        <v>90.87</v>
      </c>
      <c r="F8">
        <f>(1-E8/E4)*100</f>
        <v>13.637270835115324</v>
      </c>
      <c r="G8" s="10">
        <v>60.13</v>
      </c>
      <c r="H8" s="10">
        <v>26.89</v>
      </c>
      <c r="I8" s="10">
        <v>10.86</v>
      </c>
      <c r="J8" s="11" t="s">
        <v>21</v>
      </c>
      <c r="K8" s="10">
        <v>65.430000000000007</v>
      </c>
      <c r="L8" s="10">
        <v>16.899999999999999</v>
      </c>
      <c r="M8" s="10">
        <v>15.53</v>
      </c>
      <c r="O8">
        <f t="shared" si="3"/>
        <v>-5.3000000000000043</v>
      </c>
      <c r="P8">
        <f t="shared" si="3"/>
        <v>9.990000000000002</v>
      </c>
      <c r="Q8">
        <f t="shared" si="3"/>
        <v>-4.67</v>
      </c>
      <c r="R8">
        <f t="shared" si="4"/>
        <v>28.090000000000046</v>
      </c>
      <c r="S8">
        <f t="shared" si="0"/>
        <v>99.800100000000043</v>
      </c>
      <c r="T8">
        <f t="shared" si="0"/>
        <v>21.808899999999998</v>
      </c>
      <c r="U8">
        <f t="shared" si="5"/>
        <v>12.23515426956277</v>
      </c>
      <c r="V8">
        <f>(1-U8/U4)*100</f>
        <v>2.953136022533942</v>
      </c>
      <c r="W8" s="6">
        <f t="shared" si="6"/>
        <v>16.18767970012696</v>
      </c>
      <c r="X8" s="6">
        <f t="shared" si="9"/>
        <v>76</v>
      </c>
      <c r="Y8" s="3">
        <f>I8-M4</f>
        <v>-0.72000000000000064</v>
      </c>
      <c r="Z8" s="3" t="e">
        <f>#REF!*#REF!</f>
        <v>#REF!</v>
      </c>
      <c r="AA8" s="3" t="e">
        <f>#REF!*#REF!</f>
        <v>#REF!</v>
      </c>
      <c r="AB8" s="3">
        <f t="shared" si="1"/>
        <v>0.51840000000000097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-8.6701745993781323</v>
      </c>
      <c r="AG8">
        <f t="shared" si="10"/>
        <v>11.895759228436642</v>
      </c>
      <c r="AH8" s="6">
        <f t="shared" si="11"/>
        <v>4.2569677240856034</v>
      </c>
    </row>
    <row r="9" spans="1:34" ht="16">
      <c r="A9" s="11" t="s">
        <v>140</v>
      </c>
      <c r="B9" s="11" t="s">
        <v>32</v>
      </c>
      <c r="C9" s="11">
        <v>5</v>
      </c>
      <c r="D9" s="33">
        <v>41981</v>
      </c>
      <c r="E9" s="10">
        <v>89.766000000000005</v>
      </c>
      <c r="F9">
        <f>(1-E9/E4)*100</f>
        <v>14.686510991360869</v>
      </c>
      <c r="G9" s="10">
        <v>62.24</v>
      </c>
      <c r="H9" s="10">
        <v>23.79</v>
      </c>
      <c r="I9" s="10">
        <v>8.69</v>
      </c>
      <c r="J9" s="11" t="s">
        <v>21</v>
      </c>
      <c r="K9" s="10">
        <v>65.52</v>
      </c>
      <c r="L9" s="10">
        <v>14.18</v>
      </c>
      <c r="M9" s="10">
        <v>14.96</v>
      </c>
      <c r="O9">
        <f t="shared" ref="O9:O17" si="12">G9-K9</f>
        <v>-3.279999999999994</v>
      </c>
      <c r="P9">
        <f t="shared" si="3"/>
        <v>9.61</v>
      </c>
      <c r="Q9">
        <f t="shared" si="3"/>
        <v>-6.2700000000000014</v>
      </c>
      <c r="R9">
        <f t="shared" si="4"/>
        <v>10.758399999999961</v>
      </c>
      <c r="S9">
        <f t="shared" si="4"/>
        <v>92.352099999999993</v>
      </c>
      <c r="T9">
        <f t="shared" si="4"/>
        <v>39.31290000000002</v>
      </c>
      <c r="U9">
        <f>SQRT(R9+S9+T9)</f>
        <v>11.93412753409314</v>
      </c>
      <c r="V9">
        <f>(1-U9/U4)*100</f>
        <v>5.3408215397796388</v>
      </c>
      <c r="W9" s="6">
        <f t="shared" si="6"/>
        <v>19.242952188671801</v>
      </c>
      <c r="X9" s="6">
        <f t="shared" si="9"/>
        <v>84</v>
      </c>
      <c r="Y9" s="3">
        <f>I9-M4</f>
        <v>-2.8900000000000006</v>
      </c>
      <c r="Z9" s="3" t="e">
        <f>#REF!*#REF!</f>
        <v>#REF!</v>
      </c>
      <c r="AA9" s="3" t="e">
        <f>#REF!*#REF!</f>
        <v>#REF!</v>
      </c>
      <c r="AB9" s="3">
        <f>Y9*Y9</f>
        <v>8.3521000000000036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1.2149224166391526</v>
      </c>
      <c r="AG9">
        <f t="shared" si="10"/>
        <v>2.460342786347125</v>
      </c>
      <c r="AH9" s="6">
        <f t="shared" si="11"/>
        <v>3.6453739469487823</v>
      </c>
    </row>
    <row r="10" spans="1:34" ht="16">
      <c r="A10" s="11" t="s">
        <v>140</v>
      </c>
      <c r="B10" s="11" t="s">
        <v>32</v>
      </c>
      <c r="C10" s="11">
        <v>6</v>
      </c>
      <c r="D10" s="33">
        <v>42059</v>
      </c>
      <c r="E10" s="10">
        <v>91.52</v>
      </c>
      <c r="F10">
        <f>(1-E10/E4)*100</f>
        <v>13.019511685151919</v>
      </c>
      <c r="G10" s="10">
        <v>63.61</v>
      </c>
      <c r="H10" s="10">
        <v>23.19</v>
      </c>
      <c r="I10" s="10">
        <v>8.9</v>
      </c>
      <c r="J10" s="11" t="s">
        <v>21</v>
      </c>
      <c r="K10" s="10">
        <v>67.900000000000006</v>
      </c>
      <c r="L10" s="10">
        <v>15.07</v>
      </c>
      <c r="M10" s="10">
        <v>14.41</v>
      </c>
      <c r="O10">
        <f t="shared" si="12"/>
        <v>-4.2900000000000063</v>
      </c>
      <c r="P10">
        <f t="shared" si="3"/>
        <v>8.120000000000001</v>
      </c>
      <c r="Q10">
        <f t="shared" si="3"/>
        <v>-5.51</v>
      </c>
      <c r="R10">
        <f t="shared" si="4"/>
        <v>18.404100000000053</v>
      </c>
      <c r="S10">
        <f t="shared" si="4"/>
        <v>65.934400000000011</v>
      </c>
      <c r="T10">
        <f t="shared" si="4"/>
        <v>30.360099999999999</v>
      </c>
      <c r="U10">
        <f>SQRT(R10+S10+T10)</f>
        <v>10.709743227547525</v>
      </c>
      <c r="V10">
        <f>(1-U10/U4)*100</f>
        <v>15.052399721435261</v>
      </c>
      <c r="W10" s="6">
        <f t="shared" si="6"/>
        <v>26.112162465959145</v>
      </c>
      <c r="X10" s="6">
        <f t="shared" si="9"/>
        <v>78</v>
      </c>
      <c r="Y10" s="3">
        <f>I10-M4</f>
        <v>-2.6799999999999997</v>
      </c>
      <c r="Z10" s="3" t="e">
        <f>#REF!*#REF!</f>
        <v>#REF!</v>
      </c>
      <c r="AA10" s="3" t="e">
        <f>#REF!*#REF!</f>
        <v>#REF!</v>
      </c>
      <c r="AB10" s="3">
        <f>Y10*Y10</f>
        <v>7.1823999999999986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-1.9539692088318406</v>
      </c>
      <c r="AG10">
        <f t="shared" si="10"/>
        <v>10.259520882844775</v>
      </c>
      <c r="AH10" s="6">
        <f t="shared" si="11"/>
        <v>8.5060195530373921</v>
      </c>
    </row>
    <row r="11" spans="1:34" ht="16">
      <c r="A11" s="11" t="s">
        <v>140</v>
      </c>
      <c r="B11" s="11" t="s">
        <v>32</v>
      </c>
      <c r="C11" s="11">
        <v>7</v>
      </c>
      <c r="D11" s="33">
        <v>42101</v>
      </c>
      <c r="E11" s="10">
        <v>86.31</v>
      </c>
      <c r="F11">
        <f>(1-E11/E4)*100</f>
        <v>17.971088871781703</v>
      </c>
      <c r="G11" s="10">
        <v>64.08</v>
      </c>
      <c r="H11" s="10">
        <v>23.82</v>
      </c>
      <c r="I11" s="10">
        <v>9.08</v>
      </c>
      <c r="J11" s="11" t="s">
        <v>21</v>
      </c>
      <c r="K11" s="10">
        <v>68.23</v>
      </c>
      <c r="L11" s="10">
        <v>14.77</v>
      </c>
      <c r="M11" s="10">
        <v>14.32</v>
      </c>
      <c r="O11">
        <f t="shared" si="12"/>
        <v>-4.1500000000000057</v>
      </c>
      <c r="P11">
        <f t="shared" si="3"/>
        <v>9.0500000000000007</v>
      </c>
      <c r="Q11">
        <f t="shared" si="3"/>
        <v>-5.24</v>
      </c>
      <c r="R11">
        <f t="shared" si="4"/>
        <v>17.222500000000046</v>
      </c>
      <c r="S11">
        <f t="shared" si="0"/>
        <v>81.902500000000018</v>
      </c>
      <c r="T11">
        <f t="shared" si="0"/>
        <v>27.457600000000003</v>
      </c>
      <c r="U11">
        <f t="shared" si="5"/>
        <v>11.25089329786751</v>
      </c>
      <c r="V11">
        <f>(1-U11/U4)*100</f>
        <v>10.760102615187449</v>
      </c>
      <c r="W11" s="6">
        <f>(F11*100+((100-F11)*V11))/100</f>
        <v>26.797483883298909</v>
      </c>
      <c r="X11" s="6">
        <f t="shared" si="9"/>
        <v>42</v>
      </c>
      <c r="Y11" s="3">
        <f>I11-M4</f>
        <v>-2.5</v>
      </c>
      <c r="Z11" s="3" t="e">
        <f>#REF!*#REF!</f>
        <v>#REF!</v>
      </c>
      <c r="AA11" s="3" t="e">
        <f>#REF!*#REF!</f>
        <v>#REF!</v>
      </c>
      <c r="AB11" s="3">
        <f t="shared" si="1"/>
        <v>6.25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5.6927447552447497</v>
      </c>
      <c r="AG11">
        <f t="shared" si="10"/>
        <v>-5.0528762344931089</v>
      </c>
      <c r="AH11" s="6">
        <f t="shared" si="11"/>
        <v>0.92751586757975535</v>
      </c>
    </row>
    <row r="12" spans="1:34" ht="16">
      <c r="A12" s="11" t="s">
        <v>140</v>
      </c>
      <c r="B12" s="11" t="s">
        <v>32</v>
      </c>
      <c r="C12" s="11">
        <v>8</v>
      </c>
      <c r="D12" s="33">
        <v>42132</v>
      </c>
      <c r="E12" s="10">
        <v>81.287999999999997</v>
      </c>
      <c r="F12">
        <f>(1-E12/E4)*100</f>
        <v>22.743991104268236</v>
      </c>
      <c r="G12" s="10">
        <v>62.82</v>
      </c>
      <c r="H12" s="10">
        <v>24.36</v>
      </c>
      <c r="I12" s="10">
        <v>10.55</v>
      </c>
      <c r="J12" s="11" t="s">
        <v>21</v>
      </c>
      <c r="K12" s="10">
        <v>68.45</v>
      </c>
      <c r="L12" s="10">
        <v>15.54</v>
      </c>
      <c r="M12" s="10">
        <v>16.21</v>
      </c>
      <c r="O12">
        <f t="shared" si="12"/>
        <v>-5.6300000000000026</v>
      </c>
      <c r="P12">
        <f t="shared" si="3"/>
        <v>8.82</v>
      </c>
      <c r="Q12">
        <f t="shared" si="3"/>
        <v>-5.66</v>
      </c>
      <c r="R12">
        <f t="shared" si="4"/>
        <v>31.696900000000028</v>
      </c>
      <c r="S12">
        <f t="shared" si="0"/>
        <v>77.792400000000001</v>
      </c>
      <c r="T12">
        <f t="shared" si="0"/>
        <v>32.035600000000002</v>
      </c>
      <c r="U12">
        <f t="shared" si="5"/>
        <v>11.896423832396021</v>
      </c>
      <c r="V12">
        <f>(1-U12/U4)*100</f>
        <v>5.6398799684215906</v>
      </c>
      <c r="W12" s="6">
        <f>(F12*100+((100-F12)*V12))/100</f>
        <v>27.101137274380612</v>
      </c>
      <c r="X12" s="6">
        <f t="shared" si="9"/>
        <v>31</v>
      </c>
      <c r="Y12" s="3">
        <f>I12-M4</f>
        <v>-1.0299999999999994</v>
      </c>
      <c r="Z12" s="3" t="e">
        <f>#REF!*#REF!</f>
        <v>#REF!</v>
      </c>
      <c r="AA12" s="3" t="e">
        <f>#REF!*#REF!</f>
        <v>#REF!</v>
      </c>
      <c r="AB12" s="3">
        <f t="shared" si="1"/>
        <v>1.0608999999999986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5.8185610010427542</v>
      </c>
      <c r="AG12">
        <f t="shared" si="10"/>
        <v>-5.7375936064637978</v>
      </c>
      <c r="AH12" s="6">
        <f t="shared" si="11"/>
        <v>0.41481277856298221</v>
      </c>
    </row>
    <row r="13" spans="1:34" ht="16">
      <c r="A13" s="11" t="s">
        <v>140</v>
      </c>
      <c r="B13" s="11" t="s">
        <v>32</v>
      </c>
      <c r="C13" s="11">
        <v>8</v>
      </c>
      <c r="D13" s="33">
        <v>42185</v>
      </c>
      <c r="E13" s="10">
        <v>84.48</v>
      </c>
      <c r="F13">
        <f>(1-E13/E4)*100</f>
        <v>19.710318478601764</v>
      </c>
      <c r="G13" s="10">
        <v>62.28</v>
      </c>
      <c r="H13" s="10">
        <v>23.82</v>
      </c>
      <c r="I13" s="10">
        <v>10.58</v>
      </c>
      <c r="J13" s="11" t="s">
        <v>21</v>
      </c>
      <c r="K13" s="10">
        <v>67.430000000000007</v>
      </c>
      <c r="L13" s="10">
        <v>15.6</v>
      </c>
      <c r="M13" s="10">
        <v>15.81</v>
      </c>
      <c r="O13">
        <f t="shared" si="12"/>
        <v>-5.1500000000000057</v>
      </c>
      <c r="P13">
        <f t="shared" si="3"/>
        <v>8.2200000000000006</v>
      </c>
      <c r="Q13">
        <f t="shared" si="3"/>
        <v>-5.23</v>
      </c>
      <c r="R13">
        <f t="shared" si="4"/>
        <v>26.522500000000058</v>
      </c>
      <c r="S13">
        <f t="shared" si="0"/>
        <v>67.568400000000011</v>
      </c>
      <c r="T13">
        <f t="shared" si="0"/>
        <v>27.352900000000005</v>
      </c>
      <c r="U13">
        <f t="shared" si="5"/>
        <v>11.020154263893046</v>
      </c>
      <c r="V13">
        <f>(1-U13/U4)*100</f>
        <v>12.590279754851085</v>
      </c>
      <c r="W13" s="6">
        <f>(F13*100+((100-F13)*V13))/100</f>
        <v>29.819013996424779</v>
      </c>
      <c r="X13" s="6">
        <f t="shared" si="9"/>
        <v>53</v>
      </c>
      <c r="Y13" s="3">
        <f>I13-M4</f>
        <v>-1</v>
      </c>
      <c r="Z13" s="3" t="e">
        <f>#REF!*#REF!</f>
        <v>#REF!</v>
      </c>
      <c r="AA13" s="3" t="e">
        <f>#REF!*#REF!</f>
        <v>#REF!</v>
      </c>
      <c r="AB13" s="3">
        <f t="shared" si="1"/>
        <v>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-3.9267788603484011</v>
      </c>
      <c r="AG13">
        <f t="shared" si="10"/>
        <v>7.3658233839714153</v>
      </c>
      <c r="AH13" s="6">
        <f t="shared" si="11"/>
        <v>3.7282841191554037</v>
      </c>
    </row>
    <row r="14" spans="1:34" ht="16">
      <c r="A14" s="11" t="s">
        <v>140</v>
      </c>
      <c r="B14" s="11" t="s">
        <v>32</v>
      </c>
      <c r="C14" s="11">
        <v>9</v>
      </c>
      <c r="D14" s="33">
        <v>42268</v>
      </c>
      <c r="E14" s="10">
        <v>81.209999999999994</v>
      </c>
      <c r="F14">
        <f>(1-E14/E4)*100</f>
        <v>22.818122202263847</v>
      </c>
      <c r="G14" s="10">
        <v>61.97</v>
      </c>
      <c r="H14" s="10">
        <v>24.42</v>
      </c>
      <c r="I14" s="10">
        <v>12.88</v>
      </c>
      <c r="J14" s="11" t="s">
        <v>21</v>
      </c>
      <c r="K14" s="10">
        <v>65.510000000000005</v>
      </c>
      <c r="L14" s="10">
        <v>16.649999999999999</v>
      </c>
      <c r="M14" s="10">
        <v>18.010000000000002</v>
      </c>
      <c r="O14">
        <f t="shared" si="12"/>
        <v>-3.5400000000000063</v>
      </c>
      <c r="P14">
        <f t="shared" si="3"/>
        <v>7.7700000000000031</v>
      </c>
      <c r="Q14">
        <f t="shared" si="3"/>
        <v>-5.1300000000000008</v>
      </c>
      <c r="R14">
        <f>O14*O14</f>
        <v>12.531600000000044</v>
      </c>
      <c r="S14">
        <f t="shared" si="0"/>
        <v>60.372900000000051</v>
      </c>
      <c r="T14">
        <f t="shared" si="0"/>
        <v>26.316900000000008</v>
      </c>
      <c r="U14">
        <f t="shared" si="5"/>
        <v>9.9609939263107723</v>
      </c>
      <c r="V14">
        <f>(1-U14/U4)*100</f>
        <v>20.991333550092463</v>
      </c>
      <c r="W14" s="6">
        <f>(F14*100+((100-F14)*V14))/100</f>
        <v>39.019627611011401</v>
      </c>
      <c r="X14" s="6">
        <f t="shared" si="9"/>
        <v>83</v>
      </c>
      <c r="Y14" s="3">
        <f>I14-M4</f>
        <v>1.3000000000000007</v>
      </c>
      <c r="Z14" s="3" t="e">
        <f>#REF!*#REF!</f>
        <v>#REF!</v>
      </c>
      <c r="AA14" s="3" t="e">
        <f>#REF!*#REF!</f>
        <v>#REF!</v>
      </c>
      <c r="AB14" s="3">
        <f t="shared" si="1"/>
        <v>1.6900000000000019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3.8707386363636465</v>
      </c>
      <c r="AG14">
        <f t="shared" si="10"/>
        <v>9.611120790319216</v>
      </c>
      <c r="AH14" s="6">
        <f t="shared" si="11"/>
        <v>13.1098380608644</v>
      </c>
    </row>
    <row r="15" spans="1:34" ht="16">
      <c r="A15" s="11" t="s">
        <v>140</v>
      </c>
      <c r="B15" s="11" t="s">
        <v>32</v>
      </c>
      <c r="C15" s="11">
        <v>10</v>
      </c>
      <c r="D15" s="33">
        <v>42313</v>
      </c>
      <c r="E15" s="10">
        <v>80.245099999999994</v>
      </c>
      <c r="F15">
        <f>(1-E15/E4)*100</f>
        <v>23.735161900417225</v>
      </c>
      <c r="G15" s="10">
        <v>61.43</v>
      </c>
      <c r="H15" s="10">
        <v>23.71</v>
      </c>
      <c r="I15" s="10">
        <v>10.63</v>
      </c>
      <c r="J15" s="11" t="s">
        <v>21</v>
      </c>
      <c r="K15" s="10">
        <v>63.36</v>
      </c>
      <c r="L15" s="10">
        <v>15.61</v>
      </c>
      <c r="M15" s="10">
        <v>15.57</v>
      </c>
      <c r="O15">
        <f t="shared" si="12"/>
        <v>-1.9299999999999997</v>
      </c>
      <c r="P15">
        <f t="shared" si="3"/>
        <v>8.1000000000000014</v>
      </c>
      <c r="Q15">
        <f t="shared" si="3"/>
        <v>-4.9399999999999995</v>
      </c>
      <c r="R15">
        <f>O15*O15</f>
        <v>3.724899999999999</v>
      </c>
      <c r="S15">
        <f t="shared" si="0"/>
        <v>65.610000000000028</v>
      </c>
      <c r="T15">
        <f t="shared" si="0"/>
        <v>24.403599999999994</v>
      </c>
      <c r="U15">
        <f>SQRT(R15+S15+T15)</f>
        <v>9.6818644898593806</v>
      </c>
      <c r="V15">
        <f>(1-U15/U$4)*100</f>
        <v>23.205333950462801</v>
      </c>
      <c r="W15" s="6">
        <f>(F15*100+((100-F15)*V15))/100</f>
        <v>41.432672268205195</v>
      </c>
      <c r="X15" s="6">
        <f t="shared" si="9"/>
        <v>45</v>
      </c>
      <c r="Y15" s="3">
        <f>I15-M4</f>
        <v>-0.94999999999999929</v>
      </c>
      <c r="Z15" s="3" t="e">
        <f>#REF!*#REF!</f>
        <v>#REF!</v>
      </c>
      <c r="AA15" s="3" t="e">
        <f>#REF!*#REF!</f>
        <v>#REF!</v>
      </c>
      <c r="AB15" s="3">
        <f>Y15*Y15</f>
        <v>0.90249999999999864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1.1881541682058905</v>
      </c>
      <c r="AG15">
        <f t="shared" si="10"/>
        <v>2.8022247429958291</v>
      </c>
      <c r="AH15" s="6">
        <f t="shared" si="11"/>
        <v>3.9570841611153185</v>
      </c>
    </row>
    <row r="16" spans="1:34" ht="16">
      <c r="A16" s="11" t="s">
        <v>141</v>
      </c>
      <c r="B16" s="11" t="s">
        <v>32</v>
      </c>
      <c r="C16" s="11">
        <v>11</v>
      </c>
      <c r="D16" s="33">
        <v>42397</v>
      </c>
      <c r="E16" s="10">
        <v>79.884399999999999</v>
      </c>
      <c r="F16">
        <f>(1-E16/E4)*100</f>
        <v>24.077970708712304</v>
      </c>
      <c r="G16" s="10">
        <v>63.97</v>
      </c>
      <c r="H16" s="10">
        <v>22.96</v>
      </c>
      <c r="I16" s="10">
        <v>10.24</v>
      </c>
      <c r="J16" s="11" t="s">
        <v>21</v>
      </c>
      <c r="K16" s="10">
        <v>64.7</v>
      </c>
      <c r="L16" s="10">
        <v>14.02</v>
      </c>
      <c r="M16" s="10">
        <v>15.79</v>
      </c>
      <c r="O16">
        <f t="shared" si="12"/>
        <v>-0.73000000000000398</v>
      </c>
      <c r="P16">
        <f t="shared" si="3"/>
        <v>8.9400000000000013</v>
      </c>
      <c r="Q16">
        <f t="shared" si="3"/>
        <v>-5.5499999999999989</v>
      </c>
      <c r="R16">
        <f>O16*O16</f>
        <v>0.53290000000000581</v>
      </c>
      <c r="S16">
        <f t="shared" si="0"/>
        <v>79.923600000000022</v>
      </c>
      <c r="T16">
        <f t="shared" si="0"/>
        <v>30.802499999999988</v>
      </c>
      <c r="U16">
        <f>SQRT(R16+S16+T16)</f>
        <v>10.547938187152976</v>
      </c>
      <c r="V16">
        <f t="shared" ref="V16:V18" si="13">(1-U16/U$4)*100</f>
        <v>16.335805831409822</v>
      </c>
      <c r="W16" s="6">
        <f t="shared" ref="W16:W18" si="14">(F16*100+((100-F16)*V16))/100</f>
        <v>36.480445997003152</v>
      </c>
      <c r="X16" s="6">
        <f t="shared" si="9"/>
        <v>84</v>
      </c>
      <c r="Y16" s="3"/>
      <c r="Z16" s="3"/>
      <c r="AA16" s="3"/>
      <c r="AB16" s="3"/>
      <c r="AC16" s="3"/>
      <c r="AD16" s="3"/>
      <c r="AE16" s="8"/>
      <c r="AF16" s="55">
        <f t="shared" si="8"/>
        <v>0.44949785095911299</v>
      </c>
      <c r="AG16">
        <f t="shared" si="10"/>
        <v>-8.9453193462964329</v>
      </c>
      <c r="AH16" s="6">
        <f t="shared" si="11"/>
        <v>-8.4556124771142862</v>
      </c>
    </row>
    <row r="17" spans="1:34" ht="16">
      <c r="A17" s="11" t="s">
        <v>140</v>
      </c>
      <c r="B17" s="11" t="s">
        <v>32</v>
      </c>
      <c r="C17" s="11">
        <v>12</v>
      </c>
      <c r="D17" s="33">
        <v>42444</v>
      </c>
      <c r="E17" s="10">
        <v>77.834299999999999</v>
      </c>
      <c r="F17">
        <f>(1-E17/E4)*100</f>
        <v>26.026383067696901</v>
      </c>
      <c r="G17" s="10">
        <v>63.16</v>
      </c>
      <c r="H17" s="10">
        <v>23.9</v>
      </c>
      <c r="I17" s="10">
        <v>9.15</v>
      </c>
      <c r="J17" s="11" t="s">
        <v>21</v>
      </c>
      <c r="K17" s="10">
        <v>64.680000000000007</v>
      </c>
      <c r="L17" s="10">
        <v>14.93</v>
      </c>
      <c r="M17" s="10">
        <v>14.24</v>
      </c>
      <c r="O17">
        <f t="shared" si="12"/>
        <v>-1.5200000000000102</v>
      </c>
      <c r="P17">
        <f t="shared" si="3"/>
        <v>8.9699999999999989</v>
      </c>
      <c r="Q17">
        <f t="shared" si="3"/>
        <v>-5.09</v>
      </c>
      <c r="R17">
        <f>O17*O17</f>
        <v>2.3104000000000311</v>
      </c>
      <c r="S17">
        <f t="shared" si="0"/>
        <v>80.460899999999981</v>
      </c>
      <c r="T17">
        <f t="shared" si="0"/>
        <v>25.908099999999997</v>
      </c>
      <c r="U17">
        <f>SQRT(R17+S17+T17)</f>
        <v>10.424941246836838</v>
      </c>
      <c r="V17">
        <f t="shared" si="13"/>
        <v>17.311393639583105</v>
      </c>
      <c r="W17" s="6">
        <f t="shared" si="14"/>
        <v>38.832247084285193</v>
      </c>
      <c r="X17" s="6">
        <f t="shared" si="9"/>
        <v>47</v>
      </c>
      <c r="AF17" s="55">
        <f t="shared" si="8"/>
        <v>2.5663333516931952</v>
      </c>
      <c r="AG17">
        <f t="shared" si="10"/>
        <v>1.1660756645876513</v>
      </c>
      <c r="AH17" s="6">
        <f t="shared" si="11"/>
        <v>3.7024836275945558</v>
      </c>
    </row>
    <row r="18" spans="1:34" ht="16">
      <c r="A18" s="11" t="s">
        <v>140</v>
      </c>
      <c r="B18" s="11" t="s">
        <v>32</v>
      </c>
      <c r="C18" s="11">
        <v>13</v>
      </c>
      <c r="D18" s="33">
        <v>42474</v>
      </c>
      <c r="E18" s="10">
        <v>77.200900000000004</v>
      </c>
      <c r="F18">
        <f>(1-E18/E4)*100</f>
        <v>26.62836559936893</v>
      </c>
      <c r="G18" s="10">
        <v>59.86</v>
      </c>
      <c r="H18" s="10">
        <v>24.72</v>
      </c>
      <c r="I18" s="10">
        <v>12.51</v>
      </c>
      <c r="J18" s="11" t="s">
        <v>21</v>
      </c>
      <c r="K18" s="10">
        <v>62.18</v>
      </c>
      <c r="L18" s="10">
        <v>17.440000000000001</v>
      </c>
      <c r="M18" s="10">
        <v>15.16</v>
      </c>
      <c r="O18">
        <f t="shared" ref="O18" si="15">G18-K18</f>
        <v>-2.3200000000000003</v>
      </c>
      <c r="P18">
        <f t="shared" ref="P18" si="16">H18-L18</f>
        <v>7.2799999999999976</v>
      </c>
      <c r="Q18">
        <f t="shared" ref="Q18" si="17">I18-M18</f>
        <v>-2.6500000000000004</v>
      </c>
      <c r="R18">
        <f>O18*O18</f>
        <v>5.3824000000000014</v>
      </c>
      <c r="S18">
        <f t="shared" ref="S18" si="18">P18*P18</f>
        <v>52.998399999999968</v>
      </c>
      <c r="T18">
        <f t="shared" ref="T18" si="19">Q18*Q18</f>
        <v>7.0225000000000017</v>
      </c>
      <c r="U18">
        <f>SQRT(R18+S18+T18)</f>
        <v>8.0872306755773931</v>
      </c>
      <c r="V18">
        <f t="shared" si="13"/>
        <v>35.85365921543081</v>
      </c>
      <c r="W18" s="6">
        <f t="shared" si="14"/>
        <v>52.934781358163001</v>
      </c>
      <c r="X18" s="6">
        <f t="shared" si="9"/>
        <v>30</v>
      </c>
      <c r="AF18" s="55">
        <f t="shared" si="8"/>
        <v>0.81378004298875428</v>
      </c>
      <c r="AG18">
        <f t="shared" si="10"/>
        <v>22.424208596559325</v>
      </c>
      <c r="AH18" s="6">
        <f t="shared" si="11"/>
        <v>23.055504905191111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8"/>
  <sheetViews>
    <sheetView topLeftCell="U1" zoomScale="140" zoomScaleNormal="140" workbookViewId="0">
      <selection activeCell="W5" sqref="W5:W1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33</v>
      </c>
      <c r="B4" s="11" t="s">
        <v>34</v>
      </c>
      <c r="C4" s="11">
        <v>0</v>
      </c>
      <c r="D4" s="33">
        <v>41764</v>
      </c>
      <c r="E4" s="10">
        <v>23.456</v>
      </c>
      <c r="G4" s="10">
        <v>71.760000000000005</v>
      </c>
      <c r="H4" s="10">
        <v>25.76</v>
      </c>
      <c r="I4" s="10">
        <v>7.5</v>
      </c>
      <c r="J4" s="11" t="s">
        <v>21</v>
      </c>
      <c r="K4" s="10">
        <v>73.260000000000005</v>
      </c>
      <c r="L4" s="10">
        <v>17.37</v>
      </c>
      <c r="M4" s="10">
        <v>11.91</v>
      </c>
      <c r="N4" s="13">
        <v>0</v>
      </c>
      <c r="O4">
        <f>G4-K4</f>
        <v>-1.5</v>
      </c>
      <c r="P4">
        <f>H4-L4</f>
        <v>8.39</v>
      </c>
      <c r="Q4">
        <f>I4-M4</f>
        <v>-4.41</v>
      </c>
      <c r="R4">
        <f>O4*O4</f>
        <v>2.25</v>
      </c>
      <c r="S4">
        <f t="shared" ref="S4:T15" si="0">P4*P4</f>
        <v>70.392100000000013</v>
      </c>
      <c r="T4">
        <f t="shared" si="0"/>
        <v>19.4481</v>
      </c>
      <c r="U4">
        <f>SQRT(R4+S4+T4)</f>
        <v>9.5963638947259611</v>
      </c>
      <c r="W4" s="6"/>
      <c r="X4" s="6"/>
      <c r="Y4" s="3">
        <f>I4-M4</f>
        <v>-4.41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19.4481</v>
      </c>
      <c r="AC4" s="3" t="e">
        <f t="shared" ref="AC4:AC15" si="2">SQRT(Z4+AA4+AB4)</f>
        <v>#REF!</v>
      </c>
      <c r="AD4" s="3"/>
      <c r="AE4" s="8"/>
      <c r="AF4" s="54"/>
      <c r="AH4" s="6"/>
    </row>
    <row r="5" spans="1:34" ht="16">
      <c r="A5" s="11" t="s">
        <v>33</v>
      </c>
      <c r="B5" s="11" t="s">
        <v>34</v>
      </c>
      <c r="C5" s="11">
        <v>1</v>
      </c>
      <c r="D5" s="33">
        <v>41835</v>
      </c>
      <c r="E5" s="10">
        <v>22.882999999999999</v>
      </c>
      <c r="F5">
        <f>(1-E5/E4)*100</f>
        <v>2.4428717598908634</v>
      </c>
      <c r="G5" s="10">
        <v>71.02</v>
      </c>
      <c r="H5" s="10">
        <v>23.48</v>
      </c>
      <c r="I5" s="10">
        <v>10.29</v>
      </c>
      <c r="J5" s="11" t="s">
        <v>21</v>
      </c>
      <c r="K5" s="10">
        <v>76.34</v>
      </c>
      <c r="L5" s="10">
        <v>15.26</v>
      </c>
      <c r="M5" s="10">
        <v>15.01</v>
      </c>
      <c r="O5">
        <f t="shared" ref="O5:Q15" si="3">G5-K5</f>
        <v>-5.3200000000000074</v>
      </c>
      <c r="P5">
        <f t="shared" si="3"/>
        <v>8.2200000000000006</v>
      </c>
      <c r="Q5">
        <f t="shared" si="3"/>
        <v>-4.7200000000000006</v>
      </c>
      <c r="R5">
        <f t="shared" ref="R5:T13" si="4">O5*O5</f>
        <v>28.30240000000008</v>
      </c>
      <c r="S5">
        <f t="shared" si="0"/>
        <v>67.568400000000011</v>
      </c>
      <c r="T5">
        <f t="shared" si="0"/>
        <v>22.278400000000005</v>
      </c>
      <c r="U5">
        <f t="shared" ref="U5:U14" si="5">SQRT(R5+S5+T5)</f>
        <v>10.869645808396891</v>
      </c>
      <c r="V5">
        <f>(1-U5/U4)*100</f>
        <v>-13.268378811381986</v>
      </c>
      <c r="W5" s="6">
        <f t="shared" ref="W5:W10" si="6">(F5*100+((100-F5)*V5))/100</f>
        <v>-10.50137757251253</v>
      </c>
      <c r="X5" s="6">
        <f>D5-D4</f>
        <v>71</v>
      </c>
      <c r="Y5" s="3">
        <f>I5-M4</f>
        <v>-1.620000000000001</v>
      </c>
      <c r="Z5" s="3" t="e">
        <f>#REF!*#REF!</f>
        <v>#REF!</v>
      </c>
      <c r="AA5" s="3" t="e">
        <f>#REF!*#REF!</f>
        <v>#REF!</v>
      </c>
      <c r="AB5" s="3">
        <f t="shared" si="1"/>
        <v>2.6244000000000032</v>
      </c>
      <c r="AC5" s="3" t="e">
        <f t="shared" si="2"/>
        <v>#REF!</v>
      </c>
      <c r="AD5" s="3" t="e">
        <f>(1-AC5/AC4)*100</f>
        <v>#REF!</v>
      </c>
      <c r="AE5" s="8" t="e">
        <f t="shared" ref="AE5:AE15" si="7">(F5*100+((100-F5)*AD5))/100</f>
        <v>#REF!</v>
      </c>
      <c r="AF5" s="55">
        <f t="shared" ref="AF5:AF15" si="8">(1-E5/E4)*100</f>
        <v>2.4428717598908634</v>
      </c>
      <c r="AG5">
        <f>(1-U5/U4)*100</f>
        <v>-13.268378811381986</v>
      </c>
      <c r="AH5" s="6">
        <f>(AF5*100+((100-AF5)*AG5))/100</f>
        <v>-10.50137757251253</v>
      </c>
    </row>
    <row r="6" spans="1:34" ht="16">
      <c r="A6" s="11" t="s">
        <v>33</v>
      </c>
      <c r="B6" s="11" t="s">
        <v>34</v>
      </c>
      <c r="C6" s="11">
        <v>2</v>
      </c>
      <c r="D6" s="33">
        <v>41878</v>
      </c>
      <c r="E6" s="10">
        <v>21.942399999999999</v>
      </c>
      <c r="F6">
        <f>(1-E6/E4)*100</f>
        <v>6.4529331514324717</v>
      </c>
      <c r="G6" s="10">
        <v>71.03</v>
      </c>
      <c r="H6" s="10">
        <v>24.25</v>
      </c>
      <c r="I6" s="10">
        <v>8.14</v>
      </c>
      <c r="J6" s="11" t="s">
        <v>21</v>
      </c>
      <c r="K6" s="10">
        <v>73.83</v>
      </c>
      <c r="L6" s="10">
        <v>16.71</v>
      </c>
      <c r="M6" s="10">
        <v>11.78</v>
      </c>
      <c r="O6">
        <f>G6-K6</f>
        <v>-2.7999999999999972</v>
      </c>
      <c r="P6">
        <f t="shared" si="3"/>
        <v>7.5399999999999991</v>
      </c>
      <c r="Q6">
        <f t="shared" si="3"/>
        <v>-3.6399999999999988</v>
      </c>
      <c r="R6">
        <f t="shared" si="4"/>
        <v>7.8399999999999839</v>
      </c>
      <c r="S6">
        <f t="shared" si="0"/>
        <v>56.851599999999991</v>
      </c>
      <c r="T6">
        <f t="shared" si="0"/>
        <v>13.249599999999992</v>
      </c>
      <c r="U6">
        <f t="shared" si="5"/>
        <v>8.8284313442423041</v>
      </c>
      <c r="V6">
        <f>(1-U6/U4)*100</f>
        <v>8.0023283704956487</v>
      </c>
      <c r="W6" s="6">
        <f t="shared" si="6"/>
        <v>13.938876621621921</v>
      </c>
      <c r="X6" s="6">
        <f t="shared" ref="X6:X15" si="9">D6-D5</f>
        <v>43</v>
      </c>
      <c r="Y6" s="3">
        <f>I6-M4</f>
        <v>-3.7699999999999996</v>
      </c>
      <c r="Z6" s="3" t="e">
        <f>#REF!*#REF!</f>
        <v>#REF!</v>
      </c>
      <c r="AA6" s="3" t="e">
        <f>#REF!*#REF!</f>
        <v>#REF!</v>
      </c>
      <c r="AB6" s="3">
        <f t="shared" si="1"/>
        <v>14.212899999999998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4.1104750251278244</v>
      </c>
      <c r="AG6">
        <f t="shared" ref="AG6:AG15" si="10">(1-U6/U5)*100</f>
        <v>18.779033835469892</v>
      </c>
      <c r="AH6" s="6">
        <f t="shared" ref="AH6:AH15" si="11">(AF6*100+((100-AF6)*AG6))/100</f>
        <v>22.117601364830421</v>
      </c>
    </row>
    <row r="7" spans="1:34" ht="16">
      <c r="A7" s="11" t="s">
        <v>33</v>
      </c>
      <c r="B7" s="11" t="s">
        <v>34</v>
      </c>
      <c r="C7" s="11">
        <v>3</v>
      </c>
      <c r="D7" s="33">
        <v>41919</v>
      </c>
      <c r="E7" s="10">
        <v>20.841000000000001</v>
      </c>
      <c r="F7">
        <f>(1-E7/E4)*100</f>
        <v>11.148533424283757</v>
      </c>
      <c r="G7" s="10">
        <v>72.63</v>
      </c>
      <c r="H7" s="10">
        <v>23.14</v>
      </c>
      <c r="I7" s="10">
        <v>8.64</v>
      </c>
      <c r="J7" s="11" t="s">
        <v>21</v>
      </c>
      <c r="K7" s="10">
        <v>74.69</v>
      </c>
      <c r="L7" s="10">
        <v>16.260000000000002</v>
      </c>
      <c r="M7" s="10">
        <v>12.11</v>
      </c>
      <c r="O7">
        <f t="shared" si="3"/>
        <v>-2.0600000000000023</v>
      </c>
      <c r="P7">
        <f t="shared" si="3"/>
        <v>6.879999999999999</v>
      </c>
      <c r="Q7">
        <f t="shared" si="3"/>
        <v>-3.4699999999999989</v>
      </c>
      <c r="R7">
        <f t="shared" si="4"/>
        <v>4.2436000000000096</v>
      </c>
      <c r="S7">
        <f t="shared" si="0"/>
        <v>47.334399999999988</v>
      </c>
      <c r="T7">
        <f t="shared" si="0"/>
        <v>12.040899999999992</v>
      </c>
      <c r="U7">
        <f t="shared" si="5"/>
        <v>7.9761456857306703</v>
      </c>
      <c r="V7">
        <f>(1-U7/U4)*100</f>
        <v>16.883667884726027</v>
      </c>
      <c r="W7" s="6">
        <f t="shared" si="6"/>
        <v>26.14991995163604</v>
      </c>
      <c r="X7" s="6">
        <f t="shared" si="9"/>
        <v>41</v>
      </c>
      <c r="Y7" s="3">
        <f>I7-M4</f>
        <v>-3.2699999999999996</v>
      </c>
      <c r="Z7" s="3" t="e">
        <f>#REF!*#REF!</f>
        <v>#REF!</v>
      </c>
      <c r="AA7" s="3" t="e">
        <f>#REF!*#REF!</f>
        <v>#REF!</v>
      </c>
      <c r="AB7" s="3">
        <f t="shared" si="1"/>
        <v>10.692899999999998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5.019505614700293</v>
      </c>
      <c r="AG7">
        <f t="shared" si="10"/>
        <v>9.6538742306409233</v>
      </c>
      <c r="AH7" s="6">
        <f t="shared" si="11"/>
        <v>14.188803086298089</v>
      </c>
    </row>
    <row r="8" spans="1:34" ht="16">
      <c r="A8" s="11" t="s">
        <v>33</v>
      </c>
      <c r="B8" s="11" t="s">
        <v>34</v>
      </c>
      <c r="C8" s="11">
        <v>4</v>
      </c>
      <c r="D8" s="33">
        <v>41950</v>
      </c>
      <c r="E8" s="10">
        <v>19.501999999999999</v>
      </c>
      <c r="F8">
        <f>(1-E8/E4)*100</f>
        <v>16.857094133697139</v>
      </c>
      <c r="G8" s="10">
        <v>74.17</v>
      </c>
      <c r="H8" s="10">
        <v>22.02</v>
      </c>
      <c r="I8" s="10">
        <v>8.8800000000000008</v>
      </c>
      <c r="J8" s="11" t="s">
        <v>21</v>
      </c>
      <c r="K8" s="10">
        <v>74.900000000000006</v>
      </c>
      <c r="L8" s="10">
        <v>15.13</v>
      </c>
      <c r="M8" s="10">
        <v>12.42</v>
      </c>
      <c r="O8">
        <f t="shared" si="3"/>
        <v>-0.73000000000000398</v>
      </c>
      <c r="P8">
        <f t="shared" si="3"/>
        <v>6.8899999999999988</v>
      </c>
      <c r="Q8">
        <f t="shared" si="3"/>
        <v>-3.5399999999999991</v>
      </c>
      <c r="R8">
        <f t="shared" si="4"/>
        <v>0.53290000000000581</v>
      </c>
      <c r="S8">
        <f t="shared" si="0"/>
        <v>47.472099999999983</v>
      </c>
      <c r="T8">
        <f t="shared" si="0"/>
        <v>12.531599999999994</v>
      </c>
      <c r="U8">
        <f t="shared" si="5"/>
        <v>7.7805269744407406</v>
      </c>
      <c r="V8">
        <f>(1-U8/U4)*100</f>
        <v>18.922134885726681</v>
      </c>
      <c r="W8" s="6">
        <f t="shared" si="6"/>
        <v>32.589506929631732</v>
      </c>
      <c r="X8" s="6">
        <f t="shared" si="9"/>
        <v>31</v>
      </c>
      <c r="Y8" s="3">
        <f>I8-M4</f>
        <v>-3.0299999999999994</v>
      </c>
      <c r="Z8" s="3" t="e">
        <f>#REF!*#REF!</f>
        <v>#REF!</v>
      </c>
      <c r="AA8" s="3" t="e">
        <f>#REF!*#REF!</f>
        <v>#REF!</v>
      </c>
      <c r="AB8" s="3">
        <f t="shared" si="1"/>
        <v>9.1808999999999958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6.4248356604769574</v>
      </c>
      <c r="AG8">
        <f t="shared" si="10"/>
        <v>2.4525468690960839</v>
      </c>
      <c r="AH8" s="6">
        <f t="shared" si="11"/>
        <v>8.7198104237374441</v>
      </c>
    </row>
    <row r="9" spans="1:34" ht="16">
      <c r="A9" s="11" t="s">
        <v>33</v>
      </c>
      <c r="B9" s="11" t="s">
        <v>34</v>
      </c>
      <c r="C9" s="11">
        <v>5</v>
      </c>
      <c r="D9" s="33">
        <v>41978</v>
      </c>
      <c r="E9" s="10">
        <v>21.056000000000001</v>
      </c>
      <c r="F9">
        <f>(1-E9/E4)*100</f>
        <v>10.231923601637105</v>
      </c>
      <c r="G9" s="10">
        <v>74.44</v>
      </c>
      <c r="H9" s="10">
        <v>21.51</v>
      </c>
      <c r="I9" s="10">
        <v>11.01</v>
      </c>
      <c r="J9" s="11" t="s">
        <v>21</v>
      </c>
      <c r="K9" s="10">
        <v>74.790000000000006</v>
      </c>
      <c r="L9" s="10">
        <v>14.59</v>
      </c>
      <c r="M9" s="10">
        <v>14.67</v>
      </c>
      <c r="O9">
        <f t="shared" si="3"/>
        <v>-0.35000000000000853</v>
      </c>
      <c r="P9">
        <f t="shared" si="3"/>
        <v>6.9200000000000017</v>
      </c>
      <c r="Q9">
        <f t="shared" si="3"/>
        <v>-3.66</v>
      </c>
      <c r="R9">
        <f t="shared" si="4"/>
        <v>0.12250000000000597</v>
      </c>
      <c r="S9">
        <f t="shared" si="4"/>
        <v>47.886400000000023</v>
      </c>
      <c r="T9">
        <f t="shared" si="4"/>
        <v>13.395600000000002</v>
      </c>
      <c r="U9">
        <f>SQRT(R9+S9+T9)</f>
        <v>7.8361023474684171</v>
      </c>
      <c r="V9">
        <f>(1-U9/U4)*100</f>
        <v>18.34300539837762</v>
      </c>
      <c r="W9" s="6">
        <f t="shared" si="6"/>
        <v>26.698086701408556</v>
      </c>
      <c r="X9" s="6">
        <f t="shared" si="9"/>
        <v>28</v>
      </c>
      <c r="Y9" s="3">
        <f>I9-M4</f>
        <v>-0.90000000000000036</v>
      </c>
      <c r="Z9" s="3" t="e">
        <f>#REF!*#REF!</f>
        <v>#REF!</v>
      </c>
      <c r="AA9" s="3" t="e">
        <f>#REF!*#REF!</f>
        <v>#REF!</v>
      </c>
      <c r="AB9" s="3">
        <f>Y9*Y9</f>
        <v>0.81000000000000061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-7.9684134960517072</v>
      </c>
      <c r="AG9">
        <f t="shared" si="10"/>
        <v>-0.71428803229194315</v>
      </c>
      <c r="AH9" s="6">
        <f t="shared" si="11"/>
        <v>-8.7396189523094829</v>
      </c>
    </row>
    <row r="10" spans="1:34" ht="16">
      <c r="A10" s="11" t="s">
        <v>33</v>
      </c>
      <c r="B10" s="11" t="s">
        <v>34</v>
      </c>
      <c r="C10" s="11">
        <v>6</v>
      </c>
      <c r="D10" s="33">
        <v>42037</v>
      </c>
      <c r="E10" s="10">
        <v>18.531600000000001</v>
      </c>
      <c r="F10">
        <f>(1-E10/E4)*100</f>
        <v>20.994201909959067</v>
      </c>
      <c r="G10" s="10">
        <v>74.92</v>
      </c>
      <c r="H10" s="10">
        <v>22.3</v>
      </c>
      <c r="I10" s="10">
        <v>11.21</v>
      </c>
      <c r="J10" s="11" t="s">
        <v>21</v>
      </c>
      <c r="K10" s="10">
        <v>75.12</v>
      </c>
      <c r="L10" s="10">
        <v>17.71</v>
      </c>
      <c r="M10" s="10">
        <v>14.29</v>
      </c>
      <c r="O10">
        <f t="shared" si="3"/>
        <v>-0.20000000000000284</v>
      </c>
      <c r="P10">
        <f t="shared" si="3"/>
        <v>4.59</v>
      </c>
      <c r="Q10">
        <f t="shared" si="3"/>
        <v>-3.0799999999999983</v>
      </c>
      <c r="R10">
        <f t="shared" si="4"/>
        <v>4.0000000000001139E-2</v>
      </c>
      <c r="S10">
        <f t="shared" si="4"/>
        <v>21.068099999999998</v>
      </c>
      <c r="T10">
        <f t="shared" si="4"/>
        <v>9.4863999999999891</v>
      </c>
      <c r="U10">
        <f>SQRT(R10+S10+T10)</f>
        <v>5.5312295197360948</v>
      </c>
      <c r="V10">
        <f>(1-U10/U4)*100</f>
        <v>42.361194506431879</v>
      </c>
      <c r="W10" s="6">
        <f t="shared" si="6"/>
        <v>54.462001710240145</v>
      </c>
      <c r="X10" s="6">
        <f t="shared" si="9"/>
        <v>59</v>
      </c>
      <c r="Y10" s="3">
        <f>I10-M4</f>
        <v>-0.69999999999999929</v>
      </c>
      <c r="Z10" s="3" t="e">
        <f>#REF!*#REF!</f>
        <v>#REF!</v>
      </c>
      <c r="AA10" s="3" t="e">
        <f>#REF!*#REF!</f>
        <v>#REF!</v>
      </c>
      <c r="AB10" s="3">
        <f>Y10*Y10</f>
        <v>0.48999999999999899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11.988981762917927</v>
      </c>
      <c r="AG10">
        <f t="shared" si="10"/>
        <v>29.413511022823091</v>
      </c>
      <c r="AH10" s="6">
        <f t="shared" si="11"/>
        <v>37.876112313380901</v>
      </c>
    </row>
    <row r="11" spans="1:34" ht="16">
      <c r="A11" s="11" t="s">
        <v>33</v>
      </c>
      <c r="B11" s="11" t="s">
        <v>34</v>
      </c>
      <c r="C11" s="11">
        <v>7</v>
      </c>
      <c r="D11" s="33">
        <v>42062</v>
      </c>
      <c r="E11" s="10">
        <v>18.372</v>
      </c>
      <c r="F11">
        <f>(1-E11/E4)*100</f>
        <v>21.674624829467938</v>
      </c>
      <c r="G11" s="10">
        <v>73.73</v>
      </c>
      <c r="H11" s="10">
        <v>22.28</v>
      </c>
      <c r="I11" s="10">
        <v>10.78</v>
      </c>
      <c r="J11" s="11" t="s">
        <v>21</v>
      </c>
      <c r="K11" s="10">
        <v>74.84</v>
      </c>
      <c r="L11" s="10">
        <v>17.010000000000002</v>
      </c>
      <c r="M11" s="10">
        <v>14.1</v>
      </c>
      <c r="O11">
        <f t="shared" si="3"/>
        <v>-1.1099999999999994</v>
      </c>
      <c r="P11">
        <f t="shared" si="3"/>
        <v>5.27</v>
      </c>
      <c r="Q11">
        <f t="shared" si="3"/>
        <v>-3.3200000000000003</v>
      </c>
      <c r="R11">
        <f t="shared" si="4"/>
        <v>1.2320999999999986</v>
      </c>
      <c r="S11">
        <f t="shared" si="0"/>
        <v>27.772899999999996</v>
      </c>
      <c r="T11">
        <f t="shared" si="0"/>
        <v>11.022400000000001</v>
      </c>
      <c r="U11">
        <f t="shared" si="5"/>
        <v>6.3267211097060381</v>
      </c>
      <c r="V11">
        <f>(1-U11/U4)*100</f>
        <v>34.071684034583939</v>
      </c>
      <c r="W11" s="6">
        <f>(F11*100+((100-F11)*V11))/100</f>
        <v>48.36139917647408</v>
      </c>
      <c r="X11" s="6">
        <f t="shared" si="9"/>
        <v>25</v>
      </c>
      <c r="Y11" s="3">
        <f>I11-M4</f>
        <v>-1.1300000000000008</v>
      </c>
      <c r="Z11" s="3" t="e">
        <f>#REF!*#REF!</f>
        <v>#REF!</v>
      </c>
      <c r="AA11" s="3" t="e">
        <f>#REF!*#REF!</f>
        <v>#REF!</v>
      </c>
      <c r="AB11" s="3">
        <f t="shared" si="1"/>
        <v>1.2769000000000017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0.86123162597940839</v>
      </c>
      <c r="AG11">
        <f t="shared" si="10"/>
        <v>-14.381822109018128</v>
      </c>
      <c r="AH11" s="6">
        <f t="shared" si="11"/>
        <v>-13.396729682643757</v>
      </c>
    </row>
    <row r="12" spans="1:34" ht="16">
      <c r="A12" s="11" t="s">
        <v>33</v>
      </c>
      <c r="B12" s="11" t="s">
        <v>34</v>
      </c>
      <c r="C12" s="11">
        <v>8</v>
      </c>
      <c r="D12" s="33">
        <v>42091</v>
      </c>
      <c r="E12" s="10">
        <v>20.825199999999999</v>
      </c>
      <c r="F12">
        <f>(1-E12/E4)*100</f>
        <v>11.215893587994541</v>
      </c>
      <c r="G12" s="10">
        <v>75.11</v>
      </c>
      <c r="H12" s="10">
        <v>21.72</v>
      </c>
      <c r="I12" s="10">
        <v>11.33</v>
      </c>
      <c r="J12" s="11" t="s">
        <v>21</v>
      </c>
      <c r="K12" s="10">
        <v>78.010000000000005</v>
      </c>
      <c r="L12" s="10">
        <v>15.48</v>
      </c>
      <c r="M12" s="10">
        <v>15.46</v>
      </c>
      <c r="O12">
        <f t="shared" si="3"/>
        <v>-2.9000000000000057</v>
      </c>
      <c r="P12">
        <f t="shared" si="3"/>
        <v>6.2399999999999984</v>
      </c>
      <c r="Q12">
        <f t="shared" si="3"/>
        <v>-4.1300000000000008</v>
      </c>
      <c r="R12">
        <f t="shared" si="4"/>
        <v>8.4100000000000321</v>
      </c>
      <c r="S12">
        <f t="shared" si="0"/>
        <v>38.937599999999982</v>
      </c>
      <c r="T12">
        <f t="shared" si="0"/>
        <v>17.056900000000006</v>
      </c>
      <c r="U12">
        <f t="shared" si="5"/>
        <v>8.0252414293901477</v>
      </c>
      <c r="V12">
        <f>(1-U12/U4)*100</f>
        <v>16.372060111218612</v>
      </c>
      <c r="W12" s="6">
        <f>(F12*100+((100-F12)*V12))/100</f>
        <v>25.751680858976375</v>
      </c>
      <c r="X12" s="6">
        <f t="shared" si="9"/>
        <v>29</v>
      </c>
      <c r="Y12" s="3">
        <f>I12-M4</f>
        <v>-0.58000000000000007</v>
      </c>
      <c r="Z12" s="3" t="e">
        <f>#REF!*#REF!</f>
        <v>#REF!</v>
      </c>
      <c r="AA12" s="3" t="e">
        <f>#REF!*#REF!</f>
        <v>#REF!</v>
      </c>
      <c r="AB12" s="3">
        <f t="shared" si="1"/>
        <v>0.33640000000000009</v>
      </c>
      <c r="AC12" s="3" t="e">
        <f t="shared" si="2"/>
        <v>#REF!</v>
      </c>
      <c r="AD12" s="3" t="e">
        <f>(1-AC12/AC5)*100</f>
        <v>#REF!</v>
      </c>
      <c r="AE12" s="8" t="e">
        <f t="shared" si="7"/>
        <v>#REF!</v>
      </c>
      <c r="AF12" s="55">
        <f t="shared" si="8"/>
        <v>-13.352928369257565</v>
      </c>
      <c r="AG12">
        <f t="shared" si="10"/>
        <v>-26.846770866481727</v>
      </c>
      <c r="AH12" s="6">
        <f t="shared" si="11"/>
        <v>-43.784529318999304</v>
      </c>
    </row>
    <row r="13" spans="1:34" ht="16">
      <c r="A13" s="11" t="s">
        <v>33</v>
      </c>
      <c r="B13" s="11" t="s">
        <v>34</v>
      </c>
      <c r="C13" s="11">
        <v>9</v>
      </c>
      <c r="D13" s="33">
        <v>42122</v>
      </c>
      <c r="E13" s="10">
        <v>17.908999999999999</v>
      </c>
      <c r="F13">
        <f>(1-E13/E4)*100</f>
        <v>23.648533424283769</v>
      </c>
      <c r="G13" s="10">
        <v>73.989999999999995</v>
      </c>
      <c r="H13" s="10">
        <v>22.48</v>
      </c>
      <c r="I13" s="10">
        <v>10.51</v>
      </c>
      <c r="J13" s="11" t="s">
        <v>21</v>
      </c>
      <c r="K13" s="10">
        <v>73.34</v>
      </c>
      <c r="L13" s="10">
        <v>18.5</v>
      </c>
      <c r="M13" s="10">
        <v>13.3</v>
      </c>
      <c r="O13">
        <f t="shared" si="3"/>
        <v>0.64999999999999147</v>
      </c>
      <c r="P13">
        <f t="shared" si="3"/>
        <v>3.9800000000000004</v>
      </c>
      <c r="Q13">
        <f t="shared" si="3"/>
        <v>-2.7900000000000009</v>
      </c>
      <c r="R13">
        <f t="shared" si="4"/>
        <v>0.42249999999998894</v>
      </c>
      <c r="S13">
        <f t="shared" si="0"/>
        <v>15.840400000000004</v>
      </c>
      <c r="T13">
        <f t="shared" si="0"/>
        <v>7.7841000000000049</v>
      </c>
      <c r="U13">
        <f t="shared" si="5"/>
        <v>4.9037740567852435</v>
      </c>
      <c r="V13">
        <f>(1-U13/U4)*100</f>
        <v>48.899665429733282</v>
      </c>
      <c r="W13" s="6">
        <f>(F13*100+((100-F13)*V13))/100</f>
        <v>60.984145130503641</v>
      </c>
      <c r="X13" s="6">
        <f t="shared" si="9"/>
        <v>31</v>
      </c>
      <c r="Y13" s="3">
        <f>I13-M4</f>
        <v>-1.4000000000000004</v>
      </c>
      <c r="Z13" s="3" t="e">
        <f>#REF!*#REF!</f>
        <v>#REF!</v>
      </c>
      <c r="AA13" s="3" t="e">
        <f>#REF!*#REF!</f>
        <v>#REF!</v>
      </c>
      <c r="AB13" s="3">
        <f t="shared" si="1"/>
        <v>1.9600000000000011</v>
      </c>
      <c r="AC13" s="3" t="e">
        <f t="shared" si="2"/>
        <v>#REF!</v>
      </c>
      <c r="AD13" s="3" t="e">
        <f>(1-AC13/AC6)*100</f>
        <v>#REF!</v>
      </c>
      <c r="AE13" s="8" t="e">
        <f t="shared" si="7"/>
        <v>#REF!</v>
      </c>
      <c r="AF13" s="55">
        <f t="shared" si="8"/>
        <v>14.003226859766048</v>
      </c>
      <c r="AG13">
        <f t="shared" si="10"/>
        <v>38.89561952832252</v>
      </c>
      <c r="AH13" s="6">
        <f t="shared" si="11"/>
        <v>47.452204547026106</v>
      </c>
    </row>
    <row r="14" spans="1:34" ht="16">
      <c r="A14" s="11" t="s">
        <v>33</v>
      </c>
      <c r="B14" s="11" t="s">
        <v>34</v>
      </c>
      <c r="C14" s="11">
        <v>10</v>
      </c>
      <c r="D14" s="33">
        <v>42153</v>
      </c>
      <c r="E14" s="10">
        <v>18.887799999999999</v>
      </c>
      <c r="F14">
        <f>(1-E14/E4)*100</f>
        <v>19.475613915416101</v>
      </c>
      <c r="G14" s="10">
        <v>73.540000000000006</v>
      </c>
      <c r="H14" s="10">
        <v>21.78</v>
      </c>
      <c r="I14" s="10">
        <v>11.26</v>
      </c>
      <c r="J14" s="11" t="s">
        <v>21</v>
      </c>
      <c r="K14" s="10">
        <v>75.13</v>
      </c>
      <c r="L14" s="10">
        <v>17.09</v>
      </c>
      <c r="M14" s="10">
        <v>14.79</v>
      </c>
      <c r="O14">
        <f t="shared" si="3"/>
        <v>-1.5899999999999892</v>
      </c>
      <c r="P14">
        <f t="shared" si="3"/>
        <v>4.6900000000000013</v>
      </c>
      <c r="Q14">
        <f t="shared" si="3"/>
        <v>-3.5299999999999994</v>
      </c>
      <c r="R14">
        <f>O14*O14</f>
        <v>2.5280999999999656</v>
      </c>
      <c r="S14">
        <f t="shared" si="0"/>
        <v>21.996100000000013</v>
      </c>
      <c r="T14">
        <f t="shared" si="0"/>
        <v>12.460899999999995</v>
      </c>
      <c r="U14">
        <f t="shared" si="5"/>
        <v>6.0815376345131646</v>
      </c>
      <c r="V14">
        <f>(1-U14/U4)*100</f>
        <v>36.626646287814282</v>
      </c>
      <c r="W14" s="6">
        <f>(F14*100+((100-F14)*V14))/100</f>
        <v>48.968995982050586</v>
      </c>
      <c r="X14" s="6">
        <f t="shared" si="9"/>
        <v>31</v>
      </c>
      <c r="Y14" s="3">
        <f>I14-M4</f>
        <v>-0.65000000000000036</v>
      </c>
      <c r="Z14" s="3" t="e">
        <f>#REF!*#REF!</f>
        <v>#REF!</v>
      </c>
      <c r="AA14" s="3" t="e">
        <f>#REF!*#REF!</f>
        <v>#REF!</v>
      </c>
      <c r="AB14" s="3">
        <f t="shared" si="1"/>
        <v>0.42250000000000049</v>
      </c>
      <c r="AC14" s="3" t="e">
        <f t="shared" si="2"/>
        <v>#REF!</v>
      </c>
      <c r="AD14" s="3" t="e">
        <f>(1-AC14/AC7)*100</f>
        <v>#REF!</v>
      </c>
      <c r="AE14" s="8" t="e">
        <f t="shared" si="7"/>
        <v>#REF!</v>
      </c>
      <c r="AF14" s="55">
        <f t="shared" si="8"/>
        <v>-5.4654084538500181</v>
      </c>
      <c r="AG14">
        <f t="shared" si="10"/>
        <v>-24.017492732934453</v>
      </c>
      <c r="AH14" s="6">
        <f t="shared" si="11"/>
        <v>-30.795555265013085</v>
      </c>
    </row>
    <row r="15" spans="1:34" ht="16">
      <c r="A15" s="11" t="s">
        <v>33</v>
      </c>
      <c r="B15" s="11" t="s">
        <v>34</v>
      </c>
      <c r="C15" s="11">
        <v>11</v>
      </c>
      <c r="D15" s="33">
        <v>42192</v>
      </c>
      <c r="E15" s="10">
        <v>17.4815</v>
      </c>
      <c r="F15">
        <f>(1-E15/E4)*100</f>
        <v>25.471094815825367</v>
      </c>
      <c r="G15" s="10">
        <v>72.34</v>
      </c>
      <c r="H15" s="10">
        <v>22.49</v>
      </c>
      <c r="I15" s="10">
        <v>9.59</v>
      </c>
      <c r="J15" s="11" t="s">
        <v>21</v>
      </c>
      <c r="K15" s="10">
        <v>74.28</v>
      </c>
      <c r="L15" s="10">
        <v>17.260000000000002</v>
      </c>
      <c r="M15" s="10">
        <v>13.09</v>
      </c>
      <c r="O15">
        <f t="shared" si="3"/>
        <v>-1.9399999999999977</v>
      </c>
      <c r="P15">
        <f t="shared" si="3"/>
        <v>5.2299999999999969</v>
      </c>
      <c r="Q15">
        <f t="shared" si="3"/>
        <v>-3.5</v>
      </c>
      <c r="R15">
        <f>O15*O15</f>
        <v>3.7635999999999914</v>
      </c>
      <c r="S15">
        <f t="shared" si="0"/>
        <v>27.352899999999966</v>
      </c>
      <c r="T15">
        <f t="shared" si="0"/>
        <v>12.25</v>
      </c>
      <c r="U15">
        <f>SQRT(R15+S15+T15)</f>
        <v>6.5853245933666749</v>
      </c>
      <c r="V15">
        <f>(1-U15/U4)*100</f>
        <v>31.376877058758833</v>
      </c>
      <c r="W15" s="6">
        <f>(F15*100+((100-F15)*V15))/100</f>
        <v>48.85593776870278</v>
      </c>
      <c r="X15" s="6">
        <f t="shared" si="9"/>
        <v>39</v>
      </c>
      <c r="Y15" s="3">
        <f>I15-M4</f>
        <v>-2.3200000000000003</v>
      </c>
      <c r="Z15" s="3" t="e">
        <f>#REF!*#REF!</f>
        <v>#REF!</v>
      </c>
      <c r="AA15" s="3" t="e">
        <f>#REF!*#REF!</f>
        <v>#REF!</v>
      </c>
      <c r="AB15" s="3">
        <f>Y15*Y15</f>
        <v>5.3824000000000014</v>
      </c>
      <c r="AC15" s="3" t="e">
        <f t="shared" si="2"/>
        <v>#REF!</v>
      </c>
      <c r="AD15" s="3" t="e">
        <f>(1-AC15/AC8)*100</f>
        <v>#REF!</v>
      </c>
      <c r="AE15" s="8" t="e">
        <f t="shared" si="7"/>
        <v>#REF!</v>
      </c>
      <c r="AF15" s="55">
        <f t="shared" si="8"/>
        <v>7.4455468609366804</v>
      </c>
      <c r="AG15">
        <f t="shared" si="10"/>
        <v>-8.2838747226438691</v>
      </c>
      <c r="AH15" s="6">
        <f t="shared" si="11"/>
        <v>-0.22154808733145159</v>
      </c>
    </row>
    <row r="16" spans="1:34">
      <c r="C16" s="11">
        <v>11</v>
      </c>
      <c r="AH16" s="6"/>
    </row>
    <row r="17" spans="34:34">
      <c r="AH17" s="6"/>
    </row>
    <row r="18" spans="34:34">
      <c r="AH18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5"/>
  <sheetViews>
    <sheetView tabSelected="1" zoomScale="120" zoomScaleNormal="120" workbookViewId="0">
      <selection activeCell="I11" sqref="I1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4.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35</v>
      </c>
      <c r="B4" s="11" t="s">
        <v>36</v>
      </c>
      <c r="C4" s="11">
        <v>0</v>
      </c>
      <c r="D4" s="33">
        <v>41653</v>
      </c>
      <c r="E4" s="10">
        <v>154.91999999999999</v>
      </c>
      <c r="G4" s="10">
        <v>54.79</v>
      </c>
      <c r="H4" s="10">
        <v>23.88</v>
      </c>
      <c r="I4" s="10">
        <v>8.01</v>
      </c>
      <c r="J4" s="11" t="s">
        <v>21</v>
      </c>
      <c r="K4" s="10">
        <v>67.650000000000006</v>
      </c>
      <c r="L4" s="10">
        <v>16.34</v>
      </c>
      <c r="M4" s="10">
        <v>13.43</v>
      </c>
      <c r="N4" s="13">
        <v>0</v>
      </c>
      <c r="O4">
        <f>G4-K4</f>
        <v>-12.860000000000007</v>
      </c>
      <c r="P4">
        <f>H4-L4</f>
        <v>7.5399999999999991</v>
      </c>
      <c r="Q4">
        <f>I4-M4</f>
        <v>-5.42</v>
      </c>
      <c r="R4">
        <f t="shared" ref="R4:T25" si="0">O4*O4</f>
        <v>165.37960000000018</v>
      </c>
      <c r="S4">
        <f t="shared" si="0"/>
        <v>56.851599999999991</v>
      </c>
      <c r="T4">
        <f t="shared" si="0"/>
        <v>29.3764</v>
      </c>
      <c r="U4">
        <f>SQRT(R4+S4+T4)</f>
        <v>15.862143613017761</v>
      </c>
      <c r="W4" s="6"/>
      <c r="X4" s="6"/>
      <c r="Y4" s="3">
        <f>I4-M4</f>
        <v>-5.42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29.3764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35</v>
      </c>
      <c r="B5" s="11" t="s">
        <v>36</v>
      </c>
      <c r="C5" s="11">
        <v>1</v>
      </c>
      <c r="D5" s="33">
        <v>41708</v>
      </c>
      <c r="E5" s="10">
        <v>132.596</v>
      </c>
      <c r="F5">
        <f>(1-E5/E4)*100</f>
        <v>14.410018073844554</v>
      </c>
      <c r="G5" s="10">
        <v>55.72</v>
      </c>
      <c r="H5" s="10">
        <v>24.08</v>
      </c>
      <c r="I5" s="10">
        <v>9.1300000000000008</v>
      </c>
      <c r="J5" s="11" t="s">
        <v>21</v>
      </c>
      <c r="K5" s="10">
        <v>67.19</v>
      </c>
      <c r="L5" s="10">
        <v>16.989999999999998</v>
      </c>
      <c r="M5" s="10">
        <v>13.68</v>
      </c>
      <c r="O5">
        <f t="shared" ref="O5:Q25" si="3">G5-K5</f>
        <v>-11.469999999999999</v>
      </c>
      <c r="P5">
        <f t="shared" si="3"/>
        <v>7.09</v>
      </c>
      <c r="Q5">
        <f t="shared" si="3"/>
        <v>-4.5499999999999989</v>
      </c>
      <c r="R5">
        <f t="shared" si="0"/>
        <v>131.56089999999998</v>
      </c>
      <c r="S5">
        <f t="shared" si="0"/>
        <v>50.268099999999997</v>
      </c>
      <c r="T5">
        <f t="shared" si="0"/>
        <v>20.70249999999999</v>
      </c>
      <c r="U5">
        <f t="shared" ref="U5:U17" si="4">SQRT(R5+S5+T5)</f>
        <v>14.231356224899999</v>
      </c>
      <c r="V5">
        <f>(1-U5/U$4)*100</f>
        <v>10.28100254230081</v>
      </c>
      <c r="W5" s="6">
        <f t="shared" ref="W5:W13" si="5">(F5*100+((100-F5)*V5))/100</f>
        <v>23.209526291627398</v>
      </c>
      <c r="X5" s="6">
        <f>D5-D4</f>
        <v>55</v>
      </c>
      <c r="Y5" s="3">
        <f>I5-M4</f>
        <v>-4.2999999999999989</v>
      </c>
      <c r="Z5" s="3" t="e">
        <f>#REF!*#REF!</f>
        <v>#REF!</v>
      </c>
      <c r="AA5" s="3" t="e">
        <f>#REF!*#REF!</f>
        <v>#REF!</v>
      </c>
      <c r="AB5" s="3">
        <f t="shared" si="1"/>
        <v>18.489999999999991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14.410018073844554</v>
      </c>
      <c r="AG5">
        <f>(1-U5/U4)*100</f>
        <v>10.28100254230081</v>
      </c>
      <c r="AH5" s="6">
        <f>(AF5*100+((100-AF5)*AG5))/100</f>
        <v>23.209526291627398</v>
      </c>
    </row>
    <row r="6" spans="1:34" ht="16">
      <c r="A6" s="11" t="s">
        <v>35</v>
      </c>
      <c r="B6" s="11" t="s">
        <v>36</v>
      </c>
      <c r="C6" s="11">
        <v>2</v>
      </c>
      <c r="D6" s="33">
        <v>41736</v>
      </c>
      <c r="E6" s="10">
        <v>133.04499999999999</v>
      </c>
      <c r="F6">
        <f>(1-E6/E4)*100</f>
        <v>14.120191066356835</v>
      </c>
      <c r="G6" s="10">
        <v>57.76</v>
      </c>
      <c r="H6" s="10">
        <v>25.91</v>
      </c>
      <c r="I6" s="10">
        <v>10.86</v>
      </c>
      <c r="J6" s="11" t="s">
        <v>21</v>
      </c>
      <c r="K6" s="10">
        <v>68.11</v>
      </c>
      <c r="L6" s="10">
        <v>18.059999999999999</v>
      </c>
      <c r="M6" s="10">
        <v>14.34</v>
      </c>
      <c r="O6">
        <f t="shared" si="3"/>
        <v>-10.350000000000001</v>
      </c>
      <c r="P6">
        <f t="shared" si="3"/>
        <v>7.8500000000000014</v>
      </c>
      <c r="Q6">
        <f>I6-M6</f>
        <v>-3.4800000000000004</v>
      </c>
      <c r="R6">
        <f t="shared" si="0"/>
        <v>107.12250000000003</v>
      </c>
      <c r="S6">
        <f>P6*P6</f>
        <v>61.622500000000024</v>
      </c>
      <c r="T6">
        <f>Q6*Q6</f>
        <v>12.110400000000004</v>
      </c>
      <c r="U6">
        <f>SQRT(R6+S6+T6)</f>
        <v>13.448248956648596</v>
      </c>
      <c r="V6">
        <f t="shared" ref="V6:V25" si="6">(1-U6/U$4)*100</f>
        <v>15.217959912985069</v>
      </c>
      <c r="W6" s="6">
        <f>(F6*100+((100-F6)*V6))/100</f>
        <v>27.189345963226824</v>
      </c>
      <c r="X6" s="6">
        <f t="shared" ref="X6:X25" si="7">D6-D5</f>
        <v>28</v>
      </c>
      <c r="Y6" s="3">
        <f>I6-M4</f>
        <v>-2.5700000000000003</v>
      </c>
      <c r="Z6" s="3" t="e">
        <f>#REF!*#REF!</f>
        <v>#REF!</v>
      </c>
      <c r="AA6" s="3" t="e">
        <f>#REF!*#REF!</f>
        <v>#REF!</v>
      </c>
      <c r="AB6" s="3">
        <f>Y6*Y6</f>
        <v>6.6049000000000015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-0.33862258288333003</v>
      </c>
      <c r="AG6">
        <f>(1-U6/U5)*100</f>
        <v>5.502688962849744</v>
      </c>
      <c r="AH6" s="6">
        <f t="shared" ref="AH6:AH25" si="8">(AF6*100+((100-AF6)*AG6))/100</f>
        <v>5.1826997274604514</v>
      </c>
    </row>
    <row r="7" spans="1:34" ht="16">
      <c r="A7" s="11" t="s">
        <v>35</v>
      </c>
      <c r="B7" s="11" t="s">
        <v>36</v>
      </c>
      <c r="C7" s="11">
        <v>3</v>
      </c>
      <c r="D7" s="33">
        <v>41764</v>
      </c>
      <c r="E7" s="10">
        <v>135.97999999999999</v>
      </c>
      <c r="F7">
        <f>(1-E7/E4)*100</f>
        <v>12.225664859282215</v>
      </c>
      <c r="G7" s="10">
        <v>55.45</v>
      </c>
      <c r="H7" s="10">
        <v>23.87</v>
      </c>
      <c r="I7" s="10">
        <v>10.220000000000001</v>
      </c>
      <c r="J7" s="11" t="s">
        <v>21</v>
      </c>
      <c r="K7" s="10">
        <v>66.17</v>
      </c>
      <c r="L7" s="10">
        <v>17.920000000000002</v>
      </c>
      <c r="M7" s="10">
        <v>13.14</v>
      </c>
      <c r="O7">
        <f>G7-K7</f>
        <v>-10.719999999999999</v>
      </c>
      <c r="P7">
        <f t="shared" si="3"/>
        <v>5.9499999999999993</v>
      </c>
      <c r="Q7">
        <f t="shared" si="3"/>
        <v>-2.92</v>
      </c>
      <c r="R7">
        <f t="shared" si="0"/>
        <v>114.91839999999998</v>
      </c>
      <c r="S7">
        <f t="shared" si="0"/>
        <v>35.402499999999989</v>
      </c>
      <c r="T7">
        <f t="shared" si="0"/>
        <v>8.5263999999999989</v>
      </c>
      <c r="U7">
        <f t="shared" si="4"/>
        <v>12.603463809604087</v>
      </c>
      <c r="V7">
        <f t="shared" si="6"/>
        <v>20.543754254874713</v>
      </c>
      <c r="W7" s="6">
        <f t="shared" si="5"/>
        <v>30.257808569441412</v>
      </c>
      <c r="X7" s="6">
        <f t="shared" si="7"/>
        <v>28</v>
      </c>
      <c r="Y7" s="3">
        <f>I7-M4</f>
        <v>-3.2099999999999991</v>
      </c>
      <c r="Z7" s="3" t="e">
        <f>#REF!*#REF!</f>
        <v>#REF!</v>
      </c>
      <c r="AA7" s="3" t="e">
        <f>#REF!*#REF!</f>
        <v>#REF!</v>
      </c>
      <c r="AB7" s="3">
        <f t="shared" si="1"/>
        <v>10.304099999999995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-2.206020519373153</v>
      </c>
      <c r="AG7">
        <f>(1-U7/U6)*100</f>
        <v>6.2817482764316424</v>
      </c>
      <c r="AH7" s="6">
        <f t="shared" si="8"/>
        <v>4.2143044130119405</v>
      </c>
    </row>
    <row r="8" spans="1:34" ht="16">
      <c r="A8" s="11" t="s">
        <v>143</v>
      </c>
      <c r="C8" s="11">
        <v>4</v>
      </c>
      <c r="D8" s="33">
        <v>41883</v>
      </c>
      <c r="F8">
        <f>(1-E8/E4)*100</f>
        <v>100</v>
      </c>
      <c r="V8">
        <f t="shared" si="6"/>
        <v>100</v>
      </c>
      <c r="W8" s="6"/>
      <c r="X8" s="6">
        <f t="shared" si="7"/>
        <v>119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35</v>
      </c>
      <c r="B9" s="11" t="s">
        <v>36</v>
      </c>
      <c r="C9" s="11">
        <v>5</v>
      </c>
      <c r="D9" s="33">
        <v>41918</v>
      </c>
      <c r="E9" s="10">
        <v>93.98</v>
      </c>
      <c r="F9">
        <f>(1-E9/E4)*100</f>
        <v>39.336431706687314</v>
      </c>
      <c r="G9" s="10">
        <v>56.22</v>
      </c>
      <c r="H9" s="10">
        <v>24.63</v>
      </c>
      <c r="I9" s="10">
        <v>10.82</v>
      </c>
      <c r="J9" s="11" t="s">
        <v>21</v>
      </c>
      <c r="K9" s="10">
        <v>65.959999999999994</v>
      </c>
      <c r="L9" s="10">
        <v>17.68</v>
      </c>
      <c r="M9" s="10">
        <v>15.04</v>
      </c>
      <c r="O9">
        <f t="shared" si="3"/>
        <v>-9.7399999999999949</v>
      </c>
      <c r="P9">
        <f t="shared" si="3"/>
        <v>6.9499999999999993</v>
      </c>
      <c r="Q9">
        <f t="shared" si="3"/>
        <v>-4.2199999999999989</v>
      </c>
      <c r="R9">
        <f t="shared" si="0"/>
        <v>94.867599999999896</v>
      </c>
      <c r="S9">
        <f t="shared" si="0"/>
        <v>48.302499999999988</v>
      </c>
      <c r="T9">
        <f t="shared" si="0"/>
        <v>17.808399999999992</v>
      </c>
      <c r="U9">
        <f t="shared" si="4"/>
        <v>12.687730293476445</v>
      </c>
      <c r="V9">
        <f t="shared" si="6"/>
        <v>20.012511530510512</v>
      </c>
      <c r="W9" s="6">
        <f t="shared" si="5"/>
        <v>51.476735306205626</v>
      </c>
      <c r="X9" s="6">
        <f t="shared" si="7"/>
        <v>35</v>
      </c>
      <c r="Y9" s="3">
        <f>I9-M4</f>
        <v>-2.6099999999999994</v>
      </c>
      <c r="Z9" s="3" t="e">
        <f>#REF!*#REF!</f>
        <v>#REF!</v>
      </c>
      <c r="AA9" s="3" t="e">
        <f>#REF!*#REF!</f>
        <v>#REF!</v>
      </c>
      <c r="AB9" s="3">
        <f t="shared" si="1"/>
        <v>6.8120999999999974</v>
      </c>
      <c r="AC9" s="3" t="e">
        <f t="shared" si="2"/>
        <v>#REF!</v>
      </c>
      <c r="AD9" s="3" t="e">
        <f>(1-AC9/AC4)*100</f>
        <v>#REF!</v>
      </c>
      <c r="AE9" s="8" t="e">
        <f t="shared" ref="AE9:AE18" si="9">(F9*100+((100-F9)*AD9))/100</f>
        <v>#REF!</v>
      </c>
      <c r="AF9" s="55"/>
      <c r="AH9" s="6">
        <f t="shared" si="8"/>
        <v>0</v>
      </c>
    </row>
    <row r="10" spans="1:34" ht="16">
      <c r="A10" s="11" t="s">
        <v>35</v>
      </c>
      <c r="B10" s="11" t="s">
        <v>36</v>
      </c>
      <c r="C10" s="11">
        <v>6</v>
      </c>
      <c r="D10" s="33">
        <v>41946</v>
      </c>
      <c r="E10" s="10">
        <v>95.071299999999994</v>
      </c>
      <c r="F10">
        <f>(1-E10/E4)*100</f>
        <v>38.632003614768919</v>
      </c>
      <c r="G10" s="10">
        <v>55.69</v>
      </c>
      <c r="H10" s="10">
        <v>24.42</v>
      </c>
      <c r="I10" s="10">
        <v>10.1</v>
      </c>
      <c r="J10" s="11" t="s">
        <v>21</v>
      </c>
      <c r="K10" s="10">
        <v>66.760000000000005</v>
      </c>
      <c r="L10" s="10">
        <v>18.97</v>
      </c>
      <c r="M10" s="10">
        <v>14.03</v>
      </c>
      <c r="O10">
        <f t="shared" si="3"/>
        <v>-11.070000000000007</v>
      </c>
      <c r="P10">
        <f t="shared" si="3"/>
        <v>5.4500000000000028</v>
      </c>
      <c r="Q10">
        <f t="shared" si="3"/>
        <v>-3.9299999999999997</v>
      </c>
      <c r="R10">
        <f t="shared" si="0"/>
        <v>122.54490000000017</v>
      </c>
      <c r="S10">
        <f t="shared" si="0"/>
        <v>29.702500000000033</v>
      </c>
      <c r="T10">
        <f t="shared" si="0"/>
        <v>15.444899999999997</v>
      </c>
      <c r="U10">
        <f t="shared" si="4"/>
        <v>12.949606171617738</v>
      </c>
      <c r="V10">
        <f t="shared" si="6"/>
        <v>18.361562676873998</v>
      </c>
      <c r="W10" s="6">
        <f t="shared" si="5"/>
        <v>49.900126734584894</v>
      </c>
      <c r="X10" s="6">
        <f t="shared" si="7"/>
        <v>28</v>
      </c>
      <c r="Y10" s="3">
        <f>I10-M4</f>
        <v>-3.33</v>
      </c>
      <c r="Z10" s="3" t="e">
        <f>#REF!*#REF!</f>
        <v>#REF!</v>
      </c>
      <c r="AA10" s="3" t="e">
        <f>#REF!*#REF!</f>
        <v>#REF!</v>
      </c>
      <c r="AB10" s="3">
        <f t="shared" si="1"/>
        <v>11.088900000000001</v>
      </c>
      <c r="AC10" s="3" t="e">
        <f t="shared" si="2"/>
        <v>#REF!</v>
      </c>
      <c r="AD10" s="3" t="e">
        <f>(1-AC10/AC4)*100</f>
        <v>#REF!</v>
      </c>
      <c r="AE10" s="8" t="e">
        <f t="shared" si="9"/>
        <v>#REF!</v>
      </c>
      <c r="AF10" s="55">
        <f t="shared" ref="AF10:AF25" si="10">(1-E10/E9)*100</f>
        <v>-1.1612045115982017</v>
      </c>
      <c r="AG10">
        <f t="shared" ref="AG10:AG25" si="11">(1-U10/U9)*100</f>
        <v>-2.0640088659193756</v>
      </c>
      <c r="AH10" s="6">
        <f t="shared" si="8"/>
        <v>-3.24918074158842</v>
      </c>
    </row>
    <row r="11" spans="1:34" ht="16">
      <c r="A11" s="11" t="s">
        <v>35</v>
      </c>
      <c r="B11" s="11" t="s">
        <v>36</v>
      </c>
      <c r="C11" s="11">
        <v>7</v>
      </c>
      <c r="D11" s="33">
        <v>41974</v>
      </c>
      <c r="E11" s="10">
        <v>97.064899999999994</v>
      </c>
      <c r="F11">
        <f>(1-E11/E4)*100</f>
        <v>37.34514588174541</v>
      </c>
      <c r="G11" s="10">
        <v>56.95</v>
      </c>
      <c r="H11" s="10">
        <v>21.68</v>
      </c>
      <c r="I11" s="10">
        <v>10.8</v>
      </c>
      <c r="J11" s="11" t="s">
        <v>21</v>
      </c>
      <c r="K11" s="10">
        <v>67.260000000000005</v>
      </c>
      <c r="L11" s="10">
        <v>18.18</v>
      </c>
      <c r="M11" s="10">
        <v>14.45</v>
      </c>
      <c r="O11">
        <f>G11-K11</f>
        <v>-10.310000000000002</v>
      </c>
      <c r="P11">
        <f t="shared" si="3"/>
        <v>3.5</v>
      </c>
      <c r="Q11">
        <f t="shared" si="3"/>
        <v>-3.6499999999999986</v>
      </c>
      <c r="R11">
        <f t="shared" si="0"/>
        <v>106.29610000000005</v>
      </c>
      <c r="S11">
        <f t="shared" si="0"/>
        <v>12.25</v>
      </c>
      <c r="T11">
        <f t="shared" si="0"/>
        <v>13.322499999999989</v>
      </c>
      <c r="U11">
        <f t="shared" si="4"/>
        <v>11.483405418254641</v>
      </c>
      <c r="V11">
        <f t="shared" si="6"/>
        <v>27.604958709172024</v>
      </c>
      <c r="W11" s="6">
        <f t="shared" si="5"/>
        <v>54.640992490381556</v>
      </c>
      <c r="X11" s="6">
        <f t="shared" si="7"/>
        <v>28</v>
      </c>
      <c r="Y11" s="3">
        <f>I11-M4</f>
        <v>-2.629999999999999</v>
      </c>
      <c r="Z11" s="3" t="e">
        <f>#REF!*#REF!</f>
        <v>#REF!</v>
      </c>
      <c r="AA11" s="3" t="e">
        <f>#REF!*#REF!</f>
        <v>#REF!</v>
      </c>
      <c r="AB11" s="3">
        <f t="shared" si="1"/>
        <v>6.9168999999999947</v>
      </c>
      <c r="AC11" s="3" t="e">
        <f t="shared" si="2"/>
        <v>#REF!</v>
      </c>
      <c r="AD11" s="3" t="e">
        <f>(1-AC11/AC4)*100</f>
        <v>#REF!</v>
      </c>
      <c r="AE11" s="8" t="e">
        <f t="shared" si="9"/>
        <v>#REF!</v>
      </c>
      <c r="AF11" s="55">
        <f t="shared" si="10"/>
        <v>-2.0969524977569431</v>
      </c>
      <c r="AG11">
        <f t="shared" si="11"/>
        <v>11.322357868895184</v>
      </c>
      <c r="AH11" s="6">
        <f t="shared" si="8"/>
        <v>9.4628298372750184</v>
      </c>
    </row>
    <row r="12" spans="1:34" ht="16">
      <c r="A12" s="11" t="s">
        <v>35</v>
      </c>
      <c r="B12" s="11" t="s">
        <v>36</v>
      </c>
      <c r="C12" s="11">
        <v>8</v>
      </c>
      <c r="D12" s="33">
        <v>42016</v>
      </c>
      <c r="E12" s="10">
        <v>72.53</v>
      </c>
      <c r="F12">
        <f>(1-E12/E4)*100</f>
        <v>53.18228763232635</v>
      </c>
      <c r="G12" s="10">
        <v>57.79</v>
      </c>
      <c r="H12" s="10">
        <v>21.91</v>
      </c>
      <c r="I12" s="10">
        <v>9.43</v>
      </c>
      <c r="J12" s="11" t="s">
        <v>21</v>
      </c>
      <c r="K12" s="10">
        <v>66.17</v>
      </c>
      <c r="L12" s="10">
        <v>15.84</v>
      </c>
      <c r="M12" s="10">
        <v>12.46</v>
      </c>
      <c r="O12">
        <f>G12-K12</f>
        <v>-8.3800000000000026</v>
      </c>
      <c r="P12">
        <f t="shared" si="3"/>
        <v>6.07</v>
      </c>
      <c r="Q12">
        <f t="shared" si="3"/>
        <v>-3.0300000000000011</v>
      </c>
      <c r="R12">
        <f t="shared" si="0"/>
        <v>70.224400000000045</v>
      </c>
      <c r="S12">
        <f>P12*P12</f>
        <v>36.844900000000003</v>
      </c>
      <c r="T12">
        <f>Q12*Q12</f>
        <v>9.1809000000000065</v>
      </c>
      <c r="U12">
        <f>SQRT(R12+S12+T12)</f>
        <v>10.781938601197842</v>
      </c>
      <c r="V12">
        <f t="shared" si="6"/>
        <v>32.027228700985219</v>
      </c>
      <c r="W12" s="6">
        <f t="shared" si="5"/>
        <v>68.176703444890634</v>
      </c>
      <c r="X12" s="6">
        <f t="shared" si="7"/>
        <v>42</v>
      </c>
      <c r="Y12" s="3">
        <f>I12-M4</f>
        <v>-4</v>
      </c>
      <c r="Z12" s="3" t="e">
        <f>#REF!*#REF!</f>
        <v>#REF!</v>
      </c>
      <c r="AA12" s="3" t="e">
        <f>#REF!*#REF!</f>
        <v>#REF!</v>
      </c>
      <c r="AB12" s="3">
        <f t="shared" si="1"/>
        <v>16</v>
      </c>
      <c r="AC12" s="3" t="e">
        <f t="shared" si="2"/>
        <v>#REF!</v>
      </c>
      <c r="AD12" s="3" t="e">
        <f>(1-AC12/AC4)*100</f>
        <v>#REF!</v>
      </c>
      <c r="AE12" s="8" t="e">
        <f t="shared" si="9"/>
        <v>#REF!</v>
      </c>
      <c r="AF12" s="55">
        <f t="shared" si="10"/>
        <v>25.276799337350575</v>
      </c>
      <c r="AG12">
        <f t="shared" si="11"/>
        <v>6.1085260992502217</v>
      </c>
      <c r="AH12" s="6">
        <f t="shared" si="8"/>
        <v>29.841285552023628</v>
      </c>
    </row>
    <row r="13" spans="1:34" ht="16">
      <c r="A13" s="11" t="s">
        <v>35</v>
      </c>
      <c r="B13" s="11" t="s">
        <v>36</v>
      </c>
      <c r="C13" s="11">
        <v>9</v>
      </c>
      <c r="D13" s="33">
        <v>42044</v>
      </c>
      <c r="E13" s="10">
        <v>71.44</v>
      </c>
      <c r="F13">
        <f>(1-E13/E4)*100</f>
        <v>53.885876581461403</v>
      </c>
      <c r="G13" s="10">
        <v>59.91</v>
      </c>
      <c r="H13" s="10">
        <v>24.26</v>
      </c>
      <c r="I13" s="10">
        <v>10.17</v>
      </c>
      <c r="J13" s="11" t="s">
        <v>21</v>
      </c>
      <c r="K13" s="10">
        <v>69.22</v>
      </c>
      <c r="L13" s="10">
        <v>18.760000000000002</v>
      </c>
      <c r="M13" s="10">
        <v>13.91</v>
      </c>
      <c r="O13">
        <f t="shared" si="3"/>
        <v>-9.3100000000000023</v>
      </c>
      <c r="P13">
        <f t="shared" si="3"/>
        <v>5.5</v>
      </c>
      <c r="Q13">
        <f t="shared" si="3"/>
        <v>-3.74</v>
      </c>
      <c r="R13">
        <f t="shared" si="0"/>
        <v>86.676100000000048</v>
      </c>
      <c r="S13">
        <f>P13*P13</f>
        <v>30.25</v>
      </c>
      <c r="T13">
        <f>Q13*Q13</f>
        <v>13.987600000000002</v>
      </c>
      <c r="U13">
        <f>SQRT(R13+S13+T13)</f>
        <v>11.441752488146212</v>
      </c>
      <c r="V13">
        <f t="shared" si="6"/>
        <v>27.867552032777066</v>
      </c>
      <c r="W13" s="6">
        <f t="shared" si="5"/>
        <v>66.736753919581687</v>
      </c>
      <c r="X13" s="6">
        <f t="shared" si="7"/>
        <v>28</v>
      </c>
      <c r="Y13" s="3">
        <f>I13-M4</f>
        <v>-3.26</v>
      </c>
      <c r="Z13" s="3" t="e">
        <f>#REF!*#REF!</f>
        <v>#REF!</v>
      </c>
      <c r="AA13" s="3" t="e">
        <f>#REF!*#REF!</f>
        <v>#REF!</v>
      </c>
      <c r="AB13" s="3">
        <f t="shared" si="1"/>
        <v>10.627599999999999</v>
      </c>
      <c r="AC13" s="3" t="e">
        <f t="shared" si="2"/>
        <v>#REF!</v>
      </c>
      <c r="AD13" s="3" t="e">
        <f>(1-AC13/AC4)*100</f>
        <v>#REF!</v>
      </c>
      <c r="AE13" s="8" t="e">
        <f t="shared" si="9"/>
        <v>#REF!</v>
      </c>
      <c r="AF13" s="55">
        <f t="shared" si="10"/>
        <v>1.5028264166551786</v>
      </c>
      <c r="AG13">
        <f t="shared" si="11"/>
        <v>-6.1196220026245252</v>
      </c>
      <c r="AH13" s="6">
        <f t="shared" si="8"/>
        <v>-4.5248282899144625</v>
      </c>
    </row>
    <row r="14" spans="1:34" ht="16">
      <c r="A14" s="11" t="s">
        <v>35</v>
      </c>
      <c r="B14" s="11" t="s">
        <v>36</v>
      </c>
      <c r="C14" s="11">
        <v>10</v>
      </c>
      <c r="D14" s="33">
        <v>42072</v>
      </c>
      <c r="E14" s="10">
        <v>81.33</v>
      </c>
      <c r="F14">
        <f>(1-E14/E4)*100</f>
        <v>47.501936483346242</v>
      </c>
      <c r="G14" s="10">
        <v>59.14</v>
      </c>
      <c r="H14" s="10">
        <v>22.07</v>
      </c>
      <c r="I14" s="10">
        <v>9.8000000000000007</v>
      </c>
      <c r="J14" s="11" t="s">
        <v>21</v>
      </c>
      <c r="K14" s="10">
        <v>68.38</v>
      </c>
      <c r="L14" s="10">
        <v>17.62</v>
      </c>
      <c r="M14" s="10">
        <v>13.01</v>
      </c>
      <c r="O14">
        <f>G14-K14</f>
        <v>-9.2399999999999949</v>
      </c>
      <c r="P14">
        <f t="shared" si="3"/>
        <v>4.4499999999999993</v>
      </c>
      <c r="Q14">
        <f t="shared" si="3"/>
        <v>-3.2099999999999991</v>
      </c>
      <c r="R14">
        <f t="shared" si="0"/>
        <v>85.377599999999902</v>
      </c>
      <c r="S14">
        <f t="shared" si="0"/>
        <v>19.802499999999995</v>
      </c>
      <c r="T14">
        <f t="shared" si="0"/>
        <v>10.304099999999995</v>
      </c>
      <c r="U14">
        <f t="shared" si="4"/>
        <v>10.746357522435213</v>
      </c>
      <c r="V14">
        <f t="shared" si="6"/>
        <v>32.25154314189993</v>
      </c>
      <c r="W14" s="6">
        <f>(F14*100+((100-F14)*V14))/100</f>
        <v>64.433372087081864</v>
      </c>
      <c r="X14" s="6">
        <f t="shared" si="7"/>
        <v>28</v>
      </c>
      <c r="Y14" s="3">
        <f>I14-M4</f>
        <v>-3.629999999999999</v>
      </c>
      <c r="Z14" s="3" t="e">
        <f>#REF!*#REF!</f>
        <v>#REF!</v>
      </c>
      <c r="AA14" s="3" t="e">
        <f>#REF!*#REF!</f>
        <v>#REF!</v>
      </c>
      <c r="AB14" s="3">
        <f t="shared" si="1"/>
        <v>13.176899999999993</v>
      </c>
      <c r="AC14" s="3" t="e">
        <f t="shared" si="2"/>
        <v>#REF!</v>
      </c>
      <c r="AD14" s="3" t="e">
        <f>(1-AC14/AC4)*100</f>
        <v>#REF!</v>
      </c>
      <c r="AE14" s="8" t="e">
        <f t="shared" si="9"/>
        <v>#REF!</v>
      </c>
      <c r="AF14" s="55">
        <f t="shared" si="10"/>
        <v>-13.843784994400888</v>
      </c>
      <c r="AG14">
        <f t="shared" si="11"/>
        <v>6.0776962832523873</v>
      </c>
      <c r="AH14" s="6">
        <f t="shared" si="8"/>
        <v>-6.9247055050823452</v>
      </c>
    </row>
    <row r="15" spans="1:34" ht="16">
      <c r="A15" s="11" t="s">
        <v>35</v>
      </c>
      <c r="B15" s="11" t="s">
        <v>36</v>
      </c>
      <c r="C15" s="11">
        <v>11</v>
      </c>
      <c r="D15" s="33">
        <v>42261</v>
      </c>
      <c r="E15" s="10">
        <v>75.379000000000005</v>
      </c>
      <c r="F15">
        <f>(1-E15/E4)*100</f>
        <v>51.34327394784404</v>
      </c>
      <c r="G15" s="10">
        <v>56.62</v>
      </c>
      <c r="H15" s="10">
        <v>22.85</v>
      </c>
      <c r="I15" s="10">
        <v>11.13</v>
      </c>
      <c r="J15" s="11" t="s">
        <v>21</v>
      </c>
      <c r="K15" s="10">
        <v>65.22</v>
      </c>
      <c r="L15" s="10">
        <v>18.670000000000002</v>
      </c>
      <c r="M15" s="10">
        <v>15.55</v>
      </c>
      <c r="O15">
        <f t="shared" si="3"/>
        <v>-8.6000000000000014</v>
      </c>
      <c r="P15">
        <f t="shared" si="3"/>
        <v>4.18</v>
      </c>
      <c r="Q15">
        <f t="shared" si="3"/>
        <v>-4.42</v>
      </c>
      <c r="R15">
        <f t="shared" si="0"/>
        <v>73.960000000000022</v>
      </c>
      <c r="S15">
        <f t="shared" si="0"/>
        <v>17.472399999999997</v>
      </c>
      <c r="T15">
        <f t="shared" si="0"/>
        <v>19.5364</v>
      </c>
      <c r="U15">
        <f t="shared" si="4"/>
        <v>10.534172962316502</v>
      </c>
      <c r="V15">
        <f t="shared" si="6"/>
        <v>33.58922211704536</v>
      </c>
      <c r="W15" s="6">
        <f>(F15*100+((100-F15)*V15))/100</f>
        <v>67.686689736384977</v>
      </c>
      <c r="X15" s="6">
        <f t="shared" si="7"/>
        <v>189</v>
      </c>
      <c r="Y15" s="3">
        <f>I15-M4</f>
        <v>-2.2999999999999989</v>
      </c>
      <c r="Z15" s="3" t="e">
        <f>#REF!*#REF!</f>
        <v>#REF!</v>
      </c>
      <c r="AA15" s="3" t="e">
        <f>#REF!*#REF!</f>
        <v>#REF!</v>
      </c>
      <c r="AB15" s="3">
        <f t="shared" si="1"/>
        <v>5.2899999999999947</v>
      </c>
      <c r="AC15" s="3" t="e">
        <f t="shared" si="2"/>
        <v>#REF!</v>
      </c>
      <c r="AD15" s="3" t="e">
        <f>(1-AC15/AC5)*100</f>
        <v>#REF!</v>
      </c>
      <c r="AE15" s="8" t="e">
        <f t="shared" si="9"/>
        <v>#REF!</v>
      </c>
      <c r="AF15" s="55">
        <f t="shared" si="10"/>
        <v>7.3171031599655656</v>
      </c>
      <c r="AG15">
        <f t="shared" si="11"/>
        <v>1.974478884363684</v>
      </c>
      <c r="AH15" s="6">
        <f t="shared" si="8"/>
        <v>9.1471073874886226</v>
      </c>
    </row>
    <row r="16" spans="1:34" ht="16">
      <c r="A16" s="11" t="s">
        <v>35</v>
      </c>
      <c r="B16" s="11" t="s">
        <v>36</v>
      </c>
      <c r="C16" s="11">
        <v>12</v>
      </c>
      <c r="D16" s="33">
        <v>42289</v>
      </c>
      <c r="E16" s="10">
        <v>73.680000000000007</v>
      </c>
      <c r="F16">
        <f>(1-E16/E4)*100</f>
        <v>52.439969016266453</v>
      </c>
      <c r="G16" s="10">
        <v>55.77</v>
      </c>
      <c r="H16" s="10">
        <v>24.77</v>
      </c>
      <c r="I16" s="10">
        <v>10.6</v>
      </c>
      <c r="J16" s="11" t="s">
        <v>21</v>
      </c>
      <c r="K16" s="10">
        <v>65.319999999999993</v>
      </c>
      <c r="L16" s="10">
        <v>18.149999999999999</v>
      </c>
      <c r="M16" s="10">
        <v>14.75</v>
      </c>
      <c r="O16">
        <f t="shared" si="3"/>
        <v>-9.5499999999999901</v>
      </c>
      <c r="P16">
        <f t="shared" si="3"/>
        <v>6.620000000000001</v>
      </c>
      <c r="Q16">
        <f t="shared" si="3"/>
        <v>-4.1500000000000004</v>
      </c>
      <c r="R16">
        <f t="shared" si="0"/>
        <v>91.202499999999816</v>
      </c>
      <c r="S16">
        <f t="shared" si="0"/>
        <v>43.824400000000011</v>
      </c>
      <c r="T16">
        <f t="shared" si="0"/>
        <v>17.222500000000004</v>
      </c>
      <c r="U16">
        <f t="shared" si="4"/>
        <v>12.338938366002152</v>
      </c>
      <c r="V16">
        <f t="shared" si="6"/>
        <v>22.211406812154834</v>
      </c>
      <c r="W16" s="6">
        <f>(F16*100+((100-F16)*V16))/100</f>
        <v>63.003720978050396</v>
      </c>
      <c r="X16" s="6">
        <f t="shared" si="7"/>
        <v>28</v>
      </c>
      <c r="Y16" s="3">
        <f>I16-M4</f>
        <v>-2.83</v>
      </c>
      <c r="Z16" s="3" t="e">
        <f>#REF!*#REF!</f>
        <v>#REF!</v>
      </c>
      <c r="AA16" s="3" t="e">
        <f>#REF!*#REF!</f>
        <v>#REF!</v>
      </c>
      <c r="AB16" s="3">
        <f t="shared" si="1"/>
        <v>8.0089000000000006</v>
      </c>
      <c r="AC16" s="3" t="e">
        <f t="shared" si="2"/>
        <v>#REF!</v>
      </c>
      <c r="AD16" s="3" t="e">
        <f>(1-AC16/AC7)*100</f>
        <v>#REF!</v>
      </c>
      <c r="AE16" s="8" t="e">
        <f t="shared" si="9"/>
        <v>#REF!</v>
      </c>
      <c r="AF16" s="55">
        <f t="shared" si="10"/>
        <v>2.2539434059884011</v>
      </c>
      <c r="AG16">
        <f t="shared" si="11"/>
        <v>-17.132483111315612</v>
      </c>
      <c r="AH16" s="6">
        <f t="shared" si="8"/>
        <v>-14.492383231957637</v>
      </c>
    </row>
    <row r="17" spans="1:34" ht="16">
      <c r="A17" s="11" t="s">
        <v>35</v>
      </c>
      <c r="B17" s="11" t="s">
        <v>36</v>
      </c>
      <c r="C17" s="11">
        <v>13</v>
      </c>
      <c r="D17" s="33">
        <v>42317</v>
      </c>
      <c r="E17" s="10">
        <v>64.010000000000005</v>
      </c>
      <c r="F17">
        <f>(1-E17/E4)*100</f>
        <v>58.681900335657097</v>
      </c>
      <c r="G17" s="10">
        <v>57.58</v>
      </c>
      <c r="H17" s="10">
        <v>23.9</v>
      </c>
      <c r="I17" s="10">
        <v>12.01</v>
      </c>
      <c r="J17" s="11" t="s">
        <v>21</v>
      </c>
      <c r="K17" s="10">
        <v>69.099999999999994</v>
      </c>
      <c r="L17" s="10">
        <v>18.37</v>
      </c>
      <c r="M17" s="10">
        <v>16.93</v>
      </c>
      <c r="O17">
        <f t="shared" si="3"/>
        <v>-11.519999999999996</v>
      </c>
      <c r="P17">
        <f t="shared" si="3"/>
        <v>5.5299999999999976</v>
      </c>
      <c r="Q17">
        <f t="shared" si="3"/>
        <v>-4.92</v>
      </c>
      <c r="R17">
        <f t="shared" si="0"/>
        <v>132.71039999999991</v>
      </c>
      <c r="S17">
        <f t="shared" si="0"/>
        <v>30.580899999999975</v>
      </c>
      <c r="T17">
        <f t="shared" si="0"/>
        <v>24.206399999999999</v>
      </c>
      <c r="U17">
        <f t="shared" si="4"/>
        <v>13.692979953246113</v>
      </c>
      <c r="V17">
        <f t="shared" si="6"/>
        <v>13.675097847377049</v>
      </c>
      <c r="W17" s="6">
        <f>(F17*100+((100-F17)*V17))/100</f>
        <v>64.332190893432767</v>
      </c>
      <c r="X17" s="6">
        <f t="shared" si="7"/>
        <v>28</v>
      </c>
      <c r="Y17" s="3">
        <f>I17-M4</f>
        <v>-1.42</v>
      </c>
      <c r="Z17" s="3" t="e">
        <f>#REF!*#REF!</f>
        <v>#REF!</v>
      </c>
      <c r="AA17" s="3" t="e">
        <f>#REF!*#REF!</f>
        <v>#REF!</v>
      </c>
      <c r="AB17" s="3">
        <f t="shared" si="1"/>
        <v>2.0164</v>
      </c>
      <c r="AC17" s="3" t="e">
        <f t="shared" si="2"/>
        <v>#REF!</v>
      </c>
      <c r="AD17" s="3" t="e">
        <f>(1-AC17/AC9)*100</f>
        <v>#REF!</v>
      </c>
      <c r="AE17" s="8" t="e">
        <f t="shared" si="9"/>
        <v>#REF!</v>
      </c>
      <c r="AF17" s="55">
        <f t="shared" si="10"/>
        <v>13.124321389793703</v>
      </c>
      <c r="AG17">
        <f t="shared" si="11"/>
        <v>-10.973728428491004</v>
      </c>
      <c r="AH17" s="6">
        <f t="shared" si="8"/>
        <v>3.5908203487010177</v>
      </c>
    </row>
    <row r="18" spans="1:34" ht="16">
      <c r="A18" s="11" t="s">
        <v>35</v>
      </c>
      <c r="B18" s="11" t="s">
        <v>36</v>
      </c>
      <c r="C18" s="11">
        <v>14</v>
      </c>
      <c r="D18" s="33">
        <v>42380</v>
      </c>
      <c r="E18" s="10">
        <v>51.840699999999998</v>
      </c>
      <c r="F18">
        <f>(1-E18/E4)*100</f>
        <v>66.537115930802997</v>
      </c>
      <c r="G18" s="10">
        <v>59.3</v>
      </c>
      <c r="H18" s="10">
        <v>22</v>
      </c>
      <c r="I18" s="10">
        <v>10.64</v>
      </c>
      <c r="J18" s="11" t="s">
        <v>21</v>
      </c>
      <c r="K18" s="10">
        <v>68.41</v>
      </c>
      <c r="L18" s="10">
        <v>17.579999999999998</v>
      </c>
      <c r="M18" s="10">
        <v>15.33</v>
      </c>
      <c r="O18">
        <f t="shared" si="3"/>
        <v>-9.11</v>
      </c>
      <c r="P18">
        <f t="shared" si="3"/>
        <v>4.4200000000000017</v>
      </c>
      <c r="Q18">
        <f t="shared" si="3"/>
        <v>-4.6899999999999995</v>
      </c>
      <c r="R18">
        <f t="shared" si="0"/>
        <v>82.992099999999994</v>
      </c>
      <c r="S18">
        <f t="shared" si="0"/>
        <v>19.536400000000015</v>
      </c>
      <c r="T18">
        <f t="shared" si="0"/>
        <v>21.996099999999995</v>
      </c>
      <c r="U18">
        <f>SQRT(R18+S18+T18)</f>
        <v>11.159059100121301</v>
      </c>
      <c r="V18">
        <f t="shared" si="6"/>
        <v>29.649741091971503</v>
      </c>
      <c r="W18" s="6">
        <f>(F18*100+((100-F18)*V18))/100</f>
        <v>76.458774419226486</v>
      </c>
      <c r="X18" s="6">
        <f t="shared" si="7"/>
        <v>63</v>
      </c>
      <c r="Y18" s="3">
        <f>I18-M4</f>
        <v>-2.7899999999999991</v>
      </c>
      <c r="Z18" s="3" t="e">
        <f>#REF!*#REF!</f>
        <v>#REF!</v>
      </c>
      <c r="AA18" s="3" t="e">
        <f>#REF!*#REF!</f>
        <v>#REF!</v>
      </c>
      <c r="AB18" s="3">
        <f>Y18*Y18</f>
        <v>7.7840999999999951</v>
      </c>
      <c r="AC18" s="3" t="e">
        <f t="shared" si="2"/>
        <v>#REF!</v>
      </c>
      <c r="AD18" s="3" t="e">
        <f>(1-AC18/AC10)*100</f>
        <v>#REF!</v>
      </c>
      <c r="AE18" s="8" t="e">
        <f t="shared" si="9"/>
        <v>#REF!</v>
      </c>
      <c r="AF18" s="55">
        <f t="shared" si="10"/>
        <v>19.011560693641627</v>
      </c>
      <c r="AG18">
        <f t="shared" si="11"/>
        <v>18.505254968434471</v>
      </c>
      <c r="AH18" s="6">
        <f t="shared" si="8"/>
        <v>33.998677882239043</v>
      </c>
    </row>
    <row r="19" spans="1:34" ht="16">
      <c r="A19" s="11" t="s">
        <v>35</v>
      </c>
      <c r="B19" s="11" t="s">
        <v>36</v>
      </c>
      <c r="C19" s="11">
        <v>15</v>
      </c>
      <c r="D19" s="33">
        <v>42422</v>
      </c>
      <c r="E19" s="10">
        <v>47.834000000000003</v>
      </c>
      <c r="F19">
        <f>(1-E19/E4)*100</f>
        <v>69.123418538600561</v>
      </c>
      <c r="G19" s="10">
        <v>56.51</v>
      </c>
      <c r="H19" s="10">
        <v>22.81</v>
      </c>
      <c r="I19" s="10">
        <v>10.6</v>
      </c>
      <c r="J19" s="11" t="s">
        <v>21</v>
      </c>
      <c r="K19" s="10">
        <v>67.319999999999993</v>
      </c>
      <c r="L19" s="10">
        <v>17.57</v>
      </c>
      <c r="M19" s="10">
        <v>14.05</v>
      </c>
      <c r="O19">
        <f t="shared" si="3"/>
        <v>-10.809999999999995</v>
      </c>
      <c r="P19">
        <f t="shared" si="3"/>
        <v>5.2399999999999984</v>
      </c>
      <c r="Q19">
        <f t="shared" si="3"/>
        <v>-3.4500000000000011</v>
      </c>
      <c r="R19">
        <f t="shared" si="0"/>
        <v>116.8560999999999</v>
      </c>
      <c r="S19">
        <f t="shared" si="0"/>
        <v>27.457599999999985</v>
      </c>
      <c r="T19">
        <f t="shared" si="0"/>
        <v>11.902500000000007</v>
      </c>
      <c r="U19">
        <f t="shared" ref="U19:U25" si="12">SQRT(R19+S19+T19)</f>
        <v>12.498647926875925</v>
      </c>
      <c r="V19">
        <f t="shared" si="6"/>
        <v>21.204546927575908</v>
      </c>
      <c r="W19" s="6">
        <f t="shared" ref="W19:W25" si="13">(F19*100+((100-F19)*V19))/100</f>
        <v>75.670657744214211</v>
      </c>
      <c r="X19" s="6">
        <f t="shared" si="7"/>
        <v>42</v>
      </c>
      <c r="AF19" s="55">
        <f t="shared" si="10"/>
        <v>7.7288694018406323</v>
      </c>
      <c r="AG19">
        <f t="shared" si="11"/>
        <v>-12.004496210079774</v>
      </c>
      <c r="AH19" s="6">
        <f t="shared" si="8"/>
        <v>-3.3478149738131697</v>
      </c>
    </row>
    <row r="20" spans="1:34" ht="16">
      <c r="A20" s="11" t="s">
        <v>35</v>
      </c>
      <c r="B20" s="11" t="s">
        <v>36</v>
      </c>
      <c r="C20" s="11">
        <v>16</v>
      </c>
      <c r="D20" s="33">
        <v>42464</v>
      </c>
      <c r="E20" s="10">
        <v>45.111800000000002</v>
      </c>
      <c r="F20">
        <f>(1-E20/E4)*100</f>
        <v>70.880583526981667</v>
      </c>
      <c r="G20" s="10">
        <v>58.7</v>
      </c>
      <c r="H20" s="10">
        <v>23.48</v>
      </c>
      <c r="I20" s="10">
        <v>10.52</v>
      </c>
      <c r="J20" s="11" t="s">
        <v>21</v>
      </c>
      <c r="K20" s="10">
        <v>69.400000000000006</v>
      </c>
      <c r="L20" s="10">
        <v>18.059999999999999</v>
      </c>
      <c r="M20" s="10">
        <v>15.86</v>
      </c>
      <c r="O20">
        <f t="shared" si="3"/>
        <v>-10.700000000000003</v>
      </c>
      <c r="P20">
        <f t="shared" si="3"/>
        <v>5.4200000000000017</v>
      </c>
      <c r="Q20">
        <f t="shared" si="3"/>
        <v>-5.34</v>
      </c>
      <c r="R20">
        <f t="shared" si="0"/>
        <v>114.49000000000007</v>
      </c>
      <c r="S20">
        <f t="shared" si="0"/>
        <v>29.376400000000018</v>
      </c>
      <c r="T20">
        <f t="shared" si="0"/>
        <v>28.515599999999999</v>
      </c>
      <c r="U20">
        <f t="shared" si="12"/>
        <v>13.129432584845397</v>
      </c>
      <c r="V20">
        <f t="shared" si="6"/>
        <v>17.227879754724196</v>
      </c>
      <c r="W20" s="6">
        <f t="shared" si="13"/>
        <v>75.897241582230606</v>
      </c>
      <c r="X20" s="6">
        <f t="shared" si="7"/>
        <v>42</v>
      </c>
      <c r="AF20" s="55">
        <f t="shared" si="10"/>
        <v>5.6909311368482651</v>
      </c>
      <c r="AG20">
        <f t="shared" si="11"/>
        <v>-5.0468231576720424</v>
      </c>
      <c r="AH20" s="6">
        <f t="shared" si="8"/>
        <v>0.93131920967785053</v>
      </c>
    </row>
    <row r="21" spans="1:34" ht="16">
      <c r="A21" s="11" t="s">
        <v>35</v>
      </c>
      <c r="B21" s="11" t="s">
        <v>36</v>
      </c>
      <c r="C21" s="11">
        <v>17</v>
      </c>
      <c r="D21" s="33">
        <v>42688</v>
      </c>
      <c r="E21" s="10">
        <v>43.096299999999999</v>
      </c>
      <c r="F21">
        <f>(1-E21/E4)*100</f>
        <v>72.181577588432731</v>
      </c>
      <c r="G21" s="10">
        <v>59.96</v>
      </c>
      <c r="H21" s="10">
        <v>24.82</v>
      </c>
      <c r="I21" s="10">
        <v>9.8699999999999992</v>
      </c>
      <c r="J21" s="11" t="s">
        <v>21</v>
      </c>
      <c r="K21" s="10">
        <v>70.58</v>
      </c>
      <c r="L21" s="10">
        <v>20.96</v>
      </c>
      <c r="M21" s="10">
        <v>16.09</v>
      </c>
      <c r="O21">
        <f t="shared" si="3"/>
        <v>-10.619999999999997</v>
      </c>
      <c r="P21">
        <f t="shared" si="3"/>
        <v>3.8599999999999994</v>
      </c>
      <c r="Q21">
        <f t="shared" si="3"/>
        <v>-6.2200000000000006</v>
      </c>
      <c r="R21">
        <f t="shared" si="0"/>
        <v>112.78439999999995</v>
      </c>
      <c r="S21">
        <f t="shared" si="0"/>
        <v>14.899599999999996</v>
      </c>
      <c r="T21">
        <f t="shared" si="0"/>
        <v>38.688400000000009</v>
      </c>
      <c r="U21">
        <f t="shared" si="12"/>
        <v>12.898542553327486</v>
      </c>
      <c r="V21">
        <f t="shared" si="6"/>
        <v>18.683483972860415</v>
      </c>
      <c r="W21" s="6">
        <f t="shared" si="13"/>
        <v>77.379028081200516</v>
      </c>
      <c r="X21" s="6">
        <f t="shared" si="7"/>
        <v>224</v>
      </c>
      <c r="AF21" s="55">
        <f t="shared" si="10"/>
        <v>4.4677889155387396</v>
      </c>
      <c r="AG21">
        <f t="shared" si="11"/>
        <v>1.7585682399132385</v>
      </c>
      <c r="AH21" s="6">
        <f t="shared" si="8"/>
        <v>6.1477880385569499</v>
      </c>
    </row>
    <row r="22" spans="1:34" ht="16">
      <c r="A22" s="11" t="s">
        <v>35</v>
      </c>
      <c r="B22" s="11" t="s">
        <v>36</v>
      </c>
      <c r="C22" s="11">
        <v>18</v>
      </c>
      <c r="D22" s="33">
        <v>42751</v>
      </c>
      <c r="E22" s="10">
        <v>41.995199999999997</v>
      </c>
      <c r="F22">
        <f>(1-E22/E4)*100</f>
        <v>72.892331525948876</v>
      </c>
      <c r="G22" s="10">
        <v>51.98</v>
      </c>
      <c r="H22" s="10">
        <v>22.55</v>
      </c>
      <c r="I22" s="10">
        <v>7.43</v>
      </c>
      <c r="J22" s="11" t="s">
        <v>21</v>
      </c>
      <c r="K22" s="10">
        <v>63.6</v>
      </c>
      <c r="L22" s="10">
        <v>18.309999999999999</v>
      </c>
      <c r="M22" s="10">
        <v>12.76</v>
      </c>
      <c r="O22">
        <f t="shared" si="3"/>
        <v>-11.620000000000005</v>
      </c>
      <c r="P22">
        <f t="shared" si="3"/>
        <v>4.240000000000002</v>
      </c>
      <c r="Q22">
        <f t="shared" si="3"/>
        <v>-5.33</v>
      </c>
      <c r="R22">
        <f t="shared" si="0"/>
        <v>135.0244000000001</v>
      </c>
      <c r="S22">
        <f t="shared" si="0"/>
        <v>17.977600000000017</v>
      </c>
      <c r="T22">
        <f t="shared" si="0"/>
        <v>28.408899999999999</v>
      </c>
      <c r="U22">
        <f t="shared" si="12"/>
        <v>13.468886368219167</v>
      </c>
      <c r="V22">
        <f t="shared" si="6"/>
        <v>15.087855104492265</v>
      </c>
      <c r="W22" s="6">
        <f t="shared" si="13"/>
        <v>76.98229726751984</v>
      </c>
      <c r="X22" s="6">
        <f t="shared" si="7"/>
        <v>63</v>
      </c>
      <c r="AF22" s="55">
        <f t="shared" si="10"/>
        <v>2.554975717172947</v>
      </c>
      <c r="AG22">
        <f t="shared" si="11"/>
        <v>-4.4217694559959941</v>
      </c>
      <c r="AH22" s="6">
        <f t="shared" si="8"/>
        <v>-1.7538186029529788</v>
      </c>
    </row>
    <row r="23" spans="1:34" ht="16">
      <c r="A23" s="11" t="s">
        <v>35</v>
      </c>
      <c r="B23" s="11" t="s">
        <v>36</v>
      </c>
      <c r="C23" s="11">
        <v>19</v>
      </c>
      <c r="D23" s="33">
        <v>42793</v>
      </c>
      <c r="E23" s="10">
        <v>39.975000000000001</v>
      </c>
      <c r="F23">
        <f>(1-E23/E4)*100</f>
        <v>74.196359411309061</v>
      </c>
      <c r="G23" s="10">
        <v>58.4</v>
      </c>
      <c r="H23" s="10">
        <v>24.34</v>
      </c>
      <c r="I23" s="10">
        <v>9.6199999999999992</v>
      </c>
      <c r="J23" s="11" t="s">
        <v>21</v>
      </c>
      <c r="K23" s="10">
        <v>70.53</v>
      </c>
      <c r="L23" s="10">
        <v>19.39</v>
      </c>
      <c r="M23" s="10">
        <v>15.02</v>
      </c>
      <c r="O23">
        <f t="shared" si="3"/>
        <v>-12.130000000000003</v>
      </c>
      <c r="P23">
        <f t="shared" si="3"/>
        <v>4.9499999999999993</v>
      </c>
      <c r="Q23">
        <f t="shared" si="3"/>
        <v>-5.4</v>
      </c>
      <c r="R23">
        <f t="shared" si="0"/>
        <v>147.13690000000005</v>
      </c>
      <c r="S23">
        <f t="shared" si="0"/>
        <v>24.502499999999994</v>
      </c>
      <c r="T23">
        <f t="shared" si="0"/>
        <v>29.160000000000004</v>
      </c>
      <c r="U23">
        <f t="shared" si="12"/>
        <v>14.170370496214982</v>
      </c>
      <c r="V23">
        <f t="shared" si="6"/>
        <v>10.665475979011896</v>
      </c>
      <c r="W23" s="6">
        <f t="shared" si="13"/>
        <v>76.948440500006456</v>
      </c>
      <c r="X23" s="6">
        <f t="shared" si="7"/>
        <v>42</v>
      </c>
      <c r="AF23" s="55">
        <f t="shared" si="10"/>
        <v>4.8105497771173784</v>
      </c>
      <c r="AG23">
        <f t="shared" si="11"/>
        <v>-5.2081820932948109</v>
      </c>
      <c r="AH23" s="6">
        <f t="shared" si="8"/>
        <v>-0.14709012409657249</v>
      </c>
    </row>
    <row r="24" spans="1:34" ht="16">
      <c r="A24" s="11" t="s">
        <v>35</v>
      </c>
      <c r="B24" s="11" t="s">
        <v>36</v>
      </c>
      <c r="C24" s="11">
        <v>20</v>
      </c>
      <c r="D24" s="23">
        <v>44660</v>
      </c>
      <c r="E24" s="10">
        <v>48.819899999999997</v>
      </c>
      <c r="F24">
        <f>(1-E24/E4)*100</f>
        <v>68.487025561580168</v>
      </c>
      <c r="G24" s="10">
        <v>51.52</v>
      </c>
      <c r="H24" s="10">
        <v>28.31</v>
      </c>
      <c r="I24" s="10">
        <v>10.26</v>
      </c>
      <c r="J24" s="11" t="s">
        <v>21</v>
      </c>
      <c r="K24" s="10">
        <v>60.93</v>
      </c>
      <c r="L24" s="10">
        <v>23.61</v>
      </c>
      <c r="M24" s="10">
        <v>17.149999999999999</v>
      </c>
      <c r="O24">
        <f t="shared" si="3"/>
        <v>-9.4099999999999966</v>
      </c>
      <c r="P24">
        <f t="shared" si="3"/>
        <v>4.6999999999999993</v>
      </c>
      <c r="Q24">
        <f t="shared" si="3"/>
        <v>-6.8899999999999988</v>
      </c>
      <c r="R24">
        <f t="shared" si="0"/>
        <v>88.548099999999934</v>
      </c>
      <c r="S24">
        <f t="shared" si="0"/>
        <v>22.089999999999993</v>
      </c>
      <c r="T24">
        <f t="shared" si="0"/>
        <v>47.472099999999983</v>
      </c>
      <c r="U24">
        <f t="shared" si="12"/>
        <v>12.574187846537043</v>
      </c>
      <c r="V24">
        <f t="shared" si="6"/>
        <v>20.728319240423176</v>
      </c>
      <c r="W24" s="6">
        <f t="shared" si="13"/>
        <v>75.019135505328791</v>
      </c>
      <c r="X24" s="6">
        <f t="shared" si="7"/>
        <v>1867</v>
      </c>
      <c r="AF24" s="55">
        <f t="shared" si="10"/>
        <v>-22.126078799249527</v>
      </c>
      <c r="AG24">
        <f t="shared" si="11"/>
        <v>11.264226648867737</v>
      </c>
      <c r="AH24" s="6">
        <f t="shared" si="8"/>
        <v>-8.3695204859272483</v>
      </c>
    </row>
    <row r="25" spans="1:34" ht="16">
      <c r="A25" s="11" t="s">
        <v>35</v>
      </c>
      <c r="B25" s="11" t="s">
        <v>36</v>
      </c>
      <c r="C25" s="11">
        <v>21</v>
      </c>
      <c r="D25" s="23">
        <v>44702</v>
      </c>
      <c r="E25" s="10">
        <v>41.561700000000002</v>
      </c>
      <c r="F25">
        <f>(1-E25/E4)*100</f>
        <v>73.172153369481023</v>
      </c>
      <c r="G25" s="10">
        <v>43.11</v>
      </c>
      <c r="H25" s="10">
        <v>26.55</v>
      </c>
      <c r="I25" s="10">
        <v>9.0399999999999991</v>
      </c>
      <c r="J25" s="11" t="s">
        <v>21</v>
      </c>
      <c r="K25" s="10">
        <v>51.4</v>
      </c>
      <c r="L25" s="10">
        <v>20.97</v>
      </c>
      <c r="M25" s="10">
        <v>13.93</v>
      </c>
      <c r="O25">
        <f t="shared" si="3"/>
        <v>-8.2899999999999991</v>
      </c>
      <c r="P25">
        <f t="shared" si="3"/>
        <v>5.5800000000000018</v>
      </c>
      <c r="Q25">
        <f t="shared" si="3"/>
        <v>-4.8900000000000006</v>
      </c>
      <c r="R25">
        <f t="shared" si="0"/>
        <v>68.724099999999993</v>
      </c>
      <c r="S25">
        <f t="shared" si="0"/>
        <v>31.13640000000002</v>
      </c>
      <c r="T25">
        <f t="shared" si="0"/>
        <v>23.912100000000006</v>
      </c>
      <c r="U25">
        <f t="shared" si="12"/>
        <v>11.125313478729488</v>
      </c>
      <c r="V25">
        <f t="shared" si="6"/>
        <v>29.862484225655638</v>
      </c>
      <c r="W25" s="6">
        <f t="shared" si="13"/>
        <v>81.183614837602832</v>
      </c>
      <c r="X25" s="6">
        <f t="shared" si="7"/>
        <v>42</v>
      </c>
      <c r="AF25" s="55">
        <f t="shared" si="10"/>
        <v>14.867297966607874</v>
      </c>
      <c r="AG25">
        <f t="shared" si="11"/>
        <v>11.522607944866813</v>
      </c>
      <c r="AH25" s="6">
        <f t="shared" si="8"/>
        <v>24.676805454787303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8"/>
  <sheetViews>
    <sheetView topLeftCell="C1" zoomScale="130" zoomScaleNormal="130" workbookViewId="0">
      <selection activeCell="W5" sqref="W5:W16"/>
    </sheetView>
  </sheetViews>
  <sheetFormatPr baseColWidth="10" defaultColWidth="8.83203125" defaultRowHeight="14"/>
  <cols>
    <col min="1" max="1" width="10.33203125" style="11" customWidth="1"/>
    <col min="2" max="2" width="9.5" style="11" customWidth="1"/>
    <col min="3" max="3" width="13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28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39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37</v>
      </c>
      <c r="B4" s="11" t="s">
        <v>38</v>
      </c>
      <c r="C4" s="11">
        <v>0</v>
      </c>
      <c r="D4" s="33">
        <v>41656</v>
      </c>
      <c r="E4" s="10">
        <v>20.54</v>
      </c>
      <c r="G4" s="10">
        <v>57.18</v>
      </c>
      <c r="H4" s="10">
        <v>30.52</v>
      </c>
      <c r="I4" s="10">
        <v>3.38</v>
      </c>
      <c r="J4" s="11" t="s">
        <v>39</v>
      </c>
      <c r="K4" s="10">
        <v>62.29</v>
      </c>
      <c r="L4" s="10">
        <v>17.739999999999998</v>
      </c>
      <c r="M4" s="10">
        <v>10.19</v>
      </c>
      <c r="N4" s="13">
        <v>0</v>
      </c>
      <c r="O4">
        <f>G4-K4</f>
        <v>-5.1099999999999994</v>
      </c>
      <c r="P4">
        <f>H4-L4</f>
        <v>12.780000000000001</v>
      </c>
      <c r="Q4">
        <f>I4-M4</f>
        <v>-6.81</v>
      </c>
      <c r="R4">
        <f>O4*O4</f>
        <v>26.112099999999995</v>
      </c>
      <c r="S4">
        <f t="shared" ref="S4:T16" si="0">P4*P4</f>
        <v>163.32840000000002</v>
      </c>
      <c r="T4">
        <f t="shared" si="0"/>
        <v>46.376099999999994</v>
      </c>
      <c r="U4">
        <f>SQRT(R4+S4+T4)</f>
        <v>15.356321174031233</v>
      </c>
      <c r="W4" s="6"/>
      <c r="X4" s="6"/>
      <c r="Y4" s="3">
        <f>I4-M4</f>
        <v>-6.81</v>
      </c>
      <c r="Z4" s="3" t="e">
        <f>#REF!*#REF!</f>
        <v>#REF!</v>
      </c>
      <c r="AA4" s="3" t="e">
        <f>#REF!*#REF!</f>
        <v>#REF!</v>
      </c>
      <c r="AB4" s="3">
        <f t="shared" ref="AB4:AB15" si="1">Y4*Y4</f>
        <v>46.376099999999994</v>
      </c>
      <c r="AC4" s="3" t="e">
        <f>SQRT(Z4+AA4+AB4)</f>
        <v>#REF!</v>
      </c>
      <c r="AD4" s="3"/>
      <c r="AE4" s="8"/>
      <c r="AF4" s="54"/>
      <c r="AH4" s="6"/>
    </row>
    <row r="5" spans="1:34" ht="16">
      <c r="A5" s="11" t="s">
        <v>37</v>
      </c>
      <c r="B5" s="11" t="s">
        <v>38</v>
      </c>
      <c r="C5" s="11">
        <v>1</v>
      </c>
      <c r="D5" s="33">
        <v>41744</v>
      </c>
      <c r="E5" s="10">
        <v>19.43</v>
      </c>
      <c r="F5">
        <f>(1-E5/E4)*100</f>
        <v>5.4040895813047722</v>
      </c>
      <c r="G5" s="10">
        <v>64.040000000000006</v>
      </c>
      <c r="H5" s="10">
        <v>26.21</v>
      </c>
      <c r="I5" s="10">
        <v>6.74</v>
      </c>
      <c r="J5" s="11" t="s">
        <v>39</v>
      </c>
      <c r="K5" s="10">
        <v>69.14</v>
      </c>
      <c r="L5" s="10">
        <v>16.690000000000001</v>
      </c>
      <c r="M5" s="10">
        <v>12.25</v>
      </c>
      <c r="O5">
        <f t="shared" ref="O5:Q16" si="2">G5-K5</f>
        <v>-5.0999999999999943</v>
      </c>
      <c r="P5">
        <f t="shared" si="2"/>
        <v>9.52</v>
      </c>
      <c r="Q5">
        <f t="shared" si="2"/>
        <v>-5.51</v>
      </c>
      <c r="R5">
        <f>O5*O5</f>
        <v>26.009999999999941</v>
      </c>
      <c r="S5">
        <f t="shared" si="0"/>
        <v>90.630399999999995</v>
      </c>
      <c r="T5">
        <f t="shared" si="0"/>
        <v>30.360099999999999</v>
      </c>
      <c r="U5">
        <f t="shared" ref="U5:U15" si="3">SQRT(R5+S5+T5)</f>
        <v>12.124376272617075</v>
      </c>
      <c r="V5">
        <f>(1-U5/U4)*100</f>
        <v>21.046348697627103</v>
      </c>
      <c r="W5" s="6">
        <f t="shared" ref="W5:W11" si="4">(F5*100+((100-F5)*V5))/100</f>
        <v>25.313074741718339</v>
      </c>
      <c r="X5" s="6">
        <f>D5-D4</f>
        <v>88</v>
      </c>
      <c r="Y5" s="3">
        <f>I5-M4</f>
        <v>-3.4499999999999993</v>
      </c>
      <c r="Z5" s="3" t="e">
        <f>#REF!*#REF!</f>
        <v>#REF!</v>
      </c>
      <c r="AA5" s="3" t="e">
        <f>#REF!*#REF!</f>
        <v>#REF!</v>
      </c>
      <c r="AB5" s="3">
        <f t="shared" si="1"/>
        <v>11.902499999999995</v>
      </c>
      <c r="AC5" s="3" t="e">
        <f>SQRT(Z5+AA5+AB5)</f>
        <v>#REF!</v>
      </c>
      <c r="AD5" s="3" t="e">
        <f>(1-AC5/AC4)*100</f>
        <v>#REF!</v>
      </c>
      <c r="AE5" s="8" t="e">
        <f>(F5*100+((100-F5)*AD5))/100</f>
        <v>#REF!</v>
      </c>
      <c r="AF5" s="47">
        <f>(1-E5/E4)*100</f>
        <v>5.4040895813047722</v>
      </c>
      <c r="AG5">
        <f>(1-U5/U4)*100</f>
        <v>21.046348697627103</v>
      </c>
      <c r="AH5" s="6">
        <f>(AF5*100+((100-AF5)*AG5))/100</f>
        <v>25.313074741718339</v>
      </c>
    </row>
    <row r="6" spans="1:34" ht="16">
      <c r="A6" s="11" t="s">
        <v>164</v>
      </c>
      <c r="C6" s="11">
        <v>2</v>
      </c>
      <c r="D6" s="33">
        <v>41891</v>
      </c>
      <c r="F6">
        <f>(1-E6/E4)*100</f>
        <v>100</v>
      </c>
      <c r="W6" s="6"/>
      <c r="X6" s="6">
        <f t="shared" ref="X6:X17" si="5">D6-D5</f>
        <v>147</v>
      </c>
      <c r="Y6" s="3"/>
      <c r="Z6" s="3"/>
      <c r="AA6" s="3"/>
      <c r="AB6" s="3"/>
      <c r="AC6" s="3"/>
      <c r="AD6" s="3"/>
      <c r="AE6" s="8"/>
      <c r="AF6" s="47"/>
      <c r="AH6" s="6">
        <f t="shared" ref="AH6:AH13" si="6">(AF6*100+((100-AF6)*AG6))/100</f>
        <v>0</v>
      </c>
    </row>
    <row r="7" spans="1:34" ht="16">
      <c r="A7" s="11" t="s">
        <v>37</v>
      </c>
      <c r="B7" s="11" t="s">
        <v>38</v>
      </c>
      <c r="C7" s="11">
        <v>3</v>
      </c>
      <c r="D7" s="33">
        <v>41968</v>
      </c>
      <c r="E7" s="10">
        <v>19.515699999999999</v>
      </c>
      <c r="F7">
        <f>(1-E7/E4)*100</f>
        <v>4.9868549172346626</v>
      </c>
      <c r="G7" s="10">
        <v>65.069999999999993</v>
      </c>
      <c r="H7" s="10">
        <v>26.87</v>
      </c>
      <c r="I7" s="10">
        <v>8.1199999999999992</v>
      </c>
      <c r="J7" s="11" t="s">
        <v>39</v>
      </c>
      <c r="K7" s="10">
        <v>67.19</v>
      </c>
      <c r="L7" s="10">
        <v>17.84</v>
      </c>
      <c r="M7" s="10">
        <v>12.96</v>
      </c>
      <c r="O7">
        <f>G7-K7</f>
        <v>-2.1200000000000045</v>
      </c>
      <c r="P7">
        <f t="shared" si="2"/>
        <v>9.0300000000000011</v>
      </c>
      <c r="Q7">
        <f t="shared" si="2"/>
        <v>-4.8400000000000016</v>
      </c>
      <c r="R7">
        <f t="shared" ref="R7:R16" si="7">O7*O7</f>
        <v>4.4944000000000193</v>
      </c>
      <c r="S7">
        <f t="shared" si="0"/>
        <v>81.540900000000022</v>
      </c>
      <c r="T7">
        <f t="shared" si="0"/>
        <v>23.425600000000017</v>
      </c>
      <c r="U7">
        <f t="shared" si="3"/>
        <v>10.462356331152177</v>
      </c>
      <c r="V7">
        <f>(1-U7/U4)*100</f>
        <v>31.869383216307966</v>
      </c>
      <c r="W7" s="6">
        <f t="shared" si="4"/>
        <v>35.266958229527816</v>
      </c>
      <c r="X7" s="6">
        <f t="shared" si="5"/>
        <v>77</v>
      </c>
      <c r="Y7" s="3">
        <f>I7-M4</f>
        <v>-2.0700000000000003</v>
      </c>
      <c r="Z7" s="3" t="e">
        <f>#REF!*#REF!</f>
        <v>#REF!</v>
      </c>
      <c r="AA7" s="3" t="e">
        <f>#REF!*#REF!</f>
        <v>#REF!</v>
      </c>
      <c r="AB7" s="3">
        <f t="shared" si="1"/>
        <v>4.2849000000000013</v>
      </c>
      <c r="AC7" s="3" t="e">
        <f t="shared" ref="AC7:AC16" si="8">SQRT(Z7+AA7+AB7)</f>
        <v>#REF!</v>
      </c>
      <c r="AD7" s="3" t="e">
        <f>(1-AC7/AC4)*100</f>
        <v>#REF!</v>
      </c>
      <c r="AE7" s="8" t="e">
        <f t="shared" ref="AE7:AE16" si="9">(F7*100+((100-F7)*AD7))/100</f>
        <v>#REF!</v>
      </c>
      <c r="AF7" s="47"/>
      <c r="AH7" s="6">
        <f t="shared" si="6"/>
        <v>0</v>
      </c>
    </row>
    <row r="8" spans="1:34" ht="16">
      <c r="A8" s="11" t="s">
        <v>37</v>
      </c>
      <c r="B8" s="11" t="s">
        <v>38</v>
      </c>
      <c r="C8" s="11">
        <v>4</v>
      </c>
      <c r="D8" s="33">
        <v>42122</v>
      </c>
      <c r="E8" s="10">
        <v>16.790600000000001</v>
      </c>
      <c r="F8">
        <f>(1-E8/E4)*100</f>
        <v>18.254138266796481</v>
      </c>
      <c r="G8" s="10">
        <v>64.55</v>
      </c>
      <c r="H8" s="10">
        <v>27.66</v>
      </c>
      <c r="I8" s="10">
        <v>8.35</v>
      </c>
      <c r="J8" s="11" t="s">
        <v>39</v>
      </c>
      <c r="K8" s="10">
        <v>66.650000000000006</v>
      </c>
      <c r="L8" s="10">
        <v>22.02</v>
      </c>
      <c r="M8" s="10">
        <v>12.71</v>
      </c>
      <c r="O8">
        <f t="shared" si="2"/>
        <v>-2.1000000000000085</v>
      </c>
      <c r="P8">
        <f t="shared" si="2"/>
        <v>5.6400000000000006</v>
      </c>
      <c r="Q8">
        <f t="shared" si="2"/>
        <v>-4.3600000000000012</v>
      </c>
      <c r="R8">
        <f t="shared" si="7"/>
        <v>4.4100000000000357</v>
      </c>
      <c r="S8">
        <f t="shared" si="0"/>
        <v>31.809600000000007</v>
      </c>
      <c r="T8">
        <f t="shared" si="0"/>
        <v>19.00960000000001</v>
      </c>
      <c r="U8">
        <f t="shared" si="3"/>
        <v>7.4316350825373583</v>
      </c>
      <c r="V8">
        <f>(1-U8/U4)*100</f>
        <v>51.605368249884954</v>
      </c>
      <c r="W8" s="6">
        <f t="shared" si="4"/>
        <v>60.439391243257951</v>
      </c>
      <c r="X8" s="6">
        <f t="shared" si="5"/>
        <v>154</v>
      </c>
      <c r="Y8" s="3">
        <f>I8-M4</f>
        <v>-1.8399999999999999</v>
      </c>
      <c r="Z8" s="3" t="e">
        <f>#REF!*#REF!</f>
        <v>#REF!</v>
      </c>
      <c r="AA8" s="3" t="e">
        <f>#REF!*#REF!</f>
        <v>#REF!</v>
      </c>
      <c r="AB8" s="3">
        <f t="shared" si="1"/>
        <v>3.3855999999999993</v>
      </c>
      <c r="AC8" s="3" t="e">
        <f t="shared" si="8"/>
        <v>#REF!</v>
      </c>
      <c r="AD8" s="3" t="e">
        <f>(1-AC8/AC4)*100</f>
        <v>#REF!</v>
      </c>
      <c r="AE8" s="8" t="e">
        <f t="shared" si="9"/>
        <v>#REF!</v>
      </c>
      <c r="AF8" s="47">
        <f t="shared" ref="AF8:AF13" si="10">(1-E8/E7)*100</f>
        <v>13.963629283090018</v>
      </c>
      <c r="AG8">
        <f t="shared" ref="AG8:AG13" si="11">(1-U8/U7)*100</f>
        <v>28.967864911948173</v>
      </c>
      <c r="AH8" s="6">
        <f t="shared" si="6"/>
        <v>38.886528927507442</v>
      </c>
    </row>
    <row r="9" spans="1:34" ht="16">
      <c r="A9" s="11" t="s">
        <v>37</v>
      </c>
      <c r="B9" s="11" t="s">
        <v>38</v>
      </c>
      <c r="C9" s="11">
        <v>5</v>
      </c>
      <c r="D9" s="33">
        <v>42262</v>
      </c>
      <c r="E9" s="10">
        <v>16.7867</v>
      </c>
      <c r="F9">
        <f>(1-E9/E4)*100</f>
        <v>18.273125608568641</v>
      </c>
      <c r="G9" s="10">
        <v>66.319999999999993</v>
      </c>
      <c r="H9" s="10">
        <v>25.98</v>
      </c>
      <c r="I9" s="10">
        <v>9.6</v>
      </c>
      <c r="J9" s="11" t="s">
        <v>39</v>
      </c>
      <c r="K9" s="10">
        <v>67.95</v>
      </c>
      <c r="L9" s="10">
        <v>18.5</v>
      </c>
      <c r="M9" s="10">
        <v>13.54</v>
      </c>
      <c r="O9">
        <f t="shared" si="2"/>
        <v>-1.6300000000000097</v>
      </c>
      <c r="P9">
        <f t="shared" si="2"/>
        <v>7.48</v>
      </c>
      <c r="Q9">
        <f t="shared" si="2"/>
        <v>-3.9399999999999995</v>
      </c>
      <c r="R9">
        <f t="shared" si="7"/>
        <v>2.6569000000000313</v>
      </c>
      <c r="S9">
        <f t="shared" si="0"/>
        <v>55.950400000000009</v>
      </c>
      <c r="T9">
        <f t="shared" si="0"/>
        <v>15.523599999999997</v>
      </c>
      <c r="U9">
        <f t="shared" si="3"/>
        <v>8.6099303133068403</v>
      </c>
      <c r="V9">
        <f>(1-U9/U4)*100</f>
        <v>43.932337597451919</v>
      </c>
      <c r="W9" s="6">
        <f t="shared" si="4"/>
        <v>54.177651974057746</v>
      </c>
      <c r="X9" s="6">
        <f t="shared" si="5"/>
        <v>140</v>
      </c>
      <c r="Y9" s="3">
        <f>I9-M4</f>
        <v>-0.58999999999999986</v>
      </c>
      <c r="Z9" s="3" t="e">
        <f>#REF!*#REF!</f>
        <v>#REF!</v>
      </c>
      <c r="AA9" s="3" t="e">
        <f>#REF!*#REF!</f>
        <v>#REF!</v>
      </c>
      <c r="AB9" s="3">
        <f t="shared" si="1"/>
        <v>0.34809999999999985</v>
      </c>
      <c r="AC9" s="3" t="e">
        <f t="shared" si="8"/>
        <v>#REF!</v>
      </c>
      <c r="AD9" s="3" t="e">
        <f>(1-AC9/AC4)*100</f>
        <v>#REF!</v>
      </c>
      <c r="AE9" s="8" t="e">
        <f t="shared" si="9"/>
        <v>#REF!</v>
      </c>
      <c r="AF9" s="47">
        <f t="shared" si="10"/>
        <v>2.322728193157042E-2</v>
      </c>
      <c r="AG9">
        <f t="shared" si="11"/>
        <v>-15.855127676252657</v>
      </c>
      <c r="AH9" s="6">
        <f t="shared" si="6"/>
        <v>-15.828217679115115</v>
      </c>
    </row>
    <row r="10" spans="1:34" ht="16">
      <c r="A10" s="11" t="s">
        <v>37</v>
      </c>
      <c r="B10" s="11" t="s">
        <v>38</v>
      </c>
      <c r="C10" s="11">
        <v>6</v>
      </c>
      <c r="D10" s="33">
        <v>42388</v>
      </c>
      <c r="E10" s="10">
        <v>13.169700000000001</v>
      </c>
      <c r="F10">
        <f>(1-E10/E4)*100</f>
        <v>35.882667964946435</v>
      </c>
      <c r="G10" s="10">
        <v>61.54</v>
      </c>
      <c r="H10" s="10">
        <v>27.02</v>
      </c>
      <c r="I10" s="10">
        <v>7.94</v>
      </c>
      <c r="J10" s="11" t="s">
        <v>39</v>
      </c>
      <c r="K10" s="10">
        <v>71.28</v>
      </c>
      <c r="L10" s="10">
        <v>20.72</v>
      </c>
      <c r="M10" s="10">
        <v>15.24</v>
      </c>
      <c r="O10">
        <f t="shared" si="2"/>
        <v>-9.740000000000002</v>
      </c>
      <c r="P10">
        <f t="shared" si="2"/>
        <v>6.3000000000000007</v>
      </c>
      <c r="Q10">
        <f t="shared" si="2"/>
        <v>-7.3</v>
      </c>
      <c r="R10">
        <f t="shared" si="7"/>
        <v>94.867600000000039</v>
      </c>
      <c r="S10">
        <f>P10*P10</f>
        <v>39.690000000000012</v>
      </c>
      <c r="T10">
        <f>Q10*Q10</f>
        <v>53.29</v>
      </c>
      <c r="U10">
        <f>SQRT(R10+S10+T10)</f>
        <v>13.705750617897586</v>
      </c>
      <c r="V10">
        <f>(1-U10/U4)*100</f>
        <v>10.748476392411577</v>
      </c>
      <c r="W10" s="6">
        <f t="shared" si="4"/>
        <v>42.774304262178312</v>
      </c>
      <c r="X10" s="6">
        <f t="shared" si="5"/>
        <v>126</v>
      </c>
      <c r="Y10" s="3">
        <f>I10-M4</f>
        <v>-2.2499999999999991</v>
      </c>
      <c r="Z10" s="3" t="e">
        <f>#REF!*#REF!</f>
        <v>#REF!</v>
      </c>
      <c r="AA10" s="3" t="e">
        <f>#REF!*#REF!</f>
        <v>#REF!</v>
      </c>
      <c r="AB10" s="3">
        <f>Y10*Y10</f>
        <v>5.0624999999999964</v>
      </c>
      <c r="AC10" s="3" t="e">
        <f t="shared" si="8"/>
        <v>#REF!</v>
      </c>
      <c r="AD10" s="3" t="e">
        <f>(1-AC10/AC4)*100</f>
        <v>#REF!</v>
      </c>
      <c r="AE10" s="8" t="e">
        <f t="shared" si="9"/>
        <v>#REF!</v>
      </c>
      <c r="AF10" s="47">
        <f t="shared" si="10"/>
        <v>21.546819803773221</v>
      </c>
      <c r="AG10">
        <f t="shared" si="11"/>
        <v>-59.185383843525898</v>
      </c>
      <c r="AH10" s="6">
        <f t="shared" si="6"/>
        <v>-24.885996032816639</v>
      </c>
    </row>
    <row r="11" spans="1:34" ht="16">
      <c r="A11" s="11" t="s">
        <v>37</v>
      </c>
      <c r="B11" s="11" t="s">
        <v>38</v>
      </c>
      <c r="C11" s="11">
        <v>7</v>
      </c>
      <c r="D11" s="33">
        <v>42668</v>
      </c>
      <c r="E11" s="10">
        <v>13.1897</v>
      </c>
      <c r="F11">
        <f>(1-E11/E4)*100</f>
        <v>35.785296981499513</v>
      </c>
      <c r="G11" s="10">
        <v>69.239999999999995</v>
      </c>
      <c r="H11" s="10">
        <v>21.4</v>
      </c>
      <c r="I11" s="10">
        <v>8.48</v>
      </c>
      <c r="J11" s="11" t="s">
        <v>39</v>
      </c>
      <c r="K11" s="10">
        <v>67.290000000000006</v>
      </c>
      <c r="L11" s="10">
        <v>15.66</v>
      </c>
      <c r="M11" s="10">
        <v>14.73</v>
      </c>
      <c r="O11">
        <f t="shared" si="2"/>
        <v>1.9499999999999886</v>
      </c>
      <c r="P11">
        <f t="shared" si="2"/>
        <v>5.7399999999999984</v>
      </c>
      <c r="Q11">
        <f t="shared" si="2"/>
        <v>-6.25</v>
      </c>
      <c r="R11">
        <f t="shared" si="7"/>
        <v>3.8024999999999558</v>
      </c>
      <c r="S11">
        <f>P11*P11</f>
        <v>32.94759999999998</v>
      </c>
      <c r="T11">
        <f>Q11*Q11</f>
        <v>39.0625</v>
      </c>
      <c r="U11">
        <f>SQRT(R11+S11+T11)</f>
        <v>8.7070431261134758</v>
      </c>
      <c r="V11">
        <f>(1-U11/U4)*100</f>
        <v>43.299941259122775</v>
      </c>
      <c r="W11" s="6">
        <f t="shared" si="4"/>
        <v>63.59022566823036</v>
      </c>
      <c r="X11" s="6">
        <f t="shared" si="5"/>
        <v>280</v>
      </c>
      <c r="Y11" s="3">
        <f>I11-M4</f>
        <v>-1.7099999999999991</v>
      </c>
      <c r="Z11" s="3" t="e">
        <f>#REF!*#REF!</f>
        <v>#REF!</v>
      </c>
      <c r="AA11" s="3" t="e">
        <f>#REF!*#REF!</f>
        <v>#REF!</v>
      </c>
      <c r="AB11" s="3">
        <f>Y11*Y11</f>
        <v>2.924099999999997</v>
      </c>
      <c r="AC11" s="3" t="e">
        <f t="shared" si="8"/>
        <v>#REF!</v>
      </c>
      <c r="AD11" s="3" t="e">
        <f>(1-AC11/AC4)*100</f>
        <v>#REF!</v>
      </c>
      <c r="AE11" s="8" t="e">
        <f t="shared" si="9"/>
        <v>#REF!</v>
      </c>
      <c r="AF11" s="47">
        <f t="shared" si="10"/>
        <v>-0.15186374784543766</v>
      </c>
      <c r="AG11">
        <f t="shared" si="11"/>
        <v>36.471606927216186</v>
      </c>
      <c r="AH11" s="6">
        <f t="shared" si="6"/>
        <v>36.375130328549879</v>
      </c>
    </row>
    <row r="12" spans="1:34" ht="16">
      <c r="A12" s="11" t="s">
        <v>37</v>
      </c>
      <c r="B12" s="11" t="s">
        <v>38</v>
      </c>
      <c r="C12" s="11">
        <v>8</v>
      </c>
      <c r="D12" s="33">
        <v>42850</v>
      </c>
      <c r="E12" s="10">
        <v>12.629799999999999</v>
      </c>
      <c r="F12">
        <f>(1-E12/E4)*100</f>
        <v>38.511197663096397</v>
      </c>
      <c r="G12" s="10">
        <v>65.06</v>
      </c>
      <c r="H12" s="10">
        <v>26.91</v>
      </c>
      <c r="I12" s="10">
        <v>9.7200000000000006</v>
      </c>
      <c r="J12" s="11" t="s">
        <v>39</v>
      </c>
      <c r="K12" s="10">
        <v>63.66</v>
      </c>
      <c r="L12" s="10">
        <v>17.260000000000002</v>
      </c>
      <c r="M12" s="10">
        <v>13.18</v>
      </c>
      <c r="O12">
        <f t="shared" si="2"/>
        <v>1.4000000000000057</v>
      </c>
      <c r="P12">
        <f t="shared" si="2"/>
        <v>9.6499999999999986</v>
      </c>
      <c r="Q12">
        <f t="shared" si="2"/>
        <v>-3.4599999999999991</v>
      </c>
      <c r="R12">
        <f t="shared" si="7"/>
        <v>1.960000000000016</v>
      </c>
      <c r="S12">
        <f t="shared" si="0"/>
        <v>93.122499999999974</v>
      </c>
      <c r="T12">
        <f t="shared" si="0"/>
        <v>11.971599999999993</v>
      </c>
      <c r="U12">
        <f t="shared" si="3"/>
        <v>10.34669512453131</v>
      </c>
      <c r="V12">
        <f>(1-U12/U4)*100</f>
        <v>32.622566256113487</v>
      </c>
      <c r="W12" s="6">
        <f>(F12*100+((100-F12)*V12))/100</f>
        <v>58.570422945543434</v>
      </c>
      <c r="X12" s="6">
        <f t="shared" si="5"/>
        <v>182</v>
      </c>
      <c r="Y12" s="3">
        <f>I12-M4</f>
        <v>-0.46999999999999886</v>
      </c>
      <c r="Z12" s="3" t="e">
        <f>#REF!*#REF!</f>
        <v>#REF!</v>
      </c>
      <c r="AA12" s="3" t="e">
        <f>#REF!*#REF!</f>
        <v>#REF!</v>
      </c>
      <c r="AB12" s="3">
        <f t="shared" si="1"/>
        <v>0.22089999999999893</v>
      </c>
      <c r="AC12" s="3" t="e">
        <f t="shared" si="8"/>
        <v>#REF!</v>
      </c>
      <c r="AD12" s="3" t="e">
        <f>(1-AC12/AC4)*100</f>
        <v>#REF!</v>
      </c>
      <c r="AE12" s="8" t="e">
        <f t="shared" si="9"/>
        <v>#REF!</v>
      </c>
      <c r="AF12" s="47">
        <f t="shared" si="10"/>
        <v>4.2449790366725582</v>
      </c>
      <c r="AG12">
        <f t="shared" si="11"/>
        <v>-18.831329702506228</v>
      </c>
      <c r="AH12" s="6">
        <f t="shared" si="6"/>
        <v>-13.786964667635587</v>
      </c>
    </row>
    <row r="13" spans="1:34" ht="16">
      <c r="A13" s="11" t="s">
        <v>37</v>
      </c>
      <c r="B13" s="11" t="s">
        <v>38</v>
      </c>
      <c r="C13" s="11">
        <v>9</v>
      </c>
      <c r="D13" s="33">
        <v>43018</v>
      </c>
      <c r="E13" s="10">
        <v>11.7563</v>
      </c>
      <c r="F13">
        <f>(1-E13/E4)*100</f>
        <v>42.763875365141189</v>
      </c>
      <c r="G13" s="10">
        <v>67.12</v>
      </c>
      <c r="H13" s="10">
        <v>24.64</v>
      </c>
      <c r="I13" s="10">
        <v>8.9700000000000006</v>
      </c>
      <c r="J13" s="11" t="s">
        <v>39</v>
      </c>
      <c r="K13" s="10">
        <v>67.010000000000005</v>
      </c>
      <c r="L13" s="10">
        <v>16.09</v>
      </c>
      <c r="M13" s="10">
        <v>15.3</v>
      </c>
      <c r="O13">
        <f t="shared" si="2"/>
        <v>0.10999999999999943</v>
      </c>
      <c r="P13">
        <f t="shared" si="2"/>
        <v>8.5500000000000007</v>
      </c>
      <c r="Q13">
        <f t="shared" si="2"/>
        <v>-6.33</v>
      </c>
      <c r="R13">
        <f t="shared" si="7"/>
        <v>1.2099999999999875E-2</v>
      </c>
      <c r="S13">
        <f t="shared" si="0"/>
        <v>73.102500000000006</v>
      </c>
      <c r="T13">
        <f t="shared" si="0"/>
        <v>40.068899999999999</v>
      </c>
      <c r="U13">
        <f t="shared" si="3"/>
        <v>10.638773425541123</v>
      </c>
      <c r="V13">
        <f>(1-U13/U4)*100</f>
        <v>30.720559273453208</v>
      </c>
      <c r="W13" s="6">
        <f>(F13*100+((100-F13)*V13))/100</f>
        <v>60.347132959420549</v>
      </c>
      <c r="X13" s="6">
        <f t="shared" si="5"/>
        <v>168</v>
      </c>
      <c r="Y13" s="3">
        <f>I13-M4</f>
        <v>-1.2199999999999989</v>
      </c>
      <c r="Z13" s="3" t="e">
        <f>#REF!*#REF!</f>
        <v>#REF!</v>
      </c>
      <c r="AA13" s="3" t="e">
        <f>#REF!*#REF!</f>
        <v>#REF!</v>
      </c>
      <c r="AB13" s="3">
        <f t="shared" si="1"/>
        <v>1.4883999999999973</v>
      </c>
      <c r="AC13" s="3" t="e">
        <f t="shared" si="8"/>
        <v>#REF!</v>
      </c>
      <c r="AD13" s="3" t="e">
        <f>(1-AC13/AC5)*100</f>
        <v>#REF!</v>
      </c>
      <c r="AE13" s="8" t="e">
        <f t="shared" si="9"/>
        <v>#REF!</v>
      </c>
      <c r="AF13" s="47">
        <f t="shared" si="10"/>
        <v>6.9161823623493657</v>
      </c>
      <c r="AG13">
        <f t="shared" si="11"/>
        <v>-2.822913959427642</v>
      </c>
      <c r="AH13" s="6">
        <f t="shared" si="6"/>
        <v>4.2885062802879563</v>
      </c>
    </row>
    <row r="14" spans="1:34" ht="16">
      <c r="A14" s="11" t="s">
        <v>164</v>
      </c>
      <c r="C14" s="11">
        <v>10</v>
      </c>
      <c r="D14" s="33">
        <v>43137</v>
      </c>
      <c r="F14">
        <f>(1-E14/E4)*100</f>
        <v>100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7"/>
        <v>0</v>
      </c>
      <c r="S14">
        <f t="shared" si="0"/>
        <v>0</v>
      </c>
      <c r="T14">
        <f t="shared" si="0"/>
        <v>0</v>
      </c>
      <c r="U14">
        <f t="shared" si="3"/>
        <v>0</v>
      </c>
      <c r="V14">
        <f>(1-U14/U4)*100</f>
        <v>100</v>
      </c>
      <c r="W14" s="6">
        <f>(F14*100+((100-F14)*V14))/100</f>
        <v>100</v>
      </c>
      <c r="X14" s="6">
        <f t="shared" si="5"/>
        <v>119</v>
      </c>
      <c r="Y14" s="3">
        <f>I14-M4</f>
        <v>-10.19</v>
      </c>
      <c r="Z14" s="3" t="e">
        <f>#REF!*#REF!</f>
        <v>#REF!</v>
      </c>
      <c r="AA14" s="3" t="e">
        <f>#REF!*#REF!</f>
        <v>#REF!</v>
      </c>
      <c r="AB14" s="3">
        <f t="shared" si="1"/>
        <v>103.83609999999999</v>
      </c>
      <c r="AC14" s="3" t="e">
        <f t="shared" si="8"/>
        <v>#REF!</v>
      </c>
      <c r="AD14" s="3" t="e">
        <f>(1-AC14/AC7)*100</f>
        <v>#REF!</v>
      </c>
      <c r="AE14" s="8" t="e">
        <f t="shared" si="9"/>
        <v>#REF!</v>
      </c>
      <c r="AF14" s="47"/>
      <c r="AH14" s="6"/>
    </row>
    <row r="15" spans="1:34" ht="16">
      <c r="A15" s="11" t="s">
        <v>164</v>
      </c>
      <c r="C15" s="11">
        <v>11</v>
      </c>
      <c r="D15" s="33">
        <v>43382</v>
      </c>
      <c r="F15">
        <f>(1-E15/E4)*100</f>
        <v>100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7"/>
        <v>0</v>
      </c>
      <c r="S15">
        <f t="shared" si="0"/>
        <v>0</v>
      </c>
      <c r="T15">
        <f t="shared" si="0"/>
        <v>0</v>
      </c>
      <c r="U15">
        <f t="shared" si="3"/>
        <v>0</v>
      </c>
      <c r="V15">
        <f>(1-U15/U4)*100</f>
        <v>100</v>
      </c>
      <c r="W15" s="6">
        <f>(F15*100+((100-F15)*V15))/100</f>
        <v>100</v>
      </c>
      <c r="X15" s="6">
        <f t="shared" si="5"/>
        <v>245</v>
      </c>
      <c r="Y15" s="3">
        <f>I15-M4</f>
        <v>-10.19</v>
      </c>
      <c r="Z15" s="3" t="e">
        <f>#REF!*#REF!</f>
        <v>#REF!</v>
      </c>
      <c r="AA15" s="3" t="e">
        <f>#REF!*#REF!</f>
        <v>#REF!</v>
      </c>
      <c r="AB15" s="3">
        <f t="shared" si="1"/>
        <v>103.83609999999999</v>
      </c>
      <c r="AC15" s="3" t="e">
        <f t="shared" si="8"/>
        <v>#REF!</v>
      </c>
      <c r="AD15" s="3" t="e">
        <f>(1-AC15/AC8)*100</f>
        <v>#REF!</v>
      </c>
      <c r="AE15" s="8" t="e">
        <f t="shared" si="9"/>
        <v>#REF!</v>
      </c>
      <c r="AF15" s="47"/>
      <c r="AH15" s="6"/>
    </row>
    <row r="16" spans="1:34" ht="16">
      <c r="A16" s="11" t="s">
        <v>37</v>
      </c>
      <c r="B16" s="11" t="s">
        <v>38</v>
      </c>
      <c r="C16" s="11">
        <v>12</v>
      </c>
      <c r="D16" s="33">
        <v>43529</v>
      </c>
      <c r="E16" s="10">
        <v>10.622</v>
      </c>
      <c r="F16">
        <f>(1-E16/E4)*100</f>
        <v>48.286270691333975</v>
      </c>
      <c r="G16" s="10">
        <v>63.15</v>
      </c>
      <c r="H16" s="10">
        <v>25.02</v>
      </c>
      <c r="I16" s="10">
        <v>10.81</v>
      </c>
      <c r="J16" s="11" t="s">
        <v>39</v>
      </c>
      <c r="K16" s="10">
        <v>61.58</v>
      </c>
      <c r="L16" s="10">
        <v>21.01</v>
      </c>
      <c r="M16" s="10">
        <v>15.65</v>
      </c>
      <c r="O16">
        <f t="shared" si="2"/>
        <v>1.5700000000000003</v>
      </c>
      <c r="P16">
        <f t="shared" si="2"/>
        <v>4.009999999999998</v>
      </c>
      <c r="Q16">
        <f t="shared" si="2"/>
        <v>-4.84</v>
      </c>
      <c r="R16">
        <f t="shared" si="7"/>
        <v>2.464900000000001</v>
      </c>
      <c r="S16">
        <f t="shared" si="0"/>
        <v>16.080099999999984</v>
      </c>
      <c r="T16">
        <f t="shared" si="0"/>
        <v>23.425599999999999</v>
      </c>
      <c r="U16">
        <f>SQRT(R16+S16+T16)</f>
        <v>6.4784720420790567</v>
      </c>
      <c r="V16">
        <f>(1-U16/U4)*100</f>
        <v>57.812343407907683</v>
      </c>
      <c r="W16" s="6">
        <f>(F16*100+((100-F16)*V16))/100</f>
        <v>78.18318946829578</v>
      </c>
      <c r="X16" s="6">
        <f t="shared" si="5"/>
        <v>147</v>
      </c>
      <c r="Y16" s="3">
        <f>I16-M4</f>
        <v>0.62000000000000099</v>
      </c>
      <c r="Z16" s="3" t="e">
        <f>#REF!*#REF!</f>
        <v>#REF!</v>
      </c>
      <c r="AA16" s="3" t="e">
        <f>#REF!*#REF!</f>
        <v>#REF!</v>
      </c>
      <c r="AB16" s="3">
        <f>Y16*Y16</f>
        <v>0.38440000000000124</v>
      </c>
      <c r="AC16" s="3" t="e">
        <f t="shared" si="8"/>
        <v>#REF!</v>
      </c>
      <c r="AD16" s="3" t="e">
        <f>(1-AC16/AC9)*100</f>
        <v>#REF!</v>
      </c>
      <c r="AE16" s="8" t="e">
        <f t="shared" si="9"/>
        <v>#REF!</v>
      </c>
      <c r="AF16" s="47"/>
      <c r="AH16" s="6"/>
    </row>
    <row r="17" spans="1:34">
      <c r="A17" s="11" t="s">
        <v>164</v>
      </c>
      <c r="C17" s="11">
        <v>13</v>
      </c>
      <c r="D17" s="33">
        <v>43850</v>
      </c>
      <c r="F17">
        <f>(1-E17/E4)*100</f>
        <v>100</v>
      </c>
      <c r="X17" s="6">
        <f t="shared" si="5"/>
        <v>321</v>
      </c>
      <c r="AH17" s="6"/>
    </row>
    <row r="18" spans="1:34">
      <c r="C18" s="11">
        <v>14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18"/>
  <sheetViews>
    <sheetView topLeftCell="W1" zoomScale="120" zoomScaleNormal="120" workbookViewId="0">
      <selection activeCell="W6" sqref="W6:W1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>
        <v>0</v>
      </c>
      <c r="D4" s="33">
        <v>41719</v>
      </c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163</v>
      </c>
      <c r="B5" s="11" t="s">
        <v>162</v>
      </c>
      <c r="C5" s="11">
        <v>1</v>
      </c>
      <c r="D5" s="33">
        <v>41883</v>
      </c>
      <c r="E5" s="10">
        <v>10.59</v>
      </c>
      <c r="G5" s="10">
        <v>55.88</v>
      </c>
      <c r="H5" s="10">
        <v>31.86</v>
      </c>
      <c r="I5" s="10">
        <v>7.72</v>
      </c>
      <c r="J5" s="11" t="s">
        <v>21</v>
      </c>
      <c r="K5" s="10">
        <v>64.239999999999995</v>
      </c>
      <c r="L5" s="10">
        <v>22.76</v>
      </c>
      <c r="M5" s="10">
        <v>14.78</v>
      </c>
      <c r="N5" s="13">
        <v>0</v>
      </c>
      <c r="O5">
        <f>G5-K5</f>
        <v>-8.3599999999999923</v>
      </c>
      <c r="P5">
        <f>H5-L5</f>
        <v>9.0999999999999979</v>
      </c>
      <c r="Q5">
        <f>I5-M5</f>
        <v>-7.06</v>
      </c>
      <c r="R5">
        <f>O5*O5</f>
        <v>69.889599999999874</v>
      </c>
      <c r="S5">
        <f t="shared" ref="S5:T17" si="0">P5*P5</f>
        <v>82.80999999999996</v>
      </c>
      <c r="T5">
        <f t="shared" si="0"/>
        <v>49.843599999999995</v>
      </c>
      <c r="U5">
        <f>SQRT(R5+S5+T5)</f>
        <v>14.231767283088908</v>
      </c>
      <c r="W5" s="6"/>
      <c r="X5" s="6">
        <f>D5-D4</f>
        <v>164</v>
      </c>
      <c r="Y5" s="3">
        <f>I5-M5</f>
        <v>-7.06</v>
      </c>
      <c r="Z5" s="3" t="e">
        <f>#REF!*#REF!</f>
        <v>#REF!</v>
      </c>
      <c r="AA5" s="3" t="e">
        <f>#REF!*#REF!</f>
        <v>#REF!</v>
      </c>
      <c r="AB5" s="3">
        <f t="shared" ref="AB5:AB16" si="1">Y5*Y5</f>
        <v>49.843599999999995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163</v>
      </c>
      <c r="B6" s="11" t="s">
        <v>162</v>
      </c>
      <c r="C6" s="11">
        <v>2</v>
      </c>
      <c r="D6" s="33">
        <v>41939</v>
      </c>
      <c r="E6" s="10">
        <v>10.055999999999999</v>
      </c>
      <c r="F6">
        <f>(1-E6/E5)*100</f>
        <v>5.0424929178470297</v>
      </c>
      <c r="G6" s="10">
        <v>60.43</v>
      </c>
      <c r="H6" s="10">
        <v>30.67</v>
      </c>
      <c r="I6" s="10">
        <v>9.82</v>
      </c>
      <c r="J6" s="11" t="s">
        <v>21</v>
      </c>
      <c r="K6" s="10">
        <v>63.75</v>
      </c>
      <c r="L6" s="10">
        <v>21.7</v>
      </c>
      <c r="M6" s="10">
        <v>15.57</v>
      </c>
      <c r="O6">
        <f t="shared" ref="O6:Q17" si="3">G6-K6</f>
        <v>-3.3200000000000003</v>
      </c>
      <c r="P6">
        <f t="shared" si="3"/>
        <v>8.9700000000000024</v>
      </c>
      <c r="Q6">
        <f t="shared" si="3"/>
        <v>-5.75</v>
      </c>
      <c r="R6">
        <f t="shared" ref="R6:T15" si="4">O6*O6</f>
        <v>11.022400000000001</v>
      </c>
      <c r="S6">
        <f t="shared" si="0"/>
        <v>80.460900000000038</v>
      </c>
      <c r="T6">
        <f t="shared" si="0"/>
        <v>33.0625</v>
      </c>
      <c r="U6">
        <f t="shared" ref="U6:U16" si="5">SQRT(R6+S6+T6)</f>
        <v>11.160008960569881</v>
      </c>
      <c r="V6">
        <f>(1-U6/U5)*100</f>
        <v>21.583815006370198</v>
      </c>
      <c r="W6" s="6">
        <f t="shared" ref="W6:W12" si="6">(F6*100+((100-F6)*V6))/100</f>
        <v>25.537945581119807</v>
      </c>
      <c r="X6" s="6">
        <f t="shared" ref="X6:X14" si="7">D6-D5</f>
        <v>56</v>
      </c>
      <c r="Y6" s="3">
        <f>I6-M5</f>
        <v>-4.9599999999999991</v>
      </c>
      <c r="Z6" s="3" t="e">
        <f>#REF!*#REF!</f>
        <v>#REF!</v>
      </c>
      <c r="AA6" s="3" t="e">
        <f>#REF!*#REF!</f>
        <v>#REF!</v>
      </c>
      <c r="AB6" s="3">
        <f t="shared" si="1"/>
        <v>24.601599999999991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5.0424929178470297</v>
      </c>
      <c r="AG6">
        <f>(1-U6/U5)*100</f>
        <v>21.583815006370198</v>
      </c>
      <c r="AH6" s="6">
        <f>(AF6*100+((100-AF6)*AG6))/100</f>
        <v>25.537945581119807</v>
      </c>
    </row>
    <row r="7" spans="1:34" ht="16">
      <c r="A7" s="11" t="s">
        <v>163</v>
      </c>
      <c r="B7" s="11" t="s">
        <v>162</v>
      </c>
      <c r="C7" s="11">
        <v>3</v>
      </c>
      <c r="D7" s="33">
        <v>42023</v>
      </c>
      <c r="E7" s="10">
        <v>8.82</v>
      </c>
      <c r="F7">
        <f>(1-E7/E5)*100</f>
        <v>16.713881019830023</v>
      </c>
      <c r="G7" s="10">
        <v>60.06</v>
      </c>
      <c r="H7" s="10">
        <v>31.9</v>
      </c>
      <c r="I7" s="10">
        <v>10.11</v>
      </c>
      <c r="J7" s="11" t="s">
        <v>21</v>
      </c>
      <c r="K7" s="10">
        <v>63.26</v>
      </c>
      <c r="L7" s="10">
        <v>25.41</v>
      </c>
      <c r="M7" s="10">
        <v>12.77</v>
      </c>
      <c r="O7">
        <f>G7-K7</f>
        <v>-3.1999999999999957</v>
      </c>
      <c r="P7">
        <f t="shared" si="3"/>
        <v>6.4899999999999984</v>
      </c>
      <c r="Q7">
        <f t="shared" si="3"/>
        <v>-2.66</v>
      </c>
      <c r="R7">
        <f t="shared" si="4"/>
        <v>10.239999999999974</v>
      </c>
      <c r="S7">
        <f t="shared" si="0"/>
        <v>42.120099999999979</v>
      </c>
      <c r="T7">
        <f t="shared" si="0"/>
        <v>7.0756000000000006</v>
      </c>
      <c r="U7">
        <f t="shared" si="5"/>
        <v>7.7094552336724771</v>
      </c>
      <c r="V7">
        <f>(1-U7/U5)*100</f>
        <v>45.829248888622978</v>
      </c>
      <c r="W7" s="6">
        <f t="shared" si="6"/>
        <v>54.883283776926781</v>
      </c>
      <c r="X7" s="6">
        <f t="shared" si="7"/>
        <v>84</v>
      </c>
      <c r="Y7" s="3">
        <f>I7-M5</f>
        <v>-4.67</v>
      </c>
      <c r="Z7" s="3" t="e">
        <f>#REF!*#REF!</f>
        <v>#REF!</v>
      </c>
      <c r="AA7" s="3" t="e">
        <f>#REF!*#REF!</f>
        <v>#REF!</v>
      </c>
      <c r="AB7" s="3">
        <f t="shared" si="1"/>
        <v>21.808899999999998</v>
      </c>
      <c r="AC7" s="3" t="e">
        <f t="shared" si="2"/>
        <v>#REF!</v>
      </c>
      <c r="AD7" s="3" t="e">
        <f>(1-AC7/AC5)*100</f>
        <v>#REF!</v>
      </c>
      <c r="AE7" s="8" t="e">
        <f>(F7*100+((100-F7)*AD7))/100</f>
        <v>#REF!</v>
      </c>
      <c r="AF7" s="55">
        <f>(1-E7/E6)*100</f>
        <v>12.29116945107398</v>
      </c>
      <c r="AG7">
        <f>(1-U7/U6)*100</f>
        <v>30.918915379806311</v>
      </c>
      <c r="AH7" s="6">
        <f t="shared" ref="AH7:AH14" si="8">(AF7*100+((100-AF7)*AG7))/100</f>
        <v>39.409788549114126</v>
      </c>
    </row>
    <row r="8" spans="1:34" ht="16">
      <c r="A8" s="11" t="s">
        <v>143</v>
      </c>
      <c r="C8" s="11">
        <v>4</v>
      </c>
      <c r="D8" s="33">
        <v>42080</v>
      </c>
      <c r="W8" s="6"/>
      <c r="X8" s="6">
        <f t="shared" si="7"/>
        <v>57</v>
      </c>
      <c r="Y8" s="3"/>
      <c r="Z8" s="3"/>
      <c r="AA8" s="3"/>
      <c r="AB8" s="3"/>
      <c r="AC8" s="3"/>
      <c r="AD8" s="3"/>
      <c r="AE8" s="8"/>
      <c r="AF8" s="55"/>
      <c r="AH8" s="6">
        <f t="shared" si="8"/>
        <v>0</v>
      </c>
    </row>
    <row r="9" spans="1:34" ht="16">
      <c r="A9" s="11" t="s">
        <v>163</v>
      </c>
      <c r="B9" s="11" t="s">
        <v>162</v>
      </c>
      <c r="C9" s="11">
        <v>5</v>
      </c>
      <c r="D9" s="33">
        <v>42142</v>
      </c>
      <c r="E9" s="10">
        <v>9.1229999999999993</v>
      </c>
      <c r="F9">
        <f>(1-E9/E5)*100</f>
        <v>13.852691218130319</v>
      </c>
      <c r="G9" s="10">
        <v>65.39</v>
      </c>
      <c r="H9" s="10">
        <v>28.15</v>
      </c>
      <c r="I9" s="10">
        <v>12.09</v>
      </c>
      <c r="J9" s="11" t="s">
        <v>21</v>
      </c>
      <c r="K9" s="10">
        <v>65.78</v>
      </c>
      <c r="L9" s="10">
        <v>20.12</v>
      </c>
      <c r="M9" s="10">
        <v>14.49</v>
      </c>
      <c r="O9">
        <f>G9-K9</f>
        <v>-0.39000000000000057</v>
      </c>
      <c r="P9">
        <f t="shared" si="3"/>
        <v>8.0299999999999976</v>
      </c>
      <c r="Q9">
        <f t="shared" si="3"/>
        <v>-2.4000000000000004</v>
      </c>
      <c r="R9">
        <f t="shared" si="4"/>
        <v>0.15210000000000046</v>
      </c>
      <c r="S9">
        <f t="shared" si="0"/>
        <v>64.480899999999963</v>
      </c>
      <c r="T9">
        <f t="shared" si="0"/>
        <v>5.7600000000000016</v>
      </c>
      <c r="U9">
        <f t="shared" si="5"/>
        <v>8.3900536351086554</v>
      </c>
      <c r="V9">
        <f>(1-U9/U5)*100</f>
        <v>41.04700092251894</v>
      </c>
      <c r="W9" s="6">
        <f t="shared" si="6"/>
        <v>49.213577848549612</v>
      </c>
      <c r="X9" s="6">
        <f t="shared" si="7"/>
        <v>62</v>
      </c>
      <c r="Y9" s="3">
        <f>I9-M5</f>
        <v>-2.6899999999999995</v>
      </c>
      <c r="Z9" s="3" t="e">
        <f>#REF!*#REF!</f>
        <v>#REF!</v>
      </c>
      <c r="AA9" s="3" t="e">
        <f>#REF!*#REF!</f>
        <v>#REF!</v>
      </c>
      <c r="AB9" s="3">
        <f t="shared" si="1"/>
        <v>7.2360999999999978</v>
      </c>
      <c r="AC9" s="3" t="e">
        <f t="shared" si="2"/>
        <v>#REF!</v>
      </c>
      <c r="AD9" s="3" t="e">
        <f>(1-AC9/AC5)*100</f>
        <v>#REF!</v>
      </c>
      <c r="AE9" s="8" t="e">
        <f t="shared" ref="AE9:AE17" si="9">(F9*100+((100-F9)*AD9))/100</f>
        <v>#REF!</v>
      </c>
      <c r="AF9" s="55"/>
      <c r="AH9" s="6">
        <f t="shared" si="8"/>
        <v>0</v>
      </c>
    </row>
    <row r="10" spans="1:34" ht="16">
      <c r="A10" s="11" t="s">
        <v>163</v>
      </c>
      <c r="B10" s="11" t="s">
        <v>162</v>
      </c>
      <c r="C10" s="11">
        <v>6</v>
      </c>
      <c r="D10" s="33">
        <v>42248</v>
      </c>
      <c r="E10" s="10">
        <v>7.23</v>
      </c>
      <c r="F10">
        <f>(1-E10/E5)*100</f>
        <v>31.728045325779032</v>
      </c>
      <c r="G10" s="10">
        <v>63.96</v>
      </c>
      <c r="H10" s="10">
        <v>28.96</v>
      </c>
      <c r="I10" s="10">
        <v>12.47</v>
      </c>
      <c r="J10" s="11" t="s">
        <v>21</v>
      </c>
      <c r="K10" s="10">
        <v>64.569999999999993</v>
      </c>
      <c r="L10" s="10">
        <v>20.95</v>
      </c>
      <c r="M10" s="10">
        <v>15.44</v>
      </c>
      <c r="O10">
        <f>G10-K10</f>
        <v>-0.60999999999999233</v>
      </c>
      <c r="P10">
        <f t="shared" si="3"/>
        <v>8.0100000000000016</v>
      </c>
      <c r="Q10">
        <f t="shared" si="3"/>
        <v>-2.9699999999999989</v>
      </c>
      <c r="R10">
        <f t="shared" si="4"/>
        <v>0.37209999999999066</v>
      </c>
      <c r="S10">
        <f t="shared" si="0"/>
        <v>64.160100000000028</v>
      </c>
      <c r="T10">
        <f t="shared" si="0"/>
        <v>8.8208999999999929</v>
      </c>
      <c r="U10">
        <f t="shared" si="5"/>
        <v>8.5646424326996868</v>
      </c>
      <c r="V10">
        <f>(1-U10/U5)*100</f>
        <v>39.820246759678682</v>
      </c>
      <c r="W10" s="6">
        <f t="shared" si="6"/>
        <v>58.914106144709805</v>
      </c>
      <c r="X10" s="6">
        <f t="shared" si="7"/>
        <v>106</v>
      </c>
      <c r="Y10" s="3">
        <f>I10-M5</f>
        <v>-2.3099999999999987</v>
      </c>
      <c r="Z10" s="3" t="e">
        <f>#REF!*#REF!</f>
        <v>#REF!</v>
      </c>
      <c r="AA10" s="3" t="e">
        <f>#REF!*#REF!</f>
        <v>#REF!</v>
      </c>
      <c r="AB10" s="3">
        <f t="shared" si="1"/>
        <v>5.3360999999999938</v>
      </c>
      <c r="AC10" s="3" t="e">
        <f t="shared" si="2"/>
        <v>#REF!</v>
      </c>
      <c r="AD10" s="3" t="e">
        <f>(1-AC10/AC5)*100</f>
        <v>#REF!</v>
      </c>
      <c r="AE10" s="8" t="e">
        <f t="shared" si="9"/>
        <v>#REF!</v>
      </c>
      <c r="AF10" s="55">
        <f>(1-E10/E9)*100</f>
        <v>20.749753370601766</v>
      </c>
      <c r="AG10">
        <f>(1-U10/U9)*100</f>
        <v>-2.0809020440638815</v>
      </c>
      <c r="AH10" s="6">
        <f t="shared" si="8"/>
        <v>19.100633368564949</v>
      </c>
    </row>
    <row r="11" spans="1:34" ht="16">
      <c r="A11" s="11" t="s">
        <v>163</v>
      </c>
      <c r="B11" s="11" t="s">
        <v>162</v>
      </c>
      <c r="C11" s="11">
        <v>7</v>
      </c>
      <c r="D11" s="33">
        <v>42311</v>
      </c>
      <c r="E11" s="10">
        <v>6.65</v>
      </c>
      <c r="F11">
        <f>(1-E11/E5)*100</f>
        <v>37.204910292728989</v>
      </c>
      <c r="G11" s="10">
        <v>62.4</v>
      </c>
      <c r="H11" s="10">
        <v>29.63</v>
      </c>
      <c r="I11" s="10">
        <v>13.21</v>
      </c>
      <c r="J11" s="11" t="s">
        <v>21</v>
      </c>
      <c r="K11" s="10">
        <v>63.02</v>
      </c>
      <c r="L11" s="10">
        <v>21.76</v>
      </c>
      <c r="M11" s="10">
        <v>14.89</v>
      </c>
      <c r="O11">
        <f>G11-K11</f>
        <v>-0.62000000000000455</v>
      </c>
      <c r="P11">
        <f>H11-L11</f>
        <v>7.8699999999999974</v>
      </c>
      <c r="Q11">
        <f>I11-M11</f>
        <v>-1.6799999999999997</v>
      </c>
      <c r="R11">
        <f t="shared" si="4"/>
        <v>0.38440000000000563</v>
      </c>
      <c r="S11">
        <f t="shared" si="4"/>
        <v>61.936899999999959</v>
      </c>
      <c r="T11">
        <f t="shared" si="4"/>
        <v>2.8223999999999991</v>
      </c>
      <c r="U11">
        <f>SQRT(R11+S11+T11)</f>
        <v>8.0711647238796935</v>
      </c>
      <c r="V11">
        <f>(1-U11/U5)*100</f>
        <v>43.287684773553281</v>
      </c>
      <c r="W11" s="6">
        <f t="shared" si="6"/>
        <v>64.387450778482474</v>
      </c>
      <c r="X11" s="6">
        <f t="shared" si="7"/>
        <v>63</v>
      </c>
      <c r="Y11" s="3">
        <f>I11-M5</f>
        <v>-1.5699999999999985</v>
      </c>
      <c r="Z11" s="3" t="e">
        <f>#REF!*#REF!</f>
        <v>#REF!</v>
      </c>
      <c r="AA11" s="3" t="e">
        <f>#REF!*#REF!</f>
        <v>#REF!</v>
      </c>
      <c r="AB11" s="3">
        <f>Y11*Y11</f>
        <v>2.4648999999999952</v>
      </c>
      <c r="AC11" s="3" t="e">
        <f t="shared" si="2"/>
        <v>#REF!</v>
      </c>
      <c r="AD11" s="3" t="e">
        <f>(1-AC11/AC5)*100</f>
        <v>#REF!</v>
      </c>
      <c r="AE11" s="8" t="e">
        <f t="shared" si="9"/>
        <v>#REF!</v>
      </c>
      <c r="AF11" s="55">
        <f>(1-E11/E10)*100</f>
        <v>8.0221300138312639</v>
      </c>
      <c r="AG11">
        <f>(1-U11/U10)*100</f>
        <v>5.7618016478528267</v>
      </c>
      <c r="AH11" s="6">
        <f t="shared" si="8"/>
        <v>13.321712442354265</v>
      </c>
    </row>
    <row r="12" spans="1:34" ht="16">
      <c r="A12" s="11" t="s">
        <v>163</v>
      </c>
      <c r="B12" s="11" t="s">
        <v>162</v>
      </c>
      <c r="C12" s="11">
        <v>8</v>
      </c>
      <c r="D12" s="33">
        <v>42436</v>
      </c>
      <c r="E12" s="10">
        <v>5.0890000000000004</v>
      </c>
      <c r="F12">
        <f>(1-E12/E5)*100</f>
        <v>51.945231350330488</v>
      </c>
      <c r="G12" s="10">
        <v>64.84</v>
      </c>
      <c r="H12" s="10">
        <v>31.12</v>
      </c>
      <c r="I12" s="10">
        <v>11.58</v>
      </c>
      <c r="J12" s="11" t="s">
        <v>21</v>
      </c>
      <c r="K12" s="10">
        <v>67.53</v>
      </c>
      <c r="L12" s="10">
        <v>23.36</v>
      </c>
      <c r="M12" s="10">
        <v>14.09</v>
      </c>
      <c r="O12">
        <f t="shared" si="3"/>
        <v>-2.6899999999999977</v>
      </c>
      <c r="P12">
        <f t="shared" si="3"/>
        <v>7.7600000000000016</v>
      </c>
      <c r="Q12">
        <f t="shared" si="3"/>
        <v>-2.5099999999999998</v>
      </c>
      <c r="R12">
        <f t="shared" si="4"/>
        <v>7.236099999999988</v>
      </c>
      <c r="S12">
        <f t="shared" si="4"/>
        <v>60.217600000000026</v>
      </c>
      <c r="T12">
        <f t="shared" si="4"/>
        <v>6.3000999999999987</v>
      </c>
      <c r="U12">
        <f>SQRT(R12+S12+T12)</f>
        <v>8.5880032603626795</v>
      </c>
      <c r="V12">
        <f>(1-U12/U5)*100</f>
        <v>39.656101104411036</v>
      </c>
      <c r="W12" s="6">
        <f t="shared" si="6"/>
        <v>71.001878991534255</v>
      </c>
      <c r="X12" s="6">
        <f t="shared" si="7"/>
        <v>125</v>
      </c>
      <c r="Y12" s="3">
        <f>I12-M5</f>
        <v>-3.1999999999999993</v>
      </c>
      <c r="Z12" s="3" t="e">
        <f>#REF!*#REF!</f>
        <v>#REF!</v>
      </c>
      <c r="AA12" s="3" t="e">
        <f>#REF!*#REF!</f>
        <v>#REF!</v>
      </c>
      <c r="AB12" s="3">
        <f>Y12*Y12</f>
        <v>10.239999999999995</v>
      </c>
      <c r="AC12" s="3" t="e">
        <f t="shared" si="2"/>
        <v>#REF!</v>
      </c>
      <c r="AD12" s="3" t="e">
        <f>(1-AC12/AC5)*100</f>
        <v>#REF!</v>
      </c>
      <c r="AE12" s="8" t="e">
        <f t="shared" si="9"/>
        <v>#REF!</v>
      </c>
      <c r="AF12" s="55">
        <f>(1-E12/E11)*100</f>
        <v>23.473684210526315</v>
      </c>
      <c r="AG12">
        <f>(1-U12/U11)*100</f>
        <v>-6.4035186266716337</v>
      </c>
      <c r="AH12" s="6">
        <f t="shared" si="8"/>
        <v>18.573307324641814</v>
      </c>
    </row>
    <row r="13" spans="1:34" ht="16">
      <c r="A13" s="11" t="s">
        <v>163</v>
      </c>
      <c r="B13" s="11" t="s">
        <v>162</v>
      </c>
      <c r="C13" s="11">
        <v>9</v>
      </c>
      <c r="D13" s="33">
        <v>42654</v>
      </c>
      <c r="E13" s="10">
        <v>4.6791700000000001</v>
      </c>
      <c r="F13">
        <f>(1-E13/E5)*100</f>
        <v>55.815203021718609</v>
      </c>
      <c r="G13" s="10">
        <v>67.09</v>
      </c>
      <c r="H13" s="10">
        <v>27.79</v>
      </c>
      <c r="I13" s="10">
        <v>11.92</v>
      </c>
      <c r="J13" s="11" t="s">
        <v>21</v>
      </c>
      <c r="K13" s="10">
        <v>68.94</v>
      </c>
      <c r="L13" s="10">
        <v>21.33</v>
      </c>
      <c r="M13" s="10">
        <v>17.16</v>
      </c>
      <c r="O13">
        <f t="shared" si="3"/>
        <v>-1.8499999999999943</v>
      </c>
      <c r="P13">
        <f t="shared" si="3"/>
        <v>6.4600000000000009</v>
      </c>
      <c r="Q13">
        <f t="shared" si="3"/>
        <v>-5.24</v>
      </c>
      <c r="R13">
        <f t="shared" si="4"/>
        <v>3.422499999999979</v>
      </c>
      <c r="S13">
        <f t="shared" si="0"/>
        <v>41.731600000000014</v>
      </c>
      <c r="T13">
        <f t="shared" si="0"/>
        <v>27.457600000000003</v>
      </c>
      <c r="U13">
        <f t="shared" si="5"/>
        <v>8.5212499083174418</v>
      </c>
      <c r="V13">
        <f>(1-U13/U5)*100</f>
        <v>40.125145817674145</v>
      </c>
      <c r="W13" s="6">
        <f>(F13*100+((100-F13)*V13))/100</f>
        <v>73.544417238497303</v>
      </c>
      <c r="X13" s="6">
        <f t="shared" si="7"/>
        <v>218</v>
      </c>
      <c r="Y13" s="3">
        <f>I13-M5</f>
        <v>-2.8599999999999994</v>
      </c>
      <c r="Z13" s="3" t="e">
        <f>#REF!*#REF!</f>
        <v>#REF!</v>
      </c>
      <c r="AA13" s="3" t="e">
        <f>#REF!*#REF!</f>
        <v>#REF!</v>
      </c>
      <c r="AB13" s="3">
        <f t="shared" si="1"/>
        <v>8.1795999999999971</v>
      </c>
      <c r="AC13" s="3" t="e">
        <f t="shared" si="2"/>
        <v>#REF!</v>
      </c>
      <c r="AD13" s="3" t="e">
        <f>(1-AC13/AC5)*100</f>
        <v>#REF!</v>
      </c>
      <c r="AE13" s="8" t="e">
        <f t="shared" si="9"/>
        <v>#REF!</v>
      </c>
      <c r="AF13" s="55">
        <f>(1-E13/E12)*100</f>
        <v>8.0532521123993011</v>
      </c>
      <c r="AG13">
        <f>(1-U13/U12)*100</f>
        <v>0.77728605848734755</v>
      </c>
      <c r="AH13" s="6">
        <f t="shared" si="8"/>
        <v>8.7679413649621321</v>
      </c>
    </row>
    <row r="14" spans="1:34" ht="16">
      <c r="A14" s="11" t="s">
        <v>163</v>
      </c>
      <c r="B14" s="11" t="s">
        <v>162</v>
      </c>
      <c r="C14" s="27">
        <v>10</v>
      </c>
      <c r="D14" s="33">
        <v>42801</v>
      </c>
      <c r="E14" s="10">
        <v>5.1161000000000003</v>
      </c>
      <c r="F14">
        <f>(1-E14/E5)*100</f>
        <v>51.689329556185079</v>
      </c>
      <c r="G14" s="10">
        <v>64.489999999999995</v>
      </c>
      <c r="H14" s="10">
        <v>25.82</v>
      </c>
      <c r="I14" s="10">
        <v>13.86</v>
      </c>
      <c r="J14" s="11" t="s">
        <v>21</v>
      </c>
      <c r="K14" s="10">
        <v>65.84</v>
      </c>
      <c r="L14" s="10">
        <v>21.2</v>
      </c>
      <c r="M14" s="10">
        <v>16.45</v>
      </c>
      <c r="O14">
        <f t="shared" si="3"/>
        <v>-1.3500000000000085</v>
      </c>
      <c r="P14">
        <f t="shared" si="3"/>
        <v>4.620000000000001</v>
      </c>
      <c r="Q14">
        <f t="shared" si="3"/>
        <v>-2.59</v>
      </c>
      <c r="R14">
        <f t="shared" si="4"/>
        <v>1.8225000000000231</v>
      </c>
      <c r="S14">
        <f t="shared" si="0"/>
        <v>21.344400000000011</v>
      </c>
      <c r="T14">
        <f t="shared" si="0"/>
        <v>6.7080999999999991</v>
      </c>
      <c r="U14">
        <f t="shared" si="5"/>
        <v>5.4658027772688644</v>
      </c>
      <c r="V14">
        <f>(1-U14/U5)*100</f>
        <v>61.594349678808477</v>
      </c>
      <c r="W14" s="6">
        <f>(F14*100+((100-F14)*V14))/100</f>
        <v>81.445972841525219</v>
      </c>
      <c r="X14" s="6">
        <f t="shared" si="7"/>
        <v>147</v>
      </c>
      <c r="Y14" s="3">
        <f>I14-M5</f>
        <v>-0.91999999999999993</v>
      </c>
      <c r="Z14" s="3" t="e">
        <f>#REF!*#REF!</f>
        <v>#REF!</v>
      </c>
      <c r="AA14" s="3" t="e">
        <f>#REF!*#REF!</f>
        <v>#REF!</v>
      </c>
      <c r="AB14" s="3">
        <f t="shared" si="1"/>
        <v>0.84639999999999982</v>
      </c>
      <c r="AC14" s="3" t="e">
        <f t="shared" si="2"/>
        <v>#REF!</v>
      </c>
      <c r="AD14" s="3" t="e">
        <f>(1-AC14/AC6)*100</f>
        <v>#REF!</v>
      </c>
      <c r="AE14" s="8" t="e">
        <f t="shared" si="9"/>
        <v>#REF!</v>
      </c>
      <c r="AF14" s="55">
        <f>(1-E14/E13)*100</f>
        <v>-9.3377671681088792</v>
      </c>
      <c r="AG14">
        <f>(1-U14/U13)*100</f>
        <v>35.856795234537245</v>
      </c>
      <c r="AH14" s="6">
        <f t="shared" si="8"/>
        <v>29.86725211937501</v>
      </c>
    </row>
    <row r="15" spans="1:34">
      <c r="C15" s="11">
        <v>10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(1-U15/U5)*100</f>
        <v>100</v>
      </c>
      <c r="W15" s="6">
        <f>(F15*100+((100-F15)*V15))/100</f>
        <v>100</v>
      </c>
      <c r="X15" s="6"/>
      <c r="Y15" s="3">
        <f>I15-M5</f>
        <v>-14.78</v>
      </c>
      <c r="Z15" s="3" t="e">
        <f>#REF!*#REF!</f>
        <v>#REF!</v>
      </c>
      <c r="AA15" s="3" t="e">
        <f>#REF!*#REF!</f>
        <v>#REF!</v>
      </c>
      <c r="AB15" s="3">
        <f t="shared" si="1"/>
        <v>218.44839999999999</v>
      </c>
      <c r="AC15" s="3" t="e">
        <f t="shared" si="2"/>
        <v>#REF!</v>
      </c>
      <c r="AD15" s="3" t="e">
        <f>(1-AC15/AC7)*100</f>
        <v>#REF!</v>
      </c>
      <c r="AE15" s="8" t="e">
        <f t="shared" si="9"/>
        <v>#REF!</v>
      </c>
      <c r="AH15" s="6"/>
    </row>
    <row r="16" spans="1:34">
      <c r="O16">
        <f t="shared" si="3"/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(1-U16/U5)*100</f>
        <v>100</v>
      </c>
      <c r="W16" s="6">
        <f>(F16*100+((100-F16)*V16))/100</f>
        <v>100</v>
      </c>
      <c r="X16" s="6"/>
      <c r="Y16" s="3">
        <f>I16-M5</f>
        <v>-14.78</v>
      </c>
      <c r="Z16" s="3" t="e">
        <f>#REF!*#REF!</f>
        <v>#REF!</v>
      </c>
      <c r="AA16" s="3" t="e">
        <f>#REF!*#REF!</f>
        <v>#REF!</v>
      </c>
      <c r="AB16" s="3">
        <f t="shared" si="1"/>
        <v>218.44839999999999</v>
      </c>
      <c r="AC16" s="3" t="e">
        <f t="shared" si="2"/>
        <v>#REF!</v>
      </c>
      <c r="AD16" s="3" t="e">
        <f>(1-AC16/AC9)*100</f>
        <v>#REF!</v>
      </c>
      <c r="AE16" s="8" t="e">
        <f t="shared" si="9"/>
        <v>#REF!</v>
      </c>
      <c r="AH16" s="6"/>
    </row>
    <row r="17" spans="15:34"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(1-U17/U5)*100</f>
        <v>100</v>
      </c>
      <c r="W17" s="6">
        <f>(F17*100+((100-F17)*V17))/100</f>
        <v>100</v>
      </c>
      <c r="X17" s="6"/>
      <c r="Y17" s="3">
        <f>I17-M5</f>
        <v>-14.78</v>
      </c>
      <c r="Z17" s="3" t="e">
        <f>#REF!*#REF!</f>
        <v>#REF!</v>
      </c>
      <c r="AA17" s="3" t="e">
        <f>#REF!*#REF!</f>
        <v>#REF!</v>
      </c>
      <c r="AB17" s="3">
        <f>Y17*Y17</f>
        <v>218.44839999999999</v>
      </c>
      <c r="AC17" s="3" t="e">
        <f t="shared" si="2"/>
        <v>#REF!</v>
      </c>
      <c r="AD17" s="3" t="e">
        <f>(1-AC17/AC10)*100</f>
        <v>#REF!</v>
      </c>
      <c r="AE17" s="8" t="e">
        <f t="shared" si="9"/>
        <v>#REF!</v>
      </c>
      <c r="AH17" s="6"/>
    </row>
    <row r="18" spans="15:34">
      <c r="AH18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9"/>
  <sheetViews>
    <sheetView topLeftCell="M1" zoomScale="110" zoomScaleNormal="110" workbookViewId="0">
      <selection activeCell="X9" sqref="X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3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" bestFit="1" customWidth="1"/>
    <col min="23" max="23" width="7.6640625" customWidth="1"/>
    <col min="24" max="24" width="8.33203125" customWidth="1"/>
    <col min="25" max="29" width="9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143</v>
      </c>
      <c r="C4" s="11" t="s">
        <v>142</v>
      </c>
      <c r="D4" s="34">
        <v>41936</v>
      </c>
      <c r="E4"/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19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I4-M4</f>
        <v>0</v>
      </c>
      <c r="Z4" s="3" t="e">
        <f>#REF!*#REF!</f>
        <v>#REF!</v>
      </c>
      <c r="AA4" s="3" t="e">
        <f>#REF!*#REF!</f>
        <v>#REF!</v>
      </c>
      <c r="AB4" s="3">
        <f t="shared" ref="AB4:AB18" si="1">Y4*Y4</f>
        <v>0</v>
      </c>
      <c r="AC4" s="3" t="e">
        <f t="shared" ref="AC4:AC19" si="2">SQRT(Z4+AA4+AB4)</f>
        <v>#REF!</v>
      </c>
      <c r="AD4" s="3"/>
      <c r="AE4" s="8"/>
      <c r="AF4" s="54"/>
      <c r="AH4" s="6"/>
    </row>
    <row r="5" spans="1:34" ht="16">
      <c r="A5" s="11" t="s">
        <v>48</v>
      </c>
      <c r="B5" s="11" t="s">
        <v>49</v>
      </c>
      <c r="C5" s="11">
        <v>0</v>
      </c>
      <c r="D5" s="34">
        <v>41940</v>
      </c>
      <c r="E5">
        <v>53.294699999999999</v>
      </c>
      <c r="F5">
        <f t="shared" ref="F5:F8" si="3">(1-E5/E$5)*100</f>
        <v>0</v>
      </c>
      <c r="G5" s="10">
        <v>62.61</v>
      </c>
      <c r="H5" s="10">
        <v>22.87</v>
      </c>
      <c r="I5" s="10">
        <v>13.67</v>
      </c>
      <c r="J5" s="11" t="s">
        <v>21</v>
      </c>
      <c r="K5" s="10">
        <v>73.66</v>
      </c>
      <c r="L5" s="10">
        <v>14.11</v>
      </c>
      <c r="M5" s="10">
        <v>20.59</v>
      </c>
      <c r="O5">
        <f t="shared" ref="O5" si="4">G5-K5</f>
        <v>-11.049999999999997</v>
      </c>
      <c r="P5">
        <f t="shared" ref="P5" si="5">H5-L5</f>
        <v>8.7600000000000016</v>
      </c>
      <c r="Q5">
        <f t="shared" ref="Q5" si="6">I5-M5</f>
        <v>-6.92</v>
      </c>
      <c r="R5">
        <f t="shared" ref="R5" si="7">O5*O5</f>
        <v>122.10249999999994</v>
      </c>
      <c r="S5">
        <f t="shared" ref="S5" si="8">P5*P5</f>
        <v>76.737600000000029</v>
      </c>
      <c r="T5">
        <f t="shared" ref="T5" si="9">Q5*Q5</f>
        <v>47.886400000000002</v>
      </c>
      <c r="U5">
        <f t="shared" ref="U5" si="10">SQRT(R5+S5+T5)</f>
        <v>15.707530041352777</v>
      </c>
      <c r="V5">
        <f>(1-U5/U$5)*100</f>
        <v>0</v>
      </c>
      <c r="W5" s="6">
        <f t="shared" ref="W5" si="11">(F5*100+((100-F5)*V5))/100</f>
        <v>0</v>
      </c>
      <c r="X5" s="6">
        <f>D5-D4</f>
        <v>4</v>
      </c>
      <c r="Y5" s="3"/>
      <c r="Z5" s="3"/>
      <c r="AA5" s="3"/>
      <c r="AB5" s="3"/>
      <c r="AC5" s="3"/>
      <c r="AD5" s="3"/>
      <c r="AE5" s="8"/>
      <c r="AF5" s="55"/>
      <c r="AH5" s="6"/>
    </row>
    <row r="6" spans="1:34" ht="16">
      <c r="A6" s="11" t="s">
        <v>143</v>
      </c>
      <c r="C6" s="11">
        <v>1</v>
      </c>
      <c r="D6" s="34">
        <v>41974</v>
      </c>
      <c r="E6"/>
      <c r="F6">
        <f t="shared" si="3"/>
        <v>100</v>
      </c>
      <c r="W6" s="6"/>
      <c r="X6" s="6">
        <f t="shared" ref="X6:X16" si="12">D6-D5</f>
        <v>34</v>
      </c>
      <c r="Y6" s="3"/>
      <c r="Z6" s="3"/>
      <c r="AA6" s="3"/>
      <c r="AB6" s="3"/>
      <c r="AC6" s="3"/>
      <c r="AD6" s="3"/>
      <c r="AE6" s="8"/>
      <c r="AF6" s="55"/>
      <c r="AH6" s="6"/>
    </row>
    <row r="7" spans="1:34" ht="16">
      <c r="A7" s="11" t="s">
        <v>143</v>
      </c>
      <c r="C7" s="11">
        <v>2</v>
      </c>
      <c r="D7" s="34">
        <v>42023</v>
      </c>
      <c r="E7"/>
      <c r="F7">
        <f t="shared" si="3"/>
        <v>100</v>
      </c>
      <c r="W7" s="6"/>
      <c r="X7" s="6">
        <f t="shared" si="12"/>
        <v>49</v>
      </c>
      <c r="Y7" s="3"/>
      <c r="Z7" s="3"/>
      <c r="AA7" s="3"/>
      <c r="AB7" s="3"/>
      <c r="AC7" s="3"/>
      <c r="AD7" s="3"/>
      <c r="AE7" s="8"/>
      <c r="AF7" s="55"/>
      <c r="AH7" s="6"/>
    </row>
    <row r="8" spans="1:34" ht="16">
      <c r="A8" s="11" t="s">
        <v>143</v>
      </c>
      <c r="C8" s="11">
        <v>3</v>
      </c>
      <c r="D8" s="34">
        <v>42051</v>
      </c>
      <c r="E8"/>
      <c r="F8">
        <f t="shared" si="3"/>
        <v>100</v>
      </c>
      <c r="W8" s="6"/>
      <c r="X8" s="6">
        <f t="shared" si="12"/>
        <v>28</v>
      </c>
      <c r="Y8" s="3"/>
      <c r="Z8" s="3"/>
      <c r="AA8" s="3"/>
      <c r="AB8" s="3"/>
      <c r="AC8" s="3"/>
      <c r="AD8" s="3"/>
      <c r="AE8" s="8"/>
      <c r="AF8" s="55"/>
      <c r="AH8" s="6"/>
    </row>
    <row r="9" spans="1:34" ht="16">
      <c r="A9" s="11" t="s">
        <v>48</v>
      </c>
      <c r="B9" s="11" t="s">
        <v>49</v>
      </c>
      <c r="C9" s="11">
        <v>4</v>
      </c>
      <c r="D9" s="33">
        <v>42079</v>
      </c>
      <c r="E9" s="10">
        <v>44.779000000000003</v>
      </c>
      <c r="F9">
        <f>(1-E9/E$5)*100</f>
        <v>15.978511934582606</v>
      </c>
      <c r="G9" s="10">
        <v>67.84</v>
      </c>
      <c r="H9" s="10">
        <v>19.84</v>
      </c>
      <c r="I9" s="10">
        <v>11.5</v>
      </c>
      <c r="J9" s="11" t="s">
        <v>21</v>
      </c>
      <c r="K9" s="10">
        <v>78.599999999999994</v>
      </c>
      <c r="L9" s="10">
        <v>12.89</v>
      </c>
      <c r="M9" s="10">
        <v>17.57</v>
      </c>
      <c r="O9">
        <f t="shared" ref="O9:Q19" si="13">G9-K9</f>
        <v>-10.759999999999991</v>
      </c>
      <c r="P9">
        <f t="shared" si="13"/>
        <v>6.9499999999999993</v>
      </c>
      <c r="Q9">
        <f t="shared" si="13"/>
        <v>-6.07</v>
      </c>
      <c r="R9">
        <f t="shared" ref="R9:T17" si="14">O9*O9</f>
        <v>115.77759999999981</v>
      </c>
      <c r="S9">
        <f t="shared" si="0"/>
        <v>48.302499999999988</v>
      </c>
      <c r="T9">
        <f t="shared" si="0"/>
        <v>36.844900000000003</v>
      </c>
      <c r="U9">
        <f t="shared" ref="U9:U18" si="15">SQRT(R9+S9+T9)</f>
        <v>14.174801585912933</v>
      </c>
      <c r="V9">
        <f>(1-U9/U$5)*100</f>
        <v>9.7579215281121456</v>
      </c>
      <c r="W9" s="6">
        <f t="shared" ref="W9:W19" si="16">(F9*100+((100-F9)*V9))/100</f>
        <v>24.177262806758151</v>
      </c>
      <c r="X9" s="6">
        <f t="shared" si="12"/>
        <v>28</v>
      </c>
      <c r="Y9" s="3">
        <f>I9-M4</f>
        <v>11.5</v>
      </c>
      <c r="Z9" s="3" t="e">
        <f>#REF!*#REF!</f>
        <v>#REF!</v>
      </c>
      <c r="AA9" s="3" t="e">
        <f>#REF!*#REF!</f>
        <v>#REF!</v>
      </c>
      <c r="AB9" s="3">
        <f t="shared" si="1"/>
        <v>132.25</v>
      </c>
      <c r="AC9" s="3" t="e">
        <f t="shared" si="2"/>
        <v>#REF!</v>
      </c>
      <c r="AD9" s="3" t="e">
        <f>(1-AC9/AC4)*100</f>
        <v>#REF!</v>
      </c>
      <c r="AE9" s="8" t="e">
        <f t="shared" ref="AE9:AE19" si="17">(F9*100+((100-F9)*AD9))/100</f>
        <v>#REF!</v>
      </c>
      <c r="AF9" s="55"/>
      <c r="AH9" s="6"/>
    </row>
    <row r="10" spans="1:34" ht="16">
      <c r="A10" s="11" t="s">
        <v>48</v>
      </c>
      <c r="B10" s="11" t="s">
        <v>49</v>
      </c>
      <c r="C10" s="11">
        <v>5</v>
      </c>
      <c r="D10" s="33">
        <v>42324</v>
      </c>
      <c r="E10" s="10">
        <v>46.827500000000001</v>
      </c>
      <c r="F10">
        <f>(1-E10/E5)*100</f>
        <v>12.134790138606654</v>
      </c>
      <c r="G10" s="10">
        <v>61.53</v>
      </c>
      <c r="H10" s="10">
        <v>23.3</v>
      </c>
      <c r="I10" s="10">
        <v>14.37</v>
      </c>
      <c r="J10" s="11" t="s">
        <v>21</v>
      </c>
      <c r="K10" s="10">
        <v>72.760000000000005</v>
      </c>
      <c r="L10" s="10">
        <v>14.09</v>
      </c>
      <c r="M10" s="10">
        <v>20.9</v>
      </c>
      <c r="O10">
        <f>G10-K10</f>
        <v>-11.230000000000004</v>
      </c>
      <c r="P10">
        <f t="shared" si="13"/>
        <v>9.2100000000000009</v>
      </c>
      <c r="Q10">
        <f t="shared" si="13"/>
        <v>-6.5299999999999994</v>
      </c>
      <c r="R10">
        <f t="shared" si="14"/>
        <v>126.1129000000001</v>
      </c>
      <c r="S10">
        <f t="shared" si="0"/>
        <v>84.824100000000016</v>
      </c>
      <c r="T10">
        <f t="shared" si="0"/>
        <v>42.640899999999995</v>
      </c>
      <c r="U10">
        <f t="shared" si="15"/>
        <v>15.924129489551387</v>
      </c>
      <c r="V10">
        <f t="shared" ref="V10:V19" si="18">(1-U10/U$5)*100</f>
        <v>-1.3789529456787575</v>
      </c>
      <c r="W10" s="6">
        <f t="shared" si="16"/>
        <v>10.92317023899615</v>
      </c>
      <c r="X10" s="6">
        <f t="shared" si="12"/>
        <v>245</v>
      </c>
      <c r="Y10" s="3">
        <f>I10-M4</f>
        <v>14.37</v>
      </c>
      <c r="Z10" s="3" t="e">
        <f>#REF!*#REF!</f>
        <v>#REF!</v>
      </c>
      <c r="AA10" s="3" t="e">
        <f>#REF!*#REF!</f>
        <v>#REF!</v>
      </c>
      <c r="AB10" s="3">
        <f t="shared" si="1"/>
        <v>206.49689999999998</v>
      </c>
      <c r="AC10" s="3" t="e">
        <f t="shared" si="2"/>
        <v>#REF!</v>
      </c>
      <c r="AD10" s="3" t="e">
        <f>(1-AC10/AC4)*100</f>
        <v>#REF!</v>
      </c>
      <c r="AE10" s="8" t="e">
        <f t="shared" si="17"/>
        <v>#REF!</v>
      </c>
      <c r="AF10" s="55">
        <f>(1-E10/E9)*100</f>
        <v>-4.5746890283391739</v>
      </c>
      <c r="AG10">
        <f>(1-U10/U9)*100</f>
        <v>-12.341110336083672</v>
      </c>
      <c r="AH10" s="6">
        <f>(AF10*100+((100-AF10)*AG10))/100</f>
        <v>-17.480366784942895</v>
      </c>
    </row>
    <row r="11" spans="1:34" ht="16">
      <c r="A11" s="11" t="s">
        <v>48</v>
      </c>
      <c r="B11" s="11" t="s">
        <v>49</v>
      </c>
      <c r="C11" s="11">
        <v>6</v>
      </c>
      <c r="D11" s="33">
        <v>42383</v>
      </c>
      <c r="E11" s="10">
        <v>41.91</v>
      </c>
      <c r="F11">
        <f>(1-E11/E5)*100</f>
        <v>21.361786444055419</v>
      </c>
      <c r="G11" s="10">
        <v>66.22</v>
      </c>
      <c r="H11" s="10">
        <v>20.53</v>
      </c>
      <c r="I11" s="10">
        <v>12.88</v>
      </c>
      <c r="J11" s="11" t="s">
        <v>21</v>
      </c>
      <c r="K11" s="10">
        <v>76.33</v>
      </c>
      <c r="L11" s="10">
        <v>12.44</v>
      </c>
      <c r="M11" s="10">
        <v>20.149999999999999</v>
      </c>
      <c r="O11">
        <f t="shared" si="13"/>
        <v>-10.11</v>
      </c>
      <c r="P11">
        <f t="shared" si="13"/>
        <v>8.0900000000000016</v>
      </c>
      <c r="Q11">
        <f t="shared" si="13"/>
        <v>-7.2699999999999978</v>
      </c>
      <c r="R11">
        <f t="shared" si="14"/>
        <v>102.21209999999999</v>
      </c>
      <c r="S11">
        <f t="shared" si="0"/>
        <v>65.448100000000025</v>
      </c>
      <c r="T11">
        <f t="shared" si="0"/>
        <v>52.85289999999997</v>
      </c>
      <c r="U11">
        <f t="shared" si="15"/>
        <v>14.849683498310663</v>
      </c>
      <c r="V11">
        <f t="shared" si="18"/>
        <v>5.4613713345362802</v>
      </c>
      <c r="W11" s="6">
        <f t="shared" si="16"/>
        <v>25.656511297191201</v>
      </c>
      <c r="X11" s="6">
        <f t="shared" si="12"/>
        <v>59</v>
      </c>
      <c r="Y11" s="3">
        <f>I11-M4</f>
        <v>12.88</v>
      </c>
      <c r="Z11" s="3" t="e">
        <f>#REF!*#REF!</f>
        <v>#REF!</v>
      </c>
      <c r="AA11" s="3" t="e">
        <f>#REF!*#REF!</f>
        <v>#REF!</v>
      </c>
      <c r="AB11" s="3">
        <f t="shared" si="1"/>
        <v>165.89440000000002</v>
      </c>
      <c r="AC11" s="3" t="e">
        <f t="shared" si="2"/>
        <v>#REF!</v>
      </c>
      <c r="AD11" s="3" t="e">
        <f>(1-AC11/AC4)*100</f>
        <v>#REF!</v>
      </c>
      <c r="AE11" s="8" t="e">
        <f t="shared" si="17"/>
        <v>#REF!</v>
      </c>
      <c r="AF11" s="55">
        <f>(1-E11/E10)*100</f>
        <v>10.501307992098663</v>
      </c>
      <c r="AG11">
        <f>(1-U11/U10)*100</f>
        <v>6.7472824303879353</v>
      </c>
      <c r="AH11" s="6">
        <f t="shared" ref="AH11:AH15" si="19">(AF11*100+((100-AF11)*AG11))/100</f>
        <v>16.540037513374802</v>
      </c>
    </row>
    <row r="12" spans="1:34" ht="16">
      <c r="A12" s="11" t="s">
        <v>48</v>
      </c>
      <c r="B12" s="11" t="s">
        <v>49</v>
      </c>
      <c r="C12" s="11">
        <v>7</v>
      </c>
      <c r="D12" s="33">
        <v>42460</v>
      </c>
      <c r="E12" s="10">
        <v>40.513800000000003</v>
      </c>
      <c r="F12">
        <f>(1-E12/E5)*100</f>
        <v>23.981559141903407</v>
      </c>
      <c r="G12" s="10">
        <v>65.64</v>
      </c>
      <c r="H12" s="10">
        <v>20.51</v>
      </c>
      <c r="I12" s="10">
        <v>11.58</v>
      </c>
      <c r="J12" s="11" t="s">
        <v>21</v>
      </c>
      <c r="K12" s="10">
        <v>76.37</v>
      </c>
      <c r="L12" s="10">
        <v>12.71</v>
      </c>
      <c r="M12" s="10">
        <v>17.600000000000001</v>
      </c>
      <c r="O12">
        <f t="shared" si="13"/>
        <v>-10.730000000000004</v>
      </c>
      <c r="P12">
        <f t="shared" si="13"/>
        <v>7.8000000000000007</v>
      </c>
      <c r="Q12">
        <f t="shared" si="13"/>
        <v>-6.0200000000000014</v>
      </c>
      <c r="R12">
        <f t="shared" si="14"/>
        <v>115.13290000000009</v>
      </c>
      <c r="S12">
        <f t="shared" si="0"/>
        <v>60.840000000000011</v>
      </c>
      <c r="T12">
        <f t="shared" si="0"/>
        <v>36.240400000000015</v>
      </c>
      <c r="U12">
        <f t="shared" si="15"/>
        <v>14.567542689142877</v>
      </c>
      <c r="V12">
        <f t="shared" si="18"/>
        <v>7.2575850513014295</v>
      </c>
      <c r="W12" s="6">
        <f t="shared" si="16"/>
        <v>29.498662141853046</v>
      </c>
      <c r="X12" s="6">
        <f t="shared" si="12"/>
        <v>77</v>
      </c>
      <c r="Y12" s="3">
        <f>I12-M4</f>
        <v>11.58</v>
      </c>
      <c r="Z12" s="3" t="e">
        <f>#REF!*#REF!</f>
        <v>#REF!</v>
      </c>
      <c r="AA12" s="3" t="e">
        <f>#REF!*#REF!</f>
        <v>#REF!</v>
      </c>
      <c r="AB12" s="3">
        <f t="shared" si="1"/>
        <v>134.09639999999999</v>
      </c>
      <c r="AC12" s="3" t="e">
        <f t="shared" si="2"/>
        <v>#REF!</v>
      </c>
      <c r="AD12" s="3" t="e">
        <f>(1-AC12/AC4)*100</f>
        <v>#REF!</v>
      </c>
      <c r="AE12" s="8" t="e">
        <f t="shared" si="17"/>
        <v>#REF!</v>
      </c>
      <c r="AF12" s="55">
        <f>(1-E12/E11)*100</f>
        <v>3.3314244810307647</v>
      </c>
      <c r="AG12">
        <f>(1-U12/U11)*100</f>
        <v>1.8999786035835853</v>
      </c>
      <c r="AH12" s="6">
        <f t="shared" si="19"/>
        <v>5.1681067322802194</v>
      </c>
    </row>
    <row r="13" spans="1:34" ht="16">
      <c r="A13" s="11" t="s">
        <v>143</v>
      </c>
      <c r="C13" s="11">
        <v>8</v>
      </c>
      <c r="D13" s="33">
        <v>42661</v>
      </c>
      <c r="F13">
        <f>(1-E13/E5)*100</f>
        <v>100</v>
      </c>
      <c r="O13">
        <f t="shared" si="13"/>
        <v>0</v>
      </c>
      <c r="P13">
        <f t="shared" si="13"/>
        <v>0</v>
      </c>
      <c r="Q13">
        <f t="shared" si="13"/>
        <v>0</v>
      </c>
      <c r="R13">
        <f t="shared" si="14"/>
        <v>0</v>
      </c>
      <c r="S13">
        <f t="shared" si="14"/>
        <v>0</v>
      </c>
      <c r="T13">
        <f t="shared" si="14"/>
        <v>0</v>
      </c>
      <c r="U13">
        <f>SQRT(R13+S13+T13)</f>
        <v>0</v>
      </c>
      <c r="V13">
        <f t="shared" si="18"/>
        <v>100</v>
      </c>
      <c r="W13" s="6">
        <f t="shared" si="16"/>
        <v>100</v>
      </c>
      <c r="X13" s="6">
        <f t="shared" si="12"/>
        <v>201</v>
      </c>
      <c r="Y13" s="3">
        <f>I13-M4</f>
        <v>0</v>
      </c>
      <c r="Z13" s="3" t="e">
        <f>#REF!*#REF!</f>
        <v>#REF!</v>
      </c>
      <c r="AA13" s="3" t="e">
        <f>#REF!*#REF!</f>
        <v>#REF!</v>
      </c>
      <c r="AB13" s="3">
        <f>Y13*Y13</f>
        <v>0</v>
      </c>
      <c r="AC13" s="3" t="e">
        <f t="shared" si="2"/>
        <v>#REF!</v>
      </c>
      <c r="AD13" s="3" t="e">
        <f>(1-AC13/AC4)*100</f>
        <v>#REF!</v>
      </c>
      <c r="AE13" s="8" t="e">
        <f t="shared" si="17"/>
        <v>#REF!</v>
      </c>
      <c r="AF13" s="55"/>
      <c r="AH13" s="6">
        <f t="shared" si="19"/>
        <v>0</v>
      </c>
    </row>
    <row r="14" spans="1:34" ht="16">
      <c r="A14" s="11" t="s">
        <v>48</v>
      </c>
      <c r="B14" s="11" t="s">
        <v>49</v>
      </c>
      <c r="C14" s="11">
        <v>9</v>
      </c>
      <c r="D14" s="33">
        <v>42695</v>
      </c>
      <c r="E14" s="10">
        <v>40.899500000000003</v>
      </c>
      <c r="F14">
        <f>(1-E14/E5)*100</f>
        <v>23.257847403212693</v>
      </c>
      <c r="G14" s="10">
        <v>63.98</v>
      </c>
      <c r="H14" s="10">
        <v>21.16</v>
      </c>
      <c r="I14" s="10">
        <v>13.72</v>
      </c>
      <c r="J14" s="11" t="s">
        <v>21</v>
      </c>
      <c r="K14" s="10">
        <v>78.209999999999994</v>
      </c>
      <c r="L14" s="10">
        <v>13.48</v>
      </c>
      <c r="M14" s="10">
        <v>21.19</v>
      </c>
      <c r="O14">
        <f t="shared" si="13"/>
        <v>-14.229999999999997</v>
      </c>
      <c r="P14">
        <f t="shared" si="13"/>
        <v>7.68</v>
      </c>
      <c r="Q14">
        <f t="shared" si="13"/>
        <v>-7.4700000000000006</v>
      </c>
      <c r="R14">
        <f t="shared" si="14"/>
        <v>202.49289999999991</v>
      </c>
      <c r="S14">
        <f t="shared" si="14"/>
        <v>58.982399999999998</v>
      </c>
      <c r="T14">
        <f t="shared" si="14"/>
        <v>55.800900000000013</v>
      </c>
      <c r="U14">
        <f>SQRT(R14+S14+T14)</f>
        <v>17.812248594717062</v>
      </c>
      <c r="V14">
        <f t="shared" si="18"/>
        <v>-13.39942402034724</v>
      </c>
      <c r="W14" s="6">
        <f t="shared" si="16"/>
        <v>12.974840974427243</v>
      </c>
      <c r="X14" s="6">
        <f t="shared" si="12"/>
        <v>34</v>
      </c>
      <c r="Y14" s="3">
        <f>I14-M4</f>
        <v>13.72</v>
      </c>
      <c r="Z14" s="3" t="e">
        <f>#REF!*#REF!</f>
        <v>#REF!</v>
      </c>
      <c r="AA14" s="3" t="e">
        <f>#REF!*#REF!</f>
        <v>#REF!</v>
      </c>
      <c r="AB14" s="3">
        <f>Y14*Y14</f>
        <v>188.23840000000001</v>
      </c>
      <c r="AC14" s="3" t="e">
        <f t="shared" si="2"/>
        <v>#REF!</v>
      </c>
      <c r="AD14" s="3" t="e">
        <f>(1-AC14/AC4)*100</f>
        <v>#REF!</v>
      </c>
      <c r="AE14" s="8" t="e">
        <f t="shared" si="17"/>
        <v>#REF!</v>
      </c>
      <c r="AF14" s="55"/>
      <c r="AH14" s="6">
        <f t="shared" si="19"/>
        <v>0</v>
      </c>
    </row>
    <row r="15" spans="1:34" ht="16">
      <c r="A15" s="11" t="s">
        <v>48</v>
      </c>
      <c r="B15" s="11" t="s">
        <v>49</v>
      </c>
      <c r="C15" s="11">
        <v>10</v>
      </c>
      <c r="D15" s="33">
        <v>42753</v>
      </c>
      <c r="E15" s="10">
        <v>40.7654</v>
      </c>
      <c r="F15">
        <f>(1-E15/E5)*100</f>
        <v>23.509467170281471</v>
      </c>
      <c r="G15" s="10">
        <v>64.430000000000007</v>
      </c>
      <c r="H15" s="10">
        <v>20.309999999999999</v>
      </c>
      <c r="I15" s="10">
        <v>12.32</v>
      </c>
      <c r="J15" s="11" t="s">
        <v>21</v>
      </c>
      <c r="K15" s="10">
        <v>76.17</v>
      </c>
      <c r="L15" s="10">
        <v>14.88</v>
      </c>
      <c r="M15" s="10">
        <v>18.61</v>
      </c>
      <c r="O15">
        <f t="shared" si="13"/>
        <v>-11.739999999999995</v>
      </c>
      <c r="P15">
        <f t="shared" si="13"/>
        <v>5.4299999999999979</v>
      </c>
      <c r="Q15">
        <f t="shared" si="13"/>
        <v>-6.2899999999999991</v>
      </c>
      <c r="R15">
        <f t="shared" si="14"/>
        <v>137.82759999999988</v>
      </c>
      <c r="S15">
        <f t="shared" si="0"/>
        <v>29.484899999999978</v>
      </c>
      <c r="T15">
        <f t="shared" si="0"/>
        <v>39.564099999999989</v>
      </c>
      <c r="U15">
        <f t="shared" si="15"/>
        <v>14.383205484174933</v>
      </c>
      <c r="V15">
        <f t="shared" si="18"/>
        <v>8.4311445127994826</v>
      </c>
      <c r="W15" s="6">
        <f t="shared" si="16"/>
        <v>29.958494531765371</v>
      </c>
      <c r="X15" s="6">
        <f t="shared" si="12"/>
        <v>58</v>
      </c>
      <c r="Y15" s="3">
        <f>I15-M4</f>
        <v>12.32</v>
      </c>
      <c r="Z15" s="3" t="e">
        <f>#REF!*#REF!</f>
        <v>#REF!</v>
      </c>
      <c r="AA15" s="3" t="e">
        <f>#REF!*#REF!</f>
        <v>#REF!</v>
      </c>
      <c r="AB15" s="3">
        <f t="shared" si="1"/>
        <v>151.7824</v>
      </c>
      <c r="AC15" s="3" t="e">
        <f t="shared" si="2"/>
        <v>#REF!</v>
      </c>
      <c r="AD15" s="3" t="e">
        <f>(1-AC15/AC4)*100</f>
        <v>#REF!</v>
      </c>
      <c r="AE15" s="8" t="e">
        <f t="shared" si="17"/>
        <v>#REF!</v>
      </c>
      <c r="AF15" s="55">
        <f>(1-E15/E14)*100</f>
        <v>0.3278768689103817</v>
      </c>
      <c r="AG15">
        <f>(1-U15/U14)*100</f>
        <v>19.251040048695188</v>
      </c>
      <c r="AH15" s="6">
        <f t="shared" si="19"/>
        <v>19.515797210261226</v>
      </c>
    </row>
    <row r="16" spans="1:34">
      <c r="A16" s="11" t="s">
        <v>143</v>
      </c>
      <c r="C16" s="11">
        <v>11</v>
      </c>
      <c r="D16" s="33">
        <v>42786</v>
      </c>
      <c r="F16">
        <f>(1-E16/E5)*100</f>
        <v>100</v>
      </c>
      <c r="O16">
        <f t="shared" si="13"/>
        <v>0</v>
      </c>
      <c r="P16">
        <f t="shared" si="13"/>
        <v>0</v>
      </c>
      <c r="Q16">
        <f t="shared" si="13"/>
        <v>0</v>
      </c>
      <c r="R16">
        <f t="shared" si="14"/>
        <v>0</v>
      </c>
      <c r="S16">
        <f t="shared" si="0"/>
        <v>0</v>
      </c>
      <c r="T16">
        <f t="shared" si="0"/>
        <v>0</v>
      </c>
      <c r="U16">
        <f t="shared" si="15"/>
        <v>0</v>
      </c>
      <c r="V16">
        <f t="shared" si="18"/>
        <v>100</v>
      </c>
      <c r="W16" s="6">
        <f t="shared" si="16"/>
        <v>100</v>
      </c>
      <c r="X16" s="6">
        <f t="shared" si="12"/>
        <v>33</v>
      </c>
      <c r="Y16" s="3">
        <f>I16-M4</f>
        <v>0</v>
      </c>
      <c r="Z16" s="3" t="e">
        <f>#REF!*#REF!</f>
        <v>#REF!</v>
      </c>
      <c r="AA16" s="3" t="e">
        <f>#REF!*#REF!</f>
        <v>#REF!</v>
      </c>
      <c r="AB16" s="3">
        <f t="shared" si="1"/>
        <v>0</v>
      </c>
      <c r="AC16" s="3" t="e">
        <f t="shared" si="2"/>
        <v>#REF!</v>
      </c>
      <c r="AD16" s="3" t="e">
        <f>(1-AC16/AC9)*100</f>
        <v>#REF!</v>
      </c>
      <c r="AE16" s="8" t="e">
        <f t="shared" si="17"/>
        <v>#REF!</v>
      </c>
      <c r="AH16" s="6"/>
    </row>
    <row r="17" spans="3:34">
      <c r="C17" s="11">
        <v>11</v>
      </c>
      <c r="O17">
        <f t="shared" si="13"/>
        <v>0</v>
      </c>
      <c r="P17">
        <f t="shared" si="13"/>
        <v>0</v>
      </c>
      <c r="Q17">
        <f t="shared" si="13"/>
        <v>0</v>
      </c>
      <c r="R17">
        <f t="shared" si="14"/>
        <v>0</v>
      </c>
      <c r="S17">
        <f t="shared" si="0"/>
        <v>0</v>
      </c>
      <c r="T17">
        <f t="shared" si="0"/>
        <v>0</v>
      </c>
      <c r="U17">
        <f t="shared" si="15"/>
        <v>0</v>
      </c>
      <c r="V17">
        <f t="shared" si="18"/>
        <v>100</v>
      </c>
      <c r="W17" s="6">
        <f t="shared" si="16"/>
        <v>100</v>
      </c>
      <c r="X17" s="6"/>
      <c r="Y17" s="3">
        <f>I17-M4</f>
        <v>0</v>
      </c>
      <c r="Z17" s="3" t="e">
        <f>#REF!*#REF!</f>
        <v>#REF!</v>
      </c>
      <c r="AA17" s="3" t="e">
        <f>#REF!*#REF!</f>
        <v>#REF!</v>
      </c>
      <c r="AB17" s="3">
        <f t="shared" si="1"/>
        <v>0</v>
      </c>
      <c r="AC17" s="3" t="e">
        <f t="shared" si="2"/>
        <v>#REF!</v>
      </c>
      <c r="AD17" s="3" t="e">
        <f>(1-AC17/AC10)*100</f>
        <v>#REF!</v>
      </c>
      <c r="AE17" s="8" t="e">
        <f t="shared" si="17"/>
        <v>#REF!</v>
      </c>
      <c r="AH17" s="6"/>
    </row>
    <row r="18" spans="3:34">
      <c r="O18">
        <f t="shared" si="13"/>
        <v>0</v>
      </c>
      <c r="P18">
        <f t="shared" si="13"/>
        <v>0</v>
      </c>
      <c r="Q18">
        <f t="shared" si="1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 t="shared" si="15"/>
        <v>0</v>
      </c>
      <c r="V18">
        <f t="shared" si="18"/>
        <v>100</v>
      </c>
      <c r="W18" s="6">
        <f t="shared" si="16"/>
        <v>100</v>
      </c>
      <c r="X18" s="6"/>
      <c r="Y18" s="3">
        <f>I18-M4</f>
        <v>0</v>
      </c>
      <c r="Z18" s="3" t="e">
        <f>#REF!*#REF!</f>
        <v>#REF!</v>
      </c>
      <c r="AA18" s="3" t="e">
        <f>#REF!*#REF!</f>
        <v>#REF!</v>
      </c>
      <c r="AB18" s="3">
        <f t="shared" si="1"/>
        <v>0</v>
      </c>
      <c r="AC18" s="3" t="e">
        <f t="shared" si="2"/>
        <v>#REF!</v>
      </c>
      <c r="AD18" s="3" t="e">
        <f>(1-AC18/AC11)*100</f>
        <v>#REF!</v>
      </c>
      <c r="AE18" s="8" t="e">
        <f t="shared" si="17"/>
        <v>#REF!</v>
      </c>
      <c r="AH18" s="6"/>
    </row>
    <row r="19" spans="3:34">
      <c r="O19">
        <f t="shared" si="13"/>
        <v>0</v>
      </c>
      <c r="P19">
        <f t="shared" si="13"/>
        <v>0</v>
      </c>
      <c r="Q19">
        <f t="shared" si="1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 t="shared" si="18"/>
        <v>100</v>
      </c>
      <c r="W19" s="6">
        <f t="shared" si="16"/>
        <v>100</v>
      </c>
      <c r="X19" s="6"/>
      <c r="Y19" s="3">
        <f>I19-M4</f>
        <v>0</v>
      </c>
      <c r="Z19" s="3" t="e">
        <f>#REF!*#REF!</f>
        <v>#REF!</v>
      </c>
      <c r="AA19" s="3" t="e">
        <f>#REF!*#REF!</f>
        <v>#REF!</v>
      </c>
      <c r="AB19" s="3">
        <f>Y19*Y19</f>
        <v>0</v>
      </c>
      <c r="AC19" s="3" t="e">
        <f t="shared" si="2"/>
        <v>#REF!</v>
      </c>
      <c r="AD19" s="3" t="e">
        <f>(1-AC19/AC12)*100</f>
        <v>#REF!</v>
      </c>
      <c r="AE19" s="8" t="e">
        <f t="shared" si="17"/>
        <v>#REF!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9"/>
  <sheetViews>
    <sheetView topLeftCell="A13" zoomScale="130" zoomScaleNormal="130" workbookViewId="0">
      <selection sqref="A1:AH2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45</v>
      </c>
      <c r="B4" s="11" t="s">
        <v>44</v>
      </c>
      <c r="C4" s="11">
        <v>0</v>
      </c>
      <c r="D4" s="33">
        <v>41653</v>
      </c>
      <c r="E4" s="10">
        <v>34.245399999999997</v>
      </c>
      <c r="G4" s="10">
        <v>57.69</v>
      </c>
      <c r="H4" s="10">
        <v>31.72</v>
      </c>
      <c r="I4" s="10">
        <v>7.82</v>
      </c>
      <c r="J4" s="11" t="s">
        <v>21</v>
      </c>
      <c r="K4" s="10">
        <v>67.53</v>
      </c>
      <c r="L4" s="10">
        <v>21.89</v>
      </c>
      <c r="M4" s="10">
        <v>14.14</v>
      </c>
      <c r="N4" s="13">
        <v>0</v>
      </c>
      <c r="O4">
        <f>G4-K4</f>
        <v>-9.8400000000000034</v>
      </c>
      <c r="P4">
        <f>H4-L4</f>
        <v>9.8299999999999983</v>
      </c>
      <c r="Q4">
        <f>I4-M4</f>
        <v>-6.32</v>
      </c>
      <c r="R4">
        <f t="shared" ref="R4:T29" si="0">O4*O4</f>
        <v>96.825600000000065</v>
      </c>
      <c r="S4">
        <f t="shared" si="0"/>
        <v>96.628899999999973</v>
      </c>
      <c r="T4">
        <f t="shared" si="0"/>
        <v>39.942400000000006</v>
      </c>
      <c r="U4">
        <f>SQRT(R4+S4+T4)</f>
        <v>15.27733288241112</v>
      </c>
      <c r="W4" s="6"/>
      <c r="X4" s="6"/>
      <c r="Y4" s="3">
        <f>I4-M4</f>
        <v>-6.32</v>
      </c>
      <c r="Z4" s="3" t="e">
        <f>#REF!*#REF!</f>
        <v>#REF!</v>
      </c>
      <c r="AA4" s="3" t="e">
        <f>#REF!*#REF!</f>
        <v>#REF!</v>
      </c>
      <c r="AB4" s="3">
        <f t="shared" ref="AB4:AB17" si="1">Y4*Y4</f>
        <v>39.942400000000006</v>
      </c>
      <c r="AC4" s="3" t="e">
        <f t="shared" ref="AC4:AC18" si="2">SQRT(Z4+AA4+AB4)</f>
        <v>#REF!</v>
      </c>
      <c r="AD4" s="3"/>
      <c r="AE4" s="8"/>
      <c r="AF4" s="54"/>
      <c r="AH4" s="6"/>
    </row>
    <row r="5" spans="1:34" ht="16">
      <c r="A5" s="11" t="s">
        <v>45</v>
      </c>
      <c r="B5" s="11" t="s">
        <v>44</v>
      </c>
      <c r="C5" s="11">
        <v>1</v>
      </c>
      <c r="D5" s="33">
        <v>41709</v>
      </c>
      <c r="E5" s="10">
        <v>28.3065</v>
      </c>
      <c r="F5">
        <f>(1-E5/E4)*100</f>
        <v>17.342183183726856</v>
      </c>
      <c r="G5" s="10">
        <v>59.77</v>
      </c>
      <c r="H5" s="10">
        <v>30.81</v>
      </c>
      <c r="I5" s="10">
        <v>7.14</v>
      </c>
      <c r="J5" s="11" t="s">
        <v>21</v>
      </c>
      <c r="K5" s="10">
        <v>68.7</v>
      </c>
      <c r="L5" s="10">
        <v>22.2</v>
      </c>
      <c r="M5" s="10">
        <v>12.66</v>
      </c>
      <c r="O5">
        <f t="shared" ref="O5:Q21" si="3">G5-K5</f>
        <v>-8.93</v>
      </c>
      <c r="P5">
        <f t="shared" si="3"/>
        <v>8.61</v>
      </c>
      <c r="Q5">
        <f t="shared" si="3"/>
        <v>-5.5200000000000005</v>
      </c>
      <c r="R5">
        <f t="shared" si="0"/>
        <v>79.744900000000001</v>
      </c>
      <c r="S5">
        <f t="shared" si="0"/>
        <v>74.132099999999994</v>
      </c>
      <c r="T5">
        <f t="shared" si="0"/>
        <v>30.470400000000005</v>
      </c>
      <c r="U5">
        <f t="shared" ref="U5:U17" si="4">SQRT(R5+S5+T5)</f>
        <v>13.577459261584989</v>
      </c>
      <c r="V5">
        <f>(1-U5/U$4)*100</f>
        <v>11.126769534381253</v>
      </c>
      <c r="W5" s="6">
        <f t="shared" ref="W5:W13" si="5">(F5*100+((100-F5)*V5))/100</f>
        <v>26.539327963024597</v>
      </c>
      <c r="X5" s="6">
        <f>D5-D4</f>
        <v>56</v>
      </c>
      <c r="Y5" s="3">
        <f>I5-M4</f>
        <v>-7.0000000000000009</v>
      </c>
      <c r="Z5" s="3" t="e">
        <f>#REF!*#REF!</f>
        <v>#REF!</v>
      </c>
      <c r="AA5" s="3" t="e">
        <f>#REF!*#REF!</f>
        <v>#REF!</v>
      </c>
      <c r="AB5" s="3">
        <f t="shared" si="1"/>
        <v>49.000000000000014</v>
      </c>
      <c r="AC5" s="3" t="e">
        <f t="shared" si="2"/>
        <v>#REF!</v>
      </c>
      <c r="AD5" s="3" t="e">
        <f>(1-AC5/AC4)*100</f>
        <v>#REF!</v>
      </c>
      <c r="AE5" s="8" t="e">
        <f t="shared" ref="AE5:AE10" si="6">(F5*100+((100-F5)*AD5))/100</f>
        <v>#REF!</v>
      </c>
      <c r="AF5" s="55">
        <f t="shared" ref="AF5:AF10" si="7">(1-E5/E4)*100</f>
        <v>17.342183183726856</v>
      </c>
      <c r="AG5">
        <f t="shared" ref="AG5:AG10" si="8">(1-U5/U4)*100</f>
        <v>11.126769534381253</v>
      </c>
      <c r="AH5" s="6">
        <f>(AF5*100+((100-AF5)*AG5))/100</f>
        <v>26.539327963024597</v>
      </c>
    </row>
    <row r="6" spans="1:34" ht="16">
      <c r="A6" s="11" t="s">
        <v>45</v>
      </c>
      <c r="B6" s="11" t="s">
        <v>44</v>
      </c>
      <c r="C6" s="11">
        <v>2</v>
      </c>
      <c r="D6" s="33">
        <v>41736</v>
      </c>
      <c r="E6" s="10">
        <v>30.291599999999999</v>
      </c>
      <c r="F6">
        <f>(1-E6/E4)*100</f>
        <v>11.54549224129372</v>
      </c>
      <c r="G6" s="10">
        <v>59.44</v>
      </c>
      <c r="H6" s="10">
        <v>31.93</v>
      </c>
      <c r="I6" s="10">
        <v>8.7899999999999991</v>
      </c>
      <c r="J6" s="11" t="s">
        <v>21</v>
      </c>
      <c r="K6" s="10">
        <v>64.53</v>
      </c>
      <c r="L6" s="10">
        <v>23.09</v>
      </c>
      <c r="M6" s="10">
        <v>12.2</v>
      </c>
      <c r="O6">
        <f t="shared" si="3"/>
        <v>-5.0900000000000034</v>
      </c>
      <c r="P6">
        <f t="shared" si="3"/>
        <v>8.84</v>
      </c>
      <c r="Q6">
        <f t="shared" si="3"/>
        <v>-3.41</v>
      </c>
      <c r="R6">
        <f t="shared" si="0"/>
        <v>25.908100000000033</v>
      </c>
      <c r="S6">
        <f t="shared" si="0"/>
        <v>78.145600000000002</v>
      </c>
      <c r="T6">
        <f t="shared" si="0"/>
        <v>11.628100000000002</v>
      </c>
      <c r="U6">
        <f t="shared" si="4"/>
        <v>10.755547405873866</v>
      </c>
      <c r="V6">
        <f t="shared" ref="V6:V29" si="9">(1-U6/U$4)*100</f>
        <v>29.598003207374045</v>
      </c>
      <c r="W6" s="6">
        <f>(F6*100+((100-F6)*V6))/100</f>
        <v>37.726260284782526</v>
      </c>
      <c r="X6" s="6">
        <f t="shared" ref="X6:X26" si="10">D6-D5</f>
        <v>27</v>
      </c>
      <c r="Y6" s="3">
        <f>I6-M4</f>
        <v>-5.3500000000000014</v>
      </c>
      <c r="Z6" s="3" t="e">
        <f>#REF!*#REF!</f>
        <v>#REF!</v>
      </c>
      <c r="AA6" s="3" t="e">
        <f>#REF!*#REF!</f>
        <v>#REF!</v>
      </c>
      <c r="AB6" s="3">
        <f t="shared" si="1"/>
        <v>28.622500000000016</v>
      </c>
      <c r="AC6" s="3" t="e">
        <f t="shared" si="2"/>
        <v>#REF!</v>
      </c>
      <c r="AD6" s="3" t="e">
        <f>(1-AC6/AC4)*100</f>
        <v>#REF!</v>
      </c>
      <c r="AE6" s="8" t="e">
        <f t="shared" si="6"/>
        <v>#REF!</v>
      </c>
      <c r="AF6" s="55">
        <f t="shared" si="7"/>
        <v>-7.0128769010651126</v>
      </c>
      <c r="AG6">
        <f t="shared" si="8"/>
        <v>20.783799099255795</v>
      </c>
      <c r="AH6" s="6">
        <f t="shared" ref="AH6:AH29" si="11">(AF6*100+((100-AF6)*AG6))/100</f>
        <v>15.228464444386169</v>
      </c>
    </row>
    <row r="7" spans="1:34" ht="16">
      <c r="A7" s="11" t="s">
        <v>45</v>
      </c>
      <c r="B7" s="11" t="s">
        <v>44</v>
      </c>
      <c r="C7" s="11">
        <v>3</v>
      </c>
      <c r="D7" s="33">
        <v>41765</v>
      </c>
      <c r="E7" s="10">
        <v>24.472300000000001</v>
      </c>
      <c r="F7">
        <f>(1-E7/E4)*100</f>
        <v>28.53843143896697</v>
      </c>
      <c r="G7" s="10">
        <v>59.36</v>
      </c>
      <c r="H7" s="10">
        <v>31.66</v>
      </c>
      <c r="I7" s="10">
        <v>9.93</v>
      </c>
      <c r="J7" s="11" t="s">
        <v>21</v>
      </c>
      <c r="K7" s="10">
        <v>66.91</v>
      </c>
      <c r="L7" s="10">
        <v>24.55</v>
      </c>
      <c r="M7" s="10">
        <v>14.52</v>
      </c>
      <c r="O7">
        <f>G7-K7</f>
        <v>-7.5499999999999972</v>
      </c>
      <c r="P7">
        <f t="shared" si="3"/>
        <v>7.1099999999999994</v>
      </c>
      <c r="Q7">
        <f t="shared" si="3"/>
        <v>-4.59</v>
      </c>
      <c r="R7">
        <f t="shared" si="0"/>
        <v>57.002499999999955</v>
      </c>
      <c r="S7">
        <f t="shared" si="0"/>
        <v>50.552099999999989</v>
      </c>
      <c r="T7">
        <f t="shared" si="0"/>
        <v>21.068099999999998</v>
      </c>
      <c r="U7">
        <f t="shared" si="4"/>
        <v>11.341194822416195</v>
      </c>
      <c r="V7">
        <f t="shared" si="9"/>
        <v>25.764563031330045</v>
      </c>
      <c r="W7" s="6">
        <f t="shared" si="5"/>
        <v>46.950192314051463</v>
      </c>
      <c r="X7" s="6">
        <f t="shared" si="10"/>
        <v>29</v>
      </c>
      <c r="Y7" s="3">
        <f>I7-M4</f>
        <v>-4.2100000000000009</v>
      </c>
      <c r="Z7" s="3" t="e">
        <f>#REF!*#REF!</f>
        <v>#REF!</v>
      </c>
      <c r="AA7" s="3" t="e">
        <f>#REF!*#REF!</f>
        <v>#REF!</v>
      </c>
      <c r="AB7" s="3">
        <f t="shared" si="1"/>
        <v>17.724100000000007</v>
      </c>
      <c r="AC7" s="3" t="e">
        <f t="shared" si="2"/>
        <v>#REF!</v>
      </c>
      <c r="AD7" s="3" t="e">
        <f>(1-AC7/AC4)*100</f>
        <v>#REF!</v>
      </c>
      <c r="AE7" s="8" t="e">
        <f t="shared" si="6"/>
        <v>#REF!</v>
      </c>
      <c r="AF7" s="55">
        <f t="shared" si="7"/>
        <v>19.21093636519695</v>
      </c>
      <c r="AG7">
        <f t="shared" si="8"/>
        <v>-5.4450730812872772</v>
      </c>
      <c r="AH7" s="6">
        <f t="shared" si="11"/>
        <v>14.81191280859424</v>
      </c>
    </row>
    <row r="8" spans="1:34" ht="16">
      <c r="A8" s="11" t="s">
        <v>45</v>
      </c>
      <c r="B8" s="11" t="s">
        <v>44</v>
      </c>
      <c r="C8" s="11">
        <v>4</v>
      </c>
      <c r="D8" s="33">
        <v>41824</v>
      </c>
      <c r="E8" s="10">
        <v>24.665299999999998</v>
      </c>
      <c r="F8">
        <f>(1-E8/E4)*100</f>
        <v>27.974852096923964</v>
      </c>
      <c r="G8" s="10">
        <v>60.18</v>
      </c>
      <c r="H8" s="10">
        <v>30.11</v>
      </c>
      <c r="I8" s="10">
        <v>9.1300000000000008</v>
      </c>
      <c r="J8" s="11" t="s">
        <v>21</v>
      </c>
      <c r="K8" s="10">
        <v>65.760000000000005</v>
      </c>
      <c r="L8" s="10">
        <v>21.34</v>
      </c>
      <c r="M8" s="10">
        <v>13.95</v>
      </c>
      <c r="O8">
        <f t="shared" si="3"/>
        <v>-5.5800000000000054</v>
      </c>
      <c r="P8">
        <f t="shared" si="3"/>
        <v>8.77</v>
      </c>
      <c r="Q8">
        <f t="shared" si="3"/>
        <v>-4.8199999999999985</v>
      </c>
      <c r="R8">
        <f t="shared" si="0"/>
        <v>31.136400000000059</v>
      </c>
      <c r="S8">
        <f t="shared" si="0"/>
        <v>76.912899999999993</v>
      </c>
      <c r="T8">
        <f t="shared" si="0"/>
        <v>23.232399999999984</v>
      </c>
      <c r="U8">
        <f t="shared" si="4"/>
        <v>11.45782265528665</v>
      </c>
      <c r="V8">
        <f t="shared" si="9"/>
        <v>25.001158621881526</v>
      </c>
      <c r="W8" s="6">
        <f t="shared" si="5"/>
        <v>45.981973571816781</v>
      </c>
      <c r="X8" s="6">
        <f t="shared" si="10"/>
        <v>59</v>
      </c>
      <c r="Y8" s="3">
        <f>I8-M4</f>
        <v>-5.01</v>
      </c>
      <c r="Z8" s="3" t="e">
        <f>#REF!*#REF!</f>
        <v>#REF!</v>
      </c>
      <c r="AA8" s="3" t="e">
        <f>#REF!*#REF!</f>
        <v>#REF!</v>
      </c>
      <c r="AB8" s="3">
        <f t="shared" si="1"/>
        <v>25.100099999999998</v>
      </c>
      <c r="AC8" s="3" t="e">
        <f t="shared" si="2"/>
        <v>#REF!</v>
      </c>
      <c r="AD8" s="3" t="e">
        <f>(1-AC8/AC4)*100</f>
        <v>#REF!</v>
      </c>
      <c r="AE8" s="8" t="e">
        <f t="shared" si="6"/>
        <v>#REF!</v>
      </c>
      <c r="AF8" s="55">
        <f t="shared" si="7"/>
        <v>-0.78864675571972409</v>
      </c>
      <c r="AG8">
        <f t="shared" si="8"/>
        <v>-1.0283557834659174</v>
      </c>
      <c r="AH8" s="6">
        <f t="shared" si="11"/>
        <v>-1.8251126337092018</v>
      </c>
    </row>
    <row r="9" spans="1:34" ht="16">
      <c r="A9" s="11" t="s">
        <v>45</v>
      </c>
      <c r="B9" s="11" t="s">
        <v>44</v>
      </c>
      <c r="C9" s="11">
        <v>5</v>
      </c>
      <c r="D9" s="33">
        <v>41845</v>
      </c>
      <c r="E9" s="10">
        <v>24.254100000000001</v>
      </c>
      <c r="F9">
        <f>(1-E9/E4)*100</f>
        <v>29.175597306499547</v>
      </c>
      <c r="G9" s="10">
        <v>61.39</v>
      </c>
      <c r="H9" s="10">
        <v>30.6</v>
      </c>
      <c r="I9" s="10">
        <v>10.82</v>
      </c>
      <c r="J9" s="11" t="s">
        <v>21</v>
      </c>
      <c r="K9" s="10">
        <v>64.459999999999994</v>
      </c>
      <c r="L9" s="10">
        <v>24.06</v>
      </c>
      <c r="M9" s="10">
        <v>13.9</v>
      </c>
      <c r="O9">
        <f t="shared" si="3"/>
        <v>-3.0699999999999932</v>
      </c>
      <c r="P9">
        <f t="shared" si="3"/>
        <v>6.5400000000000027</v>
      </c>
      <c r="Q9">
        <f t="shared" si="3"/>
        <v>-3.08</v>
      </c>
      <c r="R9">
        <f t="shared" si="0"/>
        <v>9.4248999999999583</v>
      </c>
      <c r="S9">
        <f t="shared" si="0"/>
        <v>42.771600000000035</v>
      </c>
      <c r="T9">
        <f t="shared" si="0"/>
        <v>9.4863999999999997</v>
      </c>
      <c r="U9">
        <f t="shared" si="4"/>
        <v>7.8538461915166122</v>
      </c>
      <c r="V9">
        <f t="shared" si="9"/>
        <v>48.591509709402288</v>
      </c>
      <c r="W9" s="6">
        <f t="shared" si="5"/>
        <v>63.590243817937989</v>
      </c>
      <c r="X9" s="6">
        <f t="shared" si="10"/>
        <v>21</v>
      </c>
      <c r="Y9" s="3">
        <f>I9-M4</f>
        <v>-3.3200000000000003</v>
      </c>
      <c r="Z9" s="3" t="e">
        <f>#REF!*#REF!</f>
        <v>#REF!</v>
      </c>
      <c r="AA9" s="3" t="e">
        <f>#REF!*#REF!</f>
        <v>#REF!</v>
      </c>
      <c r="AB9" s="3">
        <f t="shared" si="1"/>
        <v>11.022400000000001</v>
      </c>
      <c r="AC9" s="3" t="e">
        <f t="shared" si="2"/>
        <v>#REF!</v>
      </c>
      <c r="AD9" s="3" t="e">
        <f>(1-AC9/AC4)*100</f>
        <v>#REF!</v>
      </c>
      <c r="AE9" s="8" t="e">
        <f t="shared" si="6"/>
        <v>#REF!</v>
      </c>
      <c r="AF9" s="55">
        <f t="shared" si="7"/>
        <v>1.6671193944529206</v>
      </c>
      <c r="AG9">
        <f t="shared" si="8"/>
        <v>31.454287365035793</v>
      </c>
      <c r="AH9" s="6">
        <f t="shared" si="11"/>
        <v>32.597026234439248</v>
      </c>
    </row>
    <row r="10" spans="1:34" ht="16">
      <c r="A10" s="11" t="s">
        <v>45</v>
      </c>
      <c r="B10" s="11" t="s">
        <v>44</v>
      </c>
      <c r="C10" s="11">
        <v>6</v>
      </c>
      <c r="D10" s="33">
        <v>41876</v>
      </c>
      <c r="E10" s="10">
        <v>22.506</v>
      </c>
      <c r="F10">
        <f>(1-E10/E4)*100</f>
        <v>34.280224497304744</v>
      </c>
      <c r="G10" s="10">
        <v>61.58</v>
      </c>
      <c r="H10" s="10">
        <v>30.41</v>
      </c>
      <c r="I10" s="10">
        <v>9.94</v>
      </c>
      <c r="J10" s="11" t="s">
        <v>21</v>
      </c>
      <c r="K10" s="10">
        <v>63.81</v>
      </c>
      <c r="L10" s="10">
        <v>23.65</v>
      </c>
      <c r="M10" s="10">
        <v>14.1</v>
      </c>
      <c r="O10">
        <f>G10-K10</f>
        <v>-2.230000000000004</v>
      </c>
      <c r="P10">
        <f t="shared" si="3"/>
        <v>6.7600000000000016</v>
      </c>
      <c r="Q10">
        <f t="shared" si="3"/>
        <v>-4.16</v>
      </c>
      <c r="R10">
        <f t="shared" si="0"/>
        <v>4.9729000000000179</v>
      </c>
      <c r="S10">
        <f t="shared" si="0"/>
        <v>45.697600000000023</v>
      </c>
      <c r="T10">
        <f t="shared" si="0"/>
        <v>17.305600000000002</v>
      </c>
      <c r="U10">
        <f t="shared" si="4"/>
        <v>8.2447619735199176</v>
      </c>
      <c r="V10">
        <f t="shared" si="9"/>
        <v>46.032713713974516</v>
      </c>
      <c r="W10" s="6">
        <f t="shared" si="5"/>
        <v>64.532820607927206</v>
      </c>
      <c r="X10" s="6">
        <f t="shared" si="10"/>
        <v>31</v>
      </c>
      <c r="Y10" s="3">
        <f>I10-M4</f>
        <v>-4.2000000000000011</v>
      </c>
      <c r="Z10" s="3" t="e">
        <f>#REF!*#REF!</f>
        <v>#REF!</v>
      </c>
      <c r="AA10" s="3" t="e">
        <f>#REF!*#REF!</f>
        <v>#REF!</v>
      </c>
      <c r="AB10" s="3">
        <f t="shared" si="1"/>
        <v>17.640000000000008</v>
      </c>
      <c r="AC10" s="3" t="e">
        <f t="shared" si="2"/>
        <v>#REF!</v>
      </c>
      <c r="AD10" s="3" t="e">
        <f>(1-AC10/AC4)*100</f>
        <v>#REF!</v>
      </c>
      <c r="AE10" s="8" t="e">
        <f t="shared" si="6"/>
        <v>#REF!</v>
      </c>
      <c r="AF10" s="55">
        <f t="shared" si="7"/>
        <v>7.2074412161242885</v>
      </c>
      <c r="AG10">
        <f t="shared" si="8"/>
        <v>-4.9773801583427479</v>
      </c>
      <c r="AH10" s="6">
        <f t="shared" si="11"/>
        <v>2.5888028067971289</v>
      </c>
    </row>
    <row r="11" spans="1:34" ht="16">
      <c r="A11" s="11" t="s">
        <v>143</v>
      </c>
      <c r="C11" s="11">
        <v>7</v>
      </c>
      <c r="D11" s="33">
        <v>41908</v>
      </c>
      <c r="F11">
        <f>(1-E11/E4)*100</f>
        <v>100</v>
      </c>
      <c r="V11">
        <f t="shared" si="9"/>
        <v>100</v>
      </c>
      <c r="W11" s="6"/>
      <c r="X11" s="6">
        <f t="shared" si="10"/>
        <v>32</v>
      </c>
      <c r="Y11" s="3"/>
      <c r="Z11" s="3"/>
      <c r="AA11" s="3"/>
      <c r="AB11" s="3"/>
      <c r="AC11" s="3"/>
      <c r="AD11" s="3"/>
      <c r="AE11" s="8"/>
      <c r="AF11" s="55"/>
      <c r="AH11" s="6">
        <f t="shared" si="11"/>
        <v>0</v>
      </c>
    </row>
    <row r="12" spans="1:34" ht="16">
      <c r="A12" s="11" t="s">
        <v>45</v>
      </c>
      <c r="B12" s="11" t="s">
        <v>44</v>
      </c>
      <c r="C12" s="11">
        <v>8</v>
      </c>
      <c r="D12" s="33">
        <v>41943</v>
      </c>
      <c r="E12" s="10">
        <v>21.649899999999999</v>
      </c>
      <c r="F12">
        <f>(1-E12/E4)*100</f>
        <v>36.78012229379712</v>
      </c>
      <c r="G12" s="10">
        <v>61.77</v>
      </c>
      <c r="H12" s="10">
        <v>29.41</v>
      </c>
      <c r="I12" s="10">
        <v>9.48</v>
      </c>
      <c r="J12" s="11" t="s">
        <v>21</v>
      </c>
      <c r="K12" s="10">
        <v>63.79</v>
      </c>
      <c r="L12" s="10">
        <v>23.68</v>
      </c>
      <c r="M12" s="10">
        <v>13.52</v>
      </c>
      <c r="O12">
        <f>G12-K12</f>
        <v>-2.019999999999996</v>
      </c>
      <c r="P12">
        <f t="shared" si="3"/>
        <v>5.73</v>
      </c>
      <c r="Q12">
        <f t="shared" si="3"/>
        <v>-4.0399999999999991</v>
      </c>
      <c r="R12">
        <f t="shared" si="0"/>
        <v>4.080399999999984</v>
      </c>
      <c r="S12">
        <f>P12*P12</f>
        <v>32.832900000000002</v>
      </c>
      <c r="T12">
        <f>Q12*Q12</f>
        <v>16.321599999999993</v>
      </c>
      <c r="U12">
        <f>SQRT(R12+S12+T12)</f>
        <v>7.2962250513536091</v>
      </c>
      <c r="V12">
        <f t="shared" si="9"/>
        <v>52.241499825183539</v>
      </c>
      <c r="W12" s="6">
        <f t="shared" si="5"/>
        <v>69.807134595164356</v>
      </c>
      <c r="X12" s="6">
        <f t="shared" si="10"/>
        <v>35</v>
      </c>
      <c r="Y12" s="3">
        <f>I12-M4</f>
        <v>-4.66</v>
      </c>
      <c r="Z12" s="3" t="e">
        <f>#REF!*#REF!</f>
        <v>#REF!</v>
      </c>
      <c r="AA12" s="3" t="e">
        <f>#REF!*#REF!</f>
        <v>#REF!</v>
      </c>
      <c r="AB12" s="3">
        <f>Y12*Y12</f>
        <v>21.715600000000002</v>
      </c>
      <c r="AC12" s="3" t="e">
        <f t="shared" si="2"/>
        <v>#REF!</v>
      </c>
      <c r="AD12" s="3" t="e">
        <f>(1-AC12/AC4)*100</f>
        <v>#REF!</v>
      </c>
      <c r="AE12" s="8" t="e">
        <f t="shared" ref="AE12:AE18" si="12">(F12*100+((100-F12)*AD12))/100</f>
        <v>#REF!</v>
      </c>
      <c r="AF12" s="55"/>
      <c r="AH12" s="6">
        <f t="shared" si="11"/>
        <v>0</v>
      </c>
    </row>
    <row r="13" spans="1:34" ht="16">
      <c r="A13" s="11" t="s">
        <v>45</v>
      </c>
      <c r="B13" s="11" t="s">
        <v>44</v>
      </c>
      <c r="C13" s="11">
        <v>9</v>
      </c>
      <c r="D13" s="33">
        <v>41971</v>
      </c>
      <c r="E13" s="10">
        <v>21.933</v>
      </c>
      <c r="F13">
        <f>(1-E13/E4)*100</f>
        <v>35.953441922126764</v>
      </c>
      <c r="G13" s="10">
        <v>61.93</v>
      </c>
      <c r="H13" s="10">
        <v>29.86</v>
      </c>
      <c r="I13" s="10">
        <v>10.09</v>
      </c>
      <c r="J13" s="11" t="s">
        <v>21</v>
      </c>
      <c r="K13" s="10">
        <v>65.41</v>
      </c>
      <c r="L13" s="10">
        <v>24.29</v>
      </c>
      <c r="M13" s="10">
        <v>14.38</v>
      </c>
      <c r="O13">
        <f t="shared" si="3"/>
        <v>-3.4799999999999969</v>
      </c>
      <c r="P13">
        <f t="shared" si="3"/>
        <v>5.57</v>
      </c>
      <c r="Q13">
        <f t="shared" si="3"/>
        <v>-4.2900000000000009</v>
      </c>
      <c r="R13">
        <f t="shared" si="0"/>
        <v>12.110399999999979</v>
      </c>
      <c r="S13">
        <f>P13*P13</f>
        <v>31.024900000000002</v>
      </c>
      <c r="T13">
        <f>Q13*Q13</f>
        <v>18.404100000000007</v>
      </c>
      <c r="U13">
        <f>SQRT(R13+S13+T13)</f>
        <v>7.8447052207205328</v>
      </c>
      <c r="V13">
        <f t="shared" si="9"/>
        <v>48.651343260627733</v>
      </c>
      <c r="W13" s="6">
        <f t="shared" si="5"/>
        <v>67.112952739210172</v>
      </c>
      <c r="X13" s="6">
        <f t="shared" si="10"/>
        <v>28</v>
      </c>
      <c r="Y13" s="3">
        <f>I13-M4</f>
        <v>-4.0500000000000007</v>
      </c>
      <c r="Z13" s="3" t="e">
        <f>#REF!*#REF!</f>
        <v>#REF!</v>
      </c>
      <c r="AA13" s="3" t="e">
        <f>#REF!*#REF!</f>
        <v>#REF!</v>
      </c>
      <c r="AB13" s="3">
        <f>Y13*Y13</f>
        <v>16.402500000000007</v>
      </c>
      <c r="AC13" s="3" t="e">
        <f t="shared" si="2"/>
        <v>#REF!</v>
      </c>
      <c r="AD13" s="3" t="e">
        <f>(1-AC13/AC4)*100</f>
        <v>#REF!</v>
      </c>
      <c r="AE13" s="8" t="e">
        <f t="shared" si="12"/>
        <v>#REF!</v>
      </c>
      <c r="AF13" s="55">
        <f t="shared" ref="AF13:AF20" si="13">(1-E13/E12)*100</f>
        <v>-1.3076272869620764</v>
      </c>
      <c r="AG13">
        <f t="shared" ref="AG13:AG20" si="14">(1-U13/U12)*100</f>
        <v>-7.5173143030335732</v>
      </c>
      <c r="AH13" s="6">
        <f t="shared" si="11"/>
        <v>-8.9232400430688195</v>
      </c>
    </row>
    <row r="14" spans="1:34" ht="16">
      <c r="A14" s="11" t="s">
        <v>45</v>
      </c>
      <c r="B14" s="11" t="s">
        <v>44</v>
      </c>
      <c r="C14" s="11">
        <v>10</v>
      </c>
      <c r="D14" s="33">
        <v>42013</v>
      </c>
      <c r="E14" s="10">
        <v>23.1187</v>
      </c>
      <c r="F14">
        <f>(1-E14/E4)*100</f>
        <v>32.491079093834493</v>
      </c>
      <c r="G14" s="10">
        <v>65.400000000000006</v>
      </c>
      <c r="H14" s="10">
        <v>30.28</v>
      </c>
      <c r="I14" s="10">
        <v>9.5</v>
      </c>
      <c r="J14" s="11" t="s">
        <v>21</v>
      </c>
      <c r="K14" s="10">
        <v>67.2</v>
      </c>
      <c r="L14" s="10">
        <v>21.98</v>
      </c>
      <c r="M14" s="10">
        <v>13.49</v>
      </c>
      <c r="O14">
        <f>G14-K14</f>
        <v>-1.7999999999999972</v>
      </c>
      <c r="P14">
        <f t="shared" si="3"/>
        <v>8.3000000000000007</v>
      </c>
      <c r="Q14">
        <f t="shared" si="3"/>
        <v>-3.99</v>
      </c>
      <c r="R14">
        <f t="shared" si="0"/>
        <v>3.2399999999999896</v>
      </c>
      <c r="S14">
        <f t="shared" si="0"/>
        <v>68.890000000000015</v>
      </c>
      <c r="T14">
        <f t="shared" si="0"/>
        <v>15.920100000000001</v>
      </c>
      <c r="U14">
        <f t="shared" si="4"/>
        <v>9.3835014786592339</v>
      </c>
      <c r="V14">
        <f t="shared" si="9"/>
        <v>38.578928986600062</v>
      </c>
      <c r="W14" s="6">
        <f>(F14*100+((100-F14)*V14))/100</f>
        <v>58.535297749844084</v>
      </c>
      <c r="X14" s="6">
        <f t="shared" si="10"/>
        <v>42</v>
      </c>
      <c r="Y14" s="3">
        <f>I14-M4</f>
        <v>-4.6400000000000006</v>
      </c>
      <c r="Z14" s="3" t="e">
        <f>#REF!*#REF!</f>
        <v>#REF!</v>
      </c>
      <c r="AA14" s="3" t="e">
        <f>#REF!*#REF!</f>
        <v>#REF!</v>
      </c>
      <c r="AB14" s="3">
        <f t="shared" si="1"/>
        <v>21.529600000000006</v>
      </c>
      <c r="AC14" s="3" t="e">
        <f t="shared" si="2"/>
        <v>#REF!</v>
      </c>
      <c r="AD14" s="3" t="e">
        <f>(1-AC14/AC4)*100</f>
        <v>#REF!</v>
      </c>
      <c r="AE14" s="8" t="e">
        <f t="shared" si="12"/>
        <v>#REF!</v>
      </c>
      <c r="AF14" s="55">
        <f t="shared" si="13"/>
        <v>-5.4060092098664247</v>
      </c>
      <c r="AG14">
        <f t="shared" si="14"/>
        <v>-19.615730797305385</v>
      </c>
      <c r="AH14" s="6">
        <f t="shared" si="11"/>
        <v>-26.082168220656744</v>
      </c>
    </row>
    <row r="15" spans="1:34" ht="16">
      <c r="A15" s="11" t="s">
        <v>45</v>
      </c>
      <c r="B15" s="11" t="s">
        <v>44</v>
      </c>
      <c r="C15" s="11">
        <v>11</v>
      </c>
      <c r="D15" s="33">
        <v>42048</v>
      </c>
      <c r="E15" s="10">
        <v>25.561900000000001</v>
      </c>
      <c r="F15">
        <f>(1-E15/E4)*100</f>
        <v>25.35669024160908</v>
      </c>
      <c r="G15" s="10">
        <v>64.930000000000007</v>
      </c>
      <c r="H15" s="10">
        <v>29.27</v>
      </c>
      <c r="I15" s="10">
        <v>10.79</v>
      </c>
      <c r="J15" s="11" t="s">
        <v>21</v>
      </c>
      <c r="K15" s="10">
        <v>66.44</v>
      </c>
      <c r="L15" s="10">
        <v>22.34</v>
      </c>
      <c r="M15" s="10">
        <v>14.13</v>
      </c>
      <c r="O15">
        <f t="shared" si="3"/>
        <v>-1.5099999999999909</v>
      </c>
      <c r="P15">
        <f t="shared" si="3"/>
        <v>6.93</v>
      </c>
      <c r="Q15">
        <f t="shared" si="3"/>
        <v>-3.3400000000000016</v>
      </c>
      <c r="R15">
        <f t="shared" si="0"/>
        <v>2.2800999999999725</v>
      </c>
      <c r="S15">
        <f t="shared" si="0"/>
        <v>48.024899999999995</v>
      </c>
      <c r="T15">
        <f t="shared" si="0"/>
        <v>11.15560000000001</v>
      </c>
      <c r="U15">
        <f t="shared" si="4"/>
        <v>7.8396811159638355</v>
      </c>
      <c r="V15">
        <f t="shared" si="9"/>
        <v>48.684229267598766</v>
      </c>
      <c r="W15" s="6">
        <f>(F15*100+((100-F15)*V15))/100</f>
        <v>61.696210297308042</v>
      </c>
      <c r="X15" s="6">
        <f t="shared" si="10"/>
        <v>35</v>
      </c>
      <c r="Y15" s="3">
        <f>I15-M4</f>
        <v>-3.3500000000000014</v>
      </c>
      <c r="Z15" s="3" t="e">
        <f>#REF!*#REF!</f>
        <v>#REF!</v>
      </c>
      <c r="AA15" s="3" t="e">
        <f>#REF!*#REF!</f>
        <v>#REF!</v>
      </c>
      <c r="AB15" s="3">
        <f t="shared" si="1"/>
        <v>11.222500000000009</v>
      </c>
      <c r="AC15" s="3" t="e">
        <f t="shared" si="2"/>
        <v>#REF!</v>
      </c>
      <c r="AD15" s="3" t="e">
        <f>(1-AC15/AC5)*100</f>
        <v>#REF!</v>
      </c>
      <c r="AE15" s="8" t="e">
        <f t="shared" si="12"/>
        <v>#REF!</v>
      </c>
      <c r="AF15" s="55">
        <f t="shared" si="13"/>
        <v>-10.568068273735109</v>
      </c>
      <c r="AG15">
        <f t="shared" si="14"/>
        <v>16.452497675910081</v>
      </c>
      <c r="AH15" s="6">
        <f t="shared" si="11"/>
        <v>7.6231405892998305</v>
      </c>
    </row>
    <row r="16" spans="1:34" ht="16">
      <c r="A16" s="11" t="s">
        <v>45</v>
      </c>
      <c r="B16" s="11" t="s">
        <v>44</v>
      </c>
      <c r="C16" s="11">
        <v>12</v>
      </c>
      <c r="D16" s="33">
        <v>42076</v>
      </c>
      <c r="E16" s="10">
        <v>23.941500000000001</v>
      </c>
      <c r="F16">
        <f>(1-E16/E4)*100</f>
        <v>30.088420634596169</v>
      </c>
      <c r="G16" s="10">
        <v>65.23</v>
      </c>
      <c r="H16" s="10">
        <v>28.94</v>
      </c>
      <c r="I16" s="10">
        <v>10.029999999999999</v>
      </c>
      <c r="J16" s="11" t="s">
        <v>21</v>
      </c>
      <c r="K16" s="10">
        <v>67.89</v>
      </c>
      <c r="L16" s="10">
        <v>22.13</v>
      </c>
      <c r="M16" s="10">
        <v>13.9</v>
      </c>
      <c r="O16">
        <f t="shared" si="3"/>
        <v>-2.6599999999999966</v>
      </c>
      <c r="P16">
        <f t="shared" si="3"/>
        <v>6.8100000000000023</v>
      </c>
      <c r="Q16">
        <f t="shared" si="3"/>
        <v>-3.870000000000001</v>
      </c>
      <c r="R16">
        <f t="shared" si="0"/>
        <v>7.0755999999999819</v>
      </c>
      <c r="S16">
        <f t="shared" si="0"/>
        <v>46.376100000000029</v>
      </c>
      <c r="T16">
        <f t="shared" si="0"/>
        <v>14.976900000000008</v>
      </c>
      <c r="U16">
        <f t="shared" si="4"/>
        <v>8.2721581222798211</v>
      </c>
      <c r="V16">
        <f t="shared" si="9"/>
        <v>45.853388245512384</v>
      </c>
      <c r="W16" s="6">
        <f>(F16*100+((100-F16)*V16))/100</f>
        <v>62.145248549584309</v>
      </c>
      <c r="X16" s="6">
        <f t="shared" si="10"/>
        <v>28</v>
      </c>
      <c r="Y16" s="3">
        <f>I16-M4</f>
        <v>-4.1100000000000012</v>
      </c>
      <c r="Z16" s="3" t="e">
        <f>#REF!*#REF!</f>
        <v>#REF!</v>
      </c>
      <c r="AA16" s="3" t="e">
        <f>#REF!*#REF!</f>
        <v>#REF!</v>
      </c>
      <c r="AB16" s="3">
        <f t="shared" si="1"/>
        <v>16.89210000000001</v>
      </c>
      <c r="AC16" s="3" t="e">
        <f t="shared" si="2"/>
        <v>#REF!</v>
      </c>
      <c r="AD16" s="3" t="e">
        <f>(1-AC16/AC7)*100</f>
        <v>#REF!</v>
      </c>
      <c r="AE16" s="8" t="e">
        <f t="shared" si="12"/>
        <v>#REF!</v>
      </c>
      <c r="AF16" s="55">
        <f t="shared" si="13"/>
        <v>6.3391218962596696</v>
      </c>
      <c r="AG16">
        <f t="shared" si="14"/>
        <v>-5.5165127244185763</v>
      </c>
      <c r="AH16" s="6">
        <f t="shared" si="11"/>
        <v>1.1723076378646613</v>
      </c>
    </row>
    <row r="17" spans="1:34" ht="16">
      <c r="A17" s="11" t="s">
        <v>45</v>
      </c>
      <c r="B17" s="11" t="s">
        <v>44</v>
      </c>
      <c r="C17" s="11">
        <v>13</v>
      </c>
      <c r="D17" s="33">
        <v>42107</v>
      </c>
      <c r="E17" s="16">
        <v>18.139299999999999</v>
      </c>
      <c r="F17">
        <f>(1-E17/E4)*100</f>
        <v>47.031426118544381</v>
      </c>
      <c r="G17" s="10">
        <v>62.58</v>
      </c>
      <c r="H17" s="10">
        <v>28.09</v>
      </c>
      <c r="I17" s="10">
        <v>9.48</v>
      </c>
      <c r="J17" s="11" t="s">
        <v>21</v>
      </c>
      <c r="K17" s="10">
        <v>65.75</v>
      </c>
      <c r="L17" s="10">
        <v>20.22</v>
      </c>
      <c r="M17" s="10">
        <v>12.38</v>
      </c>
      <c r="O17">
        <f t="shared" si="3"/>
        <v>-3.1700000000000017</v>
      </c>
      <c r="P17">
        <f t="shared" si="3"/>
        <v>7.870000000000001</v>
      </c>
      <c r="Q17">
        <f t="shared" si="3"/>
        <v>-2.9000000000000004</v>
      </c>
      <c r="R17">
        <f t="shared" si="0"/>
        <v>10.04890000000001</v>
      </c>
      <c r="S17">
        <f t="shared" si="0"/>
        <v>61.936900000000016</v>
      </c>
      <c r="T17">
        <f t="shared" si="0"/>
        <v>8.4100000000000019</v>
      </c>
      <c r="U17">
        <f t="shared" si="4"/>
        <v>8.9663705031634748</v>
      </c>
      <c r="V17">
        <f t="shared" si="9"/>
        <v>41.309320336362454</v>
      </c>
      <c r="W17" s="6">
        <f>(F17*100+((100-F17)*V17))/100</f>
        <v>68.912383980837689</v>
      </c>
      <c r="X17" s="6">
        <f t="shared" si="10"/>
        <v>31</v>
      </c>
      <c r="Y17" s="3">
        <f>I17-M4</f>
        <v>-4.66</v>
      </c>
      <c r="Z17" s="3" t="e">
        <f>#REF!*#REF!</f>
        <v>#REF!</v>
      </c>
      <c r="AA17" s="3" t="e">
        <f>#REF!*#REF!</f>
        <v>#REF!</v>
      </c>
      <c r="AB17" s="3">
        <f t="shared" si="1"/>
        <v>21.715600000000002</v>
      </c>
      <c r="AC17" s="3" t="e">
        <f t="shared" si="2"/>
        <v>#REF!</v>
      </c>
      <c r="AD17" s="3" t="e">
        <f>(1-AC17/AC8)*100</f>
        <v>#REF!</v>
      </c>
      <c r="AE17" s="8" t="e">
        <f t="shared" si="12"/>
        <v>#REF!</v>
      </c>
      <c r="AF17" s="55">
        <f t="shared" si="13"/>
        <v>24.234905916504822</v>
      </c>
      <c r="AG17">
        <f t="shared" si="14"/>
        <v>-8.3921555973875286</v>
      </c>
      <c r="AH17" s="6">
        <f t="shared" si="11"/>
        <v>17.876581332510856</v>
      </c>
    </row>
    <row r="18" spans="1:34" ht="16">
      <c r="A18" s="11" t="s">
        <v>45</v>
      </c>
      <c r="B18" s="11" t="s">
        <v>44</v>
      </c>
      <c r="C18" s="11">
        <v>14</v>
      </c>
      <c r="D18" s="33">
        <v>42380</v>
      </c>
      <c r="E18" s="10">
        <v>18.115100000000002</v>
      </c>
      <c r="F18">
        <f>(1-E18/E4)*100</f>
        <v>47.102092543816099</v>
      </c>
      <c r="G18" s="10">
        <v>61.71</v>
      </c>
      <c r="H18" s="10">
        <v>30.13</v>
      </c>
      <c r="I18" s="10">
        <v>11.39</v>
      </c>
      <c r="J18" s="11" t="s">
        <v>21</v>
      </c>
      <c r="K18" s="10">
        <v>62.96</v>
      </c>
      <c r="L18" s="10">
        <v>23.66</v>
      </c>
      <c r="M18" s="10">
        <v>16.86</v>
      </c>
      <c r="O18">
        <f t="shared" si="3"/>
        <v>-1.25</v>
      </c>
      <c r="P18">
        <f t="shared" si="3"/>
        <v>6.4699999999999989</v>
      </c>
      <c r="Q18">
        <f t="shared" si="3"/>
        <v>-5.4699999999999989</v>
      </c>
      <c r="R18">
        <f t="shared" si="0"/>
        <v>1.5625</v>
      </c>
      <c r="S18">
        <f t="shared" si="0"/>
        <v>41.860899999999987</v>
      </c>
      <c r="T18">
        <f t="shared" si="0"/>
        <v>29.920899999999989</v>
      </c>
      <c r="U18">
        <f>SQRT(R18+S18+T18)</f>
        <v>8.564128677221051</v>
      </c>
      <c r="V18">
        <f t="shared" si="9"/>
        <v>43.942252596453002</v>
      </c>
      <c r="W18" s="6">
        <f>(F18*100+((100-F18)*V18))/100</f>
        <v>70.346624656450373</v>
      </c>
      <c r="X18" s="6">
        <f t="shared" si="10"/>
        <v>273</v>
      </c>
      <c r="Y18" s="3">
        <f>I18-M4</f>
        <v>-2.75</v>
      </c>
      <c r="Z18" s="3" t="e">
        <f>#REF!*#REF!</f>
        <v>#REF!</v>
      </c>
      <c r="AA18" s="3" t="e">
        <f>#REF!*#REF!</f>
        <v>#REF!</v>
      </c>
      <c r="AB18" s="3">
        <f>Y18*Y18</f>
        <v>7.5625</v>
      </c>
      <c r="AC18" s="3" t="e">
        <f t="shared" si="2"/>
        <v>#REF!</v>
      </c>
      <c r="AD18" s="3" t="e">
        <f>(1-AC18/AC9)*100</f>
        <v>#REF!</v>
      </c>
      <c r="AE18" s="8" t="e">
        <f t="shared" si="12"/>
        <v>#REF!</v>
      </c>
      <c r="AF18" s="55">
        <f t="shared" si="13"/>
        <v>0.13341198392439191</v>
      </c>
      <c r="AG18">
        <f t="shared" si="14"/>
        <v>4.4861164927381347</v>
      </c>
      <c r="AH18" s="6">
        <f t="shared" si="11"/>
        <v>4.6135434596484055</v>
      </c>
    </row>
    <row r="19" spans="1:34" ht="16">
      <c r="A19" s="11" t="s">
        <v>45</v>
      </c>
      <c r="B19" s="11" t="s">
        <v>44</v>
      </c>
      <c r="C19" s="11">
        <v>15</v>
      </c>
      <c r="D19" s="33">
        <v>42439</v>
      </c>
      <c r="E19" s="10">
        <v>17.863399999999999</v>
      </c>
      <c r="F19">
        <f>(1-E19/E4)*100</f>
        <v>47.837081768646293</v>
      </c>
      <c r="G19" s="10">
        <v>65.040000000000006</v>
      </c>
      <c r="H19" s="10">
        <v>28</v>
      </c>
      <c r="I19" s="10">
        <v>10.43</v>
      </c>
      <c r="J19" s="11" t="s">
        <v>21</v>
      </c>
      <c r="K19" s="10">
        <v>66.33</v>
      </c>
      <c r="L19" s="10">
        <v>21.73</v>
      </c>
      <c r="M19" s="10">
        <v>15.56</v>
      </c>
      <c r="O19">
        <f t="shared" si="3"/>
        <v>-1.289999999999992</v>
      </c>
      <c r="P19">
        <f t="shared" si="3"/>
        <v>6.27</v>
      </c>
      <c r="Q19">
        <f t="shared" si="3"/>
        <v>-5.1300000000000008</v>
      </c>
      <c r="R19">
        <f t="shared" si="0"/>
        <v>1.6640999999999795</v>
      </c>
      <c r="S19">
        <f t="shared" si="0"/>
        <v>39.312899999999992</v>
      </c>
      <c r="T19">
        <f t="shared" si="0"/>
        <v>26.316900000000008</v>
      </c>
      <c r="U19">
        <f>SQRT(R19+S19+T19)</f>
        <v>8.2032859269929137</v>
      </c>
      <c r="V19">
        <f t="shared" si="9"/>
        <v>46.3042011970728</v>
      </c>
      <c r="W19" s="6">
        <f t="shared" ref="W19:W29" si="15">(F19*100+((100-F19)*V19))/100</f>
        <v>71.990704376756881</v>
      </c>
      <c r="X19" s="6">
        <f t="shared" si="10"/>
        <v>59</v>
      </c>
      <c r="AF19" s="55">
        <f t="shared" si="13"/>
        <v>1.3894485815700852</v>
      </c>
      <c r="AG19">
        <f t="shared" si="14"/>
        <v>4.2134204637526036</v>
      </c>
      <c r="AH19" s="6">
        <f t="shared" si="11"/>
        <v>5.5443257344534951</v>
      </c>
    </row>
    <row r="20" spans="1:34" ht="16">
      <c r="A20" s="11" t="s">
        <v>45</v>
      </c>
      <c r="B20" s="11" t="s">
        <v>44</v>
      </c>
      <c r="C20" s="11">
        <v>16</v>
      </c>
      <c r="D20" s="33">
        <v>42488</v>
      </c>
      <c r="E20" s="10">
        <v>17.199400000000001</v>
      </c>
      <c r="F20">
        <f>(1-E20/E4)*100</f>
        <v>49.776028313291711</v>
      </c>
      <c r="G20" s="10">
        <v>62.36</v>
      </c>
      <c r="H20" s="10">
        <v>29.21</v>
      </c>
      <c r="I20" s="10">
        <v>9.7799999999999994</v>
      </c>
      <c r="J20" s="11" t="s">
        <v>21</v>
      </c>
      <c r="K20" s="10">
        <v>63.64</v>
      </c>
      <c r="L20" s="10">
        <v>23.1</v>
      </c>
      <c r="M20" s="10">
        <v>14.28</v>
      </c>
      <c r="O20">
        <f t="shared" si="3"/>
        <v>-1.2800000000000011</v>
      </c>
      <c r="P20">
        <f t="shared" si="3"/>
        <v>6.1099999999999994</v>
      </c>
      <c r="Q20">
        <f t="shared" si="3"/>
        <v>-4.5</v>
      </c>
      <c r="R20">
        <f t="shared" si="0"/>
        <v>1.638400000000003</v>
      </c>
      <c r="S20">
        <f t="shared" si="0"/>
        <v>37.33209999999999</v>
      </c>
      <c r="T20">
        <f t="shared" si="0"/>
        <v>20.25</v>
      </c>
      <c r="U20">
        <f>SQRT(R20+S20+T20)</f>
        <v>7.6954856896754729</v>
      </c>
      <c r="V20">
        <f t="shared" si="9"/>
        <v>49.628081361404853</v>
      </c>
      <c r="W20" s="6">
        <f t="shared" si="15"/>
        <v>74.701221844900232</v>
      </c>
      <c r="X20" s="6">
        <f t="shared" si="10"/>
        <v>49</v>
      </c>
      <c r="AF20" s="55">
        <f t="shared" si="13"/>
        <v>3.7170975290258146</v>
      </c>
      <c r="AG20">
        <f t="shared" si="14"/>
        <v>6.1902052645333772</v>
      </c>
      <c r="AH20" s="6">
        <f t="shared" si="11"/>
        <v>9.677206826629595</v>
      </c>
    </row>
    <row r="21" spans="1:34" ht="16">
      <c r="A21" s="11" t="s">
        <v>143</v>
      </c>
      <c r="C21" s="11">
        <v>17</v>
      </c>
      <c r="D21" s="33">
        <v>42548</v>
      </c>
      <c r="F21">
        <f>(1-E21/E4)*100</f>
        <v>100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ref="U21:U29" si="16">SQRT(R21+S21+T21)</f>
        <v>0</v>
      </c>
      <c r="V21">
        <f t="shared" si="9"/>
        <v>100</v>
      </c>
      <c r="W21" s="6">
        <f t="shared" si="15"/>
        <v>100</v>
      </c>
      <c r="X21" s="6">
        <f t="shared" si="10"/>
        <v>60</v>
      </c>
      <c r="AF21" s="55"/>
      <c r="AH21" s="6">
        <f t="shared" si="11"/>
        <v>0</v>
      </c>
    </row>
    <row r="22" spans="1:34" ht="16">
      <c r="A22" s="11" t="s">
        <v>45</v>
      </c>
      <c r="B22" s="11" t="s">
        <v>44</v>
      </c>
      <c r="C22" s="11">
        <v>18</v>
      </c>
      <c r="D22" s="33">
        <v>42640</v>
      </c>
      <c r="E22" s="10">
        <v>16.4177</v>
      </c>
      <c r="F22">
        <f>(1-E22/E4)*100</f>
        <v>52.058670653576833</v>
      </c>
      <c r="G22" s="10">
        <v>60.18</v>
      </c>
      <c r="H22" s="10">
        <v>32.54</v>
      </c>
      <c r="I22" s="10">
        <v>12.64</v>
      </c>
      <c r="J22" s="11" t="s">
        <v>21</v>
      </c>
      <c r="K22" s="10">
        <v>60.88</v>
      </c>
      <c r="L22" s="10">
        <v>25.69</v>
      </c>
      <c r="M22" s="10">
        <v>16.88</v>
      </c>
      <c r="O22">
        <f t="shared" ref="O22:Q29" si="17">G22-K22</f>
        <v>-0.70000000000000284</v>
      </c>
      <c r="P22">
        <f t="shared" si="17"/>
        <v>6.8499999999999979</v>
      </c>
      <c r="Q22">
        <f t="shared" si="17"/>
        <v>-4.2399999999999984</v>
      </c>
      <c r="R22">
        <f t="shared" si="0"/>
        <v>0.49000000000000399</v>
      </c>
      <c r="S22">
        <f t="shared" si="0"/>
        <v>46.922499999999971</v>
      </c>
      <c r="T22">
        <f t="shared" si="0"/>
        <v>17.977599999999988</v>
      </c>
      <c r="U22">
        <f t="shared" si="16"/>
        <v>8.086414533030073</v>
      </c>
      <c r="V22">
        <f t="shared" si="9"/>
        <v>47.069199871006226</v>
      </c>
      <c r="W22" s="6">
        <f t="shared" si="15"/>
        <v>74.624270784462112</v>
      </c>
      <c r="X22" s="6">
        <f t="shared" si="10"/>
        <v>92</v>
      </c>
      <c r="AF22" s="55"/>
      <c r="AH22" s="6">
        <f t="shared" si="11"/>
        <v>0</v>
      </c>
    </row>
    <row r="23" spans="1:34" ht="16">
      <c r="A23" s="11" t="s">
        <v>45</v>
      </c>
      <c r="B23" s="11" t="s">
        <v>44</v>
      </c>
      <c r="C23" s="11">
        <v>19</v>
      </c>
      <c r="D23" s="33">
        <v>42689</v>
      </c>
      <c r="E23" s="10">
        <v>18.445499999999999</v>
      </c>
      <c r="F23">
        <f>(1-E23/E4)*100</f>
        <v>46.137291431841945</v>
      </c>
      <c r="G23" s="10">
        <v>61.35</v>
      </c>
      <c r="H23" s="10">
        <v>29.77</v>
      </c>
      <c r="I23" s="10">
        <v>10.16</v>
      </c>
      <c r="J23" s="11" t="s">
        <v>21</v>
      </c>
      <c r="K23" s="10">
        <v>62.4</v>
      </c>
      <c r="L23" s="10">
        <v>24.13</v>
      </c>
      <c r="M23" s="10">
        <v>15.16</v>
      </c>
      <c r="O23">
        <f t="shared" si="17"/>
        <v>-1.0499999999999972</v>
      </c>
      <c r="P23">
        <f t="shared" si="17"/>
        <v>5.6400000000000006</v>
      </c>
      <c r="Q23">
        <f t="shared" si="17"/>
        <v>-5</v>
      </c>
      <c r="R23">
        <f t="shared" si="0"/>
        <v>1.102499999999994</v>
      </c>
      <c r="S23">
        <f t="shared" si="0"/>
        <v>31.809600000000007</v>
      </c>
      <c r="T23">
        <f t="shared" si="0"/>
        <v>25</v>
      </c>
      <c r="U23">
        <f t="shared" si="16"/>
        <v>7.61</v>
      </c>
      <c r="V23">
        <f t="shared" si="9"/>
        <v>50.187640352057542</v>
      </c>
      <c r="W23" s="6">
        <f t="shared" si="15"/>
        <v>73.169713891906</v>
      </c>
      <c r="X23" s="6">
        <f t="shared" si="10"/>
        <v>49</v>
      </c>
      <c r="AF23" s="55">
        <f>(1-E23/E22)*100</f>
        <v>-12.351303775802936</v>
      </c>
      <c r="AG23">
        <f>(1-U23/U22)*100</f>
        <v>5.8915423032555587</v>
      </c>
      <c r="AH23" s="6">
        <f t="shared" si="11"/>
        <v>-5.7320791855923474</v>
      </c>
    </row>
    <row r="24" spans="1:34" ht="16">
      <c r="A24" s="11" t="s">
        <v>143</v>
      </c>
      <c r="C24" s="11">
        <v>20</v>
      </c>
      <c r="D24" s="33">
        <v>42758</v>
      </c>
      <c r="F24">
        <f>(1-E24/E4)*100</f>
        <v>100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0"/>
        <v>0</v>
      </c>
      <c r="S24">
        <f t="shared" si="0"/>
        <v>0</v>
      </c>
      <c r="T24">
        <f t="shared" si="0"/>
        <v>0</v>
      </c>
      <c r="U24">
        <f t="shared" si="16"/>
        <v>0</v>
      </c>
      <c r="V24">
        <f t="shared" si="9"/>
        <v>100</v>
      </c>
      <c r="W24" s="6">
        <f t="shared" si="15"/>
        <v>100</v>
      </c>
      <c r="X24" s="6">
        <f t="shared" si="10"/>
        <v>69</v>
      </c>
      <c r="AF24" s="55"/>
      <c r="AH24" s="6">
        <f t="shared" si="11"/>
        <v>0</v>
      </c>
    </row>
    <row r="25" spans="1:34" ht="16">
      <c r="A25" s="11" t="s">
        <v>45</v>
      </c>
      <c r="B25" s="11" t="s">
        <v>44</v>
      </c>
      <c r="C25" s="11">
        <v>21</v>
      </c>
      <c r="D25" s="33">
        <v>42808</v>
      </c>
      <c r="E25" s="10">
        <v>17.310700000000001</v>
      </c>
      <c r="F25">
        <f>(1-E25/E4)*100</f>
        <v>49.451021159046171</v>
      </c>
      <c r="G25" s="10">
        <v>63.61</v>
      </c>
      <c r="H25" s="10">
        <v>29.7</v>
      </c>
      <c r="I25" s="10">
        <v>8.8800000000000008</v>
      </c>
      <c r="J25" s="11" t="s">
        <v>21</v>
      </c>
      <c r="K25" s="10">
        <v>63.71</v>
      </c>
      <c r="L25" s="10">
        <v>24.32</v>
      </c>
      <c r="M25" s="10">
        <v>13.46</v>
      </c>
      <c r="O25">
        <f t="shared" si="17"/>
        <v>-0.10000000000000142</v>
      </c>
      <c r="P25">
        <f t="shared" si="17"/>
        <v>5.379999999999999</v>
      </c>
      <c r="Q25">
        <f t="shared" si="17"/>
        <v>-4.58</v>
      </c>
      <c r="R25">
        <f t="shared" si="0"/>
        <v>1.0000000000000285E-2</v>
      </c>
      <c r="S25">
        <f t="shared" si="0"/>
        <v>28.944399999999991</v>
      </c>
      <c r="T25">
        <f t="shared" si="0"/>
        <v>20.976400000000002</v>
      </c>
      <c r="U25">
        <f t="shared" si="16"/>
        <v>7.0661729387271572</v>
      </c>
      <c r="V25">
        <f t="shared" si="9"/>
        <v>53.747339322150388</v>
      </c>
      <c r="W25" s="6">
        <f t="shared" si="15"/>
        <v>76.61975234057563</v>
      </c>
      <c r="X25" s="6">
        <f t="shared" si="10"/>
        <v>50</v>
      </c>
      <c r="AF25" s="55"/>
      <c r="AH25" s="6">
        <f t="shared" si="11"/>
        <v>0</v>
      </c>
    </row>
    <row r="26" spans="1:34" ht="16">
      <c r="A26" s="11" t="s">
        <v>45</v>
      </c>
      <c r="B26" s="11" t="s">
        <v>44</v>
      </c>
      <c r="C26" s="11">
        <v>22</v>
      </c>
      <c r="D26" s="33">
        <v>43024</v>
      </c>
      <c r="E26" s="10">
        <v>17.021000000000001</v>
      </c>
      <c r="F26">
        <f>(1-E26/E4)*100</f>
        <v>50.296974192154266</v>
      </c>
      <c r="G26" s="10">
        <v>61.48</v>
      </c>
      <c r="H26" s="10">
        <v>31.98</v>
      </c>
      <c r="I26" s="10">
        <v>11.59</v>
      </c>
      <c r="J26" s="11" t="s">
        <v>21</v>
      </c>
      <c r="K26" s="10">
        <v>62.85</v>
      </c>
      <c r="L26" s="10">
        <v>24.58</v>
      </c>
      <c r="M26" s="10">
        <v>16.8</v>
      </c>
      <c r="O26">
        <f t="shared" si="17"/>
        <v>-1.3700000000000045</v>
      </c>
      <c r="P26">
        <f t="shared" si="17"/>
        <v>7.4000000000000021</v>
      </c>
      <c r="Q26">
        <f t="shared" si="17"/>
        <v>-5.2100000000000009</v>
      </c>
      <c r="R26">
        <f t="shared" si="0"/>
        <v>1.8769000000000124</v>
      </c>
      <c r="S26">
        <f t="shared" si="0"/>
        <v>54.760000000000034</v>
      </c>
      <c r="T26">
        <f t="shared" si="0"/>
        <v>27.144100000000009</v>
      </c>
      <c r="U26">
        <f t="shared" si="16"/>
        <v>9.153196163089703</v>
      </c>
      <c r="V26">
        <f t="shared" si="9"/>
        <v>40.086425860185123</v>
      </c>
      <c r="W26" s="6">
        <f t="shared" si="15"/>
        <v>70.221140782885016</v>
      </c>
      <c r="X26" s="6">
        <f t="shared" si="10"/>
        <v>216</v>
      </c>
      <c r="AF26" s="55">
        <f>(1-E26/E25)*100</f>
        <v>1.6735313996545487</v>
      </c>
      <c r="AG26">
        <f>(1-U26/U25)*100</f>
        <v>-29.53541106989217</v>
      </c>
      <c r="AH26" s="6">
        <f t="shared" si="11"/>
        <v>-27.36759529196593</v>
      </c>
    </row>
    <row r="27" spans="1:34" ht="16">
      <c r="A27" s="11" t="s">
        <v>45</v>
      </c>
      <c r="B27" s="11" t="s">
        <v>44</v>
      </c>
      <c r="C27" s="11">
        <v>23</v>
      </c>
      <c r="D27" s="23">
        <v>44671</v>
      </c>
      <c r="E27" s="10">
        <v>22.8385</v>
      </c>
      <c r="F27">
        <f>(1-E27/E4)*100</f>
        <v>33.30929117487311</v>
      </c>
      <c r="G27" s="10">
        <v>55.49</v>
      </c>
      <c r="H27" s="10">
        <v>35.43</v>
      </c>
      <c r="I27" s="10">
        <v>12.64</v>
      </c>
      <c r="J27" s="11" t="s">
        <v>21</v>
      </c>
      <c r="K27" s="10">
        <v>65.209999999999994</v>
      </c>
      <c r="L27" s="10">
        <v>25.37</v>
      </c>
      <c r="M27" s="10">
        <v>19.600000000000001</v>
      </c>
      <c r="O27">
        <f t="shared" si="17"/>
        <v>-9.7199999999999918</v>
      </c>
      <c r="P27">
        <f t="shared" si="17"/>
        <v>10.059999999999999</v>
      </c>
      <c r="Q27">
        <f t="shared" si="17"/>
        <v>-6.9600000000000009</v>
      </c>
      <c r="R27">
        <f t="shared" si="0"/>
        <v>94.478399999999837</v>
      </c>
      <c r="S27">
        <f t="shared" si="0"/>
        <v>101.20359999999998</v>
      </c>
      <c r="T27">
        <f t="shared" si="0"/>
        <v>48.441600000000015</v>
      </c>
      <c r="U27">
        <f t="shared" si="16"/>
        <v>15.624455190501838</v>
      </c>
      <c r="V27">
        <f t="shared" si="9"/>
        <v>-2.2721394549853891</v>
      </c>
      <c r="W27" s="6">
        <f t="shared" si="15"/>
        <v>31.793985266847979</v>
      </c>
      <c r="X27" s="6">
        <f>D27-D26</f>
        <v>1647</v>
      </c>
      <c r="AF27" s="55">
        <f t="shared" ref="AF27:AF29" si="18">(1-E27/E26)*100</f>
        <v>-34.178367898478342</v>
      </c>
      <c r="AG27">
        <f t="shared" ref="AG27:AG29" si="19">(1-U27/U26)*100</f>
        <v>-70.699446533305064</v>
      </c>
      <c r="AH27" s="6">
        <f t="shared" si="11"/>
        <v>-129.04173137012441</v>
      </c>
    </row>
    <row r="28" spans="1:34" ht="16">
      <c r="A28" s="11" t="s">
        <v>45</v>
      </c>
      <c r="B28" s="11" t="s">
        <v>44</v>
      </c>
      <c r="C28" s="11">
        <v>24</v>
      </c>
      <c r="D28" s="23">
        <v>44702</v>
      </c>
      <c r="E28" s="10">
        <v>19.151900000000001</v>
      </c>
      <c r="F28">
        <f>(1-E28/E4)*100</f>
        <v>44.074532637960132</v>
      </c>
      <c r="G28" s="10">
        <v>52.23</v>
      </c>
      <c r="H28" s="10">
        <v>31.71</v>
      </c>
      <c r="I28" s="10">
        <v>13.41</v>
      </c>
      <c r="J28" s="11" t="s">
        <v>21</v>
      </c>
      <c r="K28" s="10">
        <v>54.95</v>
      </c>
      <c r="L28" s="10">
        <v>25.36</v>
      </c>
      <c r="M28" s="10">
        <v>17.88</v>
      </c>
      <c r="O28">
        <f t="shared" si="17"/>
        <v>-2.720000000000006</v>
      </c>
      <c r="P28">
        <f t="shared" si="17"/>
        <v>6.3500000000000014</v>
      </c>
      <c r="Q28">
        <f t="shared" si="17"/>
        <v>-4.4699999999999989</v>
      </c>
      <c r="R28">
        <f t="shared" si="0"/>
        <v>7.3984000000000325</v>
      </c>
      <c r="S28">
        <f t="shared" si="0"/>
        <v>40.322500000000019</v>
      </c>
      <c r="T28">
        <f t="shared" si="0"/>
        <v>19.980899999999991</v>
      </c>
      <c r="U28">
        <f t="shared" si="16"/>
        <v>8.2281103541457234</v>
      </c>
      <c r="V28">
        <f t="shared" si="9"/>
        <v>46.141709305694356</v>
      </c>
      <c r="W28" s="6">
        <f t="shared" si="15"/>
        <v>69.879499216003538</v>
      </c>
      <c r="X28" s="6">
        <f>D28-D27</f>
        <v>31</v>
      </c>
      <c r="AF28" s="55">
        <f t="shared" si="18"/>
        <v>16.142040852069961</v>
      </c>
      <c r="AG28">
        <f t="shared" si="19"/>
        <v>47.338257533948315</v>
      </c>
      <c r="AH28" s="6">
        <f t="shared" si="11"/>
        <v>55.838937516230253</v>
      </c>
    </row>
    <row r="29" spans="1:34" ht="16">
      <c r="A29" s="11" t="s">
        <v>45</v>
      </c>
      <c r="B29" s="11" t="s">
        <v>44</v>
      </c>
      <c r="C29" s="11">
        <v>25</v>
      </c>
      <c r="D29" s="23">
        <v>44739</v>
      </c>
      <c r="E29" s="10">
        <v>18.829999999999998</v>
      </c>
      <c r="F29">
        <f>(1-E29/E4)*100</f>
        <v>45.014512898082657</v>
      </c>
      <c r="G29" s="10">
        <v>53.56</v>
      </c>
      <c r="H29" s="10">
        <v>32.15</v>
      </c>
      <c r="I29" s="10">
        <v>12.16</v>
      </c>
      <c r="J29" s="11" t="s">
        <v>21</v>
      </c>
      <c r="K29" s="10">
        <v>58.78</v>
      </c>
      <c r="L29" s="10">
        <v>25.68</v>
      </c>
      <c r="M29" s="10">
        <v>16.579999999999998</v>
      </c>
      <c r="O29">
        <f t="shared" si="17"/>
        <v>-5.2199999999999989</v>
      </c>
      <c r="P29">
        <f t="shared" si="17"/>
        <v>6.4699999999999989</v>
      </c>
      <c r="Q29">
        <f t="shared" si="17"/>
        <v>-4.4199999999999982</v>
      </c>
      <c r="R29">
        <f t="shared" si="0"/>
        <v>27.24839999999999</v>
      </c>
      <c r="S29">
        <f t="shared" si="0"/>
        <v>41.860899999999987</v>
      </c>
      <c r="T29">
        <f t="shared" si="0"/>
        <v>19.536399999999983</v>
      </c>
      <c r="U29">
        <f t="shared" si="16"/>
        <v>9.4151845441287012</v>
      </c>
      <c r="V29">
        <f t="shared" si="9"/>
        <v>38.371542882537724</v>
      </c>
      <c r="W29" s="6">
        <f t="shared" si="15"/>
        <v>66.113292660567126</v>
      </c>
      <c r="X29" s="6">
        <f>D29-D28</f>
        <v>37</v>
      </c>
      <c r="AF29" s="55">
        <f t="shared" si="18"/>
        <v>1.6807731869945219</v>
      </c>
      <c r="AG29">
        <f t="shared" si="19"/>
        <v>-14.427057232951078</v>
      </c>
      <c r="AH29" s="6">
        <f t="shared" si="11"/>
        <v>-12.503797936312759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6"/>
  <sheetViews>
    <sheetView topLeftCell="C1" zoomScale="110" zoomScaleNormal="110" workbookViewId="0">
      <selection activeCell="C5" sqref="C5:C33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" bestFit="1" customWidth="1"/>
    <col min="7" max="9" width="8.83203125" style="10" bestFit="1"/>
    <col min="10" max="10" width="8.6640625" style="11"/>
    <col min="11" max="13" width="8.83203125" style="10" bestFit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4" bestFit="1" customWidth="1"/>
    <col min="23" max="23" width="9.33203125" bestFit="1" customWidth="1"/>
    <col min="24" max="24" width="9.33203125" customWidth="1"/>
  </cols>
  <sheetData>
    <row r="1" spans="1:34" ht="114">
      <c r="A1" s="11" t="s">
        <v>0</v>
      </c>
      <c r="B1" s="11" t="s">
        <v>1</v>
      </c>
      <c r="C1" s="11" t="s">
        <v>7</v>
      </c>
      <c r="D1" s="22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46</v>
      </c>
      <c r="B4" s="11" t="s">
        <v>47</v>
      </c>
      <c r="C4" s="11">
        <v>0</v>
      </c>
      <c r="D4" s="33">
        <v>41796</v>
      </c>
      <c r="E4" s="10">
        <v>56.502200000000002</v>
      </c>
      <c r="G4" s="10">
        <v>63.48</v>
      </c>
      <c r="H4" s="10">
        <v>26.3</v>
      </c>
      <c r="I4" s="10">
        <v>7.23</v>
      </c>
      <c r="K4" s="10">
        <v>67.099999999999994</v>
      </c>
      <c r="L4" s="10">
        <v>14.28</v>
      </c>
      <c r="M4" s="10">
        <v>10.61</v>
      </c>
      <c r="N4" s="13">
        <v>0</v>
      </c>
      <c r="O4">
        <f>G4-K4</f>
        <v>-3.6199999999999974</v>
      </c>
      <c r="P4">
        <f>H4-L4</f>
        <v>12.020000000000001</v>
      </c>
      <c r="Q4">
        <f>I4-M4</f>
        <v>-3.379999999999999</v>
      </c>
      <c r="R4">
        <f t="shared" ref="R4:R17" si="0">O4*O4</f>
        <v>13.104399999999982</v>
      </c>
      <c r="S4">
        <f t="shared" ref="S4:T16" si="1">P4*P4</f>
        <v>144.48040000000003</v>
      </c>
      <c r="T4">
        <f t="shared" si="1"/>
        <v>11.424399999999993</v>
      </c>
      <c r="U4">
        <f>SQRT(R4+S4+T4)</f>
        <v>13.000353841338319</v>
      </c>
      <c r="W4" s="6"/>
      <c r="X4" s="6"/>
      <c r="Y4" s="3" t="e">
        <f>#REF!-#REF!</f>
        <v>#REF!</v>
      </c>
      <c r="Z4" s="3" t="e">
        <f>#REF!*#REF!</f>
        <v>#REF!</v>
      </c>
      <c r="AA4" s="3" t="e">
        <f>#REF!*#REF!</f>
        <v>#REF!</v>
      </c>
      <c r="AB4" s="3" t="e">
        <f t="shared" ref="AB4:AB16" si="2">Y4*Y4</f>
        <v>#REF!</v>
      </c>
      <c r="AC4" s="3" t="e">
        <f t="shared" ref="AC4:AC18" si="3">SQRT(Z4+AA4+AB4)</f>
        <v>#REF!</v>
      </c>
      <c r="AD4" s="3"/>
      <c r="AE4" s="8"/>
      <c r="AF4" s="54"/>
      <c r="AH4" s="6"/>
    </row>
    <row r="5" spans="1:34" ht="16">
      <c r="A5" s="11" t="s">
        <v>46</v>
      </c>
      <c r="B5" s="11" t="s">
        <v>47</v>
      </c>
      <c r="C5" s="11">
        <v>1</v>
      </c>
      <c r="D5" s="33">
        <v>41823</v>
      </c>
      <c r="E5" s="10">
        <v>57.2821</v>
      </c>
      <c r="F5">
        <f>(1-E5/E4)*100</f>
        <v>-1.3803002360969874</v>
      </c>
      <c r="G5" s="10">
        <v>67.38</v>
      </c>
      <c r="H5" s="10">
        <v>26.59</v>
      </c>
      <c r="I5" s="10">
        <v>8.39</v>
      </c>
      <c r="J5" s="11" t="s">
        <v>21</v>
      </c>
      <c r="K5" s="10">
        <v>67.09</v>
      </c>
      <c r="L5" s="10">
        <v>15.7</v>
      </c>
      <c r="M5" s="10">
        <v>11.41</v>
      </c>
      <c r="O5">
        <f t="shared" ref="O5:Q16" si="4">G5-K5</f>
        <v>0.28999999999999204</v>
      </c>
      <c r="P5">
        <f t="shared" si="4"/>
        <v>10.89</v>
      </c>
      <c r="Q5">
        <f t="shared" si="4"/>
        <v>-3.0199999999999996</v>
      </c>
      <c r="R5">
        <f t="shared" si="0"/>
        <v>8.4099999999995387E-2</v>
      </c>
      <c r="S5">
        <f t="shared" si="1"/>
        <v>118.59210000000002</v>
      </c>
      <c r="T5">
        <f t="shared" si="1"/>
        <v>9.1203999999999983</v>
      </c>
      <c r="U5">
        <f t="shared" ref="U5:U16" si="5">SQRT(R5+S5+T5)</f>
        <v>11.304715830130363</v>
      </c>
      <c r="V5">
        <f>(1-U5/U$4)*100</f>
        <v>13.043014304858325</v>
      </c>
      <c r="W5" s="6">
        <f>(F5*100+((100-F5)*V5))/100</f>
        <v>11.842746826005461</v>
      </c>
      <c r="X5" s="6">
        <f>D5-D4</f>
        <v>27</v>
      </c>
      <c r="Y5" s="3" t="e">
        <f>I5-#REF!</f>
        <v>#REF!</v>
      </c>
      <c r="Z5" s="3" t="e">
        <f>#REF!*#REF!</f>
        <v>#REF!</v>
      </c>
      <c r="AA5" s="3" t="e">
        <f>#REF!*#REF!</f>
        <v>#REF!</v>
      </c>
      <c r="AB5" s="3" t="e">
        <f t="shared" si="2"/>
        <v>#REF!</v>
      </c>
      <c r="AC5" s="3" t="e">
        <f t="shared" si="3"/>
        <v>#REF!</v>
      </c>
      <c r="AD5" s="3" t="e">
        <f>(1-AC5/AC4)*100</f>
        <v>#REF!</v>
      </c>
      <c r="AE5" s="8" t="e">
        <f t="shared" ref="AE5:AE15" si="6">(F5*100+((100-F5)*AD5))/100</f>
        <v>#REF!</v>
      </c>
      <c r="AF5" s="55">
        <f>(1-E5/E4)*100</f>
        <v>-1.3803002360969874</v>
      </c>
      <c r="AG5">
        <f>(1-U5/U4)*100</f>
        <v>13.043014304858325</v>
      </c>
      <c r="AH5" s="6">
        <f>(AF5*100+((100-AF5)*AG5))/100</f>
        <v>11.842746826005461</v>
      </c>
    </row>
    <row r="6" spans="1:34" ht="16">
      <c r="A6" s="11" t="s">
        <v>143</v>
      </c>
      <c r="C6" s="11">
        <v>2</v>
      </c>
      <c r="D6" s="33">
        <v>41890</v>
      </c>
      <c r="F6">
        <f>(1-E6/E4)*100</f>
        <v>100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0"/>
        <v>0</v>
      </c>
      <c r="S6">
        <f t="shared" si="1"/>
        <v>0</v>
      </c>
      <c r="T6">
        <f t="shared" si="1"/>
        <v>0</v>
      </c>
      <c r="U6">
        <f t="shared" si="5"/>
        <v>0</v>
      </c>
      <c r="V6">
        <f t="shared" ref="V6:V33" si="7">(1-U6/U$4)*100</f>
        <v>100</v>
      </c>
      <c r="W6" s="6">
        <f>(F6*100+((100-F6)*V6))/100</f>
        <v>100</v>
      </c>
      <c r="X6" s="6">
        <f t="shared" ref="X6:X34" si="8">D6-D5</f>
        <v>67</v>
      </c>
      <c r="Y6" s="3" t="e">
        <f>I6-#REF!</f>
        <v>#REF!</v>
      </c>
      <c r="Z6" s="3" t="e">
        <f>#REF!*#REF!</f>
        <v>#REF!</v>
      </c>
      <c r="AA6" s="3" t="e">
        <f>#REF!*#REF!</f>
        <v>#REF!</v>
      </c>
      <c r="AB6" s="3" t="e">
        <f t="shared" si="2"/>
        <v>#REF!</v>
      </c>
      <c r="AC6" s="3" t="e">
        <f t="shared" si="3"/>
        <v>#REF!</v>
      </c>
      <c r="AD6" s="3" t="e">
        <f>(1-AC6/AC4)*100</f>
        <v>#REF!</v>
      </c>
      <c r="AE6" s="8" t="e">
        <f t="shared" si="6"/>
        <v>#REF!</v>
      </c>
      <c r="AF6" s="55"/>
      <c r="AH6" s="6">
        <f t="shared" ref="AH6:AH33" si="9">(AF6*100+((100-AF6)*AG6))/100</f>
        <v>0</v>
      </c>
    </row>
    <row r="7" spans="1:34" ht="16">
      <c r="A7" s="11" t="s">
        <v>143</v>
      </c>
      <c r="C7" s="11">
        <v>3</v>
      </c>
      <c r="D7" s="33">
        <v>41953</v>
      </c>
      <c r="F7">
        <f>(1-E7/E4)*100</f>
        <v>100</v>
      </c>
      <c r="O7">
        <f>G7-K7</f>
        <v>0</v>
      </c>
      <c r="P7">
        <f t="shared" si="4"/>
        <v>0</v>
      </c>
      <c r="Q7">
        <f t="shared" si="4"/>
        <v>0</v>
      </c>
      <c r="R7">
        <f t="shared" si="0"/>
        <v>0</v>
      </c>
      <c r="S7">
        <f t="shared" si="1"/>
        <v>0</v>
      </c>
      <c r="T7">
        <f t="shared" si="1"/>
        <v>0</v>
      </c>
      <c r="U7">
        <f t="shared" si="5"/>
        <v>0</v>
      </c>
      <c r="V7">
        <f t="shared" si="7"/>
        <v>100</v>
      </c>
      <c r="W7" s="6">
        <f t="shared" ref="W7:W12" si="10">(F7*100+((100-F7)*V7))/100</f>
        <v>100</v>
      </c>
      <c r="X7" s="6">
        <f t="shared" si="8"/>
        <v>63</v>
      </c>
      <c r="Y7" s="3" t="e">
        <f>I7-#REF!</f>
        <v>#REF!</v>
      </c>
      <c r="Z7" s="3" t="e">
        <f>#REF!*#REF!</f>
        <v>#REF!</v>
      </c>
      <c r="AA7" s="3" t="e">
        <f>#REF!*#REF!</f>
        <v>#REF!</v>
      </c>
      <c r="AB7" s="3" t="e">
        <f t="shared" si="2"/>
        <v>#REF!</v>
      </c>
      <c r="AC7" s="3" t="e">
        <f t="shared" si="3"/>
        <v>#REF!</v>
      </c>
      <c r="AD7" s="3" t="e">
        <f>(1-AC7/AC4)*100</f>
        <v>#REF!</v>
      </c>
      <c r="AE7" s="8" t="e">
        <f t="shared" si="6"/>
        <v>#REF!</v>
      </c>
      <c r="AF7" s="55"/>
      <c r="AH7" s="6">
        <f t="shared" si="9"/>
        <v>0</v>
      </c>
    </row>
    <row r="8" spans="1:34" ht="16">
      <c r="A8" s="11" t="s">
        <v>46</v>
      </c>
      <c r="B8" s="11" t="s">
        <v>47</v>
      </c>
      <c r="C8" s="11">
        <v>4</v>
      </c>
      <c r="D8" s="33">
        <v>41981</v>
      </c>
      <c r="E8" s="10">
        <v>57.611600000000003</v>
      </c>
      <c r="F8">
        <f>(1-E8/E4)*100</f>
        <v>-1.9634633695679193</v>
      </c>
      <c r="G8" s="10">
        <v>65.02</v>
      </c>
      <c r="H8" s="10">
        <v>23.51</v>
      </c>
      <c r="I8" s="10">
        <v>9.09</v>
      </c>
      <c r="J8" s="11" t="s">
        <v>21</v>
      </c>
      <c r="K8" s="10">
        <v>65.03</v>
      </c>
      <c r="L8" s="10">
        <v>15.63</v>
      </c>
      <c r="M8" s="10">
        <v>11.09</v>
      </c>
      <c r="O8">
        <f t="shared" si="4"/>
        <v>-1.0000000000005116E-2</v>
      </c>
      <c r="P8">
        <f t="shared" si="4"/>
        <v>7.8800000000000008</v>
      </c>
      <c r="Q8">
        <f t="shared" si="4"/>
        <v>-2</v>
      </c>
      <c r="R8">
        <f t="shared" si="0"/>
        <v>1.0000000000010231E-4</v>
      </c>
      <c r="S8">
        <f t="shared" si="1"/>
        <v>62.094400000000014</v>
      </c>
      <c r="T8">
        <f t="shared" si="1"/>
        <v>4</v>
      </c>
      <c r="U8">
        <f t="shared" si="5"/>
        <v>8.1298523971840968</v>
      </c>
      <c r="V8">
        <f t="shared" si="7"/>
        <v>37.464375997729213</v>
      </c>
      <c r="W8" s="6">
        <f t="shared" si="10"/>
        <v>36.236511927513902</v>
      </c>
      <c r="X8" s="6">
        <f t="shared" si="8"/>
        <v>28</v>
      </c>
      <c r="Y8" s="3" t="e">
        <f>I8-#REF!</f>
        <v>#REF!</v>
      </c>
      <c r="Z8" s="3" t="e">
        <f>#REF!*#REF!</f>
        <v>#REF!</v>
      </c>
      <c r="AA8" s="3" t="e">
        <f>#REF!*#REF!</f>
        <v>#REF!</v>
      </c>
      <c r="AB8" s="3" t="e">
        <f t="shared" si="2"/>
        <v>#REF!</v>
      </c>
      <c r="AC8" s="3" t="e">
        <f t="shared" si="3"/>
        <v>#REF!</v>
      </c>
      <c r="AD8" s="3" t="e">
        <f>(1-AC8/AC4)*100</f>
        <v>#REF!</v>
      </c>
      <c r="AE8" s="8" t="e">
        <f t="shared" si="6"/>
        <v>#REF!</v>
      </c>
      <c r="AF8" s="55"/>
      <c r="AH8" s="6">
        <f t="shared" si="9"/>
        <v>0</v>
      </c>
    </row>
    <row r="9" spans="1:34" ht="16">
      <c r="A9" s="11" t="s">
        <v>143</v>
      </c>
      <c r="C9" s="11">
        <v>5</v>
      </c>
      <c r="D9" s="33">
        <v>42016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0"/>
        <v>0</v>
      </c>
      <c r="S9">
        <f t="shared" si="1"/>
        <v>0</v>
      </c>
      <c r="T9">
        <f t="shared" si="1"/>
        <v>0</v>
      </c>
      <c r="U9">
        <f t="shared" si="5"/>
        <v>0</v>
      </c>
      <c r="V9">
        <f t="shared" si="7"/>
        <v>100</v>
      </c>
      <c r="W9" s="6">
        <f t="shared" si="10"/>
        <v>100</v>
      </c>
      <c r="X9" s="6">
        <f t="shared" si="8"/>
        <v>35</v>
      </c>
      <c r="Y9" s="3" t="e">
        <f>I9-#REF!</f>
        <v>#REF!</v>
      </c>
      <c r="Z9" s="3" t="e">
        <f>#REF!*#REF!</f>
        <v>#REF!</v>
      </c>
      <c r="AA9" s="3" t="e">
        <f>#REF!*#REF!</f>
        <v>#REF!</v>
      </c>
      <c r="AB9" s="3" t="e">
        <f t="shared" si="2"/>
        <v>#REF!</v>
      </c>
      <c r="AC9" s="3" t="e">
        <f t="shared" si="3"/>
        <v>#REF!</v>
      </c>
      <c r="AD9" s="3" t="e">
        <f>(1-AC9/AC4)*100</f>
        <v>#REF!</v>
      </c>
      <c r="AE9" s="8" t="e">
        <f t="shared" si="6"/>
        <v>#REF!</v>
      </c>
      <c r="AF9" s="55"/>
      <c r="AH9" s="6">
        <f t="shared" si="9"/>
        <v>0</v>
      </c>
    </row>
    <row r="10" spans="1:34" ht="16">
      <c r="A10" s="11" t="s">
        <v>46</v>
      </c>
      <c r="B10" s="11" t="s">
        <v>47</v>
      </c>
      <c r="C10" s="11">
        <v>6</v>
      </c>
      <c r="D10" s="33">
        <v>42044</v>
      </c>
      <c r="E10" s="10">
        <v>57.457599999999999</v>
      </c>
      <c r="F10">
        <f>(1-E10/E4)*100</f>
        <v>-1.6909076106770948</v>
      </c>
      <c r="G10" s="10">
        <v>68.23</v>
      </c>
      <c r="H10" s="10">
        <v>22.21</v>
      </c>
      <c r="I10" s="10">
        <v>8.41</v>
      </c>
      <c r="J10" s="11" t="s">
        <v>21</v>
      </c>
      <c r="K10" s="10">
        <v>68.91</v>
      </c>
      <c r="L10" s="10">
        <v>12.95</v>
      </c>
      <c r="M10" s="10">
        <v>11.07</v>
      </c>
      <c r="O10">
        <f>G10-K10</f>
        <v>-0.67999999999999261</v>
      </c>
      <c r="P10">
        <f t="shared" si="4"/>
        <v>9.2600000000000016</v>
      </c>
      <c r="Q10">
        <f t="shared" si="4"/>
        <v>-2.66</v>
      </c>
      <c r="R10">
        <f t="shared" si="0"/>
        <v>0.46239999999998993</v>
      </c>
      <c r="S10">
        <f t="shared" si="1"/>
        <v>85.747600000000034</v>
      </c>
      <c r="T10">
        <f t="shared" si="1"/>
        <v>7.0756000000000006</v>
      </c>
      <c r="U10">
        <f t="shared" si="5"/>
        <v>9.6584470801469955</v>
      </c>
      <c r="V10">
        <f t="shared" si="7"/>
        <v>25.706275398172483</v>
      </c>
      <c r="W10" s="6">
        <f t="shared" si="10"/>
        <v>24.450037154624702</v>
      </c>
      <c r="X10" s="6">
        <f t="shared" si="8"/>
        <v>28</v>
      </c>
      <c r="Y10" s="3" t="e">
        <f>I10-#REF!</f>
        <v>#REF!</v>
      </c>
      <c r="Z10" s="3" t="e">
        <f>#REF!*#REF!</f>
        <v>#REF!</v>
      </c>
      <c r="AA10" s="3" t="e">
        <f>#REF!*#REF!</f>
        <v>#REF!</v>
      </c>
      <c r="AB10" s="3" t="e">
        <f t="shared" si="2"/>
        <v>#REF!</v>
      </c>
      <c r="AC10" s="3" t="e">
        <f t="shared" si="3"/>
        <v>#REF!</v>
      </c>
      <c r="AD10" s="3" t="e">
        <f>(1-AC10/AC4)*100</f>
        <v>#REF!</v>
      </c>
      <c r="AE10" s="8" t="e">
        <f t="shared" si="6"/>
        <v>#REF!</v>
      </c>
      <c r="AF10" s="55"/>
      <c r="AH10" s="6">
        <f t="shared" si="9"/>
        <v>0</v>
      </c>
    </row>
    <row r="11" spans="1:34" ht="16">
      <c r="A11" s="11" t="s">
        <v>143</v>
      </c>
      <c r="C11" s="11">
        <v>7</v>
      </c>
      <c r="D11" s="33">
        <v>42101</v>
      </c>
      <c r="F11">
        <f>(1-E11/E4)*100</f>
        <v>100</v>
      </c>
      <c r="O11">
        <f>G11-K11</f>
        <v>0</v>
      </c>
      <c r="P11">
        <f t="shared" si="4"/>
        <v>0</v>
      </c>
      <c r="Q11">
        <f t="shared" si="4"/>
        <v>0</v>
      </c>
      <c r="R11">
        <f t="shared" si="0"/>
        <v>0</v>
      </c>
      <c r="S11">
        <f>P11*P11</f>
        <v>0</v>
      </c>
      <c r="T11">
        <f>Q11*Q11</f>
        <v>0</v>
      </c>
      <c r="U11">
        <f>SQRT(R11+S11+T11)</f>
        <v>0</v>
      </c>
      <c r="V11">
        <f t="shared" si="7"/>
        <v>100</v>
      </c>
      <c r="W11" s="6">
        <f t="shared" si="10"/>
        <v>100</v>
      </c>
      <c r="X11" s="6">
        <f t="shared" si="8"/>
        <v>57</v>
      </c>
      <c r="Y11" s="3" t="e">
        <f>I11-#REF!</f>
        <v>#REF!</v>
      </c>
      <c r="Z11" s="3" t="e">
        <f>#REF!*#REF!</f>
        <v>#REF!</v>
      </c>
      <c r="AA11" s="3" t="e">
        <f>#REF!*#REF!</f>
        <v>#REF!</v>
      </c>
      <c r="AB11" s="3" t="e">
        <f>Y11*Y11</f>
        <v>#REF!</v>
      </c>
      <c r="AC11" s="3" t="e">
        <f t="shared" si="3"/>
        <v>#REF!</v>
      </c>
      <c r="AD11" s="3" t="e">
        <f>(1-AC11/AC4)*100</f>
        <v>#REF!</v>
      </c>
      <c r="AE11" s="8" t="e">
        <f t="shared" si="6"/>
        <v>#REF!</v>
      </c>
      <c r="AF11" s="55"/>
      <c r="AH11" s="6">
        <f t="shared" si="9"/>
        <v>0</v>
      </c>
    </row>
    <row r="12" spans="1:34" ht="16">
      <c r="A12" s="11" t="s">
        <v>143</v>
      </c>
      <c r="C12" s="11">
        <v>8</v>
      </c>
      <c r="D12" s="33">
        <v>42131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0"/>
        <v>0</v>
      </c>
      <c r="S12">
        <f>P12*P12</f>
        <v>0</v>
      </c>
      <c r="T12">
        <f>Q12*Q12</f>
        <v>0</v>
      </c>
      <c r="U12">
        <f>SQRT(R12+S12+T12)</f>
        <v>0</v>
      </c>
      <c r="V12">
        <f t="shared" si="7"/>
        <v>100</v>
      </c>
      <c r="W12" s="6">
        <f t="shared" si="10"/>
        <v>100</v>
      </c>
      <c r="X12" s="6">
        <f t="shared" si="8"/>
        <v>30</v>
      </c>
      <c r="Y12" s="3" t="e">
        <f>I12-#REF!</f>
        <v>#REF!</v>
      </c>
      <c r="Z12" s="3" t="e">
        <f>#REF!*#REF!</f>
        <v>#REF!</v>
      </c>
      <c r="AA12" s="3" t="e">
        <f>#REF!*#REF!</f>
        <v>#REF!</v>
      </c>
      <c r="AB12" s="3" t="e">
        <f>Y12*Y12</f>
        <v>#REF!</v>
      </c>
      <c r="AC12" s="3" t="e">
        <f t="shared" si="3"/>
        <v>#REF!</v>
      </c>
      <c r="AD12" s="3" t="e">
        <f>(1-AC12/AC4)*100</f>
        <v>#REF!</v>
      </c>
      <c r="AE12" s="8" t="e">
        <f t="shared" si="6"/>
        <v>#REF!</v>
      </c>
      <c r="AF12" s="55"/>
      <c r="AH12" s="6">
        <f t="shared" si="9"/>
        <v>0</v>
      </c>
    </row>
    <row r="13" spans="1:34" ht="16">
      <c r="A13" s="11" t="s">
        <v>143</v>
      </c>
      <c r="C13" s="11">
        <v>9</v>
      </c>
      <c r="D13" s="33">
        <v>42173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0"/>
        <v>0</v>
      </c>
      <c r="S13">
        <f t="shared" si="1"/>
        <v>0</v>
      </c>
      <c r="T13">
        <f t="shared" si="1"/>
        <v>0</v>
      </c>
      <c r="U13">
        <f t="shared" si="5"/>
        <v>0</v>
      </c>
      <c r="V13">
        <f t="shared" si="7"/>
        <v>100</v>
      </c>
      <c r="W13" s="6">
        <f>(F13*100+((100-F13)*V13))/100</f>
        <v>100</v>
      </c>
      <c r="X13" s="6">
        <f t="shared" si="8"/>
        <v>42</v>
      </c>
      <c r="Y13" s="3" t="e">
        <f>I13-#REF!</f>
        <v>#REF!</v>
      </c>
      <c r="Z13" s="3" t="e">
        <f>#REF!*#REF!</f>
        <v>#REF!</v>
      </c>
      <c r="AA13" s="3" t="e">
        <f>#REF!*#REF!</f>
        <v>#REF!</v>
      </c>
      <c r="AB13" s="3" t="e">
        <f t="shared" si="2"/>
        <v>#REF!</v>
      </c>
      <c r="AC13" s="3" t="e">
        <f t="shared" si="3"/>
        <v>#REF!</v>
      </c>
      <c r="AD13" s="3" t="e">
        <f>(1-AC13/AC4)*100</f>
        <v>#REF!</v>
      </c>
      <c r="AE13" s="8" t="e">
        <f t="shared" si="6"/>
        <v>#REF!</v>
      </c>
      <c r="AF13" s="55"/>
      <c r="AH13" s="6">
        <f t="shared" si="9"/>
        <v>0</v>
      </c>
    </row>
    <row r="14" spans="1:34" ht="16">
      <c r="A14" s="11" t="s">
        <v>46</v>
      </c>
      <c r="B14" s="11" t="s">
        <v>47</v>
      </c>
      <c r="C14" s="11">
        <v>10</v>
      </c>
      <c r="D14" s="33">
        <v>42250</v>
      </c>
      <c r="E14" s="10">
        <v>57.4</v>
      </c>
      <c r="F14">
        <f>(1-E14/E4)*100</f>
        <v>-1.5889646774815747</v>
      </c>
      <c r="G14" s="10">
        <v>66.84</v>
      </c>
      <c r="H14" s="10">
        <v>22.86</v>
      </c>
      <c r="I14" s="10">
        <v>10.92</v>
      </c>
      <c r="J14" s="11" t="s">
        <v>21</v>
      </c>
      <c r="K14" s="10">
        <v>66.59</v>
      </c>
      <c r="L14" s="10">
        <v>14.21</v>
      </c>
      <c r="M14" s="10">
        <v>14.34</v>
      </c>
      <c r="O14">
        <f t="shared" si="4"/>
        <v>0.25</v>
      </c>
      <c r="P14">
        <f t="shared" si="4"/>
        <v>8.6499999999999986</v>
      </c>
      <c r="Q14">
        <f t="shared" si="4"/>
        <v>-3.42</v>
      </c>
      <c r="R14">
        <f t="shared" si="0"/>
        <v>6.25E-2</v>
      </c>
      <c r="S14">
        <f t="shared" si="1"/>
        <v>74.822499999999977</v>
      </c>
      <c r="T14">
        <f t="shared" si="1"/>
        <v>11.696399999999999</v>
      </c>
      <c r="U14">
        <f t="shared" si="5"/>
        <v>9.3049126809444047</v>
      </c>
      <c r="V14">
        <f t="shared" si="7"/>
        <v>28.425696757908302</v>
      </c>
      <c r="W14" s="6">
        <f>(F14*100+((100-F14)*V14))/100</f>
        <v>27.288406361237911</v>
      </c>
      <c r="X14" s="6">
        <f t="shared" si="8"/>
        <v>77</v>
      </c>
      <c r="Y14" s="3" t="e">
        <f>I14-#REF!</f>
        <v>#REF!</v>
      </c>
      <c r="Z14" s="3" t="e">
        <f>#REF!*#REF!</f>
        <v>#REF!</v>
      </c>
      <c r="AA14" s="3" t="e">
        <f>#REF!*#REF!</f>
        <v>#REF!</v>
      </c>
      <c r="AB14" s="3" t="e">
        <f t="shared" si="2"/>
        <v>#REF!</v>
      </c>
      <c r="AC14" s="3" t="e">
        <f t="shared" si="3"/>
        <v>#REF!</v>
      </c>
      <c r="AD14" s="3" t="e">
        <f>(1-AC14/AC5)*100</f>
        <v>#REF!</v>
      </c>
      <c r="AE14" s="8" t="e">
        <f t="shared" si="6"/>
        <v>#REF!</v>
      </c>
      <c r="AF14" s="55"/>
      <c r="AH14" s="6">
        <f t="shared" si="9"/>
        <v>0</v>
      </c>
    </row>
    <row r="15" spans="1:34" ht="16">
      <c r="A15" s="11" t="s">
        <v>143</v>
      </c>
      <c r="C15" s="11">
        <v>11</v>
      </c>
      <c r="D15" s="33">
        <v>42278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 t="shared" si="0"/>
        <v>0</v>
      </c>
      <c r="S15">
        <f t="shared" si="1"/>
        <v>0</v>
      </c>
      <c r="T15">
        <f t="shared" si="1"/>
        <v>0</v>
      </c>
      <c r="U15">
        <f t="shared" si="5"/>
        <v>0</v>
      </c>
      <c r="V15">
        <f t="shared" si="7"/>
        <v>100</v>
      </c>
      <c r="W15" s="6">
        <f>(F15*100+((100-F15)*V15))/100</f>
        <v>100</v>
      </c>
      <c r="X15" s="6">
        <f t="shared" si="8"/>
        <v>28</v>
      </c>
      <c r="Y15" s="3" t="e">
        <f>I15-#REF!</f>
        <v>#REF!</v>
      </c>
      <c r="Z15" s="3" t="e">
        <f>#REF!*#REF!</f>
        <v>#REF!</v>
      </c>
      <c r="AA15" s="3" t="e">
        <f>#REF!*#REF!</f>
        <v>#REF!</v>
      </c>
      <c r="AB15" s="3" t="e">
        <f t="shared" si="2"/>
        <v>#REF!</v>
      </c>
      <c r="AC15" s="3" t="e">
        <f t="shared" si="3"/>
        <v>#REF!</v>
      </c>
      <c r="AD15" s="3" t="e">
        <f>(1-AC15/AC7)*100</f>
        <v>#REF!</v>
      </c>
      <c r="AE15" s="8" t="e">
        <f t="shared" si="6"/>
        <v>#REF!</v>
      </c>
      <c r="AF15" s="55"/>
      <c r="AH15" s="6">
        <f t="shared" si="9"/>
        <v>0</v>
      </c>
    </row>
    <row r="16" spans="1:34" ht="16">
      <c r="A16" s="11" t="s">
        <v>46</v>
      </c>
      <c r="B16" s="11" t="s">
        <v>47</v>
      </c>
      <c r="C16" s="11">
        <v>12</v>
      </c>
      <c r="D16" s="34">
        <v>42313</v>
      </c>
      <c r="E16" s="10">
        <v>58.985900000000001</v>
      </c>
      <c r="F16">
        <f>(1-E16/E4)*100</f>
        <v>-4.395758041279807</v>
      </c>
      <c r="G16" s="10">
        <v>67.69</v>
      </c>
      <c r="H16" s="10">
        <v>22.37</v>
      </c>
      <c r="I16" s="10">
        <v>10.98</v>
      </c>
      <c r="J16" s="11" t="s">
        <v>21</v>
      </c>
      <c r="K16" s="10">
        <v>66.150000000000006</v>
      </c>
      <c r="L16" s="10">
        <v>15.16</v>
      </c>
      <c r="M16" s="10">
        <v>13.53</v>
      </c>
      <c r="O16">
        <f t="shared" si="4"/>
        <v>1.539999999999992</v>
      </c>
      <c r="P16">
        <f t="shared" si="4"/>
        <v>7.2100000000000009</v>
      </c>
      <c r="Q16">
        <f t="shared" si="4"/>
        <v>-2.5499999999999989</v>
      </c>
      <c r="R16">
        <f t="shared" si="0"/>
        <v>2.3715999999999755</v>
      </c>
      <c r="S16">
        <f t="shared" si="1"/>
        <v>51.984100000000012</v>
      </c>
      <c r="T16">
        <f t="shared" si="1"/>
        <v>6.5024999999999942</v>
      </c>
      <c r="U16">
        <f t="shared" si="5"/>
        <v>7.801166579429001</v>
      </c>
      <c r="V16">
        <f t="shared" si="7"/>
        <v>39.992659625748217</v>
      </c>
      <c r="W16" s="6">
        <f>(F16*100+((100-F16)*V16))/100</f>
        <v>37.3548821358889</v>
      </c>
      <c r="X16" s="6">
        <f t="shared" si="8"/>
        <v>35</v>
      </c>
      <c r="Y16" s="3" t="e">
        <f>I16-#REF!</f>
        <v>#REF!</v>
      </c>
      <c r="Z16" s="3" t="e">
        <f>#REF!*#REF!</f>
        <v>#REF!</v>
      </c>
      <c r="AA16" s="3" t="e">
        <f>#REF!*#REF!</f>
        <v>#REF!</v>
      </c>
      <c r="AB16" s="3" t="e">
        <f t="shared" si="2"/>
        <v>#REF!</v>
      </c>
      <c r="AC16" s="3" t="e">
        <f t="shared" si="3"/>
        <v>#REF!</v>
      </c>
      <c r="AD16" s="3" t="e">
        <f>(1-AC16/AC8)*100</f>
        <v>#REF!</v>
      </c>
      <c r="AE16" s="8" t="e">
        <f>(#REF!*100+((100-#REF!)*AD16))/100</f>
        <v>#REF!</v>
      </c>
      <c r="AF16" s="55"/>
      <c r="AH16" s="6">
        <f t="shared" si="9"/>
        <v>0</v>
      </c>
    </row>
    <row r="17" spans="1:34" ht="16">
      <c r="A17" s="11" t="s">
        <v>46</v>
      </c>
      <c r="B17" s="11" t="s">
        <v>47</v>
      </c>
      <c r="C17" s="11">
        <v>13</v>
      </c>
      <c r="D17" s="33">
        <v>42376</v>
      </c>
      <c r="E17" s="10">
        <v>60.118099999999998</v>
      </c>
      <c r="F17">
        <f>(1-E17/E4)*100</f>
        <v>-6.3995738219042808</v>
      </c>
      <c r="G17" s="10">
        <v>70.17</v>
      </c>
      <c r="H17" s="10">
        <v>22</v>
      </c>
      <c r="I17" s="10">
        <v>10.48</v>
      </c>
      <c r="J17" s="11" t="s">
        <v>21</v>
      </c>
      <c r="K17" s="10">
        <v>66.430000000000007</v>
      </c>
      <c r="L17" s="10">
        <v>15.04</v>
      </c>
      <c r="M17" s="10">
        <v>12.76</v>
      </c>
      <c r="O17">
        <f>G17-K17</f>
        <v>3.7399999999999949</v>
      </c>
      <c r="P17">
        <f>H17-L17</f>
        <v>6.9600000000000009</v>
      </c>
      <c r="Q17">
        <f>I17-M17</f>
        <v>-2.2799999999999994</v>
      </c>
      <c r="R17">
        <f t="shared" si="0"/>
        <v>13.987599999999961</v>
      </c>
      <c r="S17">
        <f>P17*P17</f>
        <v>48.441600000000015</v>
      </c>
      <c r="T17">
        <f>Q17*Q17</f>
        <v>5.1983999999999968</v>
      </c>
      <c r="U17">
        <f>SQRT(R17+S17+T17)</f>
        <v>8.2236001848338898</v>
      </c>
      <c r="V17">
        <f t="shared" si="7"/>
        <v>36.743258797428915</v>
      </c>
      <c r="W17" s="6">
        <f>(F17*100+((100-F17)*V17))/100</f>
        <v>32.695096946839435</v>
      </c>
      <c r="X17" s="6">
        <f t="shared" si="8"/>
        <v>63</v>
      </c>
      <c r="Y17" s="3" t="e">
        <f>I17-#REF!</f>
        <v>#REF!</v>
      </c>
      <c r="Z17" s="3" t="e">
        <f>#REF!*#REF!</f>
        <v>#REF!</v>
      </c>
      <c r="AA17" s="3" t="e">
        <f>#REF!*#REF!</f>
        <v>#REF!</v>
      </c>
      <c r="AB17" s="3" t="e">
        <f>Y17*Y17</f>
        <v>#REF!</v>
      </c>
      <c r="AC17" s="3" t="e">
        <f t="shared" si="3"/>
        <v>#REF!</v>
      </c>
      <c r="AD17" s="3" t="e">
        <f>(1-AC17/AC9)*100</f>
        <v>#REF!</v>
      </c>
      <c r="AE17" s="8" t="e">
        <f>(F17*100+((100-F17)*AD17))/100</f>
        <v>#REF!</v>
      </c>
      <c r="AF17" s="55">
        <f>(1-E17/E16)*100</f>
        <v>-1.9194417648963569</v>
      </c>
      <c r="AG17">
        <f>(1-U17/U16)*100</f>
        <v>-5.4150055777402617</v>
      </c>
      <c r="AH17" s="6">
        <f t="shared" si="9"/>
        <v>-7.4383852212672323</v>
      </c>
    </row>
    <row r="18" spans="1:34" ht="16">
      <c r="A18" s="11" t="s">
        <v>46</v>
      </c>
      <c r="B18" s="11" t="s">
        <v>47</v>
      </c>
      <c r="C18" s="11">
        <v>14</v>
      </c>
      <c r="D18" s="33">
        <v>42416</v>
      </c>
      <c r="E18" s="10">
        <v>58.165399999999998</v>
      </c>
      <c r="F18">
        <f t="shared" ref="F18" si="11">(1-E18/E5)*100</f>
        <v>-1.5420174888839622</v>
      </c>
      <c r="G18" s="10">
        <v>69.010000000000005</v>
      </c>
      <c r="H18" s="10">
        <v>22.35</v>
      </c>
      <c r="I18" s="10">
        <v>9.77</v>
      </c>
      <c r="J18" s="11" t="s">
        <v>21</v>
      </c>
      <c r="K18" s="10">
        <v>64.58</v>
      </c>
      <c r="L18" s="10">
        <v>15.04</v>
      </c>
      <c r="M18" s="10">
        <v>11.69</v>
      </c>
      <c r="O18">
        <f t="shared" ref="O18:O33" si="12">G18-K18</f>
        <v>4.4300000000000068</v>
      </c>
      <c r="P18">
        <f t="shared" ref="P18:P33" si="13">H18-L18</f>
        <v>7.3100000000000023</v>
      </c>
      <c r="Q18">
        <f t="shared" ref="Q18:Q33" si="14">I18-M18</f>
        <v>-1.92</v>
      </c>
      <c r="R18">
        <f t="shared" ref="R18:R33" si="15">O18*O18</f>
        <v>19.624900000000061</v>
      </c>
      <c r="S18">
        <f t="shared" ref="S18:S33" si="16">P18*P18</f>
        <v>53.436100000000032</v>
      </c>
      <c r="T18">
        <f t="shared" ref="T18:T33" si="17">Q18*Q18</f>
        <v>3.6863999999999999</v>
      </c>
      <c r="U18">
        <f t="shared" ref="U18:U33" si="18">SQRT(R18+S18+T18)</f>
        <v>8.7605593428730391</v>
      </c>
      <c r="V18">
        <f t="shared" si="7"/>
        <v>32.612916157586788</v>
      </c>
      <c r="W18" s="6">
        <f t="shared" ref="W18:W33" si="19">(F18*100+((100-F18)*V18))/100</f>
        <v>31.573795539487879</v>
      </c>
      <c r="X18" s="6">
        <f t="shared" si="8"/>
        <v>40</v>
      </c>
      <c r="Y18" s="3" t="e">
        <f>I18-#REF!</f>
        <v>#REF!</v>
      </c>
      <c r="Z18" s="3" t="e">
        <f>#REF!*#REF!</f>
        <v>#REF!</v>
      </c>
      <c r="AA18" s="3" t="e">
        <f>#REF!*#REF!</f>
        <v>#REF!</v>
      </c>
      <c r="AB18" s="3" t="e">
        <f>Y18*Y18</f>
        <v>#REF!</v>
      </c>
      <c r="AC18" s="3" t="e">
        <f t="shared" si="3"/>
        <v>#REF!</v>
      </c>
      <c r="AF18" s="55">
        <f>(1-E18/E17)*100</f>
        <v>3.2481066434235317</v>
      </c>
      <c r="AG18">
        <f>(1-U18/U17)*100</f>
        <v>-6.5294900769789166</v>
      </c>
      <c r="AH18" s="6">
        <f t="shared" si="9"/>
        <v>-3.0692986325833527</v>
      </c>
    </row>
    <row r="19" spans="1:34" ht="16">
      <c r="A19" s="11" t="s">
        <v>143</v>
      </c>
      <c r="C19" s="11">
        <v>15</v>
      </c>
      <c r="D19" s="33">
        <v>42453</v>
      </c>
      <c r="F19">
        <f>(1-E19/E4)*100</f>
        <v>100</v>
      </c>
      <c r="O19">
        <f t="shared" si="12"/>
        <v>0</v>
      </c>
      <c r="P19">
        <f t="shared" si="13"/>
        <v>0</v>
      </c>
      <c r="Q19">
        <f t="shared" si="14"/>
        <v>0</v>
      </c>
      <c r="R19">
        <f t="shared" si="15"/>
        <v>0</v>
      </c>
      <c r="S19">
        <f t="shared" si="16"/>
        <v>0</v>
      </c>
      <c r="T19">
        <f t="shared" si="17"/>
        <v>0</v>
      </c>
      <c r="U19">
        <f t="shared" si="18"/>
        <v>0</v>
      </c>
      <c r="V19">
        <f t="shared" si="7"/>
        <v>100</v>
      </c>
      <c r="W19" s="6">
        <f t="shared" si="19"/>
        <v>100</v>
      </c>
      <c r="X19" s="6">
        <f t="shared" si="8"/>
        <v>37</v>
      </c>
      <c r="AF19" s="55"/>
      <c r="AH19" s="6">
        <f t="shared" si="9"/>
        <v>0</v>
      </c>
    </row>
    <row r="20" spans="1:34" ht="16">
      <c r="A20" s="11" t="s">
        <v>143</v>
      </c>
      <c r="C20" s="11">
        <v>16</v>
      </c>
      <c r="D20" s="33">
        <v>42481</v>
      </c>
      <c r="F20">
        <f>(1-E20/E4)*100</f>
        <v>100</v>
      </c>
      <c r="O20">
        <f t="shared" si="12"/>
        <v>0</v>
      </c>
      <c r="P20">
        <f t="shared" si="13"/>
        <v>0</v>
      </c>
      <c r="Q20">
        <f t="shared" si="14"/>
        <v>0</v>
      </c>
      <c r="R20">
        <f t="shared" si="15"/>
        <v>0</v>
      </c>
      <c r="S20">
        <f t="shared" si="16"/>
        <v>0</v>
      </c>
      <c r="T20">
        <f t="shared" si="17"/>
        <v>0</v>
      </c>
      <c r="U20">
        <f t="shared" si="18"/>
        <v>0</v>
      </c>
      <c r="V20">
        <f t="shared" si="7"/>
        <v>100</v>
      </c>
      <c r="W20" s="6">
        <f t="shared" si="19"/>
        <v>100</v>
      </c>
      <c r="X20" s="6">
        <f t="shared" si="8"/>
        <v>28</v>
      </c>
      <c r="AF20" s="55"/>
      <c r="AH20" s="6">
        <f t="shared" si="9"/>
        <v>0</v>
      </c>
    </row>
    <row r="21" spans="1:34" ht="16">
      <c r="A21" s="11" t="s">
        <v>143</v>
      </c>
      <c r="C21" s="11">
        <v>17</v>
      </c>
      <c r="D21" s="33">
        <v>42521</v>
      </c>
      <c r="F21">
        <f>(1-E21/E4)*100</f>
        <v>100</v>
      </c>
      <c r="O21">
        <f t="shared" si="12"/>
        <v>0</v>
      </c>
      <c r="P21">
        <f t="shared" si="13"/>
        <v>0</v>
      </c>
      <c r="Q21">
        <f t="shared" si="14"/>
        <v>0</v>
      </c>
      <c r="R21">
        <f t="shared" si="15"/>
        <v>0</v>
      </c>
      <c r="S21">
        <f t="shared" si="16"/>
        <v>0</v>
      </c>
      <c r="T21">
        <f t="shared" si="17"/>
        <v>0</v>
      </c>
      <c r="U21">
        <f t="shared" si="18"/>
        <v>0</v>
      </c>
      <c r="V21">
        <f t="shared" si="7"/>
        <v>100</v>
      </c>
      <c r="W21" s="6">
        <f t="shared" si="19"/>
        <v>100</v>
      </c>
      <c r="X21" s="6">
        <f t="shared" si="8"/>
        <v>40</v>
      </c>
      <c r="AF21" s="55"/>
      <c r="AH21" s="6">
        <f t="shared" si="9"/>
        <v>0</v>
      </c>
    </row>
    <row r="22" spans="1:34" ht="16">
      <c r="A22" s="11" t="s">
        <v>46</v>
      </c>
      <c r="B22" s="11" t="s">
        <v>47</v>
      </c>
      <c r="C22" s="11">
        <v>18</v>
      </c>
      <c r="D22" s="33">
        <v>42614</v>
      </c>
      <c r="E22" s="10">
        <v>61.030900000000003</v>
      </c>
      <c r="F22">
        <f>(1-E22/E4)*100</f>
        <v>-8.0150861382388694</v>
      </c>
      <c r="G22" s="10">
        <v>62.75</v>
      </c>
      <c r="H22" s="10">
        <v>24.09</v>
      </c>
      <c r="I22" s="10">
        <v>10.09</v>
      </c>
      <c r="J22" s="11" t="s">
        <v>21</v>
      </c>
      <c r="K22" s="10">
        <v>62.11</v>
      </c>
      <c r="L22" s="10">
        <v>15.56</v>
      </c>
      <c r="M22" s="10">
        <v>12.83</v>
      </c>
      <c r="O22">
        <f t="shared" si="12"/>
        <v>0.64000000000000057</v>
      </c>
      <c r="P22">
        <f t="shared" si="13"/>
        <v>8.5299999999999994</v>
      </c>
      <c r="Q22">
        <f t="shared" si="14"/>
        <v>-2.74</v>
      </c>
      <c r="R22">
        <f t="shared" si="15"/>
        <v>0.40960000000000074</v>
      </c>
      <c r="S22">
        <f t="shared" si="16"/>
        <v>72.760899999999992</v>
      </c>
      <c r="T22">
        <f t="shared" si="17"/>
        <v>7.5076000000000009</v>
      </c>
      <c r="U22">
        <f t="shared" si="18"/>
        <v>8.9820988638513661</v>
      </c>
      <c r="V22">
        <f t="shared" si="7"/>
        <v>30.908812379473616</v>
      </c>
      <c r="W22" s="6">
        <f t="shared" si="19"/>
        <v>25.371094177756195</v>
      </c>
      <c r="X22" s="6">
        <f t="shared" si="8"/>
        <v>93</v>
      </c>
      <c r="AF22" s="55"/>
      <c r="AH22" s="6">
        <f t="shared" si="9"/>
        <v>0</v>
      </c>
    </row>
    <row r="23" spans="1:34" ht="16">
      <c r="A23" s="11" t="s">
        <v>143</v>
      </c>
      <c r="C23" s="11">
        <v>19</v>
      </c>
      <c r="D23" s="33">
        <v>42649</v>
      </c>
      <c r="F23">
        <f>(1-E23/E4)*100</f>
        <v>100</v>
      </c>
      <c r="O23">
        <f t="shared" si="12"/>
        <v>0</v>
      </c>
      <c r="P23">
        <f t="shared" si="13"/>
        <v>0</v>
      </c>
      <c r="Q23">
        <f t="shared" si="14"/>
        <v>0</v>
      </c>
      <c r="R23">
        <f t="shared" si="15"/>
        <v>0</v>
      </c>
      <c r="S23">
        <f t="shared" si="16"/>
        <v>0</v>
      </c>
      <c r="T23">
        <f t="shared" si="17"/>
        <v>0</v>
      </c>
      <c r="U23">
        <f t="shared" si="18"/>
        <v>0</v>
      </c>
      <c r="V23">
        <f t="shared" si="7"/>
        <v>100</v>
      </c>
      <c r="W23" s="6">
        <f t="shared" si="19"/>
        <v>100</v>
      </c>
      <c r="X23" s="6">
        <f t="shared" si="8"/>
        <v>35</v>
      </c>
      <c r="AF23" s="55"/>
      <c r="AH23" s="6">
        <f t="shared" si="9"/>
        <v>0</v>
      </c>
    </row>
    <row r="24" spans="1:34" ht="16">
      <c r="A24" s="11" t="s">
        <v>143</v>
      </c>
      <c r="C24" s="11">
        <v>20</v>
      </c>
      <c r="D24" s="33">
        <v>42677</v>
      </c>
      <c r="F24">
        <f>(1-E24/E4)*100</f>
        <v>100</v>
      </c>
      <c r="O24">
        <f t="shared" si="12"/>
        <v>0</v>
      </c>
      <c r="P24">
        <f t="shared" si="13"/>
        <v>0</v>
      </c>
      <c r="Q24">
        <f t="shared" si="14"/>
        <v>0</v>
      </c>
      <c r="R24">
        <f t="shared" si="15"/>
        <v>0</v>
      </c>
      <c r="S24">
        <f t="shared" si="16"/>
        <v>0</v>
      </c>
      <c r="T24">
        <f t="shared" si="17"/>
        <v>0</v>
      </c>
      <c r="U24">
        <f t="shared" si="18"/>
        <v>0</v>
      </c>
      <c r="V24">
        <f t="shared" si="7"/>
        <v>100</v>
      </c>
      <c r="W24" s="6">
        <f t="shared" si="19"/>
        <v>100</v>
      </c>
      <c r="X24" s="6">
        <f t="shared" si="8"/>
        <v>28</v>
      </c>
      <c r="AF24" s="55"/>
      <c r="AH24" s="6">
        <f t="shared" si="9"/>
        <v>0</v>
      </c>
    </row>
    <row r="25" spans="1:34" ht="16">
      <c r="A25" s="11" t="s">
        <v>46</v>
      </c>
      <c r="B25" s="11" t="s">
        <v>47</v>
      </c>
      <c r="C25" s="11">
        <v>21</v>
      </c>
      <c r="D25" s="33">
        <v>42705</v>
      </c>
      <c r="E25" s="10">
        <v>61.528199999999998</v>
      </c>
      <c r="F25">
        <f>(1-E25/E4)*100</f>
        <v>-8.8952288583453267</v>
      </c>
      <c r="G25" s="10">
        <v>69.540000000000006</v>
      </c>
      <c r="H25" s="10">
        <v>22.52</v>
      </c>
      <c r="I25" s="10">
        <v>9.92</v>
      </c>
      <c r="J25" s="11" t="s">
        <v>21</v>
      </c>
      <c r="K25" s="10">
        <v>66.83</v>
      </c>
      <c r="L25" s="10">
        <v>15.29</v>
      </c>
      <c r="M25" s="10">
        <v>12.65</v>
      </c>
      <c r="O25">
        <f t="shared" si="12"/>
        <v>2.710000000000008</v>
      </c>
      <c r="P25">
        <f t="shared" si="13"/>
        <v>7.23</v>
      </c>
      <c r="Q25">
        <f t="shared" si="14"/>
        <v>-2.7300000000000004</v>
      </c>
      <c r="R25">
        <f t="shared" si="15"/>
        <v>7.3441000000000427</v>
      </c>
      <c r="S25">
        <f t="shared" si="16"/>
        <v>52.272900000000007</v>
      </c>
      <c r="T25">
        <f t="shared" si="17"/>
        <v>7.4529000000000023</v>
      </c>
      <c r="U25">
        <f t="shared" si="18"/>
        <v>8.1896214808744396</v>
      </c>
      <c r="V25">
        <f t="shared" si="7"/>
        <v>37.004626329221814</v>
      </c>
      <c r="W25" s="6">
        <f t="shared" si="19"/>
        <v>31.401043671036277</v>
      </c>
      <c r="X25" s="6">
        <f t="shared" si="8"/>
        <v>28</v>
      </c>
      <c r="AF25" s="55"/>
      <c r="AH25" s="6">
        <f t="shared" si="9"/>
        <v>0</v>
      </c>
    </row>
    <row r="26" spans="1:34" ht="16">
      <c r="A26" s="11" t="s">
        <v>46</v>
      </c>
      <c r="B26" s="11" t="s">
        <v>47</v>
      </c>
      <c r="C26" s="11">
        <v>22</v>
      </c>
      <c r="D26" s="33">
        <v>42772</v>
      </c>
      <c r="E26" s="10">
        <v>63.6783</v>
      </c>
      <c r="F26">
        <f>(1-E26/E4)*100</f>
        <v>-12.700567411534426</v>
      </c>
      <c r="G26" s="10">
        <v>69.37</v>
      </c>
      <c r="H26" s="10">
        <v>22.48</v>
      </c>
      <c r="I26" s="10">
        <v>9.58</v>
      </c>
      <c r="J26" s="11" t="s">
        <v>21</v>
      </c>
      <c r="K26" s="10">
        <v>66.099999999999994</v>
      </c>
      <c r="L26" s="10">
        <v>15.56</v>
      </c>
      <c r="M26" s="10">
        <v>11.72</v>
      </c>
      <c r="O26">
        <f t="shared" si="12"/>
        <v>3.2700000000000102</v>
      </c>
      <c r="P26">
        <f t="shared" si="13"/>
        <v>6.92</v>
      </c>
      <c r="Q26">
        <f t="shared" si="14"/>
        <v>-2.1400000000000006</v>
      </c>
      <c r="R26">
        <f t="shared" si="15"/>
        <v>10.692900000000067</v>
      </c>
      <c r="S26">
        <f t="shared" si="16"/>
        <v>47.886400000000002</v>
      </c>
      <c r="T26">
        <f t="shared" si="17"/>
        <v>4.5796000000000028</v>
      </c>
      <c r="U26">
        <f t="shared" si="18"/>
        <v>7.9472573885586515</v>
      </c>
      <c r="V26">
        <f t="shared" si="7"/>
        <v>38.868914757626918</v>
      </c>
      <c r="W26" s="6">
        <f t="shared" si="19"/>
        <v>31.104920067016749</v>
      </c>
      <c r="X26" s="6">
        <f t="shared" si="8"/>
        <v>67</v>
      </c>
      <c r="AF26" s="55">
        <f>(1-E26/E25)*100</f>
        <v>-3.4944952070757873</v>
      </c>
      <c r="AG26">
        <f>(1-U26/U25)*100</f>
        <v>2.9594053019640909</v>
      </c>
      <c r="AH26" s="6">
        <f t="shared" si="9"/>
        <v>-0.43167362867661496</v>
      </c>
    </row>
    <row r="27" spans="1:34" ht="16">
      <c r="A27" s="11" t="s">
        <v>46</v>
      </c>
      <c r="B27" s="11" t="s">
        <v>47</v>
      </c>
      <c r="C27" s="11">
        <v>23</v>
      </c>
      <c r="D27" s="33">
        <v>42803</v>
      </c>
      <c r="E27" s="10">
        <v>63.6389</v>
      </c>
      <c r="F27">
        <f>(1-E27/E4)*100</f>
        <v>-12.630835613480528</v>
      </c>
      <c r="G27" s="10">
        <v>65.180000000000007</v>
      </c>
      <c r="H27" s="10">
        <v>20.77</v>
      </c>
      <c r="I27" s="10">
        <v>8.3699999999999992</v>
      </c>
      <c r="J27" s="11" t="s">
        <v>21</v>
      </c>
      <c r="K27" s="10">
        <v>64.430000000000007</v>
      </c>
      <c r="L27" s="10">
        <v>14.15</v>
      </c>
      <c r="M27" s="10">
        <v>10.83</v>
      </c>
      <c r="O27">
        <f t="shared" si="12"/>
        <v>0.75</v>
      </c>
      <c r="P27">
        <f t="shared" si="13"/>
        <v>6.6199999999999992</v>
      </c>
      <c r="Q27">
        <f t="shared" si="14"/>
        <v>-2.4600000000000009</v>
      </c>
      <c r="R27">
        <f t="shared" si="15"/>
        <v>0.5625</v>
      </c>
      <c r="S27">
        <f t="shared" si="16"/>
        <v>43.82439999999999</v>
      </c>
      <c r="T27">
        <f t="shared" si="17"/>
        <v>6.0516000000000041</v>
      </c>
      <c r="U27">
        <f t="shared" si="18"/>
        <v>7.1020067586563158</v>
      </c>
      <c r="V27">
        <f t="shared" si="7"/>
        <v>45.370665711624959</v>
      </c>
      <c r="W27" s="6">
        <f t="shared" si="19"/>
        <v>38.470524300921554</v>
      </c>
      <c r="X27" s="6">
        <f t="shared" si="8"/>
        <v>31</v>
      </c>
      <c r="AF27" s="55">
        <f>(1-E27/E26)*100</f>
        <v>6.1873511070487108E-2</v>
      </c>
      <c r="AG27">
        <f>(1-U27/U26)*100</f>
        <v>10.635752544257715</v>
      </c>
      <c r="AH27" s="6">
        <f t="shared" si="9"/>
        <v>10.691045341800299</v>
      </c>
    </row>
    <row r="28" spans="1:34" ht="16">
      <c r="A28" s="11" t="s">
        <v>143</v>
      </c>
      <c r="C28" s="11">
        <v>24</v>
      </c>
      <c r="D28" s="33">
        <v>42838</v>
      </c>
      <c r="F28">
        <f>(1-E28/E4)*100</f>
        <v>100</v>
      </c>
      <c r="O28">
        <f t="shared" si="12"/>
        <v>0</v>
      </c>
      <c r="P28">
        <f t="shared" si="13"/>
        <v>0</v>
      </c>
      <c r="Q28">
        <f t="shared" si="14"/>
        <v>0</v>
      </c>
      <c r="R28">
        <f t="shared" si="15"/>
        <v>0</v>
      </c>
      <c r="S28">
        <f t="shared" si="16"/>
        <v>0</v>
      </c>
      <c r="T28">
        <f t="shared" si="17"/>
        <v>0</v>
      </c>
      <c r="U28">
        <f t="shared" si="18"/>
        <v>0</v>
      </c>
      <c r="V28">
        <f t="shared" si="7"/>
        <v>100</v>
      </c>
      <c r="W28" s="6">
        <f t="shared" si="19"/>
        <v>100</v>
      </c>
      <c r="X28" s="6">
        <f t="shared" si="8"/>
        <v>35</v>
      </c>
      <c r="AF28" s="55"/>
      <c r="AH28" s="6">
        <f t="shared" si="9"/>
        <v>0</v>
      </c>
    </row>
    <row r="29" spans="1:34" ht="16">
      <c r="A29" s="11" t="s">
        <v>46</v>
      </c>
      <c r="B29" s="11" t="s">
        <v>47</v>
      </c>
      <c r="C29" s="11">
        <v>25</v>
      </c>
      <c r="D29" s="33">
        <v>43006</v>
      </c>
      <c r="E29" s="10">
        <v>66.098100000000002</v>
      </c>
      <c r="F29">
        <f>(1-E29/E4)*100</f>
        <v>-16.98323251130045</v>
      </c>
      <c r="G29" s="10">
        <v>61.48</v>
      </c>
      <c r="H29" s="10">
        <v>21.28</v>
      </c>
      <c r="I29" s="10">
        <v>8.83</v>
      </c>
      <c r="J29" s="11" t="s">
        <v>21</v>
      </c>
      <c r="K29" s="10">
        <v>60.09</v>
      </c>
      <c r="L29" s="10">
        <v>14.59</v>
      </c>
      <c r="M29" s="10">
        <v>11.71</v>
      </c>
      <c r="O29">
        <f t="shared" si="12"/>
        <v>1.3899999999999935</v>
      </c>
      <c r="P29">
        <f t="shared" si="13"/>
        <v>6.6900000000000013</v>
      </c>
      <c r="Q29">
        <f t="shared" si="14"/>
        <v>-2.8800000000000008</v>
      </c>
      <c r="R29">
        <f t="shared" si="15"/>
        <v>1.9320999999999817</v>
      </c>
      <c r="S29">
        <f t="shared" si="16"/>
        <v>44.756100000000018</v>
      </c>
      <c r="T29">
        <f t="shared" si="17"/>
        <v>8.2944000000000049</v>
      </c>
      <c r="U29">
        <f t="shared" si="18"/>
        <v>7.415025286538139</v>
      </c>
      <c r="V29">
        <f t="shared" si="7"/>
        <v>42.962896417788578</v>
      </c>
      <c r="W29" s="6">
        <f t="shared" si="19"/>
        <v>33.276152498710331</v>
      </c>
      <c r="X29" s="6">
        <f t="shared" si="8"/>
        <v>168</v>
      </c>
      <c r="AF29" s="55"/>
      <c r="AH29" s="6">
        <f t="shared" si="9"/>
        <v>0</v>
      </c>
    </row>
    <row r="30" spans="1:34" ht="16">
      <c r="A30" s="11" t="s">
        <v>46</v>
      </c>
      <c r="B30" s="11" t="s">
        <v>47</v>
      </c>
      <c r="C30" s="11">
        <v>26</v>
      </c>
      <c r="D30" s="33">
        <v>43055</v>
      </c>
      <c r="E30" s="10">
        <v>63.690899999999999</v>
      </c>
      <c r="F30">
        <f>(1-E30/E4)*100</f>
        <v>-12.722867428170925</v>
      </c>
      <c r="G30" s="10">
        <v>62.76</v>
      </c>
      <c r="H30" s="10">
        <v>20.64</v>
      </c>
      <c r="I30" s="10">
        <v>8.82</v>
      </c>
      <c r="J30" s="11" t="s">
        <v>21</v>
      </c>
      <c r="K30" s="10">
        <v>60.85</v>
      </c>
      <c r="L30" s="10">
        <v>14.54</v>
      </c>
      <c r="M30" s="10">
        <v>12.02</v>
      </c>
      <c r="O30">
        <f t="shared" si="12"/>
        <v>1.9099999999999966</v>
      </c>
      <c r="P30">
        <f t="shared" si="13"/>
        <v>6.1000000000000014</v>
      </c>
      <c r="Q30">
        <f t="shared" si="14"/>
        <v>-3.1999999999999993</v>
      </c>
      <c r="R30">
        <f t="shared" si="15"/>
        <v>3.648099999999987</v>
      </c>
      <c r="S30">
        <f t="shared" si="16"/>
        <v>37.210000000000015</v>
      </c>
      <c r="T30">
        <f t="shared" si="17"/>
        <v>10.239999999999995</v>
      </c>
      <c r="U30">
        <f t="shared" si="18"/>
        <v>7.148293502648027</v>
      </c>
      <c r="V30">
        <f t="shared" si="7"/>
        <v>45.01462352572284</v>
      </c>
      <c r="W30" s="6">
        <f t="shared" si="19"/>
        <v>38.01890697201987</v>
      </c>
      <c r="X30" s="6">
        <f t="shared" si="8"/>
        <v>49</v>
      </c>
      <c r="AF30" s="55">
        <f>(1-E30/E29)*100</f>
        <v>3.6418595995951542</v>
      </c>
      <c r="AG30">
        <f>(1-U30/U29)*100</f>
        <v>3.5971796937005585</v>
      </c>
      <c r="AH30" s="6">
        <f t="shared" si="9"/>
        <v>7.1080350593059913</v>
      </c>
    </row>
    <row r="31" spans="1:34" ht="16">
      <c r="A31" s="11" t="s">
        <v>143</v>
      </c>
      <c r="C31" s="11">
        <v>27</v>
      </c>
      <c r="D31" s="33">
        <v>43167</v>
      </c>
      <c r="F31">
        <f>(1-E31/E4)*100</f>
        <v>100</v>
      </c>
      <c r="O31">
        <f t="shared" si="12"/>
        <v>0</v>
      </c>
      <c r="P31">
        <f t="shared" si="13"/>
        <v>0</v>
      </c>
      <c r="Q31">
        <f t="shared" si="14"/>
        <v>0</v>
      </c>
      <c r="R31">
        <f t="shared" si="15"/>
        <v>0</v>
      </c>
      <c r="S31">
        <f t="shared" si="16"/>
        <v>0</v>
      </c>
      <c r="T31">
        <f t="shared" si="17"/>
        <v>0</v>
      </c>
      <c r="U31">
        <f t="shared" si="18"/>
        <v>0</v>
      </c>
      <c r="V31">
        <f t="shared" si="7"/>
        <v>100</v>
      </c>
      <c r="W31" s="6">
        <f t="shared" si="19"/>
        <v>100</v>
      </c>
      <c r="X31" s="6">
        <f t="shared" si="8"/>
        <v>112</v>
      </c>
      <c r="AF31" s="55"/>
      <c r="AH31" s="6">
        <f t="shared" si="9"/>
        <v>0</v>
      </c>
    </row>
    <row r="32" spans="1:34" ht="16">
      <c r="A32" s="11" t="s">
        <v>46</v>
      </c>
      <c r="B32" s="11" t="s">
        <v>47</v>
      </c>
      <c r="C32" s="11">
        <v>28</v>
      </c>
      <c r="D32" s="33">
        <v>43349</v>
      </c>
      <c r="E32" s="10">
        <v>63.245399999999997</v>
      </c>
      <c r="F32">
        <f>(1-E32/E4)*100</f>
        <v>-11.934402554236812</v>
      </c>
      <c r="G32" s="10">
        <v>62.98</v>
      </c>
      <c r="H32" s="10">
        <v>22.27</v>
      </c>
      <c r="I32" s="10">
        <v>12.12</v>
      </c>
      <c r="J32" s="11" t="s">
        <v>21</v>
      </c>
      <c r="K32" s="10">
        <v>59.96</v>
      </c>
      <c r="L32" s="10">
        <v>14.95</v>
      </c>
      <c r="M32" s="10">
        <v>15.67</v>
      </c>
      <c r="O32">
        <f t="shared" si="12"/>
        <v>3.019999999999996</v>
      </c>
      <c r="P32">
        <f t="shared" si="13"/>
        <v>7.32</v>
      </c>
      <c r="Q32">
        <f t="shared" si="14"/>
        <v>-3.5500000000000007</v>
      </c>
      <c r="R32">
        <f t="shared" si="15"/>
        <v>9.1203999999999752</v>
      </c>
      <c r="S32">
        <f t="shared" si="16"/>
        <v>53.582400000000007</v>
      </c>
      <c r="T32">
        <f t="shared" si="17"/>
        <v>12.602500000000004</v>
      </c>
      <c r="U32">
        <f t="shared" si="18"/>
        <v>8.677862640074455</v>
      </c>
      <c r="V32">
        <f t="shared" si="7"/>
        <v>33.249027326619952</v>
      </c>
      <c r="W32" s="6">
        <f t="shared" si="19"/>
        <v>25.282697538910167</v>
      </c>
      <c r="X32" s="6">
        <f t="shared" si="8"/>
        <v>182</v>
      </c>
      <c r="AF32" s="55"/>
      <c r="AH32" s="6">
        <f t="shared" si="9"/>
        <v>0</v>
      </c>
    </row>
    <row r="33" spans="1:34" ht="16">
      <c r="A33" s="11" t="s">
        <v>46</v>
      </c>
      <c r="B33" s="11" t="s">
        <v>47</v>
      </c>
      <c r="C33" s="11">
        <v>29</v>
      </c>
      <c r="D33" s="33">
        <v>43545</v>
      </c>
      <c r="E33" s="10">
        <v>64.297700000000006</v>
      </c>
      <c r="F33">
        <f>(1-E33/E4)*100</f>
        <v>-13.796807911904319</v>
      </c>
      <c r="G33" s="10">
        <v>61.03</v>
      </c>
      <c r="H33" s="10">
        <v>23.07</v>
      </c>
      <c r="I33" s="10">
        <v>9.51</v>
      </c>
      <c r="J33" s="11" t="s">
        <v>21</v>
      </c>
      <c r="K33" s="10">
        <v>64.900000000000006</v>
      </c>
      <c r="L33" s="10">
        <v>17.5</v>
      </c>
      <c r="M33" s="10">
        <v>14.29</v>
      </c>
      <c r="O33">
        <f t="shared" si="12"/>
        <v>-3.8700000000000045</v>
      </c>
      <c r="P33">
        <f t="shared" si="13"/>
        <v>5.57</v>
      </c>
      <c r="Q33">
        <f t="shared" si="14"/>
        <v>-4.7799999999999994</v>
      </c>
      <c r="R33">
        <f t="shared" si="15"/>
        <v>14.976900000000036</v>
      </c>
      <c r="S33">
        <f t="shared" si="16"/>
        <v>31.024900000000002</v>
      </c>
      <c r="T33">
        <f t="shared" si="17"/>
        <v>22.848399999999994</v>
      </c>
      <c r="U33">
        <f t="shared" si="18"/>
        <v>8.2976020632469485</v>
      </c>
      <c r="V33">
        <f t="shared" si="7"/>
        <v>36.174029072482895</v>
      </c>
      <c r="W33" s="6">
        <f t="shared" si="19"/>
        <v>27.368082465705466</v>
      </c>
      <c r="X33" s="6">
        <f t="shared" si="8"/>
        <v>196</v>
      </c>
      <c r="AF33" s="55">
        <f>(1-E33/E32)*100</f>
        <v>-1.663836421304965</v>
      </c>
      <c r="AG33">
        <f>(1-U33/U32)*100</f>
        <v>4.3819612339962566</v>
      </c>
      <c r="AH33" s="6">
        <f t="shared" si="9"/>
        <v>2.7910334796699861</v>
      </c>
    </row>
    <row r="34" spans="1:34">
      <c r="A34" s="11" t="s">
        <v>143</v>
      </c>
      <c r="C34" s="11">
        <v>30</v>
      </c>
      <c r="D34" s="33">
        <v>43734</v>
      </c>
      <c r="F34">
        <f>(1-E34/E4)*100</f>
        <v>100</v>
      </c>
      <c r="X34" s="6">
        <f t="shared" si="8"/>
        <v>189</v>
      </c>
    </row>
    <row r="35" spans="1:34">
      <c r="C35" s="11">
        <v>31</v>
      </c>
      <c r="X35" s="6"/>
    </row>
    <row r="36" spans="1:34">
      <c r="X36" s="6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J18"/>
  <sheetViews>
    <sheetView topLeftCell="T1" zoomScale="110" zoomScaleNormal="110" workbookViewId="0">
      <selection activeCell="W5" sqref="W5:W1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F3" t="e">
        <f>(1-E11/#REF!)*V102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161</v>
      </c>
      <c r="C4" s="11">
        <v>0</v>
      </c>
      <c r="D4" s="33">
        <v>41785</v>
      </c>
      <c r="E4">
        <v>26.413</v>
      </c>
      <c r="G4" s="10">
        <v>55.71</v>
      </c>
      <c r="H4" s="10">
        <v>20.48</v>
      </c>
      <c r="I4" s="10">
        <v>7.32</v>
      </c>
      <c r="J4" s="11" t="s">
        <v>21</v>
      </c>
      <c r="K4" s="10">
        <v>77.3</v>
      </c>
      <c r="L4" s="10">
        <v>13.47</v>
      </c>
      <c r="M4" s="10">
        <v>16.48</v>
      </c>
      <c r="N4" s="13">
        <v>0</v>
      </c>
      <c r="O4">
        <f>G4-K4</f>
        <v>-21.589999999999996</v>
      </c>
      <c r="P4">
        <f>H4-L4</f>
        <v>7.01</v>
      </c>
      <c r="Q4">
        <f>I4-M4</f>
        <v>-9.16</v>
      </c>
      <c r="R4">
        <f>O4*O4</f>
        <v>466.12809999999985</v>
      </c>
      <c r="S4">
        <f t="shared" ref="S4:T15" si="0">P4*P4</f>
        <v>49.140099999999997</v>
      </c>
      <c r="T4">
        <f t="shared" si="0"/>
        <v>83.905600000000007</v>
      </c>
      <c r="U4">
        <f>SQRT(R4+S4+T4)</f>
        <v>24.478026881266388</v>
      </c>
      <c r="W4" s="6"/>
      <c r="X4" s="6"/>
      <c r="Y4" s="3">
        <f>G4-K4</f>
        <v>-21.589999999999996</v>
      </c>
      <c r="Z4" s="3">
        <f>H4-L4</f>
        <v>7.01</v>
      </c>
      <c r="AA4" s="3">
        <f>I4-M4</f>
        <v>-9.16</v>
      </c>
      <c r="AB4" s="3">
        <f t="shared" ref="AB4:AB15" si="1">Y4*Y4</f>
        <v>466.12809999999985</v>
      </c>
      <c r="AC4" s="3">
        <f t="shared" ref="AC4:AD15" si="2">Z4*Z4</f>
        <v>49.140099999999997</v>
      </c>
      <c r="AD4" s="3">
        <f t="shared" si="2"/>
        <v>83.905600000000007</v>
      </c>
      <c r="AE4" s="3">
        <f t="shared" ref="AE4:AE15" si="3">SQRT(AB4+AC4+AD4)</f>
        <v>24.478026881266388</v>
      </c>
      <c r="AF4" s="3"/>
      <c r="AG4" s="8"/>
      <c r="AH4" s="54"/>
      <c r="AJ4" s="6"/>
    </row>
    <row r="5" spans="1:36" ht="16">
      <c r="A5" s="11" t="s">
        <v>43</v>
      </c>
      <c r="B5" s="11" t="s">
        <v>161</v>
      </c>
      <c r="C5" s="11">
        <v>1</v>
      </c>
      <c r="D5" s="33">
        <v>41823</v>
      </c>
      <c r="E5">
        <v>25.936599999999999</v>
      </c>
      <c r="F5">
        <f>(1-E5/E4)*100</f>
        <v>1.8036572899708503</v>
      </c>
      <c r="G5" s="10">
        <v>56</v>
      </c>
      <c r="H5" s="10">
        <v>20.94</v>
      </c>
      <c r="I5" s="10">
        <v>9.11</v>
      </c>
      <c r="J5" s="11" t="s">
        <v>21</v>
      </c>
      <c r="K5" s="10">
        <v>74.709999999999994</v>
      </c>
      <c r="L5" s="10">
        <v>16.07</v>
      </c>
      <c r="M5" s="10">
        <v>15.66</v>
      </c>
      <c r="O5">
        <f t="shared" ref="O5:Q15" si="4">G5-K5</f>
        <v>-18.709999999999994</v>
      </c>
      <c r="P5">
        <f t="shared" si="4"/>
        <v>4.870000000000001</v>
      </c>
      <c r="Q5">
        <f t="shared" si="4"/>
        <v>-6.5500000000000007</v>
      </c>
      <c r="R5">
        <f t="shared" ref="R5:T13" si="5">O5*O5</f>
        <v>350.06409999999977</v>
      </c>
      <c r="S5">
        <f t="shared" si="0"/>
        <v>23.71690000000001</v>
      </c>
      <c r="T5">
        <f t="shared" si="0"/>
        <v>42.902500000000011</v>
      </c>
      <c r="U5">
        <f t="shared" ref="U5:U14" si="6">SQRT(R5+S5+T5)</f>
        <v>20.412826849802059</v>
      </c>
      <c r="V5">
        <f>(1-U5/U4)*100</f>
        <v>16.607547868065797</v>
      </c>
      <c r="W5" s="6">
        <f>(E5*100+((100-E5)*V5))/100</f>
        <v>38.23671460771704</v>
      </c>
      <c r="X5" s="6">
        <f>D5-D4</f>
        <v>38</v>
      </c>
      <c r="Y5" s="3">
        <f>G5-K4</f>
        <v>-21.299999999999997</v>
      </c>
      <c r="Z5" s="3">
        <f>H5-L4</f>
        <v>7.4700000000000006</v>
      </c>
      <c r="AA5" s="3">
        <f>I5-M4</f>
        <v>-7.370000000000001</v>
      </c>
      <c r="AB5" s="3">
        <f t="shared" si="1"/>
        <v>453.68999999999988</v>
      </c>
      <c r="AC5" s="3">
        <f t="shared" si="2"/>
        <v>55.800900000000013</v>
      </c>
      <c r="AD5" s="3">
        <f t="shared" si="2"/>
        <v>54.316900000000018</v>
      </c>
      <c r="AE5" s="3">
        <f t="shared" si="3"/>
        <v>23.744637289291237</v>
      </c>
      <c r="AF5" s="3">
        <f>(1-AE5/AE4)*100</f>
        <v>2.996114006788797</v>
      </c>
      <c r="AG5" s="8">
        <f>(E5*100+((100-E5)*AF5))/100</f>
        <v>28.155623901304011</v>
      </c>
      <c r="AH5" s="55">
        <f>(1-E5/E4)*100</f>
        <v>1.8036572899708503</v>
      </c>
      <c r="AI5">
        <f>(1-U5/U4)*100</f>
        <v>16.607547868065797</v>
      </c>
      <c r="AJ5" s="6">
        <f>(AH5*100+((100-AH5)*AI5))/100</f>
        <v>18.111661910228879</v>
      </c>
    </row>
    <row r="6" spans="1:36" ht="16">
      <c r="A6" s="11" t="s">
        <v>43</v>
      </c>
      <c r="B6" s="11" t="s">
        <v>161</v>
      </c>
      <c r="C6" s="11">
        <v>2</v>
      </c>
      <c r="D6" s="33">
        <v>41898</v>
      </c>
      <c r="E6">
        <v>23.872</v>
      </c>
      <c r="F6">
        <f>(1-E6/E4)*100</f>
        <v>9.6202627494037074</v>
      </c>
      <c r="G6" s="10">
        <v>55.42</v>
      </c>
      <c r="H6" s="10">
        <v>18.260000000000002</v>
      </c>
      <c r="I6" s="10">
        <v>9.9700000000000006</v>
      </c>
      <c r="J6" s="11" t="s">
        <v>21</v>
      </c>
      <c r="K6" s="10">
        <v>70.27</v>
      </c>
      <c r="L6" s="10">
        <v>16.190000000000001</v>
      </c>
      <c r="M6" s="10">
        <v>14.11</v>
      </c>
      <c r="O6">
        <f>G6-K6</f>
        <v>-14.849999999999994</v>
      </c>
      <c r="P6">
        <f t="shared" si="4"/>
        <v>2.0700000000000003</v>
      </c>
      <c r="Q6">
        <f t="shared" si="4"/>
        <v>-4.1399999999999988</v>
      </c>
      <c r="R6">
        <f t="shared" si="5"/>
        <v>220.52249999999984</v>
      </c>
      <c r="S6">
        <f t="shared" si="0"/>
        <v>4.2849000000000013</v>
      </c>
      <c r="T6">
        <f t="shared" si="0"/>
        <v>17.139599999999991</v>
      </c>
      <c r="U6">
        <f t="shared" si="6"/>
        <v>15.554645608306215</v>
      </c>
      <c r="V6">
        <f>(1-U6/U4)*100</f>
        <v>36.454659177572225</v>
      </c>
      <c r="W6" s="6">
        <f>(E6*100+((100-E6)*V6))/100</f>
        <v>51.624202938702183</v>
      </c>
      <c r="X6" s="6">
        <f t="shared" ref="X6:X11" si="7">D6-D5</f>
        <v>75</v>
      </c>
      <c r="Y6" s="3">
        <f>G6-K4</f>
        <v>-21.879999999999995</v>
      </c>
      <c r="Z6" s="3">
        <f>H6-L4</f>
        <v>4.7900000000000009</v>
      </c>
      <c r="AA6" s="3">
        <f>I6-M4</f>
        <v>-6.51</v>
      </c>
      <c r="AB6" s="3">
        <f t="shared" si="1"/>
        <v>478.73439999999982</v>
      </c>
      <c r="AC6" s="3">
        <f t="shared" si="2"/>
        <v>22.944100000000009</v>
      </c>
      <c r="AD6" s="3">
        <f t="shared" si="2"/>
        <v>42.380099999999999</v>
      </c>
      <c r="AE6" s="3">
        <f t="shared" si="3"/>
        <v>23.325063772688807</v>
      </c>
      <c r="AF6" s="3">
        <f>(1-AE6/AE4)*100</f>
        <v>4.7101962677390858</v>
      </c>
      <c r="AG6" s="8">
        <f>(E6*100+((100-E6)*AF6))/100</f>
        <v>27.457778214704408</v>
      </c>
      <c r="AH6" s="55">
        <f>(1-E6/E5)*100</f>
        <v>7.9601798231071053</v>
      </c>
      <c r="AI6">
        <f t="shared" ref="AI6:AI11" si="8">(1-U6/U5)*100</f>
        <v>23.799649491187225</v>
      </c>
      <c r="AJ6" s="6">
        <f t="shared" ref="AJ6:AJ11" si="9">(AH6*100+((100-AH6)*AI6))/100</f>
        <v>29.865334417526629</v>
      </c>
    </row>
    <row r="7" spans="1:36" ht="16">
      <c r="A7" s="11" t="s">
        <v>43</v>
      </c>
      <c r="B7" s="11" t="s">
        <v>161</v>
      </c>
      <c r="C7" s="11">
        <v>3</v>
      </c>
      <c r="D7" s="33">
        <v>41961</v>
      </c>
      <c r="E7">
        <v>21.072399999999998</v>
      </c>
      <c r="F7">
        <f>(1-E7/E4)*100</f>
        <v>20.219588838829374</v>
      </c>
      <c r="G7" s="10">
        <v>54.45</v>
      </c>
      <c r="H7" s="10">
        <v>17.95</v>
      </c>
      <c r="I7" s="10">
        <v>11.23</v>
      </c>
      <c r="J7" s="11" t="s">
        <v>21</v>
      </c>
      <c r="K7" s="10">
        <v>72.760000000000005</v>
      </c>
      <c r="L7" s="10">
        <v>15.06</v>
      </c>
      <c r="M7" s="10">
        <v>16.809999999999999</v>
      </c>
      <c r="O7">
        <f t="shared" si="4"/>
        <v>-18.310000000000002</v>
      </c>
      <c r="P7">
        <f t="shared" si="4"/>
        <v>2.8899999999999988</v>
      </c>
      <c r="Q7">
        <f t="shared" si="4"/>
        <v>-5.5799999999999983</v>
      </c>
      <c r="R7">
        <f t="shared" si="5"/>
        <v>335.25610000000006</v>
      </c>
      <c r="S7">
        <f t="shared" si="0"/>
        <v>8.352099999999993</v>
      </c>
      <c r="T7">
        <f t="shared" si="0"/>
        <v>31.136399999999981</v>
      </c>
      <c r="U7">
        <f t="shared" si="6"/>
        <v>19.358321208203982</v>
      </c>
      <c r="V7">
        <f>(1-U7/U4)*100</f>
        <v>20.915516180679727</v>
      </c>
      <c r="W7" s="6">
        <f>(E7*100+((100-E7)*V7))/100</f>
        <v>37.580514949022174</v>
      </c>
      <c r="X7" s="6">
        <f t="shared" si="7"/>
        <v>63</v>
      </c>
      <c r="Y7" s="3">
        <f>G7-K4</f>
        <v>-22.849999999999994</v>
      </c>
      <c r="Z7" s="3">
        <f>H7-L4</f>
        <v>4.4799999999999986</v>
      </c>
      <c r="AA7" s="3">
        <f>I7-M4</f>
        <v>-5.25</v>
      </c>
      <c r="AB7" s="3">
        <f t="shared" si="1"/>
        <v>522.12249999999972</v>
      </c>
      <c r="AC7" s="3">
        <f t="shared" si="2"/>
        <v>20.070399999999989</v>
      </c>
      <c r="AD7" s="3">
        <f t="shared" si="2"/>
        <v>27.5625</v>
      </c>
      <c r="AE7" s="3">
        <f t="shared" si="3"/>
        <v>23.869549639655954</v>
      </c>
      <c r="AF7" s="3">
        <f>(1-AE7/AE4)*100</f>
        <v>2.485810006508804</v>
      </c>
      <c r="AG7" s="8">
        <f>(E7*100+((100-E7)*AF7))/100</f>
        <v>23.03439017869724</v>
      </c>
      <c r="AH7" s="55">
        <f t="shared" ref="AH7:AH11" si="10">(1-E7/E6)*100</f>
        <v>11.727546916890086</v>
      </c>
      <c r="AI7">
        <f t="shared" si="8"/>
        <v>-24.453630739530286</v>
      </c>
      <c r="AJ7" s="6">
        <f t="shared" si="9"/>
        <v>-9.8582728047787285</v>
      </c>
    </row>
    <row r="8" spans="1:36" ht="16">
      <c r="A8" s="11" t="s">
        <v>43</v>
      </c>
      <c r="B8" s="11" t="s">
        <v>161</v>
      </c>
      <c r="C8" s="11">
        <v>4</v>
      </c>
      <c r="D8" s="33">
        <v>41985</v>
      </c>
      <c r="E8" s="10">
        <v>23.897099999999998</v>
      </c>
      <c r="F8">
        <f>(1-E8/E4)*100</f>
        <v>9.5252337863930734</v>
      </c>
      <c r="G8" s="10">
        <v>54.52</v>
      </c>
      <c r="H8" s="10">
        <v>18.239999999999998</v>
      </c>
      <c r="I8" s="10">
        <v>12.34</v>
      </c>
      <c r="J8" s="11" t="s">
        <v>21</v>
      </c>
      <c r="K8" s="10">
        <v>73.58</v>
      </c>
      <c r="L8" s="10">
        <v>14.99</v>
      </c>
      <c r="M8" s="10">
        <v>16.86</v>
      </c>
      <c r="O8">
        <f t="shared" si="4"/>
        <v>-19.059999999999995</v>
      </c>
      <c r="P8">
        <f t="shared" si="4"/>
        <v>3.2499999999999982</v>
      </c>
      <c r="Q8">
        <f t="shared" si="4"/>
        <v>-4.5199999999999996</v>
      </c>
      <c r="R8">
        <f t="shared" si="5"/>
        <v>363.28359999999981</v>
      </c>
      <c r="S8">
        <f t="shared" si="0"/>
        <v>10.562499999999989</v>
      </c>
      <c r="T8">
        <f t="shared" si="0"/>
        <v>20.430399999999995</v>
      </c>
      <c r="U8">
        <f t="shared" si="6"/>
        <v>19.856396954130421</v>
      </c>
      <c r="V8">
        <f>(1-U8/U4)*100</f>
        <v>18.880729029156385</v>
      </c>
      <c r="W8" s="6">
        <f t="shared" ref="W8:W15" si="11">(F8*100+((100-F8)*V8))/100</f>
        <v>26.607529234946927</v>
      </c>
      <c r="X8" s="6">
        <f t="shared" si="7"/>
        <v>24</v>
      </c>
      <c r="Y8" s="3">
        <f>G8-K4</f>
        <v>-22.779999999999994</v>
      </c>
      <c r="Z8" s="3">
        <f>H8-L4</f>
        <v>4.7699999999999978</v>
      </c>
      <c r="AA8" s="3">
        <f>I8-M4</f>
        <v>-4.1400000000000006</v>
      </c>
      <c r="AB8" s="3">
        <f t="shared" si="1"/>
        <v>518.92839999999978</v>
      </c>
      <c r="AC8" s="3">
        <f t="shared" si="2"/>
        <v>22.752899999999979</v>
      </c>
      <c r="AD8" s="3">
        <f t="shared" si="2"/>
        <v>17.139600000000005</v>
      </c>
      <c r="AE8" s="3">
        <f t="shared" si="3"/>
        <v>23.639392970209698</v>
      </c>
      <c r="AF8" s="3">
        <f>(1-AE8/AE4)*100</f>
        <v>3.4260682657331176</v>
      </c>
      <c r="AG8" s="8">
        <f t="shared" ref="AG8:AG15" si="12">(F8*100+((100-F8)*AF8))/100</f>
        <v>12.624961040133689</v>
      </c>
      <c r="AH8" s="55">
        <f t="shared" si="10"/>
        <v>-13.404737951063961</v>
      </c>
      <c r="AI8">
        <f t="shared" si="8"/>
        <v>-2.5729284092845583</v>
      </c>
      <c r="AJ8" s="6">
        <f t="shared" si="9"/>
        <v>-16.322560671281593</v>
      </c>
    </row>
    <row r="9" spans="1:36" ht="16">
      <c r="A9" s="11" t="s">
        <v>43</v>
      </c>
      <c r="B9" s="11" t="s">
        <v>161</v>
      </c>
      <c r="C9" s="11">
        <v>5</v>
      </c>
      <c r="D9" s="33">
        <v>42044</v>
      </c>
      <c r="E9" s="10">
        <v>22.318999999999999</v>
      </c>
      <c r="F9">
        <f>(1-E9/E4)*100</f>
        <v>15.499943209783062</v>
      </c>
      <c r="G9" s="10">
        <v>55.25</v>
      </c>
      <c r="H9" s="10">
        <v>16.25</v>
      </c>
      <c r="I9" s="10">
        <v>11.19</v>
      </c>
      <c r="J9" s="11" t="s">
        <v>21</v>
      </c>
      <c r="K9" s="10">
        <v>74.22</v>
      </c>
      <c r="L9" s="10">
        <v>13.98</v>
      </c>
      <c r="M9" s="10">
        <v>16.03</v>
      </c>
      <c r="O9">
        <f t="shared" si="4"/>
        <v>-18.97</v>
      </c>
      <c r="P9">
        <f t="shared" si="4"/>
        <v>2.2699999999999996</v>
      </c>
      <c r="Q9">
        <f t="shared" si="4"/>
        <v>-4.8400000000000016</v>
      </c>
      <c r="R9">
        <f t="shared" si="5"/>
        <v>359.86089999999996</v>
      </c>
      <c r="S9">
        <f t="shared" si="5"/>
        <v>5.152899999999998</v>
      </c>
      <c r="T9">
        <f t="shared" si="5"/>
        <v>23.425600000000017</v>
      </c>
      <c r="U9">
        <f>SQRT(R9+S9+T9)</f>
        <v>19.708866025218192</v>
      </c>
      <c r="V9">
        <f>(1-U9/U4)*100</f>
        <v>19.483436631480078</v>
      </c>
      <c r="W9" s="6">
        <f t="shared" si="11"/>
        <v>31.963458228069658</v>
      </c>
      <c r="X9" s="6">
        <f t="shared" si="7"/>
        <v>59</v>
      </c>
      <c r="Y9" s="3">
        <f>G9-K4</f>
        <v>-22.049999999999997</v>
      </c>
      <c r="Z9" s="3">
        <f>H9-L4</f>
        <v>2.7799999999999994</v>
      </c>
      <c r="AA9" s="3">
        <f>I9-M4</f>
        <v>-5.2900000000000009</v>
      </c>
      <c r="AB9" s="3">
        <f t="shared" si="1"/>
        <v>486.20249999999987</v>
      </c>
      <c r="AC9" s="3">
        <f>Z9*Z9</f>
        <v>7.7283999999999962</v>
      </c>
      <c r="AD9" s="3">
        <f>AA9*AA9</f>
        <v>27.984100000000009</v>
      </c>
      <c r="AE9" s="3">
        <f t="shared" si="3"/>
        <v>22.84545906739455</v>
      </c>
      <c r="AF9" s="3">
        <f>(1-AE9/AE4)*100</f>
        <v>6.66952373976385</v>
      </c>
      <c r="AG9" s="8">
        <f t="shared" si="12"/>
        <v>21.135694557520516</v>
      </c>
      <c r="AH9" s="55">
        <f t="shared" si="10"/>
        <v>6.6037301597264957</v>
      </c>
      <c r="AI9">
        <f t="shared" si="8"/>
        <v>0.74298942176184157</v>
      </c>
      <c r="AJ9" s="6">
        <f t="shared" si="9"/>
        <v>7.2976545649598732</v>
      </c>
    </row>
    <row r="10" spans="1:36" ht="16">
      <c r="A10" s="11" t="s">
        <v>43</v>
      </c>
      <c r="B10" s="11" t="s">
        <v>161</v>
      </c>
      <c r="C10" s="11">
        <v>6</v>
      </c>
      <c r="D10" s="33">
        <v>42153</v>
      </c>
      <c r="E10" s="10">
        <v>21.571400000000001</v>
      </c>
      <c r="F10">
        <f>(1-E10/E4)*100</f>
        <v>18.330367622004317</v>
      </c>
      <c r="G10" s="10">
        <v>57.08</v>
      </c>
      <c r="H10" s="10">
        <v>17.21</v>
      </c>
      <c r="I10" s="10">
        <v>10.47</v>
      </c>
      <c r="J10" s="11" t="s">
        <v>21</v>
      </c>
      <c r="K10" s="10">
        <v>71.150000000000006</v>
      </c>
      <c r="L10" s="10">
        <v>13.13</v>
      </c>
      <c r="M10" s="10">
        <v>15.86</v>
      </c>
      <c r="O10">
        <f t="shared" si="4"/>
        <v>-14.070000000000007</v>
      </c>
      <c r="P10">
        <f t="shared" si="4"/>
        <v>4.08</v>
      </c>
      <c r="Q10">
        <f t="shared" si="4"/>
        <v>-5.3899999999999988</v>
      </c>
      <c r="R10">
        <f t="shared" si="5"/>
        <v>197.9649000000002</v>
      </c>
      <c r="S10">
        <f t="shared" si="5"/>
        <v>16.6464</v>
      </c>
      <c r="T10">
        <f t="shared" si="5"/>
        <v>29.052099999999989</v>
      </c>
      <c r="U10">
        <f>SQRT(R10+S10+T10)</f>
        <v>15.609721329991775</v>
      </c>
      <c r="V10">
        <f>(1-U10/U4)*100</f>
        <v>36.22965851901133</v>
      </c>
      <c r="W10" s="6">
        <f t="shared" si="11"/>
        <v>47.918996546284063</v>
      </c>
      <c r="X10" s="6">
        <f t="shared" si="7"/>
        <v>109</v>
      </c>
      <c r="Y10" s="3">
        <f>G10-K4</f>
        <v>-20.22</v>
      </c>
      <c r="Z10" s="3">
        <f>H10-L4</f>
        <v>3.74</v>
      </c>
      <c r="AA10" s="3">
        <f>I10-M4</f>
        <v>-6.01</v>
      </c>
      <c r="AB10" s="3">
        <f t="shared" si="1"/>
        <v>408.84839999999997</v>
      </c>
      <c r="AC10" s="3">
        <f>Z10*Z10</f>
        <v>13.987600000000002</v>
      </c>
      <c r="AD10" s="3">
        <f>AA10*AA10</f>
        <v>36.120100000000001</v>
      </c>
      <c r="AE10" s="3">
        <f t="shared" si="3"/>
        <v>21.423260722868495</v>
      </c>
      <c r="AF10" s="3">
        <f>(1-AE10/AE4)*100</f>
        <v>12.479625801603223</v>
      </c>
      <c r="AG10" s="8">
        <f t="shared" si="12"/>
        <v>28.522432136323168</v>
      </c>
      <c r="AH10" s="55">
        <f t="shared" si="10"/>
        <v>3.349612437833227</v>
      </c>
      <c r="AI10">
        <f t="shared" si="8"/>
        <v>20.798480693822853</v>
      </c>
      <c r="AJ10" s="6">
        <f t="shared" si="9"/>
        <v>23.451424635455446</v>
      </c>
    </row>
    <row r="11" spans="1:36" ht="16">
      <c r="A11" s="11" t="s">
        <v>43</v>
      </c>
      <c r="B11" s="11" t="s">
        <v>161</v>
      </c>
      <c r="C11" s="11">
        <v>7</v>
      </c>
      <c r="D11" s="33">
        <v>42271</v>
      </c>
      <c r="E11" s="10">
        <v>22.78</v>
      </c>
      <c r="F11">
        <f>(1-E11/E4)*100</f>
        <v>13.754590542535873</v>
      </c>
      <c r="G11" s="10">
        <v>54.66</v>
      </c>
      <c r="H11" s="10">
        <v>17.079999999999998</v>
      </c>
      <c r="I11" s="10">
        <v>12.3</v>
      </c>
      <c r="J11" s="11" t="s">
        <v>21</v>
      </c>
      <c r="K11" s="10">
        <v>69.73</v>
      </c>
      <c r="L11" s="10">
        <v>14.22</v>
      </c>
      <c r="M11" s="10">
        <v>20.54</v>
      </c>
      <c r="O11">
        <f t="shared" si="4"/>
        <v>-15.070000000000007</v>
      </c>
      <c r="P11">
        <f t="shared" si="4"/>
        <v>2.8599999999999977</v>
      </c>
      <c r="Q11">
        <f t="shared" si="4"/>
        <v>-8.2399999999999984</v>
      </c>
      <c r="R11">
        <f t="shared" si="5"/>
        <v>227.10490000000021</v>
      </c>
      <c r="S11">
        <f t="shared" si="0"/>
        <v>8.1795999999999864</v>
      </c>
      <c r="T11">
        <f t="shared" si="0"/>
        <v>67.897599999999969</v>
      </c>
      <c r="U11">
        <f t="shared" si="6"/>
        <v>17.41212508569819</v>
      </c>
      <c r="V11">
        <f>(1-U11/U4)*100</f>
        <v>28.866304583462565</v>
      </c>
      <c r="W11" s="6">
        <f t="shared" si="11"/>
        <v>38.650453125781894</v>
      </c>
      <c r="X11" s="6">
        <f t="shared" si="7"/>
        <v>118</v>
      </c>
      <c r="Y11" s="3">
        <f>G11-K4</f>
        <v>-22.64</v>
      </c>
      <c r="Z11" s="3">
        <f>H11-L4</f>
        <v>3.6099999999999977</v>
      </c>
      <c r="AA11" s="3">
        <f>I11-M4</f>
        <v>-4.18</v>
      </c>
      <c r="AB11" s="3">
        <f t="shared" si="1"/>
        <v>512.56960000000004</v>
      </c>
      <c r="AC11" s="3">
        <f t="shared" si="2"/>
        <v>13.032099999999984</v>
      </c>
      <c r="AD11" s="3">
        <f t="shared" si="2"/>
        <v>17.472399999999997</v>
      </c>
      <c r="AE11" s="3">
        <f t="shared" si="3"/>
        <v>23.30395030890686</v>
      </c>
      <c r="AF11" s="3">
        <f>(1-AE11/AE4)*100</f>
        <v>4.7964510295479652</v>
      </c>
      <c r="AG11" s="8">
        <f t="shared" si="12"/>
        <v>17.891309372396268</v>
      </c>
      <c r="AH11" s="55">
        <f t="shared" si="10"/>
        <v>-5.6027888778660717</v>
      </c>
      <c r="AI11">
        <f t="shared" si="8"/>
        <v>-11.546674777872944</v>
      </c>
      <c r="AJ11" s="6">
        <f t="shared" si="9"/>
        <v>-17.796399465957048</v>
      </c>
    </row>
    <row r="12" spans="1:36">
      <c r="C12" s="11">
        <v>7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-77.3</v>
      </c>
      <c r="Z12" s="3">
        <f>H12-L4</f>
        <v>-13.47</v>
      </c>
      <c r="AA12" s="3">
        <f>I12-M4</f>
        <v>-16.48</v>
      </c>
      <c r="AB12" s="3">
        <f t="shared" si="1"/>
        <v>5975.29</v>
      </c>
      <c r="AC12" s="3">
        <f t="shared" si="2"/>
        <v>181.44090000000003</v>
      </c>
      <c r="AD12" s="3">
        <f t="shared" si="2"/>
        <v>271.59039999999999</v>
      </c>
      <c r="AE12" s="3">
        <f t="shared" si="3"/>
        <v>80.176812732859361</v>
      </c>
      <c r="AF12" s="3">
        <f>(1-AE12/AE5)*100</f>
        <v>-237.66282363478709</v>
      </c>
      <c r="AG12" s="8">
        <f t="shared" si="12"/>
        <v>-237.66282363478709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-77.3</v>
      </c>
      <c r="Z13" s="3">
        <f>H13-L4</f>
        <v>-13.47</v>
      </c>
      <c r="AA13" s="3">
        <f>I13-M4</f>
        <v>-16.48</v>
      </c>
      <c r="AB13" s="3">
        <f t="shared" si="1"/>
        <v>5975.29</v>
      </c>
      <c r="AC13" s="3">
        <f t="shared" si="2"/>
        <v>181.44090000000003</v>
      </c>
      <c r="AD13" s="3">
        <f t="shared" si="2"/>
        <v>271.59039999999999</v>
      </c>
      <c r="AE13" s="3">
        <f t="shared" si="3"/>
        <v>80.176812732859361</v>
      </c>
      <c r="AF13" s="3">
        <f>(1-AE13/AE6)*100</f>
        <v>-243.7367353599177</v>
      </c>
      <c r="AG13" s="8">
        <f t="shared" si="12"/>
        <v>-243.7367353599177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-77.3</v>
      </c>
      <c r="Z14" s="3">
        <f>H14-L4</f>
        <v>-13.47</v>
      </c>
      <c r="AA14" s="3">
        <f>I14-M4</f>
        <v>-16.48</v>
      </c>
      <c r="AB14" s="3">
        <f t="shared" si="1"/>
        <v>5975.29</v>
      </c>
      <c r="AC14" s="3">
        <f t="shared" si="2"/>
        <v>181.44090000000003</v>
      </c>
      <c r="AD14" s="3">
        <f t="shared" si="2"/>
        <v>271.59039999999999</v>
      </c>
      <c r="AE14" s="3">
        <f t="shared" si="3"/>
        <v>80.176812732859361</v>
      </c>
      <c r="AF14" s="3">
        <f>(1-AE14/AE7)*100</f>
        <v>-235.89579168119991</v>
      </c>
      <c r="AG14" s="8">
        <f t="shared" si="12"/>
        <v>-235.89579168119991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1"/>
        <v>100</v>
      </c>
      <c r="X15" s="6"/>
      <c r="Y15" s="3">
        <f>G15-K4</f>
        <v>-77.3</v>
      </c>
      <c r="Z15" s="3">
        <f>H15-L4</f>
        <v>-13.47</v>
      </c>
      <c r="AA15" s="3">
        <f>I15-M4</f>
        <v>-16.48</v>
      </c>
      <c r="AB15" s="3">
        <f t="shared" si="1"/>
        <v>5975.29</v>
      </c>
      <c r="AC15" s="3">
        <f t="shared" si="2"/>
        <v>181.44090000000003</v>
      </c>
      <c r="AD15" s="3">
        <f>AA15*AA15</f>
        <v>271.59039999999999</v>
      </c>
      <c r="AE15" s="3">
        <f t="shared" si="3"/>
        <v>80.176812732859361</v>
      </c>
      <c r="AF15" s="3">
        <f>(1-AE15/AE8)*100</f>
        <v>-239.16612340214476</v>
      </c>
      <c r="AG15" s="8">
        <f t="shared" si="12"/>
        <v>-239.16612340214476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8EF1A-35B3-4E7A-B689-9DD829DCA5EC}">
  <dimension ref="A1:AJ16"/>
  <sheetViews>
    <sheetView topLeftCell="C1" zoomScale="140" zoomScaleNormal="140" workbookViewId="0">
      <selection activeCell="W5" sqref="W5:W1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136</v>
      </c>
      <c r="C4" s="11">
        <v>0</v>
      </c>
      <c r="D4" s="33">
        <v>42079</v>
      </c>
      <c r="E4" s="10">
        <v>4.4748999999999999</v>
      </c>
      <c r="G4" s="10">
        <v>67.739999999999995</v>
      </c>
      <c r="H4" s="10">
        <v>26.33</v>
      </c>
      <c r="I4" s="10">
        <v>15.33</v>
      </c>
      <c r="J4" s="11" t="s">
        <v>21</v>
      </c>
      <c r="K4" s="10">
        <v>64.87</v>
      </c>
      <c r="L4" s="10">
        <v>15.68</v>
      </c>
      <c r="M4" s="10">
        <v>15.88</v>
      </c>
      <c r="N4" s="13">
        <v>0</v>
      </c>
      <c r="O4">
        <f>G4-K4</f>
        <v>2.8699999999999903</v>
      </c>
      <c r="P4">
        <f>H4-L4</f>
        <v>10.649999999999999</v>
      </c>
      <c r="Q4">
        <f>I4-M4</f>
        <v>-0.55000000000000071</v>
      </c>
      <c r="R4">
        <f>O4*O4</f>
        <v>8.2368999999999453</v>
      </c>
      <c r="S4">
        <f t="shared" ref="S4:T8" si="0">P4*P4</f>
        <v>113.42249999999997</v>
      </c>
      <c r="T4">
        <f t="shared" si="0"/>
        <v>0.30250000000000077</v>
      </c>
      <c r="U4">
        <f>SQRT(R4+S4+T4)</f>
        <v>11.043636176549819</v>
      </c>
      <c r="W4" s="6"/>
      <c r="X4" s="6"/>
      <c r="Y4" s="3">
        <f>G4-K4</f>
        <v>2.8699999999999903</v>
      </c>
      <c r="Z4" s="3">
        <f>H4-L4</f>
        <v>10.649999999999999</v>
      </c>
      <c r="AA4" s="3">
        <f>I4-M4</f>
        <v>-0.55000000000000071</v>
      </c>
      <c r="AB4" s="3">
        <f t="shared" ref="AB4:AD10" si="1">Y4*Y4</f>
        <v>8.2368999999999453</v>
      </c>
      <c r="AC4" s="3">
        <f t="shared" si="1"/>
        <v>113.42249999999997</v>
      </c>
      <c r="AD4" s="3">
        <f t="shared" si="1"/>
        <v>0.30250000000000077</v>
      </c>
      <c r="AE4" s="3">
        <f t="shared" ref="AE4:AE10" si="2">SQRT(AB4+AC4+AD4)</f>
        <v>11.043636176549819</v>
      </c>
      <c r="AF4" s="3"/>
      <c r="AG4" s="8"/>
      <c r="AH4" s="54"/>
      <c r="AJ4" s="6"/>
    </row>
    <row r="5" spans="1:36">
      <c r="A5" s="11" t="s">
        <v>127</v>
      </c>
      <c r="B5" s="11" t="s">
        <v>136</v>
      </c>
      <c r="C5" s="11">
        <v>1</v>
      </c>
      <c r="D5" s="33">
        <v>42296</v>
      </c>
      <c r="E5" s="15">
        <v>2.0091199999999998</v>
      </c>
      <c r="F5" s="18">
        <f>(1-E5/E4)*100</f>
        <v>55.102460390176319</v>
      </c>
      <c r="G5" s="10">
        <v>67.56</v>
      </c>
      <c r="H5" s="10">
        <v>23.15</v>
      </c>
      <c r="I5" s="10">
        <v>15.61</v>
      </c>
      <c r="J5" s="11" t="s">
        <v>21</v>
      </c>
      <c r="K5" s="10">
        <v>66.34</v>
      </c>
      <c r="L5" s="10">
        <v>15.41</v>
      </c>
      <c r="M5" s="10">
        <v>17.77</v>
      </c>
      <c r="O5">
        <f t="shared" ref="O5:Q10" si="3">G5-K5</f>
        <v>1.2199999999999989</v>
      </c>
      <c r="P5">
        <f t="shared" si="3"/>
        <v>7.7399999999999984</v>
      </c>
      <c r="Q5">
        <f t="shared" si="3"/>
        <v>-2.16</v>
      </c>
      <c r="R5">
        <f t="shared" ref="R5:T10" si="4">O5*O5</f>
        <v>1.4883999999999973</v>
      </c>
      <c r="S5">
        <f t="shared" si="0"/>
        <v>59.907599999999974</v>
      </c>
      <c r="T5">
        <f t="shared" si="0"/>
        <v>4.6656000000000004</v>
      </c>
      <c r="U5">
        <f t="shared" ref="U5:U8" si="5">SQRT(R5+S5+T5)</f>
        <v>8.1278287383531875</v>
      </c>
      <c r="V5">
        <f>(1-U5/U$4)*100</f>
        <v>26.402603196835571</v>
      </c>
      <c r="W5" s="6">
        <f t="shared" ref="W5:W9" si="6">(F5*100+((100-F5)*V5))/100</f>
        <v>66.956579618500143</v>
      </c>
      <c r="X5" s="6">
        <f>D5-D4</f>
        <v>217</v>
      </c>
      <c r="Y5" s="3">
        <f>G5-K4</f>
        <v>2.6899999999999977</v>
      </c>
      <c r="Z5" s="3">
        <f>H5-L4</f>
        <v>7.4699999999999989</v>
      </c>
      <c r="AA5" s="3">
        <f>I5-M4</f>
        <v>-0.27000000000000135</v>
      </c>
      <c r="AB5" s="3">
        <f t="shared" si="1"/>
        <v>7.236099999999988</v>
      </c>
      <c r="AC5" s="3">
        <f t="shared" si="1"/>
        <v>55.800899999999984</v>
      </c>
      <c r="AD5" s="3">
        <f t="shared" si="1"/>
        <v>7.2900000000000728E-2</v>
      </c>
      <c r="AE5" s="3">
        <f t="shared" si="2"/>
        <v>7.9441739658695774</v>
      </c>
      <c r="AF5" s="3">
        <f>(1-AE5/AE4)*100</f>
        <v>28.065595073311766</v>
      </c>
      <c r="AG5" s="8">
        <f t="shared" ref="AG5:AG10" si="7">(F5*100+((100-F5)*AF5))/100</f>
        <v>67.703222054949194</v>
      </c>
      <c r="AH5" s="54">
        <f>(1-E5/E4)*100</f>
        <v>55.102460390176319</v>
      </c>
      <c r="AI5">
        <f>(1-U5/U4)*100</f>
        <v>26.402603196835571</v>
      </c>
      <c r="AJ5" s="6">
        <f>(AH5*100+((100-AH5)*AI5))/100</f>
        <v>66.956579618500143</v>
      </c>
    </row>
    <row r="6" spans="1:36">
      <c r="A6" s="11" t="s">
        <v>127</v>
      </c>
      <c r="B6" s="11" t="s">
        <v>136</v>
      </c>
      <c r="C6" s="11">
        <v>2</v>
      </c>
      <c r="D6" s="33">
        <v>42338</v>
      </c>
      <c r="E6" s="10">
        <v>1.39832</v>
      </c>
      <c r="F6" s="18">
        <f>(1-E6/E4)*100</f>
        <v>68.751927417372457</v>
      </c>
      <c r="G6" s="10">
        <v>69.62</v>
      </c>
      <c r="H6" s="10">
        <v>22.92</v>
      </c>
      <c r="I6" s="10">
        <v>15.72</v>
      </c>
      <c r="J6" s="11" t="s">
        <v>21</v>
      </c>
      <c r="K6" s="10">
        <v>63.88</v>
      </c>
      <c r="L6" s="10">
        <v>15.8</v>
      </c>
      <c r="M6" s="10">
        <v>16.989999999999998</v>
      </c>
      <c r="O6">
        <f>G6-K6</f>
        <v>5.740000000000002</v>
      </c>
      <c r="P6">
        <f t="shared" si="3"/>
        <v>7.120000000000001</v>
      </c>
      <c r="Q6">
        <f t="shared" si="3"/>
        <v>-1.2699999999999978</v>
      </c>
      <c r="R6">
        <f t="shared" si="4"/>
        <v>32.947600000000023</v>
      </c>
      <c r="S6">
        <f t="shared" si="0"/>
        <v>50.694400000000016</v>
      </c>
      <c r="T6">
        <f t="shared" si="0"/>
        <v>1.6128999999999944</v>
      </c>
      <c r="U6">
        <f t="shared" si="5"/>
        <v>9.2333580023737856</v>
      </c>
      <c r="V6">
        <f>(1-U6/U$4)*100</f>
        <v>16.39204828224964</v>
      </c>
      <c r="W6" s="6">
        <f t="shared" si="6"/>
        <v>73.874126562389179</v>
      </c>
      <c r="X6" s="6">
        <f t="shared" ref="X6:X10" si="8">D6-D5</f>
        <v>42</v>
      </c>
      <c r="Y6" s="3">
        <f>G6-K4</f>
        <v>4.75</v>
      </c>
      <c r="Z6" s="3">
        <f>H6-L4</f>
        <v>7.240000000000002</v>
      </c>
      <c r="AA6" s="3">
        <f>I6-M4</f>
        <v>-0.16000000000000014</v>
      </c>
      <c r="AB6" s="3">
        <f t="shared" si="1"/>
        <v>22.5625</v>
      </c>
      <c r="AC6" s="3">
        <f t="shared" si="1"/>
        <v>52.417600000000029</v>
      </c>
      <c r="AD6" s="3">
        <f t="shared" si="1"/>
        <v>2.5600000000000046E-2</v>
      </c>
      <c r="AE6" s="3">
        <f t="shared" si="2"/>
        <v>8.6605831212453595</v>
      </c>
      <c r="AF6" s="3">
        <f>(1-AE6/AE4)*100</f>
        <v>21.578518317768037</v>
      </c>
      <c r="AG6" s="8">
        <f t="shared" si="7"/>
        <v>75.494798483564196</v>
      </c>
      <c r="AH6" s="54">
        <f>(1-E6/E5)*100</f>
        <v>30.401369753922104</v>
      </c>
      <c r="AI6">
        <f>(1-U6/U5)*100</f>
        <v>-13.601778526703967</v>
      </c>
      <c r="AJ6" s="6">
        <f t="shared" ref="AJ6:AJ10" si="9">(AH6*100+((100-AH6)*AI6))/100</f>
        <v>20.934718210230987</v>
      </c>
    </row>
    <row r="7" spans="1:36">
      <c r="A7" s="11" t="s">
        <v>143</v>
      </c>
      <c r="C7" s="11">
        <v>3</v>
      </c>
      <c r="D7" s="33">
        <v>42376</v>
      </c>
      <c r="F7">
        <f>(1-E7/E4)*100</f>
        <v>100</v>
      </c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 t="shared" ref="V7:V10" si="10">(1-U7/U$4)*100</f>
        <v>100</v>
      </c>
      <c r="W7" s="6">
        <f t="shared" si="6"/>
        <v>100</v>
      </c>
      <c r="X7" s="6">
        <f t="shared" si="8"/>
        <v>38</v>
      </c>
      <c r="Y7" s="3">
        <f>G7-K4</f>
        <v>-64.87</v>
      </c>
      <c r="Z7" s="3">
        <f>H7-L4</f>
        <v>-15.68</v>
      </c>
      <c r="AA7" s="3">
        <f>I7-M4</f>
        <v>-15.88</v>
      </c>
      <c r="AB7" s="3">
        <f t="shared" si="1"/>
        <v>4208.1169000000009</v>
      </c>
      <c r="AC7" s="3">
        <f t="shared" si="1"/>
        <v>245.86239999999998</v>
      </c>
      <c r="AD7" s="3">
        <f t="shared" si="1"/>
        <v>252.17440000000002</v>
      </c>
      <c r="AE7" s="3">
        <f t="shared" si="2"/>
        <v>68.601411793052776</v>
      </c>
      <c r="AF7" s="3">
        <f>(1-AE7/AE4)*100</f>
        <v>-521.18500371029768</v>
      </c>
      <c r="AG7" s="8">
        <f t="shared" si="7"/>
        <v>100</v>
      </c>
      <c r="AH7" s="54"/>
      <c r="AJ7" s="6">
        <f t="shared" si="9"/>
        <v>0</v>
      </c>
    </row>
    <row r="8" spans="1:36">
      <c r="A8" s="11" t="s">
        <v>127</v>
      </c>
      <c r="B8" s="11" t="s">
        <v>136</v>
      </c>
      <c r="C8" s="11">
        <v>4</v>
      </c>
      <c r="D8" s="33">
        <v>42397</v>
      </c>
      <c r="E8" s="10">
        <v>1.7415400000000001</v>
      </c>
      <c r="F8">
        <f>(1-E8/E4)*100</f>
        <v>61.082035352745315</v>
      </c>
      <c r="G8" s="10">
        <v>69.91</v>
      </c>
      <c r="H8" s="10">
        <v>19.93</v>
      </c>
      <c r="I8" s="10">
        <v>14.5</v>
      </c>
      <c r="J8" s="11" t="s">
        <v>21</v>
      </c>
      <c r="K8" s="10">
        <v>67.150000000000006</v>
      </c>
      <c r="L8" s="10">
        <v>15.93</v>
      </c>
      <c r="M8" s="10">
        <v>16.21</v>
      </c>
      <c r="O8">
        <f t="shared" si="3"/>
        <v>2.7599999999999909</v>
      </c>
      <c r="P8">
        <f t="shared" si="3"/>
        <v>4</v>
      </c>
      <c r="Q8">
        <f t="shared" si="3"/>
        <v>-1.7100000000000009</v>
      </c>
      <c r="R8">
        <f t="shared" si="4"/>
        <v>7.6175999999999497</v>
      </c>
      <c r="S8">
        <f t="shared" si="0"/>
        <v>16</v>
      </c>
      <c r="T8">
        <f t="shared" si="0"/>
        <v>2.9241000000000028</v>
      </c>
      <c r="U8">
        <f t="shared" si="5"/>
        <v>5.1518637404341305</v>
      </c>
      <c r="V8">
        <f t="shared" si="10"/>
        <v>53.34993241289807</v>
      </c>
      <c r="W8" s="6">
        <f t="shared" si="6"/>
        <v>81.844743188531254</v>
      </c>
      <c r="X8" s="6">
        <f t="shared" si="8"/>
        <v>21</v>
      </c>
      <c r="Y8" s="3">
        <f>G8-K4</f>
        <v>5.039999999999992</v>
      </c>
      <c r="Z8" s="3">
        <f>H8-L4</f>
        <v>4.25</v>
      </c>
      <c r="AA8" s="3">
        <f>I8-M4</f>
        <v>-1.3800000000000008</v>
      </c>
      <c r="AB8" s="3">
        <f t="shared" si="1"/>
        <v>25.40159999999992</v>
      </c>
      <c r="AC8" s="3">
        <f t="shared" si="1"/>
        <v>18.0625</v>
      </c>
      <c r="AD8" s="3">
        <f t="shared" si="1"/>
        <v>1.9044000000000021</v>
      </c>
      <c r="AE8" s="3">
        <f t="shared" si="2"/>
        <v>6.7356143001214015</v>
      </c>
      <c r="AF8" s="3">
        <f>(1-AE8/AE4)*100</f>
        <v>39.009089103968485</v>
      </c>
      <c r="AG8" s="8">
        <f t="shared" si="7"/>
        <v>76.263578859443854</v>
      </c>
      <c r="AH8" s="54"/>
      <c r="AJ8" s="6">
        <f t="shared" si="9"/>
        <v>0</v>
      </c>
    </row>
    <row r="9" spans="1:36">
      <c r="A9" s="11" t="s">
        <v>127</v>
      </c>
      <c r="B9" s="11" t="s">
        <v>136</v>
      </c>
      <c r="C9" s="11">
        <v>5</v>
      </c>
      <c r="D9" s="33">
        <v>42423</v>
      </c>
      <c r="E9" s="10">
        <v>2.2376</v>
      </c>
      <c r="F9">
        <f>(1-E9/E4)*100</f>
        <v>49.996647969787034</v>
      </c>
      <c r="G9" s="10">
        <v>72.17</v>
      </c>
      <c r="H9" s="10">
        <v>20.48</v>
      </c>
      <c r="I9" s="10">
        <v>16.46</v>
      </c>
      <c r="J9" s="11" t="s">
        <v>21</v>
      </c>
      <c r="K9" s="10">
        <v>68.400000000000006</v>
      </c>
      <c r="L9" s="10">
        <v>15.51</v>
      </c>
      <c r="M9" s="10">
        <v>17.88</v>
      </c>
      <c r="O9">
        <f t="shared" si="3"/>
        <v>3.769999999999996</v>
      </c>
      <c r="P9">
        <f t="shared" si="3"/>
        <v>4.9700000000000006</v>
      </c>
      <c r="Q9">
        <f t="shared" si="3"/>
        <v>-1.4199999999999982</v>
      </c>
      <c r="R9">
        <f t="shared" si="4"/>
        <v>14.212899999999969</v>
      </c>
      <c r="S9">
        <f t="shared" si="4"/>
        <v>24.700900000000008</v>
      </c>
      <c r="T9">
        <f t="shared" si="4"/>
        <v>2.0163999999999946</v>
      </c>
      <c r="U9">
        <f>SQRT(R9+S9+T9)</f>
        <v>6.3976714513954196</v>
      </c>
      <c r="V9">
        <f t="shared" si="10"/>
        <v>42.069157756389089</v>
      </c>
      <c r="W9" s="6">
        <f t="shared" si="6"/>
        <v>71.032637018859916</v>
      </c>
      <c r="X9" s="6">
        <f t="shared" si="8"/>
        <v>26</v>
      </c>
      <c r="Y9" s="3">
        <f>G9-K4</f>
        <v>7.2999999999999972</v>
      </c>
      <c r="Z9" s="3">
        <f>H9-L4</f>
        <v>4.8000000000000007</v>
      </c>
      <c r="AA9" s="3">
        <f>I9-M4</f>
        <v>0.58000000000000007</v>
      </c>
      <c r="AB9" s="3">
        <f t="shared" si="1"/>
        <v>53.289999999999957</v>
      </c>
      <c r="AC9" s="3">
        <f>Z9*Z9</f>
        <v>23.040000000000006</v>
      </c>
      <c r="AD9" s="3">
        <f>AA9*AA9</f>
        <v>0.33640000000000009</v>
      </c>
      <c r="AE9" s="3">
        <f t="shared" si="2"/>
        <v>8.7559351299561339</v>
      </c>
      <c r="AF9" s="3">
        <f>(1-AE9/AE4)*100</f>
        <v>20.715106963152362</v>
      </c>
      <c r="AG9" s="8">
        <f t="shared" si="7"/>
        <v>60.354895828007265</v>
      </c>
      <c r="AH9" s="54">
        <f t="shared" ref="AH9" si="11">(1-E9/E8)*100</f>
        <v>-28.483985438175409</v>
      </c>
      <c r="AI9">
        <f>(1-U9/U8)*100</f>
        <v>-24.18168984524247</v>
      </c>
      <c r="AJ9" s="6">
        <f t="shared" si="9"/>
        <v>-59.553584297641486</v>
      </c>
    </row>
    <row r="10" spans="1:36">
      <c r="A10" s="11" t="s">
        <v>127</v>
      </c>
      <c r="B10" s="11" t="s">
        <v>136</v>
      </c>
      <c r="C10" s="11">
        <v>6</v>
      </c>
      <c r="D10" s="33">
        <v>42717</v>
      </c>
      <c r="E10" s="10">
        <v>0.53029199999999999</v>
      </c>
      <c r="F10">
        <f>(1-E10/E4)*100</f>
        <v>88.149634628706792</v>
      </c>
      <c r="G10" s="10">
        <v>70.709999999999994</v>
      </c>
      <c r="H10" s="10">
        <v>22.98</v>
      </c>
      <c r="I10" s="10">
        <v>17.95</v>
      </c>
      <c r="J10" s="11" t="s">
        <v>21</v>
      </c>
      <c r="K10" s="10">
        <v>68.73</v>
      </c>
      <c r="L10" s="10">
        <v>17.13</v>
      </c>
      <c r="M10" s="10">
        <v>19.18</v>
      </c>
      <c r="O10">
        <f t="shared" si="3"/>
        <v>1.9799999999999898</v>
      </c>
      <c r="P10">
        <f t="shared" si="3"/>
        <v>5.8500000000000014</v>
      </c>
      <c r="Q10">
        <f t="shared" si="3"/>
        <v>-1.2300000000000004</v>
      </c>
      <c r="R10">
        <f t="shared" si="4"/>
        <v>3.9203999999999595</v>
      </c>
      <c r="S10">
        <f t="shared" si="4"/>
        <v>34.222500000000018</v>
      </c>
      <c r="T10">
        <f t="shared" si="4"/>
        <v>1.512900000000001</v>
      </c>
      <c r="U10">
        <f>SQRT(R10+S10+T10)</f>
        <v>6.2972851293235861</v>
      </c>
      <c r="V10">
        <f t="shared" si="10"/>
        <v>42.978154761243289</v>
      </c>
      <c r="W10" s="6">
        <f>(F10*100+((100-F10)*V10))/100</f>
        <v>93.242702997753966</v>
      </c>
      <c r="X10" s="6">
        <f t="shared" si="8"/>
        <v>294</v>
      </c>
      <c r="Y10" s="3">
        <f>G10-K4</f>
        <v>5.8399999999999892</v>
      </c>
      <c r="Z10" s="3">
        <f>H10-L4</f>
        <v>7.3000000000000007</v>
      </c>
      <c r="AA10" s="3">
        <f>I10-M4</f>
        <v>2.0699999999999985</v>
      </c>
      <c r="AB10" s="3">
        <f t="shared" si="1"/>
        <v>34.105599999999875</v>
      </c>
      <c r="AC10" s="3">
        <f>Z10*Z10</f>
        <v>53.290000000000013</v>
      </c>
      <c r="AD10" s="3">
        <f>AA10*AA10</f>
        <v>4.2848999999999942</v>
      </c>
      <c r="AE10" s="3">
        <f t="shared" si="2"/>
        <v>9.5749934725826247</v>
      </c>
      <c r="AF10" s="3">
        <f>(1-AE10/AE4)*100</f>
        <v>13.29854298429105</v>
      </c>
      <c r="AG10" s="8">
        <f t="shared" si="7"/>
        <v>89.725560561403768</v>
      </c>
      <c r="AH10" s="54">
        <f>(1-E10/E9)*100</f>
        <v>76.300858062209514</v>
      </c>
      <c r="AI10">
        <f>(1-U10/U9)*100</f>
        <v>1.5691071796120171</v>
      </c>
      <c r="AJ10" s="6">
        <f t="shared" si="9"/>
        <v>76.672722999861833</v>
      </c>
    </row>
    <row r="11" spans="1:36">
      <c r="C11" s="11">
        <v>7</v>
      </c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40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40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40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40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40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40"/>
      <c r="AJ16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18"/>
  <sheetViews>
    <sheetView topLeftCell="C1" zoomScale="130" zoomScaleNormal="130" workbookViewId="0">
      <selection activeCell="W5" sqref="W5:W1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4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 t="s">
        <v>42</v>
      </c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41</v>
      </c>
      <c r="B4" s="11" t="s">
        <v>40</v>
      </c>
      <c r="C4" s="11">
        <v>0</v>
      </c>
      <c r="D4" s="33">
        <v>42248</v>
      </c>
      <c r="E4" s="10">
        <v>8.3109999999999999</v>
      </c>
      <c r="G4" s="10">
        <v>65.25</v>
      </c>
      <c r="H4" s="10">
        <v>25.17</v>
      </c>
      <c r="I4" s="10">
        <v>14.2</v>
      </c>
      <c r="J4" s="11" t="s">
        <v>50</v>
      </c>
      <c r="K4" s="10">
        <v>74.67</v>
      </c>
      <c r="L4" s="10">
        <v>19.55</v>
      </c>
      <c r="M4" s="10">
        <v>17.760000000000002</v>
      </c>
      <c r="N4" s="13">
        <v>0</v>
      </c>
      <c r="O4">
        <f>G4-K4</f>
        <v>-9.4200000000000017</v>
      </c>
      <c r="P4">
        <f>H4-L4</f>
        <v>5.620000000000001</v>
      </c>
      <c r="Q4">
        <f>I4-M4</f>
        <v>-3.5600000000000023</v>
      </c>
      <c r="R4">
        <f>O4*O4</f>
        <v>88.736400000000032</v>
      </c>
      <c r="S4">
        <f t="shared" ref="S4:T16" si="0">P4*P4</f>
        <v>31.584400000000013</v>
      </c>
      <c r="T4">
        <f t="shared" si="0"/>
        <v>12.673600000000016</v>
      </c>
      <c r="U4">
        <f>SQRT(R4+S4+T4)</f>
        <v>11.532319801323586</v>
      </c>
      <c r="W4" s="6"/>
      <c r="X4" s="6"/>
      <c r="Y4" s="3">
        <f>G4-K4</f>
        <v>-9.4200000000000017</v>
      </c>
      <c r="Z4" s="3">
        <f>H4-L4</f>
        <v>5.620000000000001</v>
      </c>
      <c r="AA4" s="3">
        <f>I4-M4</f>
        <v>-3.5600000000000023</v>
      </c>
      <c r="AB4" s="3">
        <f t="shared" ref="AB4:AB16" si="1">Y4*Y4</f>
        <v>88.736400000000032</v>
      </c>
      <c r="AC4" s="3">
        <f t="shared" ref="AC4:AD16" si="2">Z4*Z4</f>
        <v>31.584400000000013</v>
      </c>
      <c r="AD4" s="3">
        <f t="shared" si="2"/>
        <v>12.673600000000016</v>
      </c>
      <c r="AE4" s="3">
        <f t="shared" ref="AE4:AE16" si="3">SQRT(AB4+AC4+AD4)</f>
        <v>11.532319801323586</v>
      </c>
      <c r="AF4" s="3"/>
      <c r="AG4" s="8"/>
      <c r="AH4" s="54"/>
      <c r="AJ4" s="6"/>
    </row>
    <row r="5" spans="1:36" ht="16">
      <c r="A5" s="11" t="s">
        <v>41</v>
      </c>
      <c r="B5" s="11" t="s">
        <v>40</v>
      </c>
      <c r="C5" s="11">
        <v>1</v>
      </c>
      <c r="D5" s="33">
        <v>42283</v>
      </c>
      <c r="E5" s="10">
        <v>7.39</v>
      </c>
      <c r="F5">
        <f>(1-E5/E4)*100</f>
        <v>11.081698953194563</v>
      </c>
      <c r="G5" s="10">
        <v>66.709999999999994</v>
      </c>
      <c r="H5" s="10">
        <v>25.62</v>
      </c>
      <c r="I5" s="10">
        <v>15.66</v>
      </c>
      <c r="J5" s="11" t="s">
        <v>50</v>
      </c>
      <c r="K5" s="10">
        <v>76.5</v>
      </c>
      <c r="L5" s="10">
        <v>18.16</v>
      </c>
      <c r="M5" s="10">
        <v>18.41</v>
      </c>
      <c r="O5">
        <f t="shared" ref="O5:Q16" si="4">G5-K5</f>
        <v>-9.7900000000000063</v>
      </c>
      <c r="P5">
        <f t="shared" si="4"/>
        <v>7.4600000000000009</v>
      </c>
      <c r="Q5">
        <f t="shared" si="4"/>
        <v>-2.75</v>
      </c>
      <c r="R5">
        <f t="shared" ref="R5:T14" si="5">O5*O5</f>
        <v>95.844100000000125</v>
      </c>
      <c r="S5">
        <f t="shared" si="0"/>
        <v>55.651600000000016</v>
      </c>
      <c r="T5">
        <f t="shared" si="0"/>
        <v>7.5625</v>
      </c>
      <c r="U5">
        <f t="shared" ref="U5:U15" si="6">SQRT(R5+S5+T5)</f>
        <v>12.611827781887927</v>
      </c>
      <c r="V5">
        <f>(1-U5/U4)*100</f>
        <v>-9.3607183911119449</v>
      </c>
      <c r="W5" s="6">
        <f t="shared" ref="W5:W11" si="7">(F5*100+((100-F5)*V5))/100</f>
        <v>2.7583071940419619</v>
      </c>
      <c r="X5" s="6">
        <f>D5-D4</f>
        <v>35</v>
      </c>
      <c r="Y5" s="3">
        <f>G5-K4</f>
        <v>-7.960000000000008</v>
      </c>
      <c r="Z5" s="3">
        <f>H5-L4</f>
        <v>6.07</v>
      </c>
      <c r="AA5" s="3">
        <f>I5-M4</f>
        <v>-2.1000000000000014</v>
      </c>
      <c r="AB5" s="3">
        <f t="shared" si="1"/>
        <v>63.361600000000124</v>
      </c>
      <c r="AC5" s="3">
        <f t="shared" si="2"/>
        <v>36.844900000000003</v>
      </c>
      <c r="AD5" s="3">
        <f t="shared" si="2"/>
        <v>4.4100000000000064</v>
      </c>
      <c r="AE5" s="3">
        <f t="shared" si="3"/>
        <v>10.228220764140756</v>
      </c>
      <c r="AF5" s="3">
        <f>(1-AE5/AE4)*100</f>
        <v>11.308210833982912</v>
      </c>
      <c r="AG5" s="8">
        <f t="shared" ref="AG5:AG16" si="8">(F5*100+((100-F5)*AF5))/100</f>
        <v>21.136767905562955</v>
      </c>
      <c r="AH5" s="55">
        <f>(1-E5/E4)*100</f>
        <v>11.081698953194563</v>
      </c>
      <c r="AI5">
        <f>(1-U5/U4)*100</f>
        <v>-9.3607183911119449</v>
      </c>
      <c r="AJ5" s="6">
        <f>(AH5*100+((100-AH5)*AI5))/100</f>
        <v>2.7583071940419619</v>
      </c>
    </row>
    <row r="6" spans="1:36" ht="16">
      <c r="A6" s="11" t="s">
        <v>41</v>
      </c>
      <c r="B6" s="11" t="s">
        <v>40</v>
      </c>
      <c r="C6" s="11">
        <v>2</v>
      </c>
      <c r="D6" s="33">
        <v>42311</v>
      </c>
      <c r="E6" s="10">
        <v>1.8923000000000001</v>
      </c>
      <c r="F6">
        <f>(1-E6/E4)*100</f>
        <v>77.231380098664417</v>
      </c>
      <c r="G6" s="10">
        <v>67.36</v>
      </c>
      <c r="H6" s="10">
        <v>25.39</v>
      </c>
      <c r="I6" s="10">
        <v>15.54</v>
      </c>
      <c r="J6" s="11" t="s">
        <v>50</v>
      </c>
      <c r="K6" s="10">
        <v>69.760000000000005</v>
      </c>
      <c r="L6" s="10">
        <v>17.59</v>
      </c>
      <c r="M6" s="10">
        <v>16.93</v>
      </c>
      <c r="O6">
        <f>G6-K6</f>
        <v>-2.4000000000000057</v>
      </c>
      <c r="P6">
        <f t="shared" si="4"/>
        <v>7.8000000000000007</v>
      </c>
      <c r="Q6">
        <f t="shared" si="4"/>
        <v>-1.3900000000000006</v>
      </c>
      <c r="R6">
        <f t="shared" si="5"/>
        <v>5.7600000000000273</v>
      </c>
      <c r="S6">
        <f t="shared" si="0"/>
        <v>60.840000000000011</v>
      </c>
      <c r="T6">
        <f t="shared" si="0"/>
        <v>1.9321000000000015</v>
      </c>
      <c r="U6">
        <f t="shared" si="6"/>
        <v>8.2784116834088444</v>
      </c>
      <c r="V6">
        <f>(1-U6/U4)*100</f>
        <v>28.21555570754537</v>
      </c>
      <c r="W6" s="6">
        <f t="shared" si="7"/>
        <v>83.655672730765019</v>
      </c>
      <c r="X6" s="6">
        <f t="shared" ref="X6:X10" si="9">D6-D5</f>
        <v>28</v>
      </c>
      <c r="Y6" s="3">
        <f>G6-K4</f>
        <v>-7.3100000000000023</v>
      </c>
      <c r="Z6" s="3">
        <f>H6-L4</f>
        <v>5.84</v>
      </c>
      <c r="AA6" s="3">
        <f>I6-M4</f>
        <v>-2.2200000000000024</v>
      </c>
      <c r="AB6" s="3">
        <f t="shared" si="1"/>
        <v>53.436100000000032</v>
      </c>
      <c r="AC6" s="3">
        <f t="shared" si="2"/>
        <v>34.105599999999995</v>
      </c>
      <c r="AD6" s="3">
        <f t="shared" si="2"/>
        <v>4.9284000000000106</v>
      </c>
      <c r="AE6" s="3">
        <f t="shared" si="3"/>
        <v>9.6161374782185813</v>
      </c>
      <c r="AF6" s="3">
        <f>(1-AE6/AE4)*100</f>
        <v>16.615757767011296</v>
      </c>
      <c r="AG6" s="8">
        <f t="shared" si="8"/>
        <v>81.014558828361857</v>
      </c>
      <c r="AH6" s="55">
        <f>(1-E6/E5)*100</f>
        <v>74.39377537212448</v>
      </c>
      <c r="AI6">
        <f t="shared" ref="AI6:AI8" si="10">(1-U6/U5)*100</f>
        <v>34.359937143309068</v>
      </c>
      <c r="AJ6" s="6">
        <f t="shared" ref="AJ6:AJ8" si="11">(AH6*100+((100-AH6)*AI6))/100</f>
        <v>83.192058059037038</v>
      </c>
    </row>
    <row r="7" spans="1:36" ht="16">
      <c r="A7" s="11" t="s">
        <v>41</v>
      </c>
      <c r="B7" s="11" t="s">
        <v>40</v>
      </c>
      <c r="C7" s="11">
        <v>3</v>
      </c>
      <c r="D7" s="33">
        <v>42339</v>
      </c>
      <c r="E7" s="10">
        <v>1.2356</v>
      </c>
      <c r="F7">
        <f>(1-E7/E4)*100</f>
        <v>85.132956322945503</v>
      </c>
      <c r="G7" s="10">
        <v>66.569999999999993</v>
      </c>
      <c r="H7" s="10">
        <v>25.54</v>
      </c>
      <c r="I7" s="10">
        <v>13.43</v>
      </c>
      <c r="J7" s="11" t="s">
        <v>50</v>
      </c>
      <c r="K7" s="10">
        <v>69.56</v>
      </c>
      <c r="L7" s="10">
        <v>18.059999999999999</v>
      </c>
      <c r="M7" s="10">
        <v>14.62</v>
      </c>
      <c r="O7">
        <f t="shared" si="4"/>
        <v>-2.9900000000000091</v>
      </c>
      <c r="P7">
        <f t="shared" si="4"/>
        <v>7.48</v>
      </c>
      <c r="Q7">
        <f t="shared" si="4"/>
        <v>-1.1899999999999995</v>
      </c>
      <c r="R7">
        <f t="shared" si="5"/>
        <v>8.9401000000000543</v>
      </c>
      <c r="S7">
        <f t="shared" si="0"/>
        <v>55.950400000000009</v>
      </c>
      <c r="T7">
        <f t="shared" si="0"/>
        <v>1.4160999999999988</v>
      </c>
      <c r="U7">
        <f t="shared" si="6"/>
        <v>8.1428864661126195</v>
      </c>
      <c r="V7">
        <f>(1-U7/U4)*100</f>
        <v>29.390733118777678</v>
      </c>
      <c r="W7" s="6">
        <f t="shared" si="7"/>
        <v>89.502489452720695</v>
      </c>
      <c r="X7" s="6">
        <f t="shared" si="9"/>
        <v>28</v>
      </c>
      <c r="Y7" s="3">
        <f>G7-K4</f>
        <v>-8.1000000000000085</v>
      </c>
      <c r="Z7" s="3">
        <f>H7-L4</f>
        <v>5.9899999999999984</v>
      </c>
      <c r="AA7" s="3">
        <f>I7-M4</f>
        <v>-4.3300000000000018</v>
      </c>
      <c r="AB7" s="3">
        <f t="shared" si="1"/>
        <v>65.610000000000142</v>
      </c>
      <c r="AC7" s="3">
        <f t="shared" si="2"/>
        <v>35.880099999999985</v>
      </c>
      <c r="AD7" s="3">
        <f t="shared" si="2"/>
        <v>18.748900000000017</v>
      </c>
      <c r="AE7" s="3">
        <f t="shared" si="3"/>
        <v>10.965354531432176</v>
      </c>
      <c r="AF7" s="3">
        <f>(1-AE7/AE4)*100</f>
        <v>4.9163158814442447</v>
      </c>
      <c r="AG7" s="8">
        <f t="shared" si="8"/>
        <v>85.863867152341797</v>
      </c>
      <c r="AH7" s="55">
        <f t="shared" ref="AH7:AH8" si="12">(1-E7/E6)*100</f>
        <v>34.703799608941502</v>
      </c>
      <c r="AI7">
        <f t="shared" si="10"/>
        <v>1.6370920229521468</v>
      </c>
      <c r="AJ7" s="6">
        <f t="shared" si="11"/>
        <v>35.772758496834371</v>
      </c>
    </row>
    <row r="8" spans="1:36" ht="16">
      <c r="A8" s="11" t="s">
        <v>41</v>
      </c>
      <c r="B8" s="11" t="s">
        <v>40</v>
      </c>
      <c r="C8" s="11">
        <v>4</v>
      </c>
      <c r="D8" s="33">
        <v>42387</v>
      </c>
      <c r="E8" s="10">
        <v>1.1599999999999999</v>
      </c>
      <c r="F8">
        <f>(1-E8/E4)*100</f>
        <v>86.042594152328249</v>
      </c>
      <c r="G8" s="10">
        <v>71.12</v>
      </c>
      <c r="H8" s="10">
        <v>24.87</v>
      </c>
      <c r="I8" s="10">
        <v>15.28</v>
      </c>
      <c r="J8" s="11" t="s">
        <v>50</v>
      </c>
      <c r="K8" s="10">
        <v>72.790000000000006</v>
      </c>
      <c r="L8" s="10">
        <v>17.54</v>
      </c>
      <c r="M8" s="10">
        <v>16.64</v>
      </c>
      <c r="O8">
        <f t="shared" si="4"/>
        <v>-1.6700000000000017</v>
      </c>
      <c r="P8">
        <f t="shared" si="4"/>
        <v>7.3300000000000018</v>
      </c>
      <c r="Q8">
        <f t="shared" si="4"/>
        <v>-1.3600000000000012</v>
      </c>
      <c r="R8">
        <f t="shared" si="5"/>
        <v>2.7889000000000057</v>
      </c>
      <c r="S8">
        <f t="shared" si="0"/>
        <v>53.728900000000024</v>
      </c>
      <c r="T8">
        <f t="shared" si="0"/>
        <v>1.8496000000000032</v>
      </c>
      <c r="U8">
        <f t="shared" si="6"/>
        <v>7.6398560195857117</v>
      </c>
      <c r="V8">
        <f>(1-U8/U4)*100</f>
        <v>33.752652101194144</v>
      </c>
      <c r="W8" s="6">
        <f t="shared" si="7"/>
        <v>90.753588790444624</v>
      </c>
      <c r="X8" s="6">
        <f t="shared" si="9"/>
        <v>48</v>
      </c>
      <c r="Y8" s="3">
        <f>G8-K4</f>
        <v>-3.5499999999999972</v>
      </c>
      <c r="Z8" s="3">
        <f>H8-L4</f>
        <v>5.32</v>
      </c>
      <c r="AA8" s="3">
        <f>I8-M4</f>
        <v>-2.4800000000000022</v>
      </c>
      <c r="AB8" s="3">
        <f t="shared" si="1"/>
        <v>12.60249999999998</v>
      </c>
      <c r="AC8" s="3">
        <f t="shared" si="2"/>
        <v>28.302400000000002</v>
      </c>
      <c r="AD8" s="3">
        <f t="shared" si="2"/>
        <v>6.150400000000011</v>
      </c>
      <c r="AE8" s="3">
        <f t="shared" si="3"/>
        <v>6.8596865817615891</v>
      </c>
      <c r="AF8" s="3">
        <f>(1-AE8/AE4)*100</f>
        <v>40.517721499760263</v>
      </c>
      <c r="AG8" s="8">
        <f t="shared" si="8"/>
        <v>91.69781698227915</v>
      </c>
      <c r="AH8" s="55">
        <f t="shared" si="12"/>
        <v>6.118484946584668</v>
      </c>
      <c r="AI8">
        <f t="shared" si="10"/>
        <v>6.1775446412069668</v>
      </c>
      <c r="AJ8" s="6">
        <f t="shared" si="11"/>
        <v>11.918057448850838</v>
      </c>
    </row>
    <row r="9" spans="1:36" ht="16">
      <c r="A9" s="11" t="s">
        <v>143</v>
      </c>
      <c r="C9" s="11">
        <v>5</v>
      </c>
      <c r="D9" s="33">
        <v>42418</v>
      </c>
      <c r="F9">
        <f>(1-E9/E4)*100</f>
        <v>100</v>
      </c>
      <c r="W9" s="6"/>
      <c r="X9" s="6">
        <f t="shared" si="9"/>
        <v>31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41</v>
      </c>
      <c r="B10" s="11" t="s">
        <v>40</v>
      </c>
      <c r="C10" s="11">
        <v>6</v>
      </c>
      <c r="D10" s="33">
        <v>42464</v>
      </c>
      <c r="E10" s="10">
        <v>0.88300000000000001</v>
      </c>
      <c r="F10">
        <f>(1-E10/E4)*100</f>
        <v>89.375526410780893</v>
      </c>
      <c r="G10" s="10">
        <v>78.11</v>
      </c>
      <c r="H10" s="10">
        <v>22.15</v>
      </c>
      <c r="I10" s="10">
        <v>16.53</v>
      </c>
      <c r="J10" s="11" t="s">
        <v>50</v>
      </c>
      <c r="K10" s="10">
        <v>76.290000000000006</v>
      </c>
      <c r="L10" s="10">
        <v>21.56</v>
      </c>
      <c r="M10" s="10">
        <v>17.84</v>
      </c>
      <c r="O10">
        <f t="shared" si="4"/>
        <v>1.8199999999999932</v>
      </c>
      <c r="P10">
        <f t="shared" si="4"/>
        <v>0.58999999999999986</v>
      </c>
      <c r="Q10">
        <f t="shared" si="4"/>
        <v>-1.3099999999999987</v>
      </c>
      <c r="R10">
        <f t="shared" si="5"/>
        <v>3.3123999999999754</v>
      </c>
      <c r="S10">
        <f t="shared" si="5"/>
        <v>0.34809999999999985</v>
      </c>
      <c r="T10">
        <f t="shared" si="5"/>
        <v>1.7160999999999966</v>
      </c>
      <c r="U10">
        <f>SQRT(R10+S10+T10)</f>
        <v>2.3187496630727455</v>
      </c>
      <c r="V10">
        <f>(1-U10/U4)*100</f>
        <v>79.893467203306159</v>
      </c>
      <c r="W10" s="6">
        <f t="shared" si="7"/>
        <v>97.863786733307592</v>
      </c>
      <c r="X10" s="6">
        <f t="shared" si="9"/>
        <v>46</v>
      </c>
      <c r="Y10" s="3">
        <f>G10-K4</f>
        <v>3.4399999999999977</v>
      </c>
      <c r="Z10" s="3">
        <f>H10-L4</f>
        <v>2.5999999999999979</v>
      </c>
      <c r="AA10" s="3">
        <f>I10-M4</f>
        <v>-1.2300000000000004</v>
      </c>
      <c r="AB10" s="3">
        <f t="shared" si="1"/>
        <v>11.833599999999985</v>
      </c>
      <c r="AC10" s="3">
        <f>Z10*Z10</f>
        <v>6.7599999999999891</v>
      </c>
      <c r="AD10" s="3">
        <f>AA10*AA10</f>
        <v>1.512900000000001</v>
      </c>
      <c r="AE10" s="3">
        <f t="shared" si="3"/>
        <v>4.4840272077675865</v>
      </c>
      <c r="AF10" s="3">
        <f>(1-AE10/AE4)*100</f>
        <v>61.117734462645188</v>
      </c>
      <c r="AG10" s="8">
        <f t="shared" si="8"/>
        <v>95.868963967093691</v>
      </c>
      <c r="AH10" s="55"/>
      <c r="AJ10" s="6"/>
    </row>
    <row r="11" spans="1:36">
      <c r="C11" s="11">
        <v>7</v>
      </c>
      <c r="D11" s="21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-74.67</v>
      </c>
      <c r="Z11" s="3">
        <f>H11-L4</f>
        <v>-19.55</v>
      </c>
      <c r="AA11" s="3">
        <f>I11-M4</f>
        <v>-17.760000000000002</v>
      </c>
      <c r="AB11" s="3">
        <f t="shared" si="1"/>
        <v>5575.6089000000002</v>
      </c>
      <c r="AC11" s="3">
        <f>Z11*Z11</f>
        <v>382.20250000000004</v>
      </c>
      <c r="AD11" s="3">
        <f>AA11*AA11</f>
        <v>315.41760000000005</v>
      </c>
      <c r="AE11" s="3">
        <f t="shared" si="3"/>
        <v>79.203718347057418</v>
      </c>
      <c r="AF11" s="3">
        <f>(1-AE11/AE4)*100</f>
        <v>-586.79779707433238</v>
      </c>
      <c r="AG11" s="8">
        <f t="shared" si="8"/>
        <v>-586.79779707433238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>(F12*100+((100-F12)*V12))/100</f>
        <v>100</v>
      </c>
      <c r="X12" s="6"/>
      <c r="Y12" s="3">
        <f>G12-K4</f>
        <v>-74.67</v>
      </c>
      <c r="Z12" s="3">
        <f>H12-L4</f>
        <v>-19.55</v>
      </c>
      <c r="AA12" s="3">
        <f>I12-M4</f>
        <v>-17.760000000000002</v>
      </c>
      <c r="AB12" s="3">
        <f t="shared" si="1"/>
        <v>5575.6089000000002</v>
      </c>
      <c r="AC12" s="3">
        <f t="shared" si="2"/>
        <v>382.20250000000004</v>
      </c>
      <c r="AD12" s="3">
        <f t="shared" si="2"/>
        <v>315.41760000000005</v>
      </c>
      <c r="AE12" s="3">
        <f t="shared" si="3"/>
        <v>79.203718347057418</v>
      </c>
      <c r="AF12" s="3">
        <f>(1-AE12/AE4)*100</f>
        <v>-586.79779707433238</v>
      </c>
      <c r="AG12" s="8">
        <f t="shared" si="8"/>
        <v>-586.79779707433238</v>
      </c>
      <c r="AJ12" s="6"/>
    </row>
    <row r="13" spans="1:36"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>(F13*100+((100-F13)*V13))/100</f>
        <v>100</v>
      </c>
      <c r="X13" s="6"/>
      <c r="Y13" s="3">
        <f>G13-K4</f>
        <v>-74.67</v>
      </c>
      <c r="Z13" s="3">
        <f>H13-L4</f>
        <v>-19.55</v>
      </c>
      <c r="AA13" s="3">
        <f>I13-M4</f>
        <v>-17.760000000000002</v>
      </c>
      <c r="AB13" s="3">
        <f t="shared" si="1"/>
        <v>5575.6089000000002</v>
      </c>
      <c r="AC13" s="3">
        <f t="shared" si="2"/>
        <v>382.20250000000004</v>
      </c>
      <c r="AD13" s="3">
        <f t="shared" si="2"/>
        <v>315.41760000000005</v>
      </c>
      <c r="AE13" s="3">
        <f t="shared" si="3"/>
        <v>79.203718347057418</v>
      </c>
      <c r="AF13" s="3">
        <f>(1-AE13/AE5)*100</f>
        <v>-674.36457594598164</v>
      </c>
      <c r="AG13" s="8">
        <f t="shared" si="8"/>
        <v>-674.36457594598164</v>
      </c>
      <c r="AJ13" s="6"/>
    </row>
    <row r="14" spans="1:36"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>(F14*100+((100-F14)*V14))/100</f>
        <v>100</v>
      </c>
      <c r="X14" s="6"/>
      <c r="Y14" s="3">
        <f>G14-K4</f>
        <v>-74.67</v>
      </c>
      <c r="Z14" s="3">
        <f>H14-L4</f>
        <v>-19.55</v>
      </c>
      <c r="AA14" s="3">
        <f>I14-M4</f>
        <v>-17.760000000000002</v>
      </c>
      <c r="AB14" s="3">
        <f t="shared" si="1"/>
        <v>5575.6089000000002</v>
      </c>
      <c r="AC14" s="3">
        <f t="shared" si="2"/>
        <v>382.20250000000004</v>
      </c>
      <c r="AD14" s="3">
        <f t="shared" si="2"/>
        <v>315.41760000000005</v>
      </c>
      <c r="AE14" s="3">
        <f t="shared" si="3"/>
        <v>79.203718347057418</v>
      </c>
      <c r="AF14" s="3">
        <f>(1-AE14/AE6)*100</f>
        <v>-723.65418055285693</v>
      </c>
      <c r="AG14" s="8">
        <f t="shared" si="8"/>
        <v>-723.65418055285704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-74.67</v>
      </c>
      <c r="Z15" s="3">
        <f>H15-L4</f>
        <v>-19.55</v>
      </c>
      <c r="AA15" s="3">
        <f>I15-M4</f>
        <v>-17.760000000000002</v>
      </c>
      <c r="AB15" s="3">
        <f t="shared" si="1"/>
        <v>5575.6089000000002</v>
      </c>
      <c r="AC15" s="3">
        <f t="shared" si="2"/>
        <v>382.20250000000004</v>
      </c>
      <c r="AD15" s="3">
        <f t="shared" si="2"/>
        <v>315.41760000000005</v>
      </c>
      <c r="AE15" s="3">
        <f t="shared" si="3"/>
        <v>79.203718347057418</v>
      </c>
      <c r="AF15" s="3">
        <f>(1-AE15/AE7)*100</f>
        <v>-622.30877825263246</v>
      </c>
      <c r="AG15" s="8">
        <f t="shared" si="8"/>
        <v>-622.30877825263246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Y16" s="3">
        <f>G16-K4</f>
        <v>-74.67</v>
      </c>
      <c r="Z16" s="3">
        <f>H16-L4</f>
        <v>-19.55</v>
      </c>
      <c r="AA16" s="3">
        <f>I16-M4</f>
        <v>-17.760000000000002</v>
      </c>
      <c r="AB16" s="3">
        <f t="shared" si="1"/>
        <v>5575.6089000000002</v>
      </c>
      <c r="AC16" s="3">
        <f t="shared" si="2"/>
        <v>382.20250000000004</v>
      </c>
      <c r="AD16" s="3">
        <f>AA16*AA16</f>
        <v>315.41760000000005</v>
      </c>
      <c r="AE16" s="3">
        <f t="shared" si="3"/>
        <v>79.203718347057418</v>
      </c>
      <c r="AF16" s="3">
        <f>(1-AE16/AE8)*100</f>
        <v>-1054.6259060529505</v>
      </c>
      <c r="AG16" s="8">
        <f t="shared" si="8"/>
        <v>-1054.6259060529505</v>
      </c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27"/>
  <sheetViews>
    <sheetView topLeftCell="C1" zoomScale="130" zoomScaleNormal="130" workbookViewId="0">
      <selection activeCell="C7" sqref="C7:C23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51</v>
      </c>
      <c r="B4" s="11" t="s">
        <v>160</v>
      </c>
      <c r="C4" s="11">
        <v>0</v>
      </c>
      <c r="D4" s="33">
        <v>41474</v>
      </c>
      <c r="E4" s="10">
        <v>13.96</v>
      </c>
      <c r="G4" s="10">
        <v>76.73</v>
      </c>
      <c r="H4" s="10">
        <v>22.71</v>
      </c>
      <c r="I4" s="10">
        <v>7.85</v>
      </c>
      <c r="J4" s="11" t="s">
        <v>52</v>
      </c>
      <c r="K4" s="10">
        <v>74.900000000000006</v>
      </c>
      <c r="L4" s="10">
        <v>16.78</v>
      </c>
      <c r="M4" s="10">
        <v>10.48</v>
      </c>
      <c r="N4" s="13">
        <v>0</v>
      </c>
      <c r="O4">
        <f>G4-K4</f>
        <v>1.8299999999999983</v>
      </c>
      <c r="P4">
        <f>H4-L4</f>
        <v>5.93</v>
      </c>
      <c r="Q4">
        <f>I4-M4</f>
        <v>-2.6300000000000008</v>
      </c>
      <c r="R4">
        <f>O4*O4</f>
        <v>3.3488999999999938</v>
      </c>
      <c r="S4">
        <f t="shared" ref="S4:T26" si="0">P4*P4</f>
        <v>35.164899999999996</v>
      </c>
      <c r="T4">
        <f t="shared" si="0"/>
        <v>6.9169000000000045</v>
      </c>
      <c r="U4">
        <f>SQRT(R4+S4+T4)</f>
        <v>6.7402299664032235</v>
      </c>
      <c r="W4" s="6"/>
      <c r="X4" s="6"/>
      <c r="Y4" s="3">
        <f>G4-K4</f>
        <v>1.8299999999999983</v>
      </c>
      <c r="Z4" s="3">
        <f>H4-L4</f>
        <v>5.93</v>
      </c>
      <c r="AA4" s="3">
        <f>I4-M4</f>
        <v>-2.6300000000000008</v>
      </c>
      <c r="AB4" s="3">
        <f t="shared" ref="AB4:AB26" si="1">Y4*Y4</f>
        <v>3.3488999999999938</v>
      </c>
      <c r="AC4" s="3">
        <f t="shared" ref="AC4:AD26" si="2">Z4*Z4</f>
        <v>35.164899999999996</v>
      </c>
      <c r="AD4" s="3">
        <f t="shared" si="2"/>
        <v>6.9169000000000045</v>
      </c>
      <c r="AE4" s="3">
        <f t="shared" ref="AE4:AE26" si="3">SQRT(AB4+AC4+AD4)</f>
        <v>6.7402299664032235</v>
      </c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41537</v>
      </c>
      <c r="W5" s="6"/>
      <c r="X5" s="6">
        <f>D5-D4</f>
        <v>63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41565</v>
      </c>
      <c r="W6" s="6"/>
      <c r="X6" s="6">
        <f t="shared" ref="X6:X26" si="4">D6-D5</f>
        <v>28</v>
      </c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s="6" customFormat="1" ht="16">
      <c r="A7" s="11" t="s">
        <v>51</v>
      </c>
      <c r="B7" s="11" t="s">
        <v>160</v>
      </c>
      <c r="C7" s="14">
        <v>3</v>
      </c>
      <c r="D7" s="35">
        <v>41600</v>
      </c>
      <c r="E7" s="15">
        <v>11.678800000000001</v>
      </c>
      <c r="F7" s="6">
        <f>(1-E7/E4)*100</f>
        <v>16.340974212034386</v>
      </c>
      <c r="G7" s="15">
        <v>79.739999999999995</v>
      </c>
      <c r="H7" s="15">
        <v>19.7</v>
      </c>
      <c r="I7" s="15">
        <v>10.8</v>
      </c>
      <c r="J7" s="14" t="s">
        <v>52</v>
      </c>
      <c r="K7" s="15">
        <v>74.900000000000006</v>
      </c>
      <c r="L7" s="15">
        <v>16.78</v>
      </c>
      <c r="M7" s="15">
        <v>10.48</v>
      </c>
      <c r="N7" s="17"/>
      <c r="O7">
        <f t="shared" ref="O7:Q26" si="5">G7-K7</f>
        <v>4.8399999999999892</v>
      </c>
      <c r="P7">
        <f t="shared" si="5"/>
        <v>2.9199999999999982</v>
      </c>
      <c r="Q7">
        <f t="shared" si="5"/>
        <v>0.32000000000000028</v>
      </c>
      <c r="R7">
        <f t="shared" ref="R7:T24" si="6">O7*O7</f>
        <v>23.425599999999896</v>
      </c>
      <c r="S7">
        <f t="shared" si="0"/>
        <v>8.52639999999999</v>
      </c>
      <c r="T7">
        <f t="shared" si="0"/>
        <v>0.10240000000000019</v>
      </c>
      <c r="U7">
        <f t="shared" ref="U7:U25" si="7">SQRT(R7+S7+T7)</f>
        <v>5.6616605338010055</v>
      </c>
      <c r="V7">
        <f>(1-U7/U4)*100</f>
        <v>16.001967855375309</v>
      </c>
      <c r="W7" s="6">
        <f t="shared" ref="W7:W18" si="8">(F7*100+((100-F7)*V7))/100</f>
        <v>29.728064626744786</v>
      </c>
      <c r="X7" s="6">
        <f t="shared" si="4"/>
        <v>35</v>
      </c>
      <c r="Y7" s="3">
        <f>G7-K4</f>
        <v>4.8399999999999892</v>
      </c>
      <c r="Z7" s="3">
        <f>H7-L4</f>
        <v>2.9199999999999982</v>
      </c>
      <c r="AA7" s="3">
        <f>I7-M4</f>
        <v>0.32000000000000028</v>
      </c>
      <c r="AB7" s="3">
        <f t="shared" si="1"/>
        <v>23.425599999999896</v>
      </c>
      <c r="AC7" s="3">
        <f t="shared" si="2"/>
        <v>8.52639999999999</v>
      </c>
      <c r="AD7" s="3">
        <f t="shared" si="2"/>
        <v>0.10240000000000019</v>
      </c>
      <c r="AE7" s="3">
        <f t="shared" si="3"/>
        <v>5.6616605338010055</v>
      </c>
      <c r="AF7" s="3">
        <f>(1-AE7/AE4)*100</f>
        <v>16.001967855375309</v>
      </c>
      <c r="AG7" s="8">
        <f t="shared" ref="AG7:AG26" si="9">(F7*100+((100-F7)*AF7))/100</f>
        <v>29.728064626744786</v>
      </c>
      <c r="AH7" s="55"/>
      <c r="AI7"/>
    </row>
    <row r="8" spans="1:36" s="6" customFormat="1" ht="16">
      <c r="A8" s="11" t="s">
        <v>143</v>
      </c>
      <c r="B8" s="11"/>
      <c r="C8" s="14">
        <v>4</v>
      </c>
      <c r="D8" s="35">
        <v>41628</v>
      </c>
      <c r="E8" s="15"/>
      <c r="F8" s="6">
        <f>(1-E8/E4)*100</f>
        <v>100</v>
      </c>
      <c r="G8" s="15"/>
      <c r="H8" s="15"/>
      <c r="I8" s="15"/>
      <c r="J8" s="14"/>
      <c r="K8" s="15"/>
      <c r="L8" s="15"/>
      <c r="M8" s="15"/>
      <c r="N8" s="17"/>
      <c r="O8"/>
      <c r="P8"/>
      <c r="Q8"/>
      <c r="R8"/>
      <c r="S8"/>
      <c r="T8"/>
      <c r="U8"/>
      <c r="V8"/>
      <c r="X8" s="6">
        <f t="shared" si="4"/>
        <v>28</v>
      </c>
      <c r="Y8" s="3"/>
      <c r="Z8" s="3"/>
      <c r="AA8" s="3"/>
      <c r="AB8" s="3"/>
      <c r="AC8" s="3"/>
      <c r="AD8" s="3"/>
      <c r="AE8" s="3"/>
      <c r="AF8" s="3"/>
      <c r="AG8" s="8"/>
      <c r="AH8" s="55"/>
      <c r="AI8"/>
    </row>
    <row r="9" spans="1:36" s="6" customFormat="1" ht="16">
      <c r="A9" s="11" t="s">
        <v>51</v>
      </c>
      <c r="B9" s="11" t="s">
        <v>160</v>
      </c>
      <c r="C9" s="14">
        <v>5</v>
      </c>
      <c r="D9" s="35">
        <v>41656</v>
      </c>
      <c r="E9" s="15">
        <v>10.420400000000001</v>
      </c>
      <c r="F9" s="6">
        <f>(1-E9/E4)*100</f>
        <v>25.355300859598849</v>
      </c>
      <c r="G9" s="15">
        <v>77.540000000000006</v>
      </c>
      <c r="H9" s="15">
        <v>18.11</v>
      </c>
      <c r="I9" s="15">
        <v>7.61</v>
      </c>
      <c r="J9" s="14" t="s">
        <v>52</v>
      </c>
      <c r="K9" s="15"/>
      <c r="L9" s="15"/>
      <c r="M9" s="15"/>
      <c r="N9" s="17"/>
      <c r="O9"/>
      <c r="P9"/>
      <c r="Q9"/>
      <c r="R9"/>
      <c r="S9"/>
      <c r="T9"/>
      <c r="U9"/>
      <c r="V9"/>
      <c r="X9" s="6">
        <f t="shared" si="4"/>
        <v>28</v>
      </c>
      <c r="Y9" s="3"/>
      <c r="Z9" s="3"/>
      <c r="AA9" s="3"/>
      <c r="AB9" s="3"/>
      <c r="AC9" s="3"/>
      <c r="AD9" s="3"/>
      <c r="AE9" s="3"/>
      <c r="AF9" s="3"/>
      <c r="AG9" s="8"/>
      <c r="AH9" s="55"/>
      <c r="AI9"/>
    </row>
    <row r="10" spans="1:36" s="6" customFormat="1" ht="16">
      <c r="A10" s="11" t="s">
        <v>143</v>
      </c>
      <c r="B10" s="11"/>
      <c r="C10" s="14">
        <v>6</v>
      </c>
      <c r="D10" s="35">
        <v>41684</v>
      </c>
      <c r="E10" s="15"/>
      <c r="F10" s="6">
        <f>(1-E10/E4)*100</f>
        <v>100</v>
      </c>
      <c r="G10" s="15"/>
      <c r="H10" s="15"/>
      <c r="I10" s="15"/>
      <c r="J10" s="14"/>
      <c r="K10" s="15"/>
      <c r="L10" s="15"/>
      <c r="M10" s="15"/>
      <c r="N10" s="17"/>
      <c r="O10"/>
      <c r="P10"/>
      <c r="Q10"/>
      <c r="R10"/>
      <c r="S10"/>
      <c r="T10"/>
      <c r="U10"/>
      <c r="V10"/>
      <c r="X10" s="6">
        <f t="shared" si="4"/>
        <v>28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I10"/>
    </row>
    <row r="11" spans="1:36" s="6" customFormat="1" ht="16">
      <c r="A11" s="11" t="s">
        <v>51</v>
      </c>
      <c r="B11" s="11" t="s">
        <v>160</v>
      </c>
      <c r="C11" s="14">
        <v>7</v>
      </c>
      <c r="D11" s="35">
        <v>41719</v>
      </c>
      <c r="E11" s="15">
        <v>8.1647999999999996</v>
      </c>
      <c r="F11" s="6">
        <f>(1-E11/E4)*100</f>
        <v>41.512893982808031</v>
      </c>
      <c r="G11" s="15">
        <v>79.91</v>
      </c>
      <c r="H11" s="15">
        <v>17.440000000000001</v>
      </c>
      <c r="I11" s="15">
        <v>9.59</v>
      </c>
      <c r="J11" s="14" t="s">
        <v>52</v>
      </c>
      <c r="K11" s="15">
        <v>74.900000000000006</v>
      </c>
      <c r="L11" s="15">
        <v>16.78</v>
      </c>
      <c r="M11" s="15">
        <v>10.48</v>
      </c>
      <c r="N11" s="17"/>
      <c r="O11">
        <f>G11-K11</f>
        <v>5.0099999999999909</v>
      </c>
      <c r="P11">
        <f t="shared" si="5"/>
        <v>0.66000000000000014</v>
      </c>
      <c r="Q11">
        <f t="shared" si="5"/>
        <v>-0.89000000000000057</v>
      </c>
      <c r="R11">
        <f t="shared" si="6"/>
        <v>25.100099999999909</v>
      </c>
      <c r="S11">
        <f t="shared" si="0"/>
        <v>0.43560000000000021</v>
      </c>
      <c r="T11">
        <f t="shared" si="0"/>
        <v>0.79210000000000103</v>
      </c>
      <c r="U11">
        <f t="shared" si="7"/>
        <v>5.1310622681857909</v>
      </c>
      <c r="V11">
        <f>(1-U11/U4)*100</f>
        <v>23.874077089926505</v>
      </c>
      <c r="W11" s="6">
        <f t="shared" si="8"/>
        <v>55.476150761019483</v>
      </c>
      <c r="X11" s="6">
        <f t="shared" si="4"/>
        <v>35</v>
      </c>
      <c r="Y11" s="3">
        <f>G11-K4</f>
        <v>5.0099999999999909</v>
      </c>
      <c r="Z11" s="3">
        <f>H11-L4</f>
        <v>0.66000000000000014</v>
      </c>
      <c r="AA11" s="3">
        <f>I11-M4</f>
        <v>-0.89000000000000057</v>
      </c>
      <c r="AB11" s="3">
        <f t="shared" si="1"/>
        <v>25.100099999999909</v>
      </c>
      <c r="AC11" s="3">
        <f t="shared" si="2"/>
        <v>0.43560000000000021</v>
      </c>
      <c r="AD11" s="3">
        <f t="shared" si="2"/>
        <v>0.79210000000000103</v>
      </c>
      <c r="AE11" s="3">
        <f t="shared" si="3"/>
        <v>5.1310622681857909</v>
      </c>
      <c r="AF11" s="3">
        <f>(1-AE11/AE4)*100</f>
        <v>23.874077089926505</v>
      </c>
      <c r="AG11" s="8">
        <f t="shared" si="9"/>
        <v>55.476150761019483</v>
      </c>
      <c r="AH11" s="55"/>
      <c r="AI11"/>
    </row>
    <row r="12" spans="1:36" s="6" customFormat="1" ht="16">
      <c r="A12" s="11" t="s">
        <v>143</v>
      </c>
      <c r="B12" s="11"/>
      <c r="C12" s="14">
        <v>8</v>
      </c>
      <c r="D12" s="35">
        <v>41754</v>
      </c>
      <c r="E12" s="15"/>
      <c r="F12" s="6">
        <f>(1-E12/E4)*100</f>
        <v>100</v>
      </c>
      <c r="G12" s="15"/>
      <c r="H12" s="15"/>
      <c r="I12" s="15"/>
      <c r="J12" s="14"/>
      <c r="K12" s="15"/>
      <c r="L12" s="15"/>
      <c r="M12" s="15"/>
      <c r="N12" s="17"/>
      <c r="O12"/>
      <c r="P12"/>
      <c r="Q12"/>
      <c r="R12"/>
      <c r="S12"/>
      <c r="T12"/>
      <c r="U12"/>
      <c r="V12"/>
      <c r="X12" s="6">
        <f t="shared" si="4"/>
        <v>35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I12"/>
    </row>
    <row r="13" spans="1:36" ht="16">
      <c r="A13" s="11" t="s">
        <v>51</v>
      </c>
      <c r="B13" s="11" t="s">
        <v>160</v>
      </c>
      <c r="C13" s="11">
        <v>9</v>
      </c>
      <c r="D13" s="33">
        <v>41775</v>
      </c>
      <c r="E13" s="10">
        <v>12.85</v>
      </c>
      <c r="F13">
        <f>(1-E13/E4)*100</f>
        <v>7.9512893982808137</v>
      </c>
      <c r="G13" s="10">
        <v>77.319999999999993</v>
      </c>
      <c r="H13" s="10">
        <v>20.48</v>
      </c>
      <c r="I13" s="10">
        <v>9.01</v>
      </c>
      <c r="J13" s="11" t="s">
        <v>52</v>
      </c>
      <c r="K13" s="10">
        <v>76.3</v>
      </c>
      <c r="L13" s="10">
        <v>16.13</v>
      </c>
      <c r="M13" s="10">
        <v>11.41</v>
      </c>
      <c r="O13">
        <f t="shared" si="5"/>
        <v>1.019999999999996</v>
      </c>
      <c r="P13">
        <f t="shared" si="5"/>
        <v>4.3500000000000014</v>
      </c>
      <c r="Q13">
        <f t="shared" si="5"/>
        <v>-2.4000000000000004</v>
      </c>
      <c r="R13">
        <f t="shared" si="6"/>
        <v>1.0403999999999918</v>
      </c>
      <c r="S13">
        <f t="shared" si="0"/>
        <v>18.922500000000014</v>
      </c>
      <c r="T13">
        <f t="shared" si="0"/>
        <v>5.7600000000000016</v>
      </c>
      <c r="U13">
        <f t="shared" si="7"/>
        <v>5.0717748372734377</v>
      </c>
      <c r="V13">
        <f>(1-U13/U4)*100</f>
        <v>24.753682551577995</v>
      </c>
      <c r="W13" s="6">
        <f t="shared" si="8"/>
        <v>30.736735013451103</v>
      </c>
      <c r="X13" s="6">
        <f t="shared" si="4"/>
        <v>21</v>
      </c>
      <c r="Y13" s="3">
        <f>G13-K4</f>
        <v>2.4199999999999875</v>
      </c>
      <c r="Z13" s="3">
        <f>H13-L4</f>
        <v>3.6999999999999993</v>
      </c>
      <c r="AA13" s="3">
        <f>I13-M4</f>
        <v>-1.4700000000000006</v>
      </c>
      <c r="AB13" s="3">
        <f t="shared" si="1"/>
        <v>5.8563999999999394</v>
      </c>
      <c r="AC13" s="3">
        <f t="shared" si="2"/>
        <v>13.689999999999994</v>
      </c>
      <c r="AD13" s="3">
        <f t="shared" si="2"/>
        <v>2.160900000000002</v>
      </c>
      <c r="AE13" s="3">
        <f t="shared" si="3"/>
        <v>4.6591093569479494</v>
      </c>
      <c r="AF13" s="3">
        <f>(1-AE13/AE4)*100</f>
        <v>30.876106895887091</v>
      </c>
      <c r="AG13" s="8">
        <f t="shared" si="9"/>
        <v>36.372347679953386</v>
      </c>
      <c r="AH13" s="55"/>
      <c r="AJ13" s="6"/>
    </row>
    <row r="14" spans="1:36" ht="16">
      <c r="A14" s="11" t="s">
        <v>143</v>
      </c>
      <c r="C14" s="11">
        <v>10</v>
      </c>
      <c r="D14" s="33">
        <v>41823</v>
      </c>
      <c r="F14">
        <f>(1-E14/E4)*100</f>
        <v>100</v>
      </c>
      <c r="W14" s="6"/>
      <c r="X14" s="6">
        <f t="shared" si="4"/>
        <v>48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41880</v>
      </c>
      <c r="F15">
        <f>(1-E15/E4)*100</f>
        <v>100</v>
      </c>
      <c r="W15" s="6"/>
      <c r="X15" s="6">
        <f t="shared" si="4"/>
        <v>57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51</v>
      </c>
      <c r="B16" s="11" t="s">
        <v>160</v>
      </c>
      <c r="C16" s="11">
        <v>12</v>
      </c>
      <c r="D16" s="33">
        <v>42013</v>
      </c>
      <c r="E16" s="10">
        <v>5.39</v>
      </c>
      <c r="F16">
        <f>(1-E16/E4)*100</f>
        <v>61.38968481375359</v>
      </c>
      <c r="G16" s="10">
        <v>78.23</v>
      </c>
      <c r="H16" s="10">
        <v>21.51</v>
      </c>
      <c r="I16" s="10">
        <v>10.49</v>
      </c>
      <c r="J16" s="11" t="s">
        <v>52</v>
      </c>
      <c r="K16" s="10">
        <v>74.900000000000006</v>
      </c>
      <c r="L16" s="10">
        <v>16.78</v>
      </c>
      <c r="M16" s="10">
        <v>10.48</v>
      </c>
      <c r="O16">
        <f t="shared" si="5"/>
        <v>3.3299999999999983</v>
      </c>
      <c r="P16">
        <f t="shared" si="5"/>
        <v>4.7300000000000004</v>
      </c>
      <c r="Q16">
        <f t="shared" si="5"/>
        <v>9.9999999999997868E-3</v>
      </c>
      <c r="R16">
        <f t="shared" si="6"/>
        <v>11.088899999999988</v>
      </c>
      <c r="S16">
        <f t="shared" si="0"/>
        <v>22.372900000000005</v>
      </c>
      <c r="T16">
        <f t="shared" si="0"/>
        <v>9.9999999999995736E-5</v>
      </c>
      <c r="U16">
        <f t="shared" si="7"/>
        <v>5.7846261763401792</v>
      </c>
      <c r="V16">
        <f>(1-U16/U4)*100</f>
        <v>14.177614040266661</v>
      </c>
      <c r="W16" s="6">
        <f t="shared" si="8"/>
        <v>66.86370628059008</v>
      </c>
      <c r="X16" s="6">
        <f t="shared" si="4"/>
        <v>133</v>
      </c>
      <c r="Y16" s="3">
        <f>G16-K4</f>
        <v>3.3299999999999983</v>
      </c>
      <c r="Z16" s="3">
        <f>H16-L4</f>
        <v>4.7300000000000004</v>
      </c>
      <c r="AA16" s="3">
        <f>I16-M4</f>
        <v>9.9999999999997868E-3</v>
      </c>
      <c r="AB16" s="3">
        <f t="shared" si="1"/>
        <v>11.088899999999988</v>
      </c>
      <c r="AC16" s="3">
        <f t="shared" si="2"/>
        <v>22.372900000000005</v>
      </c>
      <c r="AD16" s="3">
        <f t="shared" si="2"/>
        <v>9.9999999999995736E-5</v>
      </c>
      <c r="AE16" s="3">
        <f t="shared" si="3"/>
        <v>5.7846261763401792</v>
      </c>
      <c r="AF16" s="3">
        <f>(1-AE16/AE4)*100</f>
        <v>14.177614040266661</v>
      </c>
      <c r="AG16" s="8">
        <f t="shared" si="9"/>
        <v>66.86370628059008</v>
      </c>
      <c r="AH16" s="55"/>
      <c r="AJ16" s="6"/>
    </row>
    <row r="17" spans="1:36" ht="16">
      <c r="A17" s="11" t="s">
        <v>51</v>
      </c>
      <c r="B17" s="11" t="s">
        <v>160</v>
      </c>
      <c r="C17" s="11">
        <v>12</v>
      </c>
      <c r="D17" s="33">
        <v>42181</v>
      </c>
      <c r="E17" s="10">
        <v>8.7899999999999991</v>
      </c>
      <c r="F17">
        <f>(1-E17/E4)*100</f>
        <v>37.034383954154734</v>
      </c>
      <c r="G17" s="10">
        <v>74.39</v>
      </c>
      <c r="H17" s="10">
        <v>22.74</v>
      </c>
      <c r="I17" s="10">
        <v>10.33</v>
      </c>
      <c r="J17" s="11" t="s">
        <v>52</v>
      </c>
      <c r="K17" s="10">
        <v>74.900000000000006</v>
      </c>
      <c r="L17" s="10">
        <v>16.78</v>
      </c>
      <c r="M17" s="10">
        <v>10.48</v>
      </c>
      <c r="O17">
        <f t="shared" si="5"/>
        <v>-0.51000000000000512</v>
      </c>
      <c r="P17">
        <f t="shared" si="5"/>
        <v>5.9599999999999973</v>
      </c>
      <c r="Q17">
        <f t="shared" si="5"/>
        <v>-0.15000000000000036</v>
      </c>
      <c r="R17">
        <f t="shared" si="6"/>
        <v>0.26010000000000522</v>
      </c>
      <c r="S17">
        <f t="shared" si="6"/>
        <v>35.521599999999971</v>
      </c>
      <c r="T17">
        <f t="shared" si="6"/>
        <v>2.2500000000000107E-2</v>
      </c>
      <c r="U17">
        <f>SQRT(R17+S17+T17)</f>
        <v>5.983661086659235</v>
      </c>
      <c r="V17">
        <f>(1-U17/U4)*100</f>
        <v>11.224674581062033</v>
      </c>
      <c r="W17" s="6">
        <f t="shared" si="8"/>
        <v>44.102069453261848</v>
      </c>
      <c r="X17" s="6">
        <f t="shared" si="4"/>
        <v>168</v>
      </c>
      <c r="Y17" s="3">
        <f>G17-K4</f>
        <v>-0.51000000000000512</v>
      </c>
      <c r="Z17" s="3">
        <f>H17-L4</f>
        <v>5.9599999999999973</v>
      </c>
      <c r="AA17" s="3">
        <f>I17-M4</f>
        <v>-0.15000000000000036</v>
      </c>
      <c r="AB17" s="3">
        <f t="shared" si="1"/>
        <v>0.26010000000000522</v>
      </c>
      <c r="AC17" s="3">
        <f>Z17*Z17</f>
        <v>35.521599999999971</v>
      </c>
      <c r="AD17" s="3">
        <f>AA17*AA17</f>
        <v>2.2500000000000107E-2</v>
      </c>
      <c r="AE17" s="3">
        <f t="shared" si="3"/>
        <v>5.983661086659235</v>
      </c>
      <c r="AF17" s="3">
        <f>(1-AE17/AE4)*100</f>
        <v>11.224674581062033</v>
      </c>
      <c r="AG17" s="8">
        <f t="shared" si="9"/>
        <v>44.102069453261848</v>
      </c>
      <c r="AH17" s="55">
        <f t="shared" ref="AH17:AH19" si="10">(1-E17/E16)*100</f>
        <v>-63.079777365491637</v>
      </c>
      <c r="AJ17" s="6"/>
    </row>
    <row r="18" spans="1:36" ht="16">
      <c r="A18" s="11" t="s">
        <v>51</v>
      </c>
      <c r="B18" s="11" t="s">
        <v>160</v>
      </c>
      <c r="C18" s="11">
        <v>13</v>
      </c>
      <c r="D18" s="33">
        <v>42216</v>
      </c>
      <c r="E18" s="10">
        <v>7.83</v>
      </c>
      <c r="F18">
        <f>(1-E18/E4)*100</f>
        <v>43.911174785100293</v>
      </c>
      <c r="G18" s="10">
        <v>76.5</v>
      </c>
      <c r="H18" s="10">
        <v>22.35</v>
      </c>
      <c r="I18" s="10">
        <v>10.07</v>
      </c>
      <c r="J18" s="11" t="s">
        <v>52</v>
      </c>
      <c r="K18" s="10">
        <v>78.94</v>
      </c>
      <c r="L18" s="10">
        <v>16.86</v>
      </c>
      <c r="M18" s="10">
        <v>12.67</v>
      </c>
      <c r="O18">
        <f t="shared" si="5"/>
        <v>-2.4399999999999977</v>
      </c>
      <c r="P18">
        <f t="shared" si="5"/>
        <v>5.490000000000002</v>
      </c>
      <c r="Q18">
        <f t="shared" si="5"/>
        <v>-2.5999999999999996</v>
      </c>
      <c r="R18">
        <f t="shared" si="6"/>
        <v>5.9535999999999891</v>
      </c>
      <c r="S18">
        <f t="shared" si="6"/>
        <v>30.140100000000022</v>
      </c>
      <c r="T18">
        <f t="shared" si="6"/>
        <v>6.759999999999998</v>
      </c>
      <c r="U18">
        <f>SQRT(R18+S18+T18)</f>
        <v>6.5462737492408616</v>
      </c>
      <c r="V18">
        <f>(1-U18/U4)*100</f>
        <v>2.8775904995695933</v>
      </c>
      <c r="W18" s="6">
        <f t="shared" si="8"/>
        <v>45.525181490804442</v>
      </c>
      <c r="X18" s="6">
        <f t="shared" si="4"/>
        <v>35</v>
      </c>
      <c r="Y18" s="3">
        <f>G18-K4</f>
        <v>1.5999999999999943</v>
      </c>
      <c r="Z18" s="3">
        <f>H18-L4</f>
        <v>5.57</v>
      </c>
      <c r="AA18" s="3">
        <f>I18-M4</f>
        <v>-0.41000000000000014</v>
      </c>
      <c r="AB18" s="3">
        <f t="shared" si="1"/>
        <v>2.5599999999999818</v>
      </c>
      <c r="AC18" s="3">
        <f>Z18*Z18</f>
        <v>31.024900000000002</v>
      </c>
      <c r="AD18" s="3">
        <f>AA18*AA18</f>
        <v>0.16810000000000011</v>
      </c>
      <c r="AE18" s="3">
        <f t="shared" si="3"/>
        <v>5.8097332124633736</v>
      </c>
      <c r="AF18" s="3">
        <f>(1-AE18/AE4)*100</f>
        <v>13.805118795321892</v>
      </c>
      <c r="AG18" s="8">
        <f t="shared" si="9"/>
        <v>51.654303736917655</v>
      </c>
      <c r="AH18" s="55">
        <f t="shared" si="10"/>
        <v>10.921501706484637</v>
      </c>
      <c r="AI18">
        <f t="shared" ref="AI18:AI19" si="11">(1-U18/U17)*100</f>
        <v>-9.4024820997297134</v>
      </c>
      <c r="AJ18" s="6">
        <f>(AH18*100+((100-AH18)*AI18))/100</f>
        <v>2.545911849728816</v>
      </c>
    </row>
    <row r="19" spans="1:36" ht="16">
      <c r="A19" s="11" t="s">
        <v>51</v>
      </c>
      <c r="B19" s="11" t="s">
        <v>160</v>
      </c>
      <c r="C19" s="11">
        <v>14</v>
      </c>
      <c r="D19" s="33">
        <v>42271</v>
      </c>
      <c r="E19" s="10">
        <v>4.5</v>
      </c>
      <c r="F19">
        <f>(1-E19/E4)*100</f>
        <v>67.765042979942706</v>
      </c>
      <c r="G19" s="10">
        <v>75.42</v>
      </c>
      <c r="H19" s="10">
        <v>20.82</v>
      </c>
      <c r="I19" s="10">
        <v>9.4</v>
      </c>
      <c r="J19" s="11" t="s">
        <v>52</v>
      </c>
      <c r="K19" s="10">
        <v>78.89</v>
      </c>
      <c r="L19" s="10">
        <v>15.95</v>
      </c>
      <c r="M19" s="10">
        <v>13.19</v>
      </c>
      <c r="O19">
        <f t="shared" si="5"/>
        <v>-3.4699999999999989</v>
      </c>
      <c r="P19">
        <f t="shared" si="5"/>
        <v>4.870000000000001</v>
      </c>
      <c r="Q19">
        <f t="shared" si="5"/>
        <v>-3.7899999999999991</v>
      </c>
      <c r="R19">
        <f t="shared" si="6"/>
        <v>12.040899999999992</v>
      </c>
      <c r="S19">
        <f t="shared" si="0"/>
        <v>23.71690000000001</v>
      </c>
      <c r="T19">
        <f t="shared" si="0"/>
        <v>14.364099999999993</v>
      </c>
      <c r="U19">
        <f t="shared" si="7"/>
        <v>7.0796821962571173</v>
      </c>
      <c r="V19">
        <f>(1-U19/U4)*100</f>
        <v>-5.036211398511603</v>
      </c>
      <c r="W19" s="6">
        <f t="shared" ref="W19:W27" si="12">(F19*100+((100-F19)*V19))/100</f>
        <v>66.14162240019327</v>
      </c>
      <c r="X19" s="6">
        <f t="shared" si="4"/>
        <v>55</v>
      </c>
      <c r="Y19" s="3">
        <f>G19-K4</f>
        <v>0.51999999999999602</v>
      </c>
      <c r="Z19" s="3">
        <f>H19-L4</f>
        <v>4.0399999999999991</v>
      </c>
      <c r="AA19" s="3">
        <f>I19-M4</f>
        <v>-1.08</v>
      </c>
      <c r="AB19" s="3">
        <f t="shared" si="1"/>
        <v>0.27039999999999587</v>
      </c>
      <c r="AC19" s="3">
        <f t="shared" si="2"/>
        <v>16.321599999999993</v>
      </c>
      <c r="AD19" s="3">
        <f t="shared" si="2"/>
        <v>1.1664000000000001</v>
      </c>
      <c r="AE19" s="3">
        <f t="shared" si="3"/>
        <v>4.2140716652662649</v>
      </c>
      <c r="AF19" s="3">
        <f>(1-AE19/AE4)*100</f>
        <v>37.478814724848142</v>
      </c>
      <c r="AG19" s="8">
        <f t="shared" si="9"/>
        <v>79.846322798124405</v>
      </c>
      <c r="AH19" s="55">
        <f t="shared" si="10"/>
        <v>42.52873563218391</v>
      </c>
      <c r="AI19">
        <f t="shared" si="11"/>
        <v>-8.1482759115918846</v>
      </c>
      <c r="AJ19" s="6">
        <f>(AH19*100+((100-AH19)*AI19))/100</f>
        <v>37.845818441613858</v>
      </c>
    </row>
    <row r="20" spans="1:36" ht="16">
      <c r="A20" s="11" t="s">
        <v>143</v>
      </c>
      <c r="C20" s="11">
        <v>14</v>
      </c>
      <c r="D20" s="33">
        <v>42397</v>
      </c>
      <c r="F20">
        <f>(1-E20/E4)*100</f>
        <v>100</v>
      </c>
      <c r="W20" s="6"/>
      <c r="X20" s="6">
        <f t="shared" si="4"/>
        <v>126</v>
      </c>
      <c r="Y20" s="3"/>
      <c r="Z20" s="3"/>
      <c r="AA20" s="3"/>
      <c r="AB20" s="3"/>
      <c r="AC20" s="3"/>
      <c r="AD20" s="3"/>
      <c r="AE20" s="3"/>
      <c r="AF20" s="3"/>
      <c r="AG20" s="8"/>
      <c r="AH20" s="55"/>
      <c r="AJ20" s="6"/>
    </row>
    <row r="21" spans="1:36" ht="16">
      <c r="A21" s="11" t="s">
        <v>143</v>
      </c>
      <c r="C21" s="11">
        <v>15</v>
      </c>
      <c r="D21" s="33">
        <v>42425</v>
      </c>
      <c r="F21">
        <f>(1-E21/E4)*100</f>
        <v>100</v>
      </c>
      <c r="W21" s="6"/>
      <c r="X21" s="6">
        <f t="shared" si="4"/>
        <v>28</v>
      </c>
      <c r="Y21" s="3"/>
      <c r="Z21" s="3"/>
      <c r="AA21" s="3"/>
      <c r="AB21" s="3"/>
      <c r="AC21" s="3"/>
      <c r="AD21" s="3"/>
      <c r="AE21" s="3"/>
      <c r="AF21" s="3"/>
      <c r="AG21" s="8"/>
      <c r="AH21" s="55"/>
      <c r="AJ21" s="6"/>
    </row>
    <row r="22" spans="1:36" ht="16">
      <c r="A22" s="11" t="s">
        <v>143</v>
      </c>
      <c r="C22" s="11">
        <v>16</v>
      </c>
      <c r="D22" s="33">
        <v>42460</v>
      </c>
      <c r="F22">
        <f>(1-E22/E4)*100</f>
        <v>100</v>
      </c>
      <c r="W22" s="6"/>
      <c r="X22" s="6">
        <f t="shared" si="4"/>
        <v>35</v>
      </c>
      <c r="Y22" s="3"/>
      <c r="Z22" s="3"/>
      <c r="AA22" s="3"/>
      <c r="AB22" s="3"/>
      <c r="AC22" s="3"/>
      <c r="AD22" s="3"/>
      <c r="AE22" s="3"/>
      <c r="AF22" s="3"/>
      <c r="AG22" s="8"/>
      <c r="AH22" s="55"/>
      <c r="AJ22" s="6"/>
    </row>
    <row r="23" spans="1:36" ht="16">
      <c r="A23" s="11" t="s">
        <v>51</v>
      </c>
      <c r="B23" s="11" t="s">
        <v>160</v>
      </c>
      <c r="C23" s="11">
        <v>17</v>
      </c>
      <c r="D23" s="33">
        <v>42523</v>
      </c>
      <c r="E23" s="10">
        <v>5.2395500000000004</v>
      </c>
      <c r="F23">
        <f>(1-E23/E4)*100</f>
        <v>62.467406876790832</v>
      </c>
      <c r="G23" s="10">
        <v>71.47</v>
      </c>
      <c r="H23" s="10">
        <v>21.55</v>
      </c>
      <c r="I23" s="10">
        <v>9.8800000000000008</v>
      </c>
      <c r="J23" s="11" t="s">
        <v>52</v>
      </c>
      <c r="K23" s="10">
        <v>72.38</v>
      </c>
      <c r="L23" s="10">
        <v>16.149999999999999</v>
      </c>
      <c r="M23" s="10">
        <v>11.46</v>
      </c>
      <c r="O23">
        <f t="shared" si="5"/>
        <v>-0.90999999999999659</v>
      </c>
      <c r="P23">
        <f t="shared" si="5"/>
        <v>5.4000000000000021</v>
      </c>
      <c r="Q23">
        <f t="shared" si="5"/>
        <v>-1.58</v>
      </c>
      <c r="R23">
        <f t="shared" si="6"/>
        <v>0.82809999999999384</v>
      </c>
      <c r="S23">
        <f t="shared" si="0"/>
        <v>29.160000000000021</v>
      </c>
      <c r="T23">
        <f t="shared" si="0"/>
        <v>2.4964000000000004</v>
      </c>
      <c r="U23">
        <f t="shared" si="7"/>
        <v>5.6995175234400337</v>
      </c>
      <c r="V23">
        <f>(1-U23/U4)*100</f>
        <v>15.440310614780749</v>
      </c>
      <c r="W23" s="6">
        <f t="shared" si="12"/>
        <v>68.262555836796167</v>
      </c>
      <c r="X23" s="6">
        <f t="shared" si="4"/>
        <v>63</v>
      </c>
      <c r="Y23" s="3">
        <f>G23-K4</f>
        <v>-3.4300000000000068</v>
      </c>
      <c r="Z23" s="3">
        <f>H23-L4</f>
        <v>4.7699999999999996</v>
      </c>
      <c r="AA23" s="3">
        <f>I23-M4</f>
        <v>-0.59999999999999964</v>
      </c>
      <c r="AB23" s="3">
        <f t="shared" si="1"/>
        <v>11.764900000000047</v>
      </c>
      <c r="AC23" s="3">
        <f t="shared" si="2"/>
        <v>22.752899999999997</v>
      </c>
      <c r="AD23" s="3">
        <f t="shared" si="2"/>
        <v>0.3599999999999996</v>
      </c>
      <c r="AE23" s="3">
        <f t="shared" si="3"/>
        <v>5.9057429676544544</v>
      </c>
      <c r="AF23" s="3">
        <f>(1-AE23/AE7)*100</f>
        <v>-4.3111456859032504</v>
      </c>
      <c r="AG23" s="8">
        <f t="shared" si="9"/>
        <v>60.849322107551977</v>
      </c>
      <c r="AH23" s="55"/>
      <c r="AJ23" s="6"/>
    </row>
    <row r="24" spans="1:36">
      <c r="A24" s="11" t="s">
        <v>143</v>
      </c>
      <c r="C24" s="11">
        <v>18</v>
      </c>
      <c r="D24" s="33">
        <v>42558</v>
      </c>
      <c r="F24">
        <f>(1-E24/E4)*100</f>
        <v>100</v>
      </c>
      <c r="O24">
        <f>G24-K24</f>
        <v>0</v>
      </c>
      <c r="P24">
        <f t="shared" si="5"/>
        <v>0</v>
      </c>
      <c r="Q24">
        <f t="shared" si="5"/>
        <v>0</v>
      </c>
      <c r="R24">
        <f t="shared" si="6"/>
        <v>0</v>
      </c>
      <c r="S24">
        <f t="shared" si="0"/>
        <v>0</v>
      </c>
      <c r="T24">
        <f t="shared" si="0"/>
        <v>0</v>
      </c>
      <c r="U24">
        <f t="shared" si="7"/>
        <v>0</v>
      </c>
      <c r="V24">
        <f>(1-U24/U4)*100</f>
        <v>100</v>
      </c>
      <c r="W24" s="6">
        <f t="shared" si="12"/>
        <v>100</v>
      </c>
      <c r="X24" s="6">
        <f t="shared" si="4"/>
        <v>35</v>
      </c>
      <c r="Y24" s="3">
        <f>G24-K4</f>
        <v>-74.900000000000006</v>
      </c>
      <c r="Z24" s="3">
        <f>H24-L4</f>
        <v>-16.78</v>
      </c>
      <c r="AA24" s="3">
        <f>I24-M4</f>
        <v>-10.48</v>
      </c>
      <c r="AB24" s="3">
        <f t="shared" si="1"/>
        <v>5610.0100000000011</v>
      </c>
      <c r="AC24" s="3">
        <f t="shared" si="2"/>
        <v>281.56840000000005</v>
      </c>
      <c r="AD24" s="3">
        <f t="shared" si="2"/>
        <v>109.83040000000001</v>
      </c>
      <c r="AE24" s="3">
        <f t="shared" si="3"/>
        <v>77.468760155303897</v>
      </c>
      <c r="AF24" s="3">
        <f>(1-AE24/AE11)*100</f>
        <v>-1409.7996497846989</v>
      </c>
      <c r="AG24" s="8">
        <f t="shared" si="9"/>
        <v>100</v>
      </c>
    </row>
    <row r="25" spans="1:36">
      <c r="A25" s="11" t="s">
        <v>143</v>
      </c>
      <c r="C25" s="11">
        <v>19</v>
      </c>
      <c r="D25" s="33">
        <v>42649</v>
      </c>
      <c r="F25">
        <f>(1-E25/E4)*100</f>
        <v>100</v>
      </c>
      <c r="O25">
        <f t="shared" si="5"/>
        <v>0</v>
      </c>
      <c r="P25">
        <f t="shared" si="5"/>
        <v>0</v>
      </c>
      <c r="Q25">
        <f t="shared" si="5"/>
        <v>0</v>
      </c>
      <c r="R25">
        <f>O25*O25</f>
        <v>0</v>
      </c>
      <c r="S25">
        <f t="shared" si="0"/>
        <v>0</v>
      </c>
      <c r="T25">
        <f t="shared" si="0"/>
        <v>0</v>
      </c>
      <c r="U25">
        <f t="shared" si="7"/>
        <v>0</v>
      </c>
      <c r="V25">
        <f>(1-U25/U4)*100</f>
        <v>100</v>
      </c>
      <c r="W25" s="6">
        <f t="shared" si="12"/>
        <v>100</v>
      </c>
      <c r="X25" s="6">
        <f t="shared" si="4"/>
        <v>91</v>
      </c>
      <c r="Y25" s="3">
        <f>G25-K4</f>
        <v>-74.900000000000006</v>
      </c>
      <c r="Z25" s="3">
        <f>H25-L4</f>
        <v>-16.78</v>
      </c>
      <c r="AA25" s="3">
        <f>I25-M4</f>
        <v>-10.48</v>
      </c>
      <c r="AB25" s="3">
        <f t="shared" si="1"/>
        <v>5610.0100000000011</v>
      </c>
      <c r="AC25" s="3">
        <f t="shared" si="2"/>
        <v>281.56840000000005</v>
      </c>
      <c r="AD25" s="3">
        <f t="shared" si="2"/>
        <v>109.83040000000001</v>
      </c>
      <c r="AE25" s="3">
        <f t="shared" si="3"/>
        <v>77.468760155303897</v>
      </c>
      <c r="AF25" s="3">
        <f>(1-AE25/AE13)*100</f>
        <v>-1562.7375367306574</v>
      </c>
      <c r="AG25" s="8">
        <f t="shared" si="9"/>
        <v>100</v>
      </c>
    </row>
    <row r="26" spans="1:36">
      <c r="A26" s="11" t="s">
        <v>143</v>
      </c>
      <c r="C26" s="11">
        <v>20</v>
      </c>
      <c r="D26" s="33">
        <v>42705</v>
      </c>
      <c r="F26">
        <f>(1-E26/E4)*100</f>
        <v>100</v>
      </c>
      <c r="O26">
        <f t="shared" si="5"/>
        <v>0</v>
      </c>
      <c r="P26">
        <f t="shared" si="5"/>
        <v>0</v>
      </c>
      <c r="Q26">
        <f t="shared" si="5"/>
        <v>0</v>
      </c>
      <c r="R26">
        <f>O26*O26</f>
        <v>0</v>
      </c>
      <c r="S26">
        <f t="shared" si="0"/>
        <v>0</v>
      </c>
      <c r="T26">
        <f t="shared" si="0"/>
        <v>0</v>
      </c>
      <c r="U26">
        <f>SQRT(R26+S26+T26)</f>
        <v>0</v>
      </c>
      <c r="V26">
        <f>(1-U26/U4)*100</f>
        <v>100</v>
      </c>
      <c r="W26" s="6">
        <f t="shared" si="12"/>
        <v>100</v>
      </c>
      <c r="X26" s="6">
        <f t="shared" si="4"/>
        <v>56</v>
      </c>
      <c r="Y26" s="3">
        <f>G26-K4</f>
        <v>-74.900000000000006</v>
      </c>
      <c r="Z26" s="3">
        <f>H26-L4</f>
        <v>-16.78</v>
      </c>
      <c r="AA26" s="3">
        <f>I26-M4</f>
        <v>-10.48</v>
      </c>
      <c r="AB26" s="3">
        <f t="shared" si="1"/>
        <v>5610.0100000000011</v>
      </c>
      <c r="AC26" s="3">
        <f t="shared" si="2"/>
        <v>281.56840000000005</v>
      </c>
      <c r="AD26" s="3">
        <f>AA26*AA26</f>
        <v>109.83040000000001</v>
      </c>
      <c r="AE26" s="3">
        <f t="shared" si="3"/>
        <v>77.468760155303897</v>
      </c>
      <c r="AF26" s="3">
        <f>(1-AE26/AE16)*100</f>
        <v>-1239.218089358315</v>
      </c>
      <c r="AG26" s="8">
        <f t="shared" si="9"/>
        <v>100</v>
      </c>
    </row>
    <row r="27" spans="1:36">
      <c r="C27" s="11">
        <v>21</v>
      </c>
      <c r="D27" s="21"/>
      <c r="O27">
        <f>G27-K27</f>
        <v>0</v>
      </c>
      <c r="P27">
        <f>H27-L27</f>
        <v>0</v>
      </c>
      <c r="Q27">
        <f>I27-M27</f>
        <v>0</v>
      </c>
      <c r="R27">
        <f>O27*O27</f>
        <v>0</v>
      </c>
      <c r="S27">
        <f>P27*P27</f>
        <v>0</v>
      </c>
      <c r="T27">
        <f>Q27*Q27</f>
        <v>0</v>
      </c>
      <c r="U27">
        <f>SQRT(R27+S27+T27)</f>
        <v>0</v>
      </c>
      <c r="V27">
        <f>(1-U27/U4)*100</f>
        <v>100</v>
      </c>
      <c r="W27" s="6">
        <f t="shared" si="12"/>
        <v>100</v>
      </c>
      <c r="X27" s="6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30"/>
  <sheetViews>
    <sheetView topLeftCell="J1" zoomScale="90" zoomScaleNormal="90" workbookViewId="0">
      <selection activeCell="W20" sqref="W20"/>
    </sheetView>
  </sheetViews>
  <sheetFormatPr baseColWidth="10" defaultColWidth="8.83203125" defaultRowHeight="14"/>
  <cols>
    <col min="1" max="1" width="11" style="11" customWidth="1"/>
    <col min="2" max="2" width="11.83203125" style="11" customWidth="1"/>
    <col min="3" max="3" width="14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C4" s="11">
        <v>0</v>
      </c>
      <c r="D4" s="33">
        <v>42341</v>
      </c>
      <c r="E4" s="9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C5" s="11">
        <v>1</v>
      </c>
      <c r="D5" s="33">
        <v>42360</v>
      </c>
      <c r="E5" s="9"/>
      <c r="W5" s="6"/>
      <c r="X5" s="6"/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143</v>
      </c>
      <c r="C6" s="11">
        <v>2</v>
      </c>
      <c r="D6" s="33">
        <v>42425</v>
      </c>
      <c r="E6" s="9"/>
      <c r="W6" s="6"/>
      <c r="X6" s="6"/>
      <c r="Y6" s="3"/>
      <c r="Z6" s="3"/>
      <c r="AA6" s="3"/>
      <c r="AB6" s="3"/>
      <c r="AC6" s="3"/>
      <c r="AD6" s="3"/>
      <c r="AE6" s="3"/>
      <c r="AF6" s="3"/>
      <c r="AG6" s="8"/>
      <c r="AH6" s="55"/>
      <c r="AJ6" s="6"/>
    </row>
    <row r="7" spans="1:36" ht="16">
      <c r="A7" s="11" t="s">
        <v>143</v>
      </c>
      <c r="C7" s="11">
        <v>3</v>
      </c>
      <c r="D7" s="33">
        <v>42481</v>
      </c>
      <c r="E7" s="9"/>
      <c r="W7" s="6"/>
      <c r="X7" s="6"/>
      <c r="Y7" s="3"/>
      <c r="Z7" s="3"/>
      <c r="AA7" s="3"/>
      <c r="AB7" s="3"/>
      <c r="AC7" s="3"/>
      <c r="AD7" s="3"/>
      <c r="AE7" s="3"/>
      <c r="AF7" s="3"/>
      <c r="AG7" s="8"/>
      <c r="AH7" s="55"/>
      <c r="AJ7" s="6"/>
    </row>
    <row r="8" spans="1:36" ht="16">
      <c r="A8" s="11" t="s">
        <v>143</v>
      </c>
      <c r="C8" s="11">
        <v>4</v>
      </c>
      <c r="D8" s="33">
        <v>42643</v>
      </c>
      <c r="E8" s="9"/>
      <c r="W8" s="6"/>
      <c r="X8" s="6"/>
      <c r="Y8" s="3"/>
      <c r="Z8" s="3"/>
      <c r="AA8" s="3"/>
      <c r="AB8" s="3"/>
      <c r="AC8" s="3"/>
      <c r="AD8" s="3"/>
      <c r="AE8" s="3"/>
      <c r="AF8" s="3"/>
      <c r="AG8" s="8"/>
      <c r="AH8" s="55"/>
      <c r="AJ8" s="6"/>
    </row>
    <row r="9" spans="1:36" ht="16">
      <c r="A9" s="11" t="s">
        <v>143</v>
      </c>
      <c r="C9" s="11">
        <v>5</v>
      </c>
      <c r="D9" s="33">
        <v>42670</v>
      </c>
      <c r="E9" s="9"/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H9" s="55"/>
      <c r="AJ9" s="6"/>
    </row>
    <row r="10" spans="1:36" ht="16">
      <c r="A10" s="11" t="s">
        <v>143</v>
      </c>
      <c r="C10" s="11">
        <v>6</v>
      </c>
      <c r="D10" s="33">
        <v>42699</v>
      </c>
      <c r="E10" s="9"/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C11" s="11">
        <v>7</v>
      </c>
      <c r="D11" s="33">
        <v>42755</v>
      </c>
      <c r="E11" s="9"/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C12" s="11">
        <v>8</v>
      </c>
      <c r="D12" s="33">
        <v>42797</v>
      </c>
      <c r="E12" s="9"/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143</v>
      </c>
      <c r="C13" s="11">
        <v>9</v>
      </c>
      <c r="D13" s="33">
        <v>42818</v>
      </c>
      <c r="E13" s="9"/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H13" s="55"/>
      <c r="AJ13" s="6"/>
    </row>
    <row r="14" spans="1:36" ht="16">
      <c r="A14" s="11" t="s">
        <v>143</v>
      </c>
      <c r="C14" s="11">
        <v>10</v>
      </c>
      <c r="D14" s="33">
        <v>43026</v>
      </c>
      <c r="E14" s="9"/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C15" s="11">
        <v>11</v>
      </c>
      <c r="D15" s="33">
        <v>43061</v>
      </c>
      <c r="E15" s="9"/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C16" s="11">
        <v>12</v>
      </c>
      <c r="D16" s="33">
        <v>43115</v>
      </c>
      <c r="E16" s="9"/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C17" s="11">
        <v>13</v>
      </c>
      <c r="D17" s="33">
        <v>43199</v>
      </c>
      <c r="E17" s="9"/>
      <c r="W17" s="6"/>
      <c r="X17" s="6"/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143</v>
      </c>
      <c r="C18" s="11">
        <v>14</v>
      </c>
      <c r="D18" s="33">
        <v>43388</v>
      </c>
      <c r="E18" s="9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/>
    </row>
    <row r="19" spans="1:36" ht="16">
      <c r="A19" s="11" t="s">
        <v>53</v>
      </c>
      <c r="B19" s="11" t="s">
        <v>159</v>
      </c>
      <c r="C19" s="11">
        <v>15</v>
      </c>
      <c r="D19" s="33">
        <v>43423</v>
      </c>
      <c r="E19" s="10">
        <v>10.7859</v>
      </c>
      <c r="G19" s="10">
        <v>56.32</v>
      </c>
      <c r="H19" s="10">
        <v>23.87</v>
      </c>
      <c r="I19" s="10">
        <v>15.21</v>
      </c>
      <c r="J19" s="11" t="s">
        <v>21</v>
      </c>
      <c r="K19" s="10">
        <v>73.03</v>
      </c>
      <c r="L19" s="10">
        <v>14.15</v>
      </c>
      <c r="M19" s="10">
        <v>14.99</v>
      </c>
      <c r="N19" s="13">
        <v>0</v>
      </c>
      <c r="O19">
        <f>G19-K19</f>
        <v>-16.71</v>
      </c>
      <c r="P19">
        <f>H19-L19</f>
        <v>9.7200000000000006</v>
      </c>
      <c r="Q19">
        <f>I19-M19</f>
        <v>0.22000000000000064</v>
      </c>
      <c r="R19">
        <f>O19*O19</f>
        <v>279.22410000000002</v>
      </c>
      <c r="S19">
        <f t="shared" ref="S19:T29" si="0">P19*P19</f>
        <v>94.478400000000008</v>
      </c>
      <c r="T19">
        <f t="shared" si="0"/>
        <v>4.8400000000000283E-2</v>
      </c>
      <c r="U19">
        <f>SQRT(R19+S19+T19)</f>
        <v>19.332638205894199</v>
      </c>
      <c r="W19" s="6"/>
      <c r="X19" s="6"/>
      <c r="Y19" s="3">
        <f>G19-K19</f>
        <v>-16.71</v>
      </c>
      <c r="Z19" s="3">
        <f>H19-L19</f>
        <v>9.7200000000000006</v>
      </c>
      <c r="AA19" s="3">
        <f>I19-M19</f>
        <v>0.22000000000000064</v>
      </c>
      <c r="AB19" s="3">
        <f t="shared" ref="AB19:AB29" si="1">Y19*Y19</f>
        <v>279.22410000000002</v>
      </c>
      <c r="AC19" s="3">
        <f t="shared" ref="AC19:AD29" si="2">Z19*Z19</f>
        <v>94.478400000000008</v>
      </c>
      <c r="AD19" s="3">
        <f t="shared" si="2"/>
        <v>4.8400000000000283E-2</v>
      </c>
      <c r="AE19" s="3">
        <f t="shared" ref="AE19:AE29" si="3">SQRT(AB19+AC19+AD19)</f>
        <v>19.332638205894199</v>
      </c>
      <c r="AF19" s="3"/>
      <c r="AG19" s="8"/>
      <c r="AH19" s="55"/>
      <c r="AJ19" s="6"/>
    </row>
    <row r="20" spans="1:36" s="6" customFormat="1" ht="16">
      <c r="A20" s="11" t="s">
        <v>53</v>
      </c>
      <c r="B20" s="11" t="s">
        <v>159</v>
      </c>
      <c r="C20" s="14">
        <v>16</v>
      </c>
      <c r="D20" s="35">
        <v>43486</v>
      </c>
      <c r="E20" s="15">
        <v>9.5399999999999991</v>
      </c>
      <c r="F20" s="6">
        <f>(1-E20/E19)*100</f>
        <v>11.551191833783003</v>
      </c>
      <c r="G20" s="15">
        <v>63.62</v>
      </c>
      <c r="H20" s="15">
        <v>24.38</v>
      </c>
      <c r="I20" s="15">
        <v>13.89</v>
      </c>
      <c r="J20" s="14" t="s">
        <v>21</v>
      </c>
      <c r="K20" s="15">
        <v>65.3</v>
      </c>
      <c r="L20" s="15">
        <v>15.11</v>
      </c>
      <c r="M20" s="15">
        <v>14.81</v>
      </c>
      <c r="N20" s="17"/>
      <c r="O20">
        <f>G20-K20</f>
        <v>-1.6799999999999997</v>
      </c>
      <c r="P20">
        <f t="shared" ref="O20:Q29" si="4">H20-L20</f>
        <v>9.27</v>
      </c>
      <c r="Q20">
        <f t="shared" si="4"/>
        <v>-0.91999999999999993</v>
      </c>
      <c r="R20">
        <f t="shared" ref="R20:T27" si="5">O20*O20</f>
        <v>2.8223999999999991</v>
      </c>
      <c r="S20">
        <f t="shared" si="0"/>
        <v>85.932899999999989</v>
      </c>
      <c r="T20">
        <f t="shared" si="0"/>
        <v>0.84639999999999982</v>
      </c>
      <c r="U20">
        <f t="shared" ref="U20:U28" si="6">SQRT(R20+S20+T20)</f>
        <v>9.4658174501730166</v>
      </c>
      <c r="V20">
        <f>(1-U20/U19)*100</f>
        <v>51.0371148036741</v>
      </c>
      <c r="W20" s="6">
        <f t="shared" ref="W20:W24" si="7">(F20*100+((100-F20)*V20))/100</f>
        <v>56.69291160005664</v>
      </c>
      <c r="X20" s="6">
        <f>D20-D19</f>
        <v>63</v>
      </c>
      <c r="Y20" s="3">
        <f>G20-K19</f>
        <v>-9.4100000000000037</v>
      </c>
      <c r="Z20" s="3">
        <f>H20-L19</f>
        <v>10.229999999999999</v>
      </c>
      <c r="AA20" s="3">
        <f>I20-M19</f>
        <v>-1.0999999999999996</v>
      </c>
      <c r="AB20" s="3">
        <f t="shared" si="1"/>
        <v>88.548100000000076</v>
      </c>
      <c r="AC20" s="3">
        <f t="shared" si="2"/>
        <v>104.65289999999997</v>
      </c>
      <c r="AD20" s="3">
        <f t="shared" si="2"/>
        <v>1.2099999999999993</v>
      </c>
      <c r="AE20" s="3">
        <f t="shared" si="3"/>
        <v>13.943134511292648</v>
      </c>
      <c r="AF20" s="3">
        <f>(1-AE20/AE19)*100</f>
        <v>27.877745588589054</v>
      </c>
      <c r="AG20" s="8">
        <f t="shared" ref="AG20:AG29" si="8">(F20*100+((100-F20)*AF20))/100</f>
        <v>36.208725550500155</v>
      </c>
      <c r="AH20" s="55">
        <f t="shared" ref="AH20" si="9">(1-E20/E19)*100</f>
        <v>11.551191833783003</v>
      </c>
      <c r="AI20">
        <f t="shared" ref="AI20" si="10">(1-U20/U19)*100</f>
        <v>51.0371148036741</v>
      </c>
      <c r="AJ20" s="6">
        <f>(AH20*100+((100-AH20)*AI20))/100</f>
        <v>56.69291160005664</v>
      </c>
    </row>
    <row r="21" spans="1:36">
      <c r="C21" s="11">
        <v>16</v>
      </c>
      <c r="O21">
        <f t="shared" si="4"/>
        <v>0</v>
      </c>
      <c r="P21">
        <f t="shared" si="4"/>
        <v>0</v>
      </c>
      <c r="Q21">
        <f t="shared" si="4"/>
        <v>0</v>
      </c>
      <c r="R21">
        <f t="shared" si="5"/>
        <v>0</v>
      </c>
      <c r="S21">
        <f t="shared" si="0"/>
        <v>0</v>
      </c>
      <c r="T21">
        <f t="shared" si="0"/>
        <v>0</v>
      </c>
      <c r="U21">
        <f t="shared" si="6"/>
        <v>0</v>
      </c>
      <c r="V21">
        <f>(1-U21/U19)*100</f>
        <v>100</v>
      </c>
      <c r="W21" s="6">
        <f t="shared" si="7"/>
        <v>100</v>
      </c>
      <c r="X21" s="6"/>
      <c r="Y21" s="3">
        <f>G21-K19</f>
        <v>-73.03</v>
      </c>
      <c r="Z21" s="3">
        <f>H21-L19</f>
        <v>-14.15</v>
      </c>
      <c r="AA21" s="3">
        <f>I21-M19</f>
        <v>-14.99</v>
      </c>
      <c r="AB21" s="3">
        <f t="shared" si="1"/>
        <v>5333.3809000000001</v>
      </c>
      <c r="AC21" s="3">
        <f t="shared" si="2"/>
        <v>200.2225</v>
      </c>
      <c r="AD21" s="3">
        <f t="shared" si="2"/>
        <v>224.70010000000002</v>
      </c>
      <c r="AE21" s="3">
        <f t="shared" si="3"/>
        <v>75.883486345844702</v>
      </c>
      <c r="AF21" s="3">
        <f>(1-AE21/AE19)*100</f>
        <v>-292.51490426541523</v>
      </c>
      <c r="AG21" s="8">
        <f t="shared" si="8"/>
        <v>-292.51490426541523</v>
      </c>
    </row>
    <row r="22" spans="1:36">
      <c r="O22">
        <f t="shared" si="4"/>
        <v>0</v>
      </c>
      <c r="P22">
        <f t="shared" si="4"/>
        <v>0</v>
      </c>
      <c r="Q22">
        <f t="shared" si="4"/>
        <v>0</v>
      </c>
      <c r="R22">
        <f t="shared" si="5"/>
        <v>0</v>
      </c>
      <c r="S22">
        <f t="shared" si="0"/>
        <v>0</v>
      </c>
      <c r="T22">
        <f t="shared" si="0"/>
        <v>0</v>
      </c>
      <c r="U22">
        <f t="shared" si="6"/>
        <v>0</v>
      </c>
      <c r="V22">
        <f>(1-U22/U19)*100</f>
        <v>100</v>
      </c>
      <c r="W22" s="6">
        <f t="shared" si="7"/>
        <v>100</v>
      </c>
      <c r="X22" s="6"/>
      <c r="Y22" s="3">
        <f>G22-K19</f>
        <v>-73.03</v>
      </c>
      <c r="Z22" s="3">
        <f>H22-L19</f>
        <v>-14.15</v>
      </c>
      <c r="AA22" s="3">
        <f>I22-M19</f>
        <v>-14.99</v>
      </c>
      <c r="AB22" s="3">
        <f t="shared" si="1"/>
        <v>5333.3809000000001</v>
      </c>
      <c r="AC22" s="3">
        <f t="shared" si="2"/>
        <v>200.2225</v>
      </c>
      <c r="AD22" s="3">
        <f t="shared" si="2"/>
        <v>224.70010000000002</v>
      </c>
      <c r="AE22" s="3">
        <f t="shared" si="3"/>
        <v>75.883486345844702</v>
      </c>
      <c r="AF22" s="3">
        <f>(1-AE22/AE19)*100</f>
        <v>-292.51490426541523</v>
      </c>
      <c r="AG22" s="8">
        <f t="shared" si="8"/>
        <v>-292.51490426541523</v>
      </c>
    </row>
    <row r="23" spans="1:36">
      <c r="O23">
        <f t="shared" si="4"/>
        <v>0</v>
      </c>
      <c r="P23">
        <f t="shared" si="4"/>
        <v>0</v>
      </c>
      <c r="Q23">
        <f t="shared" si="4"/>
        <v>0</v>
      </c>
      <c r="R23">
        <f t="shared" si="5"/>
        <v>0</v>
      </c>
      <c r="S23">
        <f t="shared" si="5"/>
        <v>0</v>
      </c>
      <c r="T23">
        <f t="shared" si="5"/>
        <v>0</v>
      </c>
      <c r="U23">
        <f>SQRT(R23+S23+T23)</f>
        <v>0</v>
      </c>
      <c r="V23">
        <f>(1-U23/U19)*100</f>
        <v>100</v>
      </c>
      <c r="W23" s="6">
        <f t="shared" si="7"/>
        <v>100</v>
      </c>
      <c r="X23" s="6"/>
      <c r="Y23" s="3">
        <f>G23-K19</f>
        <v>-73.03</v>
      </c>
      <c r="Z23" s="3">
        <f>H23-L19</f>
        <v>-14.15</v>
      </c>
      <c r="AA23" s="3">
        <f>I23-M19</f>
        <v>-14.99</v>
      </c>
      <c r="AB23" s="3">
        <f t="shared" si="1"/>
        <v>5333.3809000000001</v>
      </c>
      <c r="AC23" s="3">
        <f>Z23*Z23</f>
        <v>200.2225</v>
      </c>
      <c r="AD23" s="3">
        <f>AA23*AA23</f>
        <v>224.70010000000002</v>
      </c>
      <c r="AE23" s="3">
        <f t="shared" si="3"/>
        <v>75.883486345844702</v>
      </c>
      <c r="AF23" s="3">
        <f>(1-AE23/AE19)*100</f>
        <v>-292.51490426541523</v>
      </c>
      <c r="AG23" s="8">
        <f t="shared" si="8"/>
        <v>-292.51490426541523</v>
      </c>
    </row>
    <row r="24" spans="1:36">
      <c r="O24">
        <f t="shared" si="4"/>
        <v>0</v>
      </c>
      <c r="P24">
        <f t="shared" si="4"/>
        <v>0</v>
      </c>
      <c r="Q24">
        <f t="shared" si="4"/>
        <v>0</v>
      </c>
      <c r="R24">
        <f t="shared" si="5"/>
        <v>0</v>
      </c>
      <c r="S24">
        <f t="shared" si="5"/>
        <v>0</v>
      </c>
      <c r="T24">
        <f t="shared" si="5"/>
        <v>0</v>
      </c>
      <c r="U24">
        <f>SQRT(R24+S24+T24)</f>
        <v>0</v>
      </c>
      <c r="V24">
        <f>(1-U24/U19)*100</f>
        <v>100</v>
      </c>
      <c r="W24" s="6">
        <f t="shared" si="7"/>
        <v>100</v>
      </c>
      <c r="X24" s="6"/>
      <c r="Y24" s="3">
        <f>G24-K19</f>
        <v>-73.03</v>
      </c>
      <c r="Z24" s="3">
        <f>H24-L19</f>
        <v>-14.15</v>
      </c>
      <c r="AA24" s="3">
        <f>I24-M19</f>
        <v>-14.99</v>
      </c>
      <c r="AB24" s="3">
        <f t="shared" si="1"/>
        <v>5333.3809000000001</v>
      </c>
      <c r="AC24" s="3">
        <f>Z24*Z24</f>
        <v>200.2225</v>
      </c>
      <c r="AD24" s="3">
        <f>AA24*AA24</f>
        <v>224.70010000000002</v>
      </c>
      <c r="AE24" s="3">
        <f t="shared" si="3"/>
        <v>75.883486345844702</v>
      </c>
      <c r="AF24" s="3">
        <f>(1-AE24/AE19)*100</f>
        <v>-292.51490426541523</v>
      </c>
      <c r="AG24" s="8">
        <f t="shared" si="8"/>
        <v>-292.51490426541523</v>
      </c>
    </row>
    <row r="25" spans="1:36">
      <c r="O25">
        <f t="shared" si="4"/>
        <v>0</v>
      </c>
      <c r="P25">
        <f t="shared" si="4"/>
        <v>0</v>
      </c>
      <c r="Q25">
        <f t="shared" si="4"/>
        <v>0</v>
      </c>
      <c r="R25">
        <f t="shared" si="5"/>
        <v>0</v>
      </c>
      <c r="S25">
        <f t="shared" si="0"/>
        <v>0</v>
      </c>
      <c r="T25">
        <f t="shared" si="0"/>
        <v>0</v>
      </c>
      <c r="U25">
        <f t="shared" si="6"/>
        <v>0</v>
      </c>
      <c r="V25">
        <f>(1-U25/U19)*100</f>
        <v>100</v>
      </c>
      <c r="W25" s="6">
        <f t="shared" ref="W25:W30" si="11">(F25*100+((100-F25)*V25))/100</f>
        <v>100</v>
      </c>
      <c r="X25" s="6"/>
      <c r="Y25" s="3">
        <f>G25-K19</f>
        <v>-73.03</v>
      </c>
      <c r="Z25" s="3">
        <f>H25-L19</f>
        <v>-14.15</v>
      </c>
      <c r="AA25" s="3">
        <f>I25-M19</f>
        <v>-14.99</v>
      </c>
      <c r="AB25" s="3">
        <f t="shared" si="1"/>
        <v>5333.3809000000001</v>
      </c>
      <c r="AC25" s="3">
        <f t="shared" si="2"/>
        <v>200.2225</v>
      </c>
      <c r="AD25" s="3">
        <f t="shared" si="2"/>
        <v>224.70010000000002</v>
      </c>
      <c r="AE25" s="3">
        <f t="shared" si="3"/>
        <v>75.883486345844702</v>
      </c>
      <c r="AF25" s="3">
        <f>(1-AE25/AE19)*100</f>
        <v>-292.51490426541523</v>
      </c>
      <c r="AG25" s="8">
        <f t="shared" si="8"/>
        <v>-292.51490426541523</v>
      </c>
    </row>
    <row r="26" spans="1:36">
      <c r="O26">
        <f t="shared" si="4"/>
        <v>0</v>
      </c>
      <c r="P26">
        <f t="shared" si="4"/>
        <v>0</v>
      </c>
      <c r="Q26">
        <f t="shared" si="4"/>
        <v>0</v>
      </c>
      <c r="R26">
        <f t="shared" si="5"/>
        <v>0</v>
      </c>
      <c r="S26">
        <f t="shared" si="0"/>
        <v>0</v>
      </c>
      <c r="T26">
        <f t="shared" si="0"/>
        <v>0</v>
      </c>
      <c r="U26">
        <f t="shared" si="6"/>
        <v>0</v>
      </c>
      <c r="V26">
        <f>(1-U26/U19)*100</f>
        <v>100</v>
      </c>
      <c r="W26" s="6">
        <f t="shared" si="11"/>
        <v>100</v>
      </c>
      <c r="X26" s="6"/>
      <c r="Y26" s="3">
        <f>G26-K19</f>
        <v>-73.03</v>
      </c>
      <c r="Z26" s="3">
        <f>H26-L19</f>
        <v>-14.15</v>
      </c>
      <c r="AA26" s="3">
        <f>I26-M19</f>
        <v>-14.99</v>
      </c>
      <c r="AB26" s="3">
        <f t="shared" si="1"/>
        <v>5333.3809000000001</v>
      </c>
      <c r="AC26" s="3">
        <f t="shared" si="2"/>
        <v>200.2225</v>
      </c>
      <c r="AD26" s="3">
        <f t="shared" si="2"/>
        <v>224.70010000000002</v>
      </c>
      <c r="AE26" s="3">
        <f t="shared" si="3"/>
        <v>75.883486345844702</v>
      </c>
      <c r="AF26" s="3" t="e">
        <f>(1-AE26/#REF!)*100</f>
        <v>#REF!</v>
      </c>
      <c r="AG26" s="8" t="e">
        <f t="shared" si="8"/>
        <v>#REF!</v>
      </c>
    </row>
    <row r="27" spans="1:36">
      <c r="O27">
        <f>G27-K27</f>
        <v>0</v>
      </c>
      <c r="P27">
        <f t="shared" si="4"/>
        <v>0</v>
      </c>
      <c r="Q27">
        <f t="shared" si="4"/>
        <v>0</v>
      </c>
      <c r="R27">
        <f t="shared" si="5"/>
        <v>0</v>
      </c>
      <c r="S27">
        <f t="shared" si="0"/>
        <v>0</v>
      </c>
      <c r="T27">
        <f t="shared" si="0"/>
        <v>0</v>
      </c>
      <c r="U27">
        <f t="shared" si="6"/>
        <v>0</v>
      </c>
      <c r="V27">
        <f>(1-U27/U19)*100</f>
        <v>100</v>
      </c>
      <c r="W27" s="6">
        <f t="shared" si="11"/>
        <v>100</v>
      </c>
      <c r="X27" s="6"/>
      <c r="Y27" s="3">
        <f>G27-K19</f>
        <v>-73.03</v>
      </c>
      <c r="Z27" s="3">
        <f>H27-L19</f>
        <v>-14.15</v>
      </c>
      <c r="AA27" s="3">
        <f>I27-M19</f>
        <v>-14.99</v>
      </c>
      <c r="AB27" s="3">
        <f t="shared" si="1"/>
        <v>5333.3809000000001</v>
      </c>
      <c r="AC27" s="3">
        <f t="shared" si="2"/>
        <v>200.2225</v>
      </c>
      <c r="AD27" s="3">
        <f t="shared" si="2"/>
        <v>224.70010000000002</v>
      </c>
      <c r="AE27" s="3">
        <f t="shared" si="3"/>
        <v>75.883486345844702</v>
      </c>
      <c r="AF27" s="3">
        <f>(1-AE27/AE20)*100</f>
        <v>-444.23548940438104</v>
      </c>
      <c r="AG27" s="8">
        <f t="shared" si="8"/>
        <v>-444.2354894043811</v>
      </c>
    </row>
    <row r="28" spans="1:36">
      <c r="O28">
        <f t="shared" si="4"/>
        <v>0</v>
      </c>
      <c r="P28">
        <f t="shared" si="4"/>
        <v>0</v>
      </c>
      <c r="Q28">
        <f t="shared" si="4"/>
        <v>0</v>
      </c>
      <c r="R28">
        <f>O28*O28</f>
        <v>0</v>
      </c>
      <c r="S28">
        <f t="shared" si="0"/>
        <v>0</v>
      </c>
      <c r="T28">
        <f t="shared" si="0"/>
        <v>0</v>
      </c>
      <c r="U28">
        <f t="shared" si="6"/>
        <v>0</v>
      </c>
      <c r="V28">
        <f>(1-U28/U19)*100</f>
        <v>100</v>
      </c>
      <c r="W28" s="6">
        <f t="shared" si="11"/>
        <v>100</v>
      </c>
      <c r="X28" s="6"/>
      <c r="Y28" s="3">
        <f>G28-K19</f>
        <v>-73.03</v>
      </c>
      <c r="Z28" s="3">
        <f>H28-L19</f>
        <v>-14.15</v>
      </c>
      <c r="AA28" s="3">
        <f>I28-M19</f>
        <v>-14.99</v>
      </c>
      <c r="AB28" s="3">
        <f t="shared" si="1"/>
        <v>5333.3809000000001</v>
      </c>
      <c r="AC28" s="3">
        <f t="shared" si="2"/>
        <v>200.2225</v>
      </c>
      <c r="AD28" s="3">
        <f t="shared" si="2"/>
        <v>224.70010000000002</v>
      </c>
      <c r="AE28" s="3">
        <f t="shared" si="3"/>
        <v>75.883486345844702</v>
      </c>
      <c r="AF28" s="3">
        <f>(1-AE28/AE21)*100</f>
        <v>0</v>
      </c>
      <c r="AG28" s="8">
        <f t="shared" si="8"/>
        <v>0</v>
      </c>
    </row>
    <row r="29" spans="1:36">
      <c r="O29">
        <f t="shared" si="4"/>
        <v>0</v>
      </c>
      <c r="P29">
        <f t="shared" si="4"/>
        <v>0</v>
      </c>
      <c r="Q29">
        <f t="shared" si="4"/>
        <v>0</v>
      </c>
      <c r="R29">
        <f>O29*O29</f>
        <v>0</v>
      </c>
      <c r="S29">
        <f t="shared" si="0"/>
        <v>0</v>
      </c>
      <c r="T29">
        <f t="shared" si="0"/>
        <v>0</v>
      </c>
      <c r="U29">
        <f>SQRT(R29+S29+T29)</f>
        <v>0</v>
      </c>
      <c r="V29">
        <f>(1-U29/U19)*100</f>
        <v>100</v>
      </c>
      <c r="W29" s="6">
        <f t="shared" si="11"/>
        <v>100</v>
      </c>
      <c r="X29" s="6"/>
      <c r="Y29" s="3">
        <f>G29-K19</f>
        <v>-73.03</v>
      </c>
      <c r="Z29" s="3">
        <f>H29-L19</f>
        <v>-14.15</v>
      </c>
      <c r="AA29" s="3">
        <f>I29-M19</f>
        <v>-14.99</v>
      </c>
      <c r="AB29" s="3">
        <f t="shared" si="1"/>
        <v>5333.3809000000001</v>
      </c>
      <c r="AC29" s="3">
        <f t="shared" si="2"/>
        <v>200.2225</v>
      </c>
      <c r="AD29" s="3">
        <f>AA29*AA29</f>
        <v>224.70010000000002</v>
      </c>
      <c r="AE29" s="3">
        <f t="shared" si="3"/>
        <v>75.883486345844702</v>
      </c>
      <c r="AF29" s="3">
        <f>(1-AE29/AE22)*100</f>
        <v>0</v>
      </c>
      <c r="AG29" s="8">
        <f t="shared" si="8"/>
        <v>0</v>
      </c>
    </row>
    <row r="30" spans="1:36">
      <c r="O30">
        <f>G30-K30</f>
        <v>0</v>
      </c>
      <c r="P30">
        <f>H30-L30</f>
        <v>0</v>
      </c>
      <c r="Q30">
        <f>I30-M30</f>
        <v>0</v>
      </c>
      <c r="R30">
        <f>O30*O30</f>
        <v>0</v>
      </c>
      <c r="S30">
        <f>P30*P30</f>
        <v>0</v>
      </c>
      <c r="T30">
        <f>Q30*Q30</f>
        <v>0</v>
      </c>
      <c r="U30">
        <f>SQRT(R30+S30+T30)</f>
        <v>0</v>
      </c>
      <c r="V30">
        <f>(1-U30/U19)*100</f>
        <v>100</v>
      </c>
      <c r="W30" s="6">
        <f t="shared" si="11"/>
        <v>100</v>
      </c>
      <c r="X30" s="6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0"/>
  <sheetViews>
    <sheetView topLeftCell="C1" zoomScale="110" zoomScaleNormal="110" workbookViewId="0">
      <selection activeCell="W5" sqref="W5: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5.3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54</v>
      </c>
      <c r="B4" s="11" t="s">
        <v>55</v>
      </c>
      <c r="C4" s="11">
        <v>0</v>
      </c>
      <c r="D4" s="33">
        <v>42240</v>
      </c>
      <c r="E4" s="10">
        <v>58.070399999999999</v>
      </c>
      <c r="G4" s="10">
        <v>64.55</v>
      </c>
      <c r="H4" s="10">
        <v>23.18</v>
      </c>
      <c r="I4" s="10">
        <v>14.25</v>
      </c>
      <c r="J4" s="11" t="s">
        <v>52</v>
      </c>
      <c r="K4" s="10">
        <v>70.97</v>
      </c>
      <c r="L4" s="10">
        <v>16.7</v>
      </c>
      <c r="M4" s="10">
        <v>18.12</v>
      </c>
      <c r="N4" s="13">
        <v>0</v>
      </c>
      <c r="O4">
        <f>G4-K4</f>
        <v>-6.4200000000000017</v>
      </c>
      <c r="P4">
        <f>H4-L4</f>
        <v>6.48</v>
      </c>
      <c r="Q4">
        <f>I4-M4</f>
        <v>-3.870000000000001</v>
      </c>
      <c r="R4">
        <f>O4*O4</f>
        <v>41.216400000000021</v>
      </c>
      <c r="S4">
        <f t="shared" ref="S4:T15" si="0">P4*P4</f>
        <v>41.990400000000008</v>
      </c>
      <c r="T4">
        <f t="shared" si="0"/>
        <v>14.976900000000008</v>
      </c>
      <c r="U4">
        <f>SQRT(R4+S4+T4)</f>
        <v>9.9087688438069872</v>
      </c>
      <c r="W4" s="6"/>
      <c r="X4" s="6"/>
      <c r="Y4" s="3">
        <f>G4-K4</f>
        <v>-6.4200000000000017</v>
      </c>
      <c r="Z4" s="3">
        <f>H4-L4</f>
        <v>6.48</v>
      </c>
      <c r="AA4" s="3">
        <f>I4-M4</f>
        <v>-3.870000000000001</v>
      </c>
      <c r="AB4" s="3">
        <f t="shared" ref="AB4:AB15" si="1">Y4*Y4</f>
        <v>41.216400000000021</v>
      </c>
      <c r="AC4" s="3">
        <f t="shared" ref="AC4:AD15" si="2">Z4*Z4</f>
        <v>41.990400000000008</v>
      </c>
      <c r="AD4" s="3">
        <f t="shared" si="2"/>
        <v>14.976900000000008</v>
      </c>
      <c r="AE4" s="3">
        <f t="shared" ref="AE4:AE15" si="3">SQRT(AB4+AC4+AD4)</f>
        <v>9.9087688438069872</v>
      </c>
      <c r="AF4" s="3"/>
      <c r="AG4" s="8"/>
      <c r="AH4" s="54"/>
      <c r="AJ4" s="6"/>
    </row>
    <row r="5" spans="1:36" s="6" customFormat="1" ht="16">
      <c r="A5" s="11" t="s">
        <v>54</v>
      </c>
      <c r="B5" s="11" t="s">
        <v>55</v>
      </c>
      <c r="C5" s="19">
        <v>1</v>
      </c>
      <c r="D5" s="36">
        <v>42275</v>
      </c>
      <c r="E5" s="16">
        <v>57.439599999999999</v>
      </c>
      <c r="F5" s="18">
        <f>(1-E5/E4)*100</f>
        <v>1.0862677026505785</v>
      </c>
      <c r="G5" s="16">
        <v>67.19</v>
      </c>
      <c r="H5" s="16">
        <v>22.47</v>
      </c>
      <c r="I5" s="16">
        <v>14.49</v>
      </c>
      <c r="J5" s="19" t="s">
        <v>52</v>
      </c>
      <c r="K5" s="16">
        <v>76.069999999999993</v>
      </c>
      <c r="L5" s="16">
        <v>18.559999999999999</v>
      </c>
      <c r="M5" s="16">
        <v>17.63</v>
      </c>
      <c r="N5" s="17"/>
      <c r="O5">
        <f t="shared" ref="O5:Q15" si="4">G5-K5</f>
        <v>-8.8799999999999955</v>
      </c>
      <c r="P5">
        <f t="shared" si="4"/>
        <v>3.91</v>
      </c>
      <c r="Q5">
        <f t="shared" si="4"/>
        <v>-3.1399999999999988</v>
      </c>
      <c r="R5">
        <f t="shared" ref="R5:T13" si="5">O5*O5</f>
        <v>78.854399999999913</v>
      </c>
      <c r="S5">
        <f t="shared" si="0"/>
        <v>15.288100000000002</v>
      </c>
      <c r="T5">
        <f t="shared" si="0"/>
        <v>9.8595999999999933</v>
      </c>
      <c r="U5">
        <f t="shared" ref="U5:U14" si="6">SQRT(R5+S5+T5)</f>
        <v>10.198141987636763</v>
      </c>
      <c r="V5">
        <f>(1-U5/U4)*100</f>
        <v>-2.9203743511549973</v>
      </c>
      <c r="W5" s="6">
        <f t="shared" ref="W5:W10" si="7">(F5*100+((100-F5)*V5))/100</f>
        <v>-1.8023835651313309</v>
      </c>
      <c r="X5" s="6">
        <f>D5-D4</f>
        <v>35</v>
      </c>
      <c r="Y5" s="3">
        <f>G5-K4</f>
        <v>-3.7800000000000011</v>
      </c>
      <c r="Z5" s="3">
        <f>H5-L4</f>
        <v>5.77</v>
      </c>
      <c r="AA5" s="3">
        <f>I5-M4</f>
        <v>-3.6300000000000008</v>
      </c>
      <c r="AB5" s="3">
        <f t="shared" si="1"/>
        <v>14.288400000000008</v>
      </c>
      <c r="AC5" s="3">
        <f t="shared" si="2"/>
        <v>33.292899999999996</v>
      </c>
      <c r="AD5" s="3">
        <f t="shared" si="2"/>
        <v>13.176900000000005</v>
      </c>
      <c r="AE5" s="3">
        <f t="shared" si="3"/>
        <v>7.7947546465555932</v>
      </c>
      <c r="AF5" s="3">
        <f>(1-AE5/AE4)*100</f>
        <v>21.334781652239876</v>
      </c>
      <c r="AG5" s="8">
        <f t="shared" ref="AG5:AG14" si="8">(F5*100+((100-F5)*AF5))/100</f>
        <v>22.189296512371151</v>
      </c>
      <c r="AH5" s="55">
        <f>(1-E5/E4)*100</f>
        <v>1.0862677026505785</v>
      </c>
      <c r="AI5">
        <f>(1-U5/U4)*100</f>
        <v>-2.9203743511549973</v>
      </c>
      <c r="AJ5" s="6">
        <f>(AH5*100+((100-AH5)*AI5))/100</f>
        <v>-1.8023835651313309</v>
      </c>
    </row>
    <row r="6" spans="1:36" s="6" customFormat="1" ht="16">
      <c r="A6" s="11" t="s">
        <v>54</v>
      </c>
      <c r="B6" s="11" t="s">
        <v>55</v>
      </c>
      <c r="C6" s="19">
        <v>2</v>
      </c>
      <c r="D6" s="36">
        <v>42310</v>
      </c>
      <c r="E6" s="16">
        <v>40.088000000000001</v>
      </c>
      <c r="F6" s="18">
        <f>(1-E6/E4)*100</f>
        <v>30.96655094505979</v>
      </c>
      <c r="G6" s="16">
        <v>66.69</v>
      </c>
      <c r="H6" s="16">
        <v>21.73</v>
      </c>
      <c r="I6" s="16">
        <v>12.41</v>
      </c>
      <c r="J6" s="19" t="s">
        <v>52</v>
      </c>
      <c r="K6" s="16">
        <v>70.099999999999994</v>
      </c>
      <c r="L6" s="16">
        <v>15.77</v>
      </c>
      <c r="M6" s="16">
        <v>15.27</v>
      </c>
      <c r="N6" s="17"/>
      <c r="O6">
        <f>G6-K6</f>
        <v>-3.4099999999999966</v>
      </c>
      <c r="P6">
        <f t="shared" si="4"/>
        <v>5.9600000000000009</v>
      </c>
      <c r="Q6">
        <f t="shared" si="4"/>
        <v>-2.8599999999999994</v>
      </c>
      <c r="R6">
        <f t="shared" si="5"/>
        <v>11.628099999999977</v>
      </c>
      <c r="S6">
        <f t="shared" si="0"/>
        <v>35.521600000000014</v>
      </c>
      <c r="T6">
        <f t="shared" si="0"/>
        <v>8.1795999999999971</v>
      </c>
      <c r="U6">
        <f t="shared" si="6"/>
        <v>7.4383667562173885</v>
      </c>
      <c r="V6">
        <f>(1-U6/U4)*100</f>
        <v>24.93147359203568</v>
      </c>
      <c r="W6" s="6">
        <f t="shared" si="7"/>
        <v>48.177607065863612</v>
      </c>
      <c r="X6" s="6">
        <f t="shared" ref="X6:X8" si="9">D6-D5</f>
        <v>35</v>
      </c>
      <c r="Y6" s="3">
        <f>G6-K4</f>
        <v>-4.2800000000000011</v>
      </c>
      <c r="Z6" s="3">
        <f>H6-L4</f>
        <v>5.0300000000000011</v>
      </c>
      <c r="AA6" s="3">
        <f>I6-M4</f>
        <v>-5.7100000000000009</v>
      </c>
      <c r="AB6" s="3">
        <f t="shared" si="1"/>
        <v>18.318400000000011</v>
      </c>
      <c r="AC6" s="3">
        <f t="shared" si="2"/>
        <v>25.300900000000013</v>
      </c>
      <c r="AD6" s="3">
        <f t="shared" si="2"/>
        <v>32.60410000000001</v>
      </c>
      <c r="AE6" s="3">
        <f t="shared" si="3"/>
        <v>8.7306013538587379</v>
      </c>
      <c r="AF6" s="3">
        <f>(1-AE6/AE4)*100</f>
        <v>11.890150113700637</v>
      </c>
      <c r="AG6" s="8">
        <f t="shared" si="8"/>
        <v>39.174731666357232</v>
      </c>
      <c r="AH6" s="55">
        <f>(1-E6/E5)*100</f>
        <v>30.208427635289937</v>
      </c>
      <c r="AI6">
        <f t="shared" ref="AI6" si="10">(1-U6/U5)*100</f>
        <v>27.06154939561597</v>
      </c>
      <c r="AJ6" s="6">
        <f>(AH6*100+((100-AH6)*AI6))/100</f>
        <v>49.095108464743014</v>
      </c>
    </row>
    <row r="7" spans="1:36" s="6" customFormat="1" ht="16">
      <c r="A7" s="11" t="s">
        <v>143</v>
      </c>
      <c r="B7" s="11"/>
      <c r="C7" s="19">
        <v>3</v>
      </c>
      <c r="D7" s="36">
        <v>42418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108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ht="16">
      <c r="A8" s="11" t="s">
        <v>54</v>
      </c>
      <c r="B8" s="11" t="s">
        <v>55</v>
      </c>
      <c r="C8" s="11">
        <v>4</v>
      </c>
      <c r="D8" s="33">
        <v>42495</v>
      </c>
      <c r="E8" s="10">
        <v>30.055599999999998</v>
      </c>
      <c r="F8">
        <f>(1-E8/E4)*100</f>
        <v>48.242822505097259</v>
      </c>
      <c r="G8" s="10">
        <v>64.239999999999995</v>
      </c>
      <c r="H8" s="10">
        <v>22.66</v>
      </c>
      <c r="I8" s="10">
        <v>12.78</v>
      </c>
      <c r="J8" s="11" t="s">
        <v>52</v>
      </c>
      <c r="K8" s="10">
        <v>70.430000000000007</v>
      </c>
      <c r="L8" s="10">
        <v>18.54</v>
      </c>
      <c r="M8" s="10">
        <v>14.89</v>
      </c>
      <c r="O8">
        <f t="shared" si="4"/>
        <v>-6.1900000000000119</v>
      </c>
      <c r="P8">
        <f t="shared" si="4"/>
        <v>4.120000000000001</v>
      </c>
      <c r="Q8">
        <f t="shared" si="4"/>
        <v>-2.1100000000000012</v>
      </c>
      <c r="R8">
        <f t="shared" si="5"/>
        <v>38.316100000000148</v>
      </c>
      <c r="S8">
        <f t="shared" si="0"/>
        <v>16.97440000000001</v>
      </c>
      <c r="T8">
        <f t="shared" si="0"/>
        <v>4.4521000000000051</v>
      </c>
      <c r="U8">
        <f t="shared" si="6"/>
        <v>7.7293337358403775</v>
      </c>
      <c r="V8">
        <f>(1-U8/U4)*100</f>
        <v>21.995014136683221</v>
      </c>
      <c r="W8" s="6">
        <f t="shared" si="7"/>
        <v>59.626821011849344</v>
      </c>
      <c r="X8" s="6">
        <f t="shared" si="9"/>
        <v>77</v>
      </c>
      <c r="Y8" s="3" t="e">
        <f>#REF!-K4</f>
        <v>#REF!</v>
      </c>
      <c r="Z8" s="3" t="e">
        <f>#REF!-L4</f>
        <v>#REF!</v>
      </c>
      <c r="AA8" s="3" t="e">
        <f>#REF!-M4</f>
        <v>#REF!</v>
      </c>
      <c r="AB8" s="3" t="e">
        <f t="shared" si="1"/>
        <v>#REF!</v>
      </c>
      <c r="AC8" s="3" t="e">
        <f t="shared" si="2"/>
        <v>#REF!</v>
      </c>
      <c r="AD8" s="3" t="e">
        <f t="shared" si="2"/>
        <v>#REF!</v>
      </c>
      <c r="AE8" s="3" t="e">
        <f t="shared" si="3"/>
        <v>#REF!</v>
      </c>
      <c r="AF8" s="3" t="e">
        <f>(1-AE8/AE4)*100</f>
        <v>#REF!</v>
      </c>
      <c r="AG8" s="8" t="e">
        <f t="shared" si="8"/>
        <v>#REF!</v>
      </c>
      <c r="AH8" s="55"/>
      <c r="AJ8" s="6"/>
    </row>
    <row r="9" spans="1:36">
      <c r="A9" s="11" t="s">
        <v>143</v>
      </c>
      <c r="C9" s="11">
        <v>5</v>
      </c>
      <c r="D9" s="33">
        <v>42551</v>
      </c>
      <c r="F9">
        <f>(1-E9/E4)*100</f>
        <v>100</v>
      </c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G8-K4</f>
        <v>-6.730000000000004</v>
      </c>
      <c r="Z9" s="3">
        <f>H8-L4</f>
        <v>5.9600000000000009</v>
      </c>
      <c r="AA9" s="3">
        <f>I8-M4</f>
        <v>-5.3400000000000016</v>
      </c>
      <c r="AB9" s="3">
        <f t="shared" si="1"/>
        <v>45.292900000000053</v>
      </c>
      <c r="AC9" s="3">
        <f>Z9*Z9</f>
        <v>35.521600000000014</v>
      </c>
      <c r="AD9" s="3">
        <f>AA9*AA9</f>
        <v>28.515600000000017</v>
      </c>
      <c r="AE9" s="3">
        <f t="shared" si="3"/>
        <v>10.456103480742723</v>
      </c>
      <c r="AF9" s="3">
        <f>(1-AE9/AE4)*100</f>
        <v>-5.5237400888388022</v>
      </c>
      <c r="AG9" s="8">
        <f t="shared" si="8"/>
        <v>100</v>
      </c>
      <c r="AJ9" s="6"/>
    </row>
    <row r="10" spans="1:36">
      <c r="A10" s="11" t="s">
        <v>143</v>
      </c>
      <c r="C10" s="11">
        <v>6</v>
      </c>
      <c r="D10" s="33">
        <v>42618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-70.97</v>
      </c>
      <c r="Z10" s="3">
        <f>H10-L4</f>
        <v>-16.7</v>
      </c>
      <c r="AA10" s="3">
        <f>I10-M4</f>
        <v>-18.12</v>
      </c>
      <c r="AB10" s="3">
        <f t="shared" si="1"/>
        <v>5036.7408999999998</v>
      </c>
      <c r="AC10" s="3">
        <f>Z10*Z10</f>
        <v>278.89</v>
      </c>
      <c r="AD10" s="3">
        <f>AA10*AA10</f>
        <v>328.33440000000002</v>
      </c>
      <c r="AE10" s="3">
        <f t="shared" si="3"/>
        <v>75.126328939992803</v>
      </c>
      <c r="AF10" s="3">
        <f>(1-AE10/AE4)*100</f>
        <v>-658.18025553141251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42646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4" si="11">(F11*100+((100-F11)*V11))/100</f>
        <v>100</v>
      </c>
      <c r="X11" s="6"/>
      <c r="Y11" s="3">
        <f>G11-K4</f>
        <v>-70.97</v>
      </c>
      <c r="Z11" s="3">
        <f>H11-L4</f>
        <v>-16.7</v>
      </c>
      <c r="AA11" s="3">
        <f>I11-M4</f>
        <v>-18.12</v>
      </c>
      <c r="AB11" s="3">
        <f t="shared" si="1"/>
        <v>5036.7408999999998</v>
      </c>
      <c r="AC11" s="3">
        <f t="shared" si="2"/>
        <v>278.89</v>
      </c>
      <c r="AD11" s="3">
        <f t="shared" si="2"/>
        <v>328.33440000000002</v>
      </c>
      <c r="AE11" s="3">
        <f t="shared" si="3"/>
        <v>75.126328939992803</v>
      </c>
      <c r="AF11" s="3">
        <f>(1-AE11/AE4)*100</f>
        <v>-658.18025553141251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42681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1"/>
        <v>100</v>
      </c>
      <c r="X12" s="6"/>
      <c r="Y12" s="3">
        <f>G12-K4</f>
        <v>-70.97</v>
      </c>
      <c r="Z12" s="3">
        <f>H12-L4</f>
        <v>-16.7</v>
      </c>
      <c r="AA12" s="3">
        <f>I12-M4</f>
        <v>-18.12</v>
      </c>
      <c r="AB12" s="3">
        <f t="shared" si="1"/>
        <v>5036.7408999999998</v>
      </c>
      <c r="AC12" s="3">
        <f t="shared" si="2"/>
        <v>278.89</v>
      </c>
      <c r="AD12" s="3">
        <f t="shared" si="2"/>
        <v>328.33440000000002</v>
      </c>
      <c r="AE12" s="3">
        <f t="shared" si="3"/>
        <v>75.126328939992803</v>
      </c>
      <c r="AF12" s="3">
        <f>(1-AE12/AE5)*100</f>
        <v>-863.80620489690716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42709</v>
      </c>
      <c r="F13">
        <f>(1-E13/E4)*100</f>
        <v>100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-70.97</v>
      </c>
      <c r="Z13" s="3">
        <f>H13-L4</f>
        <v>-16.7</v>
      </c>
      <c r="AA13" s="3">
        <f>I13-M4</f>
        <v>-18.12</v>
      </c>
      <c r="AB13" s="3">
        <f t="shared" si="1"/>
        <v>5036.7408999999998</v>
      </c>
      <c r="AC13" s="3">
        <f t="shared" si="2"/>
        <v>278.89</v>
      </c>
      <c r="AD13" s="3">
        <f t="shared" si="2"/>
        <v>328.33440000000002</v>
      </c>
      <c r="AE13" s="3">
        <f t="shared" si="3"/>
        <v>75.126328939992803</v>
      </c>
      <c r="AF13" s="3">
        <f>(1-AE13/AE6)*100</f>
        <v>-760.49432215558193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42737</v>
      </c>
      <c r="F14">
        <f>(1-E14/E4)*100</f>
        <v>100</v>
      </c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-70.97</v>
      </c>
      <c r="Z14" s="3">
        <f>H14-L4</f>
        <v>-16.7</v>
      </c>
      <c r="AA14" s="3">
        <f>I14-M4</f>
        <v>-18.12</v>
      </c>
      <c r="AB14" s="3">
        <f t="shared" si="1"/>
        <v>5036.7408999999998</v>
      </c>
      <c r="AC14" s="3">
        <f t="shared" si="2"/>
        <v>278.89</v>
      </c>
      <c r="AD14" s="3">
        <f t="shared" si="2"/>
        <v>328.33440000000002</v>
      </c>
      <c r="AE14" s="3">
        <f t="shared" si="3"/>
        <v>75.126328939992803</v>
      </c>
      <c r="AF14" s="3" t="e">
        <f>(1-AE14/#REF!)*100</f>
        <v>#REF!</v>
      </c>
      <c r="AG14" s="8" t="e">
        <f t="shared" si="8"/>
        <v>#REF!</v>
      </c>
      <c r="AJ14" s="6"/>
    </row>
    <row r="15" spans="1:36">
      <c r="A15" s="11" t="s">
        <v>143</v>
      </c>
      <c r="C15" s="11">
        <v>11</v>
      </c>
      <c r="D15" s="33">
        <v>42772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>(F15*100+((100-F15)*V15))/100</f>
        <v>100</v>
      </c>
      <c r="X15" s="6"/>
      <c r="Y15" s="3">
        <f>G15-K4</f>
        <v>-70.97</v>
      </c>
      <c r="Z15" s="3">
        <f>H15-L4</f>
        <v>-16.7</v>
      </c>
      <c r="AA15" s="3">
        <f>I15-M4</f>
        <v>-18.12</v>
      </c>
      <c r="AB15" s="3">
        <f t="shared" si="1"/>
        <v>5036.7408999999998</v>
      </c>
      <c r="AC15" s="3">
        <f t="shared" si="2"/>
        <v>278.89</v>
      </c>
      <c r="AD15" s="3">
        <f>AA15*AA15</f>
        <v>328.33440000000002</v>
      </c>
      <c r="AE15" s="3">
        <f t="shared" si="3"/>
        <v>75.126328939992803</v>
      </c>
      <c r="AF15" s="3" t="e">
        <f>(1-AE15/AE8)*100</f>
        <v>#REF!</v>
      </c>
      <c r="AG15" s="8" t="e">
        <f>(F15*100+((100-F15)*AF15))/100</f>
        <v>#REF!</v>
      </c>
      <c r="AJ15" s="6"/>
    </row>
    <row r="16" spans="1:36">
      <c r="A16" s="11" t="s">
        <v>143</v>
      </c>
      <c r="C16" s="11">
        <v>12</v>
      </c>
      <c r="D16" s="33">
        <v>43024</v>
      </c>
      <c r="F16">
        <f>(1-E16/E4)*100</f>
        <v>100</v>
      </c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>(F16*100+((100-F16)*V16))/100</f>
        <v>100</v>
      </c>
      <c r="X16" s="6"/>
      <c r="AJ16" s="6"/>
    </row>
    <row r="17" spans="1:36">
      <c r="A17" s="11" t="s">
        <v>143</v>
      </c>
      <c r="C17" s="11">
        <v>13</v>
      </c>
      <c r="D17" s="33">
        <v>43059</v>
      </c>
      <c r="F17">
        <f>(1-E17/E4)*100</f>
        <v>100</v>
      </c>
      <c r="AJ17" s="6"/>
    </row>
    <row r="18" spans="1:36">
      <c r="A18" s="11" t="s">
        <v>143</v>
      </c>
      <c r="C18" s="11">
        <v>14</v>
      </c>
      <c r="D18" s="33">
        <v>43087</v>
      </c>
      <c r="F18">
        <f>(1-E18/E4)*100</f>
        <v>100</v>
      </c>
      <c r="AJ18" s="6"/>
    </row>
    <row r="19" spans="1:36">
      <c r="A19" s="11" t="s">
        <v>143</v>
      </c>
      <c r="C19" s="11">
        <v>15</v>
      </c>
      <c r="D19" s="33">
        <v>43122</v>
      </c>
      <c r="F19">
        <f>(1-E19/E4)*100</f>
        <v>100</v>
      </c>
    </row>
    <row r="20" spans="1:36">
      <c r="C20" s="11">
        <v>16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18"/>
  <sheetViews>
    <sheetView topLeftCell="S1" zoomScale="130" zoomScaleNormal="13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56</v>
      </c>
      <c r="B4" s="11" t="s">
        <v>57</v>
      </c>
      <c r="C4" s="11">
        <v>0</v>
      </c>
      <c r="D4" s="33">
        <v>41715</v>
      </c>
      <c r="E4" s="10">
        <v>180.38</v>
      </c>
      <c r="G4" s="10">
        <v>61.22</v>
      </c>
      <c r="H4" s="10">
        <v>19.98</v>
      </c>
      <c r="I4" s="10">
        <v>8.41</v>
      </c>
      <c r="J4" s="11" t="s">
        <v>39</v>
      </c>
      <c r="K4" s="10">
        <v>59.97</v>
      </c>
      <c r="L4" s="10">
        <v>11.56</v>
      </c>
      <c r="M4" s="10">
        <v>12.61</v>
      </c>
      <c r="N4" s="13">
        <v>0</v>
      </c>
      <c r="O4">
        <f>G4-K4</f>
        <v>1.25</v>
      </c>
      <c r="P4">
        <f>H4-L4</f>
        <v>8.42</v>
      </c>
      <c r="Q4">
        <f>I4-M4</f>
        <v>-4.1999999999999993</v>
      </c>
      <c r="R4">
        <f>O4*O4</f>
        <v>1.5625</v>
      </c>
      <c r="S4">
        <f t="shared" ref="S4:T15" si="0">P4*P4</f>
        <v>70.8964</v>
      </c>
      <c r="T4">
        <f t="shared" si="0"/>
        <v>17.639999999999993</v>
      </c>
      <c r="U4">
        <f>SQRT(R4+S4+T4)</f>
        <v>9.4920440369817065</v>
      </c>
      <c r="W4" s="6"/>
      <c r="X4" s="6"/>
      <c r="Y4" s="3">
        <f>G4-K4</f>
        <v>1.25</v>
      </c>
      <c r="Z4" s="3">
        <f>H4-L4</f>
        <v>8.42</v>
      </c>
      <c r="AA4" s="3">
        <f>I4-M4</f>
        <v>-4.1999999999999993</v>
      </c>
      <c r="AB4" s="3">
        <f t="shared" ref="AB4:AB15" si="1">Y4*Y4</f>
        <v>1.5625</v>
      </c>
      <c r="AC4" s="3">
        <f t="shared" ref="AC4:AD15" si="2">Z4*Z4</f>
        <v>70.8964</v>
      </c>
      <c r="AD4" s="3">
        <f t="shared" si="2"/>
        <v>17.639999999999993</v>
      </c>
      <c r="AE4" s="3">
        <f t="shared" ref="AE4:AE15" si="3">SQRT(AB4+AC4+AD4)</f>
        <v>9.4920440369817065</v>
      </c>
      <c r="AF4" s="3"/>
      <c r="AG4" s="8"/>
      <c r="AH4" s="54"/>
      <c r="AJ4" s="6"/>
    </row>
    <row r="5" spans="1:36" s="6" customFormat="1" ht="16">
      <c r="A5" s="11" t="s">
        <v>56</v>
      </c>
      <c r="B5" s="11" t="s">
        <v>57</v>
      </c>
      <c r="C5" s="19">
        <v>1</v>
      </c>
      <c r="D5" s="36">
        <v>41758</v>
      </c>
      <c r="E5" s="16">
        <v>155.916</v>
      </c>
      <c r="F5" s="18">
        <f>(1-E5/E4)*100</f>
        <v>13.562479210555489</v>
      </c>
      <c r="G5" s="16">
        <v>61.59</v>
      </c>
      <c r="H5" s="16">
        <v>18.829999999999998</v>
      </c>
      <c r="I5" s="16">
        <v>9.58</v>
      </c>
      <c r="J5" s="19" t="s">
        <v>39</v>
      </c>
      <c r="K5" s="16">
        <v>61.54</v>
      </c>
      <c r="L5" s="16">
        <v>10.53</v>
      </c>
      <c r="M5" s="16">
        <v>13.63</v>
      </c>
      <c r="N5" s="17"/>
      <c r="O5">
        <f t="shared" ref="O5:Q15" si="4">G5-K5</f>
        <v>5.0000000000004263E-2</v>
      </c>
      <c r="P5">
        <f t="shared" si="4"/>
        <v>8.2999999999999989</v>
      </c>
      <c r="Q5">
        <f t="shared" si="4"/>
        <v>-4.0500000000000007</v>
      </c>
      <c r="R5">
        <f t="shared" ref="R5:T13" si="5">O5*O5</f>
        <v>2.5000000000004264E-3</v>
      </c>
      <c r="S5">
        <f t="shared" si="0"/>
        <v>68.889999999999986</v>
      </c>
      <c r="T5">
        <f t="shared" si="0"/>
        <v>16.402500000000007</v>
      </c>
      <c r="U5">
        <f t="shared" ref="U5:U14" si="6">SQRT(R5+S5+T5)</f>
        <v>9.235529221436094</v>
      </c>
      <c r="V5">
        <f>(1-U5/U4)*100</f>
        <v>2.7024191475114479</v>
      </c>
      <c r="W5" s="6">
        <f t="shared" ref="W5:W10" si="7">(F5*100+((100-F5)*V5))/100</f>
        <v>15.898383323003625</v>
      </c>
      <c r="X5" s="6">
        <f>D5-D4</f>
        <v>43</v>
      </c>
      <c r="Y5" s="3">
        <f>G5-K4</f>
        <v>1.6200000000000045</v>
      </c>
      <c r="Z5" s="3">
        <f>H5-L4</f>
        <v>7.2699999999999978</v>
      </c>
      <c r="AA5" s="3">
        <f>I5-M4</f>
        <v>-3.0299999999999994</v>
      </c>
      <c r="AB5" s="3">
        <f t="shared" si="1"/>
        <v>2.6244000000000147</v>
      </c>
      <c r="AC5" s="3">
        <f t="shared" si="2"/>
        <v>52.85289999999997</v>
      </c>
      <c r="AD5" s="3">
        <f t="shared" si="2"/>
        <v>9.1808999999999958</v>
      </c>
      <c r="AE5" s="3">
        <f t="shared" si="3"/>
        <v>8.041032272040697</v>
      </c>
      <c r="AF5" s="3">
        <f>(1-AE5/AE4)*100</f>
        <v>15.286610126204225</v>
      </c>
      <c r="AG5" s="8">
        <f t="shared" ref="AG5:AG15" si="8">(F5*100+((100-F5)*AF5))/100</f>
        <v>26.775846016394599</v>
      </c>
      <c r="AH5" s="55">
        <f>(1-E5/E4)*100</f>
        <v>13.562479210555489</v>
      </c>
      <c r="AI5">
        <f>(1-U5/U4)*100</f>
        <v>2.7024191475114479</v>
      </c>
      <c r="AJ5" s="6">
        <f>(AH5*100+((100-AH5)*AI5))/100</f>
        <v>15.898383323003625</v>
      </c>
    </row>
    <row r="6" spans="1:36" s="6" customFormat="1" ht="16">
      <c r="A6" s="11" t="s">
        <v>56</v>
      </c>
      <c r="B6" s="11" t="s">
        <v>57</v>
      </c>
      <c r="C6" s="19">
        <v>2</v>
      </c>
      <c r="D6" s="36">
        <v>41905</v>
      </c>
      <c r="E6" s="16">
        <v>128.33199999999999</v>
      </c>
      <c r="F6" s="18">
        <f>(1-E6/E4)*100</f>
        <v>28.854640204013748</v>
      </c>
      <c r="G6" s="16">
        <v>62.3</v>
      </c>
      <c r="H6" s="16">
        <v>18.32</v>
      </c>
      <c r="I6" s="16">
        <v>10.89</v>
      </c>
      <c r="J6" s="19" t="s">
        <v>39</v>
      </c>
      <c r="K6" s="16">
        <v>62.51</v>
      </c>
      <c r="L6" s="16">
        <v>13.03</v>
      </c>
      <c r="M6" s="16">
        <v>17.91</v>
      </c>
      <c r="N6" s="17"/>
      <c r="O6">
        <f>G6-K6</f>
        <v>-0.21000000000000085</v>
      </c>
      <c r="P6">
        <f t="shared" si="4"/>
        <v>5.2900000000000009</v>
      </c>
      <c r="Q6">
        <f t="shared" si="4"/>
        <v>-7.02</v>
      </c>
      <c r="R6">
        <f t="shared" si="5"/>
        <v>4.4100000000000361E-2</v>
      </c>
      <c r="S6">
        <f t="shared" si="0"/>
        <v>27.984100000000009</v>
      </c>
      <c r="T6">
        <f t="shared" si="0"/>
        <v>49.280399999999993</v>
      </c>
      <c r="U6">
        <f t="shared" si="6"/>
        <v>8.7925309211853211</v>
      </c>
      <c r="V6">
        <f>(1-U6/U4)*100</f>
        <v>7.369467662297291</v>
      </c>
      <c r="W6" s="6">
        <f t="shared" si="7"/>
        <v>34.097674487404014</v>
      </c>
      <c r="X6" s="6">
        <f t="shared" ref="X6:X9" si="9">D6-D5</f>
        <v>147</v>
      </c>
      <c r="Y6" s="3">
        <f>G6-K4</f>
        <v>2.3299999999999983</v>
      </c>
      <c r="Z6" s="3">
        <f>H6-L4</f>
        <v>6.76</v>
      </c>
      <c r="AA6" s="3">
        <f>I6-M4</f>
        <v>-1.7199999999999989</v>
      </c>
      <c r="AB6" s="3">
        <f t="shared" si="1"/>
        <v>5.4288999999999916</v>
      </c>
      <c r="AC6" s="3">
        <f t="shared" si="2"/>
        <v>45.697599999999994</v>
      </c>
      <c r="AD6" s="3">
        <f t="shared" si="2"/>
        <v>2.9583999999999961</v>
      </c>
      <c r="AE6" s="3">
        <f t="shared" si="3"/>
        <v>7.3542436728735048</v>
      </c>
      <c r="AF6" s="3">
        <f>(1-AE6/AE4)*100</f>
        <v>22.522023241560753</v>
      </c>
      <c r="AG6" s="8">
        <f t="shared" si="8"/>
        <v>44.878014672557789</v>
      </c>
      <c r="AH6" s="55">
        <f>(1-E6/E5)*100</f>
        <v>17.691577516098413</v>
      </c>
      <c r="AI6">
        <f t="shared" ref="AI6:AI9" si="10">(1-U6/U5)*100</f>
        <v>4.7966747722756775</v>
      </c>
      <c r="AJ6" s="6">
        <f>(AH6*100+((100-AH6)*AI6))/100</f>
        <v>21.639644852841801</v>
      </c>
    </row>
    <row r="7" spans="1:36" ht="16">
      <c r="A7" s="11" t="s">
        <v>56</v>
      </c>
      <c r="B7" s="11" t="s">
        <v>57</v>
      </c>
      <c r="C7" s="11">
        <v>3</v>
      </c>
      <c r="D7" s="33">
        <v>41967</v>
      </c>
      <c r="E7" s="10">
        <v>118.09099999999999</v>
      </c>
      <c r="F7">
        <f>(1-E7/E4)*100</f>
        <v>34.53209890231733</v>
      </c>
      <c r="G7" s="10">
        <v>65.510000000000005</v>
      </c>
      <c r="H7" s="10">
        <v>16.670000000000002</v>
      </c>
      <c r="I7" s="10">
        <v>9.2799999999999994</v>
      </c>
      <c r="J7" s="11" t="s">
        <v>39</v>
      </c>
      <c r="K7" s="10">
        <v>60.55</v>
      </c>
      <c r="L7" s="10">
        <v>10.51</v>
      </c>
      <c r="M7" s="10">
        <v>15.01</v>
      </c>
      <c r="O7">
        <f t="shared" si="4"/>
        <v>4.960000000000008</v>
      </c>
      <c r="P7">
        <f t="shared" si="4"/>
        <v>6.1600000000000019</v>
      </c>
      <c r="Q7">
        <f t="shared" si="4"/>
        <v>-5.73</v>
      </c>
      <c r="R7">
        <f t="shared" si="5"/>
        <v>24.601600000000079</v>
      </c>
      <c r="S7">
        <f t="shared" si="0"/>
        <v>37.94560000000002</v>
      </c>
      <c r="T7">
        <f t="shared" si="0"/>
        <v>32.832900000000002</v>
      </c>
      <c r="U7">
        <f t="shared" si="6"/>
        <v>9.7662735984611917</v>
      </c>
      <c r="V7">
        <f>(1-U7/U4)*100</f>
        <v>-2.8890464520715087</v>
      </c>
      <c r="W7" s="6">
        <f t="shared" si="7"/>
        <v>32.640700828409045</v>
      </c>
      <c r="X7" s="6">
        <f t="shared" si="9"/>
        <v>62</v>
      </c>
      <c r="Y7" s="3">
        <f>G7-K4</f>
        <v>5.5400000000000063</v>
      </c>
      <c r="Z7" s="3">
        <f>H7-L4</f>
        <v>5.1100000000000012</v>
      </c>
      <c r="AA7" s="3">
        <f>I7-M4</f>
        <v>-3.33</v>
      </c>
      <c r="AB7" s="3">
        <f t="shared" si="1"/>
        <v>30.691600000000069</v>
      </c>
      <c r="AC7" s="3">
        <f t="shared" si="2"/>
        <v>26.112100000000012</v>
      </c>
      <c r="AD7" s="3">
        <f t="shared" si="2"/>
        <v>11.088900000000001</v>
      </c>
      <c r="AE7" s="3">
        <f t="shared" si="3"/>
        <v>8.2396965963559641</v>
      </c>
      <c r="AF7" s="3">
        <f>(1-AE7/AE4)*100</f>
        <v>13.193653924765879</v>
      </c>
      <c r="AG7" s="8">
        <f t="shared" si="8"/>
        <v>43.169707204953582</v>
      </c>
      <c r="AH7" s="55">
        <f t="shared" ref="AH7:AH9" si="11">(1-E7/E6)*100</f>
        <v>7.980082909952313</v>
      </c>
      <c r="AI7">
        <f t="shared" si="10"/>
        <v>-11.074657410981281</v>
      </c>
      <c r="AJ7" s="6">
        <f>(AH7*100+((100-AH7)*AI7))/100</f>
        <v>-2.2108076576394833</v>
      </c>
    </row>
    <row r="8" spans="1:36" ht="16">
      <c r="A8" s="11" t="s">
        <v>56</v>
      </c>
      <c r="B8" s="11" t="s">
        <v>57</v>
      </c>
      <c r="C8" s="11">
        <v>4</v>
      </c>
      <c r="D8" s="33">
        <v>42083</v>
      </c>
      <c r="E8" s="10">
        <v>104.23399999999999</v>
      </c>
      <c r="F8">
        <f>(1-E8/E4)*100</f>
        <v>42.214214436190268</v>
      </c>
      <c r="G8" s="10">
        <v>66.290000000000006</v>
      </c>
      <c r="H8" s="10">
        <v>19.190000000000001</v>
      </c>
      <c r="I8" s="10">
        <v>8.14</v>
      </c>
      <c r="J8" s="11" t="s">
        <v>39</v>
      </c>
      <c r="K8" s="10">
        <v>64.27</v>
      </c>
      <c r="L8" s="10">
        <v>13.01</v>
      </c>
      <c r="M8" s="10">
        <v>13.04</v>
      </c>
      <c r="O8">
        <f t="shared" si="4"/>
        <v>2.0200000000000102</v>
      </c>
      <c r="P8">
        <f t="shared" si="4"/>
        <v>6.1800000000000015</v>
      </c>
      <c r="Q8">
        <f t="shared" si="4"/>
        <v>-4.8999999999999986</v>
      </c>
      <c r="R8">
        <f t="shared" si="5"/>
        <v>4.0804000000000418</v>
      </c>
      <c r="S8">
        <f t="shared" si="0"/>
        <v>38.192400000000021</v>
      </c>
      <c r="T8">
        <f t="shared" si="0"/>
        <v>24.009999999999987</v>
      </c>
      <c r="U8">
        <f t="shared" si="6"/>
        <v>8.1414249367048797</v>
      </c>
      <c r="V8">
        <f>(1-U8/U4)*100</f>
        <v>14.228959484540049</v>
      </c>
      <c r="W8" s="6">
        <f t="shared" si="7"/>
        <v>50.436530451887947</v>
      </c>
      <c r="X8" s="6">
        <f t="shared" si="9"/>
        <v>116</v>
      </c>
      <c r="Y8" s="3">
        <f>G8-K4</f>
        <v>6.3200000000000074</v>
      </c>
      <c r="Z8" s="3">
        <f>H8-L4</f>
        <v>7.6300000000000008</v>
      </c>
      <c r="AA8" s="3">
        <f>I8-M4</f>
        <v>-4.4699999999999989</v>
      </c>
      <c r="AB8" s="3">
        <f t="shared" si="1"/>
        <v>39.942400000000092</v>
      </c>
      <c r="AC8" s="3">
        <f t="shared" si="2"/>
        <v>58.21690000000001</v>
      </c>
      <c r="AD8" s="3">
        <f t="shared" si="2"/>
        <v>19.980899999999991</v>
      </c>
      <c r="AE8" s="3">
        <f t="shared" si="3"/>
        <v>10.869231803582077</v>
      </c>
      <c r="AF8" s="3">
        <f>(1-AE8/AE4)*100</f>
        <v>-14.508864067999937</v>
      </c>
      <c r="AG8" s="8">
        <f t="shared" si="8"/>
        <v>33.830153358111183</v>
      </c>
      <c r="AH8" s="55">
        <f t="shared" si="11"/>
        <v>11.734171105334024</v>
      </c>
      <c r="AI8">
        <f t="shared" si="10"/>
        <v>16.637345302432738</v>
      </c>
      <c r="AJ8" s="6">
        <f>(AH8*100+((100-AH8)*AI8))/100</f>
        <v>26.41926184259405</v>
      </c>
    </row>
    <row r="9" spans="1:36" ht="16">
      <c r="A9" s="11" t="s">
        <v>56</v>
      </c>
      <c r="B9" s="11" t="s">
        <v>57</v>
      </c>
      <c r="C9" s="11">
        <v>5</v>
      </c>
      <c r="D9" s="33">
        <v>42290</v>
      </c>
      <c r="E9" s="10">
        <v>110.056</v>
      </c>
      <c r="F9">
        <f>(1-E9/E4)*100</f>
        <v>38.986583878478761</v>
      </c>
      <c r="G9" s="10">
        <v>65.87</v>
      </c>
      <c r="H9" s="10">
        <v>18.329999999999998</v>
      </c>
      <c r="I9" s="10">
        <v>10.37</v>
      </c>
      <c r="J9" s="11" t="s">
        <v>39</v>
      </c>
      <c r="K9" s="10">
        <v>64.680000000000007</v>
      </c>
      <c r="L9" s="10">
        <v>12.16</v>
      </c>
      <c r="M9" s="10">
        <v>17.64</v>
      </c>
      <c r="O9">
        <f t="shared" si="4"/>
        <v>1.1899999999999977</v>
      </c>
      <c r="P9">
        <f t="shared" si="4"/>
        <v>6.1699999999999982</v>
      </c>
      <c r="Q9">
        <f t="shared" si="4"/>
        <v>-7.2700000000000014</v>
      </c>
      <c r="R9">
        <f t="shared" si="5"/>
        <v>1.4160999999999946</v>
      </c>
      <c r="S9">
        <f t="shared" si="5"/>
        <v>38.068899999999978</v>
      </c>
      <c r="T9">
        <f t="shared" si="5"/>
        <v>52.85290000000002</v>
      </c>
      <c r="U9">
        <f>SQRT(R9+S9+T9)</f>
        <v>9.6092611578622424</v>
      </c>
      <c r="V9">
        <f>(1-U9/U4)*100</f>
        <v>-1.2348986206116352</v>
      </c>
      <c r="W9" s="6">
        <f t="shared" si="7"/>
        <v>38.23313004440606</v>
      </c>
      <c r="X9" s="6">
        <f t="shared" si="9"/>
        <v>207</v>
      </c>
      <c r="Y9" s="3">
        <f>G9-K4</f>
        <v>5.9000000000000057</v>
      </c>
      <c r="Z9" s="3">
        <f>H9-L4</f>
        <v>6.7699999999999978</v>
      </c>
      <c r="AA9" s="3">
        <f>I9-M4</f>
        <v>-2.2400000000000002</v>
      </c>
      <c r="AB9" s="3">
        <f t="shared" si="1"/>
        <v>34.810000000000066</v>
      </c>
      <c r="AC9" s="3">
        <f>Z9*Z9</f>
        <v>45.832899999999967</v>
      </c>
      <c r="AD9" s="3">
        <f>AA9*AA9</f>
        <v>5.0176000000000007</v>
      </c>
      <c r="AE9" s="3">
        <f t="shared" si="3"/>
        <v>9.2552957813351391</v>
      </c>
      <c r="AF9" s="3">
        <f>(1-AE9/AE4)*100</f>
        <v>2.494175698344625</v>
      </c>
      <c r="AG9" s="8">
        <f t="shared" si="8"/>
        <v>40.508365676111623</v>
      </c>
      <c r="AH9" s="55">
        <f t="shared" si="11"/>
        <v>-5.5855095266419852</v>
      </c>
      <c r="AI9">
        <f t="shared" si="10"/>
        <v>-18.029229926812395</v>
      </c>
      <c r="AJ9" s="6">
        <f>(AH9*100+((100-AH9)*AI9))/100</f>
        <v>-24.621763808596675</v>
      </c>
    </row>
    <row r="10" spans="1:36">
      <c r="C10" s="11">
        <v>5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-59.97</v>
      </c>
      <c r="Z10" s="3">
        <f>H10-L4</f>
        <v>-11.56</v>
      </c>
      <c r="AA10" s="3">
        <f>I10-M4</f>
        <v>-12.61</v>
      </c>
      <c r="AB10" s="3">
        <f t="shared" si="1"/>
        <v>3596.4008999999996</v>
      </c>
      <c r="AC10" s="3">
        <f>Z10*Z10</f>
        <v>133.6336</v>
      </c>
      <c r="AD10" s="3">
        <f>AA10*AA10</f>
        <v>159.01209999999998</v>
      </c>
      <c r="AE10" s="3">
        <f t="shared" si="3"/>
        <v>62.362220935434941</v>
      </c>
      <c r="AF10" s="3">
        <f>(1-AE10/AE4)*100</f>
        <v>-556.99464406683228</v>
      </c>
      <c r="AG10" s="8">
        <f t="shared" si="8"/>
        <v>-556.99464406683228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-59.97</v>
      </c>
      <c r="Z11" s="3">
        <f>H11-L4</f>
        <v>-11.56</v>
      </c>
      <c r="AA11" s="3">
        <f>I11-M4</f>
        <v>-12.61</v>
      </c>
      <c r="AB11" s="3">
        <f t="shared" si="1"/>
        <v>3596.4008999999996</v>
      </c>
      <c r="AC11" s="3">
        <f t="shared" si="2"/>
        <v>133.6336</v>
      </c>
      <c r="AD11" s="3">
        <f t="shared" si="2"/>
        <v>159.01209999999998</v>
      </c>
      <c r="AE11" s="3">
        <f t="shared" si="3"/>
        <v>62.362220935434941</v>
      </c>
      <c r="AF11" s="3">
        <f>(1-AE11/AE4)*100</f>
        <v>-556.99464406683228</v>
      </c>
      <c r="AG11" s="8">
        <f t="shared" si="8"/>
        <v>-556.99464406683228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-59.97</v>
      </c>
      <c r="Z12" s="3">
        <f>H12-L4</f>
        <v>-11.56</v>
      </c>
      <c r="AA12" s="3">
        <f>I12-M4</f>
        <v>-12.61</v>
      </c>
      <c r="AB12" s="3">
        <f t="shared" si="1"/>
        <v>3596.4008999999996</v>
      </c>
      <c r="AC12" s="3">
        <f t="shared" si="2"/>
        <v>133.6336</v>
      </c>
      <c r="AD12" s="3">
        <f t="shared" si="2"/>
        <v>159.01209999999998</v>
      </c>
      <c r="AE12" s="3">
        <f t="shared" si="3"/>
        <v>62.362220935434941</v>
      </c>
      <c r="AF12" s="3">
        <f>(1-AE12/AE5)*100</f>
        <v>-675.54993967967653</v>
      </c>
      <c r="AG12" s="8">
        <f t="shared" si="8"/>
        <v>-675.54993967967641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-59.97</v>
      </c>
      <c r="Z13" s="3">
        <f>H13-L4</f>
        <v>-11.56</v>
      </c>
      <c r="AA13" s="3">
        <f>I13-M4</f>
        <v>-12.61</v>
      </c>
      <c r="AB13" s="3">
        <f t="shared" si="1"/>
        <v>3596.4008999999996</v>
      </c>
      <c r="AC13" s="3">
        <f t="shared" si="2"/>
        <v>133.6336</v>
      </c>
      <c r="AD13" s="3">
        <f t="shared" si="2"/>
        <v>159.01209999999998</v>
      </c>
      <c r="AE13" s="3">
        <f t="shared" si="3"/>
        <v>62.362220935434941</v>
      </c>
      <c r="AF13" s="3">
        <f>(1-AE13/AE6)*100</f>
        <v>-747.97599466905228</v>
      </c>
      <c r="AG13" s="8">
        <f t="shared" si="8"/>
        <v>-747.97599466905228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-59.97</v>
      </c>
      <c r="Z14" s="3">
        <f>H14-L4</f>
        <v>-11.56</v>
      </c>
      <c r="AA14" s="3">
        <f>I14-M4</f>
        <v>-12.61</v>
      </c>
      <c r="AB14" s="3">
        <f t="shared" si="1"/>
        <v>3596.4008999999996</v>
      </c>
      <c r="AC14" s="3">
        <f t="shared" si="2"/>
        <v>133.6336</v>
      </c>
      <c r="AD14" s="3">
        <f t="shared" si="2"/>
        <v>159.01209999999998</v>
      </c>
      <c r="AE14" s="3">
        <f t="shared" si="3"/>
        <v>62.362220935434941</v>
      </c>
      <c r="AF14" s="3">
        <f>(1-AE14/AE7)*100</f>
        <v>-656.8509374849416</v>
      </c>
      <c r="AG14" s="8">
        <f t="shared" si="8"/>
        <v>-656.85093748494148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-59.97</v>
      </c>
      <c r="Z15" s="3">
        <f>H15-L4</f>
        <v>-11.56</v>
      </c>
      <c r="AA15" s="3">
        <f>I15-M4</f>
        <v>-12.61</v>
      </c>
      <c r="AB15" s="3">
        <f t="shared" si="1"/>
        <v>3596.4008999999996</v>
      </c>
      <c r="AC15" s="3">
        <f t="shared" si="2"/>
        <v>133.6336</v>
      </c>
      <c r="AD15" s="3">
        <f>AA15*AA15</f>
        <v>159.01209999999998</v>
      </c>
      <c r="AE15" s="3">
        <f t="shared" si="3"/>
        <v>62.362220935434941</v>
      </c>
      <c r="AF15" s="3">
        <f>(1-AE15/AE8)*100</f>
        <v>-473.75003185489868</v>
      </c>
      <c r="AG15" s="8">
        <f t="shared" si="8"/>
        <v>-473.75003185489868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8"/>
  <sheetViews>
    <sheetView zoomScale="119" zoomScaleNormal="120" workbookViewId="0">
      <selection activeCell="C5" sqref="C5:C1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58</v>
      </c>
      <c r="B4" s="11" t="s">
        <v>59</v>
      </c>
      <c r="C4" s="11">
        <v>0</v>
      </c>
      <c r="D4" s="33">
        <v>41554</v>
      </c>
      <c r="E4" s="10">
        <v>50.128399999999999</v>
      </c>
      <c r="G4" s="10">
        <v>70.239999999999995</v>
      </c>
      <c r="H4" s="10">
        <v>26.17</v>
      </c>
      <c r="I4" s="10">
        <v>9.9499999999999993</v>
      </c>
      <c r="J4" s="11" t="s">
        <v>39</v>
      </c>
      <c r="K4" s="10">
        <v>75.61</v>
      </c>
      <c r="L4" s="10">
        <v>16.46</v>
      </c>
      <c r="M4" s="10">
        <v>11.72</v>
      </c>
      <c r="N4" s="13">
        <v>0</v>
      </c>
      <c r="O4">
        <f>G4-K4</f>
        <v>-5.3700000000000045</v>
      </c>
      <c r="P4">
        <f>H4-L4</f>
        <v>9.7100000000000009</v>
      </c>
      <c r="Q4">
        <f>I4-M4</f>
        <v>-1.7700000000000014</v>
      </c>
      <c r="R4">
        <f>O4*O4</f>
        <v>28.83690000000005</v>
      </c>
      <c r="S4">
        <f t="shared" ref="S4:T17" si="0">P4*P4</f>
        <v>94.284100000000024</v>
      </c>
      <c r="T4">
        <f t="shared" si="0"/>
        <v>3.1329000000000047</v>
      </c>
      <c r="U4">
        <f>SQRT(R4+S4+T4)</f>
        <v>11.236276073504071</v>
      </c>
      <c r="W4" s="6"/>
      <c r="X4" s="6"/>
      <c r="Y4" s="3">
        <f>G4-K4</f>
        <v>-5.3700000000000045</v>
      </c>
      <c r="Z4" s="3">
        <f>H4-L4</f>
        <v>9.7100000000000009</v>
      </c>
      <c r="AA4" s="3">
        <f>I4-M4</f>
        <v>-1.7700000000000014</v>
      </c>
      <c r="AB4" s="3">
        <f t="shared" ref="AB4:AB17" si="1">Y4*Y4</f>
        <v>28.83690000000005</v>
      </c>
      <c r="AC4" s="3">
        <f t="shared" ref="AC4:AD17" si="2">Z4*Z4</f>
        <v>94.284100000000024</v>
      </c>
      <c r="AD4" s="3">
        <f t="shared" si="2"/>
        <v>3.1329000000000047</v>
      </c>
      <c r="AE4" s="3">
        <f t="shared" ref="AE4:AE17" si="3">SQRT(AB4+AC4+AD4)</f>
        <v>11.236276073504071</v>
      </c>
      <c r="AF4" s="3"/>
      <c r="AG4" s="8"/>
      <c r="AH4" s="54"/>
      <c r="AJ4" s="6"/>
    </row>
    <row r="5" spans="1:36" s="6" customFormat="1" ht="16">
      <c r="A5" s="11" t="s">
        <v>58</v>
      </c>
      <c r="B5" s="11" t="s">
        <v>59</v>
      </c>
      <c r="C5" s="19">
        <v>1</v>
      </c>
      <c r="D5" s="36">
        <v>41590</v>
      </c>
      <c r="E5" s="16">
        <v>42.927999999999997</v>
      </c>
      <c r="F5" s="18">
        <f>(1-E5/E4)*100</f>
        <v>14.363913470208512</v>
      </c>
      <c r="G5" s="16">
        <v>72.98</v>
      </c>
      <c r="H5" s="16">
        <v>23.52</v>
      </c>
      <c r="I5" s="16">
        <v>12.26</v>
      </c>
      <c r="J5" s="19" t="s">
        <v>39</v>
      </c>
      <c r="K5" s="16">
        <v>78.62</v>
      </c>
      <c r="L5" s="16">
        <v>15.46</v>
      </c>
      <c r="M5" s="16">
        <v>16.670000000000002</v>
      </c>
      <c r="N5" s="17"/>
      <c r="O5">
        <f t="shared" ref="O5:Q17" si="4">G5-K5</f>
        <v>-5.6400000000000006</v>
      </c>
      <c r="P5">
        <f t="shared" si="4"/>
        <v>8.0599999999999987</v>
      </c>
      <c r="Q5">
        <f t="shared" si="4"/>
        <v>-4.4100000000000019</v>
      </c>
      <c r="R5">
        <f t="shared" ref="R5:T15" si="5">O5*O5</f>
        <v>31.809600000000007</v>
      </c>
      <c r="S5">
        <f t="shared" si="0"/>
        <v>64.963599999999985</v>
      </c>
      <c r="T5">
        <f t="shared" si="0"/>
        <v>19.448100000000018</v>
      </c>
      <c r="U5">
        <f t="shared" ref="U5:U16" si="6">SQRT(R5+S5+T5)</f>
        <v>10.780598313637329</v>
      </c>
      <c r="V5">
        <f>(1-U5/U4)*100</f>
        <v>4.0554161973757612</v>
      </c>
      <c r="W5" s="6">
        <f t="shared" ref="W5:W12" si="7">(F5*100+((100-F5)*V5))/100</f>
        <v>17.836813194136397</v>
      </c>
      <c r="X5" s="6">
        <f>D5-D4</f>
        <v>36</v>
      </c>
      <c r="Y5" s="3">
        <f>G5-K4</f>
        <v>-2.6299999999999955</v>
      </c>
      <c r="Z5" s="3">
        <f>H5-L4</f>
        <v>7.0599999999999987</v>
      </c>
      <c r="AA5" s="3">
        <f>I5-M4</f>
        <v>0.53999999999999915</v>
      </c>
      <c r="AB5" s="3">
        <f t="shared" si="1"/>
        <v>6.9168999999999761</v>
      </c>
      <c r="AC5" s="3">
        <f t="shared" si="2"/>
        <v>49.843599999999981</v>
      </c>
      <c r="AD5" s="3">
        <f t="shared" si="2"/>
        <v>0.29159999999999908</v>
      </c>
      <c r="AE5" s="3">
        <f t="shared" si="3"/>
        <v>7.5532840539728126</v>
      </c>
      <c r="AF5" s="3">
        <f>(1-AE5/AE4)*100</f>
        <v>32.77769249739255</v>
      </c>
      <c r="AG5" s="8">
        <f t="shared" ref="AG5:AG17" si="8">(F5*100+((100-F5)*AF5))/100</f>
        <v>42.433446579744569</v>
      </c>
      <c r="AH5" s="55">
        <f>(1-E5/E4)*100</f>
        <v>14.363913470208512</v>
      </c>
      <c r="AI5"/>
    </row>
    <row r="6" spans="1:36" s="6" customFormat="1" ht="16">
      <c r="A6" s="11" t="s">
        <v>143</v>
      </c>
      <c r="B6" s="11"/>
      <c r="C6" s="19">
        <v>2</v>
      </c>
      <c r="D6" s="33">
        <v>41617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14" si="9">D6-D5</f>
        <v>27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</row>
    <row r="7" spans="1:36" s="6" customFormat="1" ht="16">
      <c r="A7" s="11" t="s">
        <v>143</v>
      </c>
      <c r="B7" s="11"/>
      <c r="C7" s="19">
        <v>3</v>
      </c>
      <c r="D7" s="36">
        <v>41667</v>
      </c>
      <c r="E7" s="16"/>
      <c r="F7" s="18">
        <f>(1-E7/E4)*100</f>
        <v>100</v>
      </c>
      <c r="G7" s="16"/>
      <c r="H7" s="16"/>
      <c r="I7" s="16"/>
      <c r="J7" s="19"/>
      <c r="K7" s="16"/>
      <c r="L7" s="16"/>
      <c r="M7" s="16"/>
      <c r="N7" s="17"/>
      <c r="O7"/>
      <c r="P7"/>
      <c r="Q7"/>
      <c r="R7"/>
      <c r="S7"/>
      <c r="T7"/>
      <c r="U7"/>
      <c r="V7"/>
      <c r="X7" s="6">
        <f t="shared" si="9"/>
        <v>50</v>
      </c>
      <c r="Y7" s="3"/>
      <c r="Z7" s="3"/>
      <c r="AA7" s="3"/>
      <c r="AB7" s="3"/>
      <c r="AC7" s="3"/>
      <c r="AD7" s="3"/>
      <c r="AE7" s="3"/>
      <c r="AF7" s="3"/>
      <c r="AG7" s="8"/>
      <c r="AH7" s="55"/>
      <c r="AI7"/>
    </row>
    <row r="8" spans="1:36" s="6" customFormat="1" ht="16">
      <c r="A8" s="11" t="s">
        <v>58</v>
      </c>
      <c r="B8" s="11" t="s">
        <v>59</v>
      </c>
      <c r="C8" s="19">
        <v>4</v>
      </c>
      <c r="D8" s="36">
        <v>41729</v>
      </c>
      <c r="E8" s="16">
        <v>33.151600000000002</v>
      </c>
      <c r="F8" s="18">
        <f>(1-E8/E4)*100</f>
        <v>33.866630492894245</v>
      </c>
      <c r="G8" s="16">
        <v>76.23</v>
      </c>
      <c r="H8" s="16">
        <v>21.35</v>
      </c>
      <c r="I8" s="16">
        <v>10.59</v>
      </c>
      <c r="J8" s="19" t="s">
        <v>39</v>
      </c>
      <c r="K8" s="16">
        <v>79.61</v>
      </c>
      <c r="L8" s="16">
        <v>15.22</v>
      </c>
      <c r="M8" s="16">
        <v>10.77</v>
      </c>
      <c r="N8" s="17"/>
      <c r="O8">
        <f>G8-K8</f>
        <v>-3.3799999999999955</v>
      </c>
      <c r="P8">
        <f t="shared" si="4"/>
        <v>6.1300000000000008</v>
      </c>
      <c r="Q8">
        <f t="shared" si="4"/>
        <v>-0.17999999999999972</v>
      </c>
      <c r="R8">
        <f t="shared" si="5"/>
        <v>11.42439999999997</v>
      </c>
      <c r="S8">
        <f t="shared" si="0"/>
        <v>37.576900000000009</v>
      </c>
      <c r="T8">
        <f t="shared" si="0"/>
        <v>3.2399999999999901E-2</v>
      </c>
      <c r="U8">
        <f t="shared" si="6"/>
        <v>7.0024067291182099</v>
      </c>
      <c r="V8">
        <f>(1-U8/U4)*100</f>
        <v>37.68036061671377</v>
      </c>
      <c r="W8" s="6">
        <f t="shared" si="7"/>
        <v>58.785922611155513</v>
      </c>
      <c r="X8" s="6">
        <f t="shared" si="9"/>
        <v>62</v>
      </c>
      <c r="Y8" s="3">
        <f>G8-K4</f>
        <v>0.62000000000000455</v>
      </c>
      <c r="Z8" s="3">
        <f>H8-L4</f>
        <v>4.8900000000000006</v>
      </c>
      <c r="AA8" s="3">
        <f>I8-M4</f>
        <v>-1.1300000000000008</v>
      </c>
      <c r="AB8" s="3">
        <f t="shared" si="1"/>
        <v>0.38440000000000563</v>
      </c>
      <c r="AC8" s="3">
        <f t="shared" si="2"/>
        <v>23.912100000000006</v>
      </c>
      <c r="AD8" s="3">
        <f t="shared" si="2"/>
        <v>1.2769000000000017</v>
      </c>
      <c r="AE8" s="3">
        <f t="shared" si="3"/>
        <v>5.0570149297782399</v>
      </c>
      <c r="AF8" s="3">
        <f>(1-AE8/AE4)*100</f>
        <v>54.993852974981309</v>
      </c>
      <c r="AG8" s="8">
        <f t="shared" si="8"/>
        <v>70.235918487033103</v>
      </c>
      <c r="AH8" s="55"/>
      <c r="AI8"/>
    </row>
    <row r="9" spans="1:36" ht="16">
      <c r="A9" s="11" t="s">
        <v>58</v>
      </c>
      <c r="B9" s="11" t="s">
        <v>59</v>
      </c>
      <c r="C9" s="11">
        <v>5</v>
      </c>
      <c r="D9" s="33">
        <v>41960</v>
      </c>
      <c r="E9" s="10">
        <v>35.781599999999997</v>
      </c>
      <c r="F9">
        <f>(1-E9/E4)*100</f>
        <v>28.620103574021915</v>
      </c>
      <c r="G9" s="10">
        <v>72.77</v>
      </c>
      <c r="H9" s="10">
        <v>22.24</v>
      </c>
      <c r="I9" s="10">
        <v>10.66</v>
      </c>
      <c r="J9" s="11" t="s">
        <v>39</v>
      </c>
      <c r="K9" s="10">
        <v>78.17</v>
      </c>
      <c r="L9" s="10">
        <v>14.89</v>
      </c>
      <c r="M9" s="10">
        <v>14.35</v>
      </c>
      <c r="O9">
        <f t="shared" si="4"/>
        <v>-5.4000000000000057</v>
      </c>
      <c r="P9">
        <f t="shared" si="4"/>
        <v>7.3499999999999979</v>
      </c>
      <c r="Q9">
        <f t="shared" si="4"/>
        <v>-3.6899999999999995</v>
      </c>
      <c r="R9">
        <f t="shared" si="5"/>
        <v>29.160000000000061</v>
      </c>
      <c r="S9">
        <f t="shared" si="0"/>
        <v>54.022499999999965</v>
      </c>
      <c r="T9">
        <f t="shared" si="0"/>
        <v>13.616099999999996</v>
      </c>
      <c r="U9">
        <f t="shared" si="6"/>
        <v>9.8386279531243588</v>
      </c>
      <c r="V9">
        <f>(1-U9/U4)*100</f>
        <v>12.438712890612081</v>
      </c>
      <c r="W9" s="6">
        <f t="shared" si="7"/>
        <v>37.498843952065606</v>
      </c>
      <c r="X9" s="6">
        <f t="shared" si="9"/>
        <v>231</v>
      </c>
      <c r="Y9" s="3">
        <f>G9-K4</f>
        <v>-2.8400000000000034</v>
      </c>
      <c r="Z9" s="3">
        <f>H9-L4</f>
        <v>5.7799999999999976</v>
      </c>
      <c r="AA9" s="3">
        <f>I9-M4</f>
        <v>-1.0600000000000005</v>
      </c>
      <c r="AB9" s="3">
        <f t="shared" si="1"/>
        <v>8.0656000000000194</v>
      </c>
      <c r="AC9" s="3">
        <f t="shared" si="2"/>
        <v>33.408399999999972</v>
      </c>
      <c r="AD9" s="3">
        <f t="shared" si="2"/>
        <v>1.123600000000001</v>
      </c>
      <c r="AE9" s="3">
        <f t="shared" si="3"/>
        <v>6.5266836908187909</v>
      </c>
      <c r="AF9" s="3">
        <f>(1-AE9/AE4)*100</f>
        <v>41.914174695216232</v>
      </c>
      <c r="AG9" s="8">
        <f t="shared" si="8"/>
        <v>58.538398059270776</v>
      </c>
      <c r="AH9" s="55">
        <f t="shared" ref="AH9:AH14" si="10">(1-E9/E8)*100</f>
        <v>-7.9332520903968362</v>
      </c>
      <c r="AI9">
        <f t="shared" ref="AI9:AI14" si="11">(1-U9/U8)*100</f>
        <v>-40.503520199879972</v>
      </c>
      <c r="AJ9" s="6">
        <f>(AH9*100+((100-AH9)*AI9))/100</f>
        <v>-51.650018653218098</v>
      </c>
    </row>
    <row r="10" spans="1:36" ht="16">
      <c r="A10" s="11" t="s">
        <v>58</v>
      </c>
      <c r="B10" s="11" t="s">
        <v>59</v>
      </c>
      <c r="C10" s="11">
        <v>6</v>
      </c>
      <c r="D10" s="33">
        <v>42038</v>
      </c>
      <c r="E10" s="10">
        <v>19.682600000000001</v>
      </c>
      <c r="F10">
        <f>(1-E10/E4)*100</f>
        <v>60.735630899849191</v>
      </c>
      <c r="G10" s="10">
        <v>77.75</v>
      </c>
      <c r="H10" s="10">
        <v>20.41</v>
      </c>
      <c r="I10" s="10">
        <v>11.51</v>
      </c>
      <c r="J10" s="11" t="s">
        <v>39</v>
      </c>
      <c r="K10" s="10">
        <v>79.86</v>
      </c>
      <c r="L10" s="10">
        <v>16.43</v>
      </c>
      <c r="M10" s="10">
        <v>14.28</v>
      </c>
      <c r="O10">
        <f t="shared" si="4"/>
        <v>-2.1099999999999994</v>
      </c>
      <c r="P10">
        <f t="shared" si="4"/>
        <v>3.9800000000000004</v>
      </c>
      <c r="Q10">
        <f t="shared" si="4"/>
        <v>-2.7699999999999996</v>
      </c>
      <c r="R10">
        <f t="shared" si="5"/>
        <v>4.4520999999999979</v>
      </c>
      <c r="S10">
        <f t="shared" si="0"/>
        <v>15.840400000000004</v>
      </c>
      <c r="T10">
        <f t="shared" si="0"/>
        <v>7.6728999999999976</v>
      </c>
      <c r="U10">
        <f t="shared" si="6"/>
        <v>5.288232218804314</v>
      </c>
      <c r="V10">
        <f>(1-U10/U4)*100</f>
        <v>52.936077894398323</v>
      </c>
      <c r="W10" s="6">
        <f t="shared" si="7"/>
        <v>81.520647911449089</v>
      </c>
      <c r="X10" s="6">
        <f t="shared" si="9"/>
        <v>78</v>
      </c>
      <c r="Y10" s="3">
        <f>G10-K4</f>
        <v>2.1400000000000006</v>
      </c>
      <c r="Z10" s="3">
        <f>H10-L4</f>
        <v>3.9499999999999993</v>
      </c>
      <c r="AA10" s="3">
        <f>I10-M4</f>
        <v>-0.21000000000000085</v>
      </c>
      <c r="AB10" s="3">
        <f t="shared" si="1"/>
        <v>4.5796000000000028</v>
      </c>
      <c r="AC10" s="3">
        <f t="shared" si="2"/>
        <v>15.602499999999994</v>
      </c>
      <c r="AD10" s="3">
        <f t="shared" si="2"/>
        <v>4.4100000000000361E-2</v>
      </c>
      <c r="AE10" s="3">
        <f t="shared" si="3"/>
        <v>4.4973547780890044</v>
      </c>
      <c r="AF10" s="3">
        <f>(1-AE10/AE4)*100</f>
        <v>59.974686019916476</v>
      </c>
      <c r="AG10" s="8">
        <f t="shared" si="8"/>
        <v>84.284312985365744</v>
      </c>
      <c r="AH10" s="55">
        <f t="shared" si="10"/>
        <v>44.992398327632074</v>
      </c>
      <c r="AI10">
        <f t="shared" si="11"/>
        <v>46.25030803075564</v>
      </c>
      <c r="AJ10" s="6">
        <f t="shared" ref="AJ10:AJ14" si="12">(AH10*100+((100-AH10)*AI10))/100</f>
        <v>70.433583541433322</v>
      </c>
    </row>
    <row r="11" spans="1:36" ht="16">
      <c r="A11" s="11" t="s">
        <v>58</v>
      </c>
      <c r="B11" s="11" t="s">
        <v>59</v>
      </c>
      <c r="C11" s="11">
        <v>7</v>
      </c>
      <c r="D11" s="33">
        <v>42069</v>
      </c>
      <c r="E11" s="10">
        <v>16.702100000000002</v>
      </c>
      <c r="F11">
        <f>(1-E11/E4)*100</f>
        <v>66.681362261711925</v>
      </c>
      <c r="G11" s="10">
        <v>79.16</v>
      </c>
      <c r="H11" s="10">
        <v>21.2</v>
      </c>
      <c r="I11" s="10">
        <v>10.57</v>
      </c>
      <c r="J11" s="11" t="s">
        <v>39</v>
      </c>
      <c r="K11" s="10">
        <v>78.62</v>
      </c>
      <c r="L11" s="10">
        <v>16.87</v>
      </c>
      <c r="M11" s="10">
        <v>13.98</v>
      </c>
      <c r="O11">
        <f t="shared" si="4"/>
        <v>0.53999999999999204</v>
      </c>
      <c r="P11">
        <f t="shared" si="4"/>
        <v>4.3299999999999983</v>
      </c>
      <c r="Q11">
        <f t="shared" si="4"/>
        <v>-3.41</v>
      </c>
      <c r="R11">
        <f t="shared" si="5"/>
        <v>0.29159999999999142</v>
      </c>
      <c r="S11">
        <f t="shared" si="5"/>
        <v>18.748899999999985</v>
      </c>
      <c r="T11">
        <f t="shared" si="5"/>
        <v>11.628100000000002</v>
      </c>
      <c r="U11">
        <f>SQRT(R11+S11+T11)</f>
        <v>5.5379237986812333</v>
      </c>
      <c r="V11">
        <f>(1-U11/U4)*100</f>
        <v>50.713886322711076</v>
      </c>
      <c r="W11" s="6">
        <f t="shared" si="7"/>
        <v>83.578538328583249</v>
      </c>
      <c r="X11" s="6">
        <f t="shared" si="9"/>
        <v>31</v>
      </c>
      <c r="Y11" s="3">
        <f>G11-K4</f>
        <v>3.5499999999999972</v>
      </c>
      <c r="Z11" s="3">
        <f>H11-L4</f>
        <v>4.7399999999999984</v>
      </c>
      <c r="AA11" s="3">
        <f>I11-M4</f>
        <v>-1.1500000000000004</v>
      </c>
      <c r="AB11" s="3">
        <f t="shared" si="1"/>
        <v>12.60249999999998</v>
      </c>
      <c r="AC11" s="3">
        <f>Z11*Z11</f>
        <v>22.467599999999987</v>
      </c>
      <c r="AD11" s="3">
        <f>AA11*AA11</f>
        <v>1.3225000000000009</v>
      </c>
      <c r="AE11" s="3">
        <f t="shared" si="3"/>
        <v>6.0326279513989558</v>
      </c>
      <c r="AF11" s="3">
        <f>(1-AE11/AE4)*100</f>
        <v>46.311145152224263</v>
      </c>
      <c r="AG11" s="8">
        <f t="shared" si="8"/>
        <v>82.111604947434301</v>
      </c>
      <c r="AH11" s="55">
        <f t="shared" si="10"/>
        <v>15.142816497820411</v>
      </c>
      <c r="AI11">
        <f t="shared" si="11"/>
        <v>-4.7216455243596522</v>
      </c>
      <c r="AJ11" s="6">
        <f t="shared" si="12"/>
        <v>11.136161090892092</v>
      </c>
    </row>
    <row r="12" spans="1:36" ht="16">
      <c r="A12" s="11" t="s">
        <v>58</v>
      </c>
      <c r="B12" s="11" t="s">
        <v>59</v>
      </c>
      <c r="C12" s="11">
        <v>8</v>
      </c>
      <c r="D12" s="33">
        <v>42292</v>
      </c>
      <c r="E12" s="10">
        <v>22.8765</v>
      </c>
      <c r="F12">
        <f>(1-E12/E4)*100</f>
        <v>54.364192753010279</v>
      </c>
      <c r="G12" s="10">
        <v>73.17</v>
      </c>
      <c r="H12" s="10">
        <v>24.26</v>
      </c>
      <c r="I12" s="10">
        <v>9.85</v>
      </c>
      <c r="J12" s="11" t="s">
        <v>39</v>
      </c>
      <c r="K12" s="10">
        <v>78.08</v>
      </c>
      <c r="L12" s="10">
        <v>18.7</v>
      </c>
      <c r="M12" s="10">
        <v>12.01</v>
      </c>
      <c r="O12">
        <f t="shared" si="4"/>
        <v>-4.9099999999999966</v>
      </c>
      <c r="P12">
        <f t="shared" si="4"/>
        <v>5.5600000000000023</v>
      </c>
      <c r="Q12">
        <f t="shared" si="4"/>
        <v>-2.16</v>
      </c>
      <c r="R12">
        <f t="shared" si="5"/>
        <v>24.108099999999965</v>
      </c>
      <c r="S12">
        <f t="shared" si="5"/>
        <v>30.913600000000024</v>
      </c>
      <c r="T12">
        <f t="shared" si="5"/>
        <v>4.6656000000000004</v>
      </c>
      <c r="U12">
        <f>SQRT(R12+S12+T12)</f>
        <v>7.7257556264743439</v>
      </c>
      <c r="V12">
        <f>(1-U12/U4)*100</f>
        <v>31.242739356571892</v>
      </c>
      <c r="W12" s="6">
        <f t="shared" si="7"/>
        <v>68.62206906445482</v>
      </c>
      <c r="X12" s="6">
        <f t="shared" si="9"/>
        <v>223</v>
      </c>
      <c r="Y12" s="3">
        <f>G12-K4</f>
        <v>-2.4399999999999977</v>
      </c>
      <c r="Z12" s="3">
        <f>H12-L4</f>
        <v>7.8000000000000007</v>
      </c>
      <c r="AA12" s="3">
        <f>I12-M4</f>
        <v>-1.870000000000001</v>
      </c>
      <c r="AB12" s="3">
        <f t="shared" si="1"/>
        <v>5.9535999999999891</v>
      </c>
      <c r="AC12" s="3">
        <f>Z12*Z12</f>
        <v>60.840000000000011</v>
      </c>
      <c r="AD12" s="3">
        <f>AA12*AA12</f>
        <v>3.4969000000000037</v>
      </c>
      <c r="AE12" s="3">
        <f t="shared" si="3"/>
        <v>8.3839429864473676</v>
      </c>
      <c r="AF12" s="3">
        <f>(1-AE12/AE4)*100</f>
        <v>25.385039210479221</v>
      </c>
      <c r="AG12" s="8">
        <f t="shared" si="8"/>
        <v>65.948860316677326</v>
      </c>
      <c r="AH12" s="55">
        <f t="shared" si="10"/>
        <v>-36.967806443501104</v>
      </c>
      <c r="AI12">
        <f t="shared" si="11"/>
        <v>-39.50635486017535</v>
      </c>
      <c r="AJ12" s="6">
        <f t="shared" si="12"/>
        <v>-91.078794101268755</v>
      </c>
    </row>
    <row r="13" spans="1:36" ht="16">
      <c r="A13" s="11" t="s">
        <v>58</v>
      </c>
      <c r="B13" s="11" t="s">
        <v>59</v>
      </c>
      <c r="C13" s="11">
        <v>9</v>
      </c>
      <c r="D13" s="33">
        <v>42339</v>
      </c>
      <c r="E13" s="10">
        <v>16.329999999999998</v>
      </c>
      <c r="F13">
        <f>(1-E13/E4)*100</f>
        <v>67.423656051260366</v>
      </c>
      <c r="G13" s="10">
        <v>76.61</v>
      </c>
      <c r="H13" s="10">
        <v>20.420000000000002</v>
      </c>
      <c r="I13" s="10">
        <v>11.39</v>
      </c>
      <c r="J13" s="11" t="s">
        <v>39</v>
      </c>
      <c r="K13" s="10">
        <v>79.069999999999993</v>
      </c>
      <c r="L13" s="10">
        <v>14.89</v>
      </c>
      <c r="M13" s="10">
        <v>14.66</v>
      </c>
      <c r="O13">
        <f t="shared" si="4"/>
        <v>-2.4599999999999937</v>
      </c>
      <c r="P13">
        <f t="shared" si="4"/>
        <v>5.5300000000000011</v>
      </c>
      <c r="Q13">
        <f t="shared" si="4"/>
        <v>-3.2699999999999996</v>
      </c>
      <c r="R13">
        <f t="shared" si="5"/>
        <v>6.0515999999999694</v>
      </c>
      <c r="S13">
        <f t="shared" si="0"/>
        <v>30.580900000000014</v>
      </c>
      <c r="T13">
        <f t="shared" si="0"/>
        <v>10.692899999999998</v>
      </c>
      <c r="U13">
        <f t="shared" si="6"/>
        <v>6.8793458991389569</v>
      </c>
      <c r="V13">
        <f>(1-U13/U4)*100</f>
        <v>38.775570712783228</v>
      </c>
      <c r="W13" s="6">
        <f t="shared" ref="W13:W18" si="13">(F13*100+((100-F13)*V13))/100</f>
        <v>80.055319334743388</v>
      </c>
      <c r="X13" s="6">
        <f>D13-D12</f>
        <v>47</v>
      </c>
      <c r="Y13" s="3">
        <f>G13-K4</f>
        <v>1</v>
      </c>
      <c r="Z13" s="3">
        <f>H13-L4</f>
        <v>3.9600000000000009</v>
      </c>
      <c r="AA13" s="3">
        <f>I13-M4</f>
        <v>-0.33000000000000007</v>
      </c>
      <c r="AB13" s="3">
        <f t="shared" si="1"/>
        <v>1</v>
      </c>
      <c r="AC13" s="3">
        <f t="shared" si="2"/>
        <v>15.681600000000007</v>
      </c>
      <c r="AD13" s="3">
        <f t="shared" si="2"/>
        <v>0.10890000000000005</v>
      </c>
      <c r="AE13" s="3">
        <f t="shared" si="3"/>
        <v>4.0976212611709251</v>
      </c>
      <c r="AF13" s="3">
        <f>(1-AE13/AE4)*100</f>
        <v>63.532212680023015</v>
      </c>
      <c r="AG13" s="8">
        <f t="shared" si="8"/>
        <v>88.120128172149435</v>
      </c>
      <c r="AH13" s="55">
        <f t="shared" si="10"/>
        <v>28.616702729875641</v>
      </c>
      <c r="AI13">
        <f t="shared" si="11"/>
        <v>10.955688585786227</v>
      </c>
      <c r="AJ13" s="6">
        <f t="shared" si="12"/>
        <v>36.437234481056507</v>
      </c>
    </row>
    <row r="14" spans="1:36" ht="16">
      <c r="A14" s="11" t="s">
        <v>58</v>
      </c>
      <c r="B14" s="11" t="s">
        <v>59</v>
      </c>
      <c r="C14" s="11">
        <v>9</v>
      </c>
      <c r="D14" s="33">
        <v>42387</v>
      </c>
      <c r="E14" s="10">
        <v>20.253900000000002</v>
      </c>
      <c r="F14">
        <f>(1-E14/E4)*100</f>
        <v>59.595957580932165</v>
      </c>
      <c r="G14" s="10">
        <v>76.47</v>
      </c>
      <c r="H14" s="10">
        <v>21.61</v>
      </c>
      <c r="I14" s="10">
        <v>10.37</v>
      </c>
      <c r="J14" s="11" t="s">
        <v>39</v>
      </c>
      <c r="K14" s="10">
        <v>78.69</v>
      </c>
      <c r="L14" s="10">
        <v>17.78</v>
      </c>
      <c r="M14" s="10">
        <v>11.09</v>
      </c>
      <c r="O14">
        <f t="shared" si="4"/>
        <v>-2.2199999999999989</v>
      </c>
      <c r="P14">
        <f t="shared" si="4"/>
        <v>3.8299999999999983</v>
      </c>
      <c r="Q14">
        <f t="shared" si="4"/>
        <v>-0.72000000000000064</v>
      </c>
      <c r="R14">
        <f t="shared" si="5"/>
        <v>4.9283999999999946</v>
      </c>
      <c r="S14">
        <f t="shared" si="0"/>
        <v>14.668899999999987</v>
      </c>
      <c r="T14">
        <f t="shared" si="0"/>
        <v>0.51840000000000097</v>
      </c>
      <c r="U14">
        <f t="shared" si="6"/>
        <v>4.485052953979471</v>
      </c>
      <c r="V14">
        <f>(1-U14/U4)*100</f>
        <v>60.084169126499653</v>
      </c>
      <c r="W14" s="6">
        <f t="shared" si="13"/>
        <v>83.872390761947543</v>
      </c>
      <c r="X14" s="6">
        <f t="shared" si="9"/>
        <v>48</v>
      </c>
      <c r="Y14" s="3">
        <f>G14-K4</f>
        <v>0.85999999999999943</v>
      </c>
      <c r="Z14" s="3">
        <f>H14-L4</f>
        <v>5.1499999999999986</v>
      </c>
      <c r="AA14" s="3">
        <f>I14-M4</f>
        <v>-1.3500000000000014</v>
      </c>
      <c r="AB14" s="3">
        <f t="shared" si="1"/>
        <v>0.73959999999999904</v>
      </c>
      <c r="AC14" s="3">
        <f t="shared" si="2"/>
        <v>26.522499999999987</v>
      </c>
      <c r="AD14" s="3">
        <f t="shared" si="2"/>
        <v>1.8225000000000038</v>
      </c>
      <c r="AE14" s="3">
        <f t="shared" si="3"/>
        <v>5.3930139996109769</v>
      </c>
      <c r="AF14" s="3">
        <f>(1-AE14/AE5)*100</f>
        <v>28.600407967254917</v>
      </c>
      <c r="AG14" s="8">
        <f t="shared" si="8"/>
        <v>71.151678548048295</v>
      </c>
      <c r="AH14" s="55">
        <f t="shared" si="10"/>
        <v>-24.028781383955923</v>
      </c>
      <c r="AI14">
        <f t="shared" si="11"/>
        <v>34.804078472913588</v>
      </c>
      <c r="AJ14" s="6">
        <f t="shared" si="12"/>
        <v>19.138293017914535</v>
      </c>
    </row>
    <row r="15" spans="1:36">
      <c r="C15" s="11">
        <v>9</v>
      </c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-75.61</v>
      </c>
      <c r="Z15" s="3">
        <f>H15-L4</f>
        <v>-16.46</v>
      </c>
      <c r="AA15" s="3">
        <f>I15-M4</f>
        <v>-11.72</v>
      </c>
      <c r="AB15" s="3">
        <f t="shared" si="1"/>
        <v>5716.8720999999996</v>
      </c>
      <c r="AC15" s="3">
        <f t="shared" si="2"/>
        <v>270.9316</v>
      </c>
      <c r="AD15" s="3">
        <f t="shared" si="2"/>
        <v>137.35840000000002</v>
      </c>
      <c r="AE15" s="3">
        <f t="shared" si="3"/>
        <v>78.263414824552598</v>
      </c>
      <c r="AF15" s="3">
        <f>(1-AE15/AE8)*100</f>
        <v>-1447.6207982637814</v>
      </c>
      <c r="AG15" s="8">
        <f t="shared" si="8"/>
        <v>-1447.6207982637816</v>
      </c>
      <c r="AJ15" s="6"/>
    </row>
    <row r="16" spans="1:36"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-75.61</v>
      </c>
      <c r="Z16" s="3">
        <f>H16-L4</f>
        <v>-16.46</v>
      </c>
      <c r="AA16" s="3">
        <f>I16-M4</f>
        <v>-11.72</v>
      </c>
      <c r="AB16" s="3">
        <f t="shared" si="1"/>
        <v>5716.8720999999996</v>
      </c>
      <c r="AC16" s="3">
        <f t="shared" si="2"/>
        <v>270.9316</v>
      </c>
      <c r="AD16" s="3">
        <f t="shared" si="2"/>
        <v>137.35840000000002</v>
      </c>
      <c r="AE16" s="3">
        <f t="shared" si="3"/>
        <v>78.263414824552598</v>
      </c>
      <c r="AF16" s="3">
        <f>(1-AE16/AE9)*100</f>
        <v>-1099.1298878885032</v>
      </c>
      <c r="AG16" s="8">
        <f t="shared" si="8"/>
        <v>-1099.1298878885032</v>
      </c>
      <c r="AJ16" s="6"/>
    </row>
    <row r="17" spans="15:36"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-75.61</v>
      </c>
      <c r="Z17" s="3">
        <f>H17-L4</f>
        <v>-16.46</v>
      </c>
      <c r="AA17" s="3">
        <f>I17-M4</f>
        <v>-11.72</v>
      </c>
      <c r="AB17" s="3">
        <f t="shared" si="1"/>
        <v>5716.8720999999996</v>
      </c>
      <c r="AC17" s="3">
        <f t="shared" si="2"/>
        <v>270.9316</v>
      </c>
      <c r="AD17" s="3">
        <f>AA17*AA17</f>
        <v>137.35840000000002</v>
      </c>
      <c r="AE17" s="3">
        <f t="shared" si="3"/>
        <v>78.263414824552598</v>
      </c>
      <c r="AF17" s="3">
        <f>(1-AE17/AE10)*100</f>
        <v>-1640.2099386477119</v>
      </c>
      <c r="AG17" s="8">
        <f t="shared" si="8"/>
        <v>-1640.2099386477119</v>
      </c>
      <c r="AJ17" s="6"/>
    </row>
    <row r="18" spans="15:36">
      <c r="O18">
        <f>G18-K18</f>
        <v>0</v>
      </c>
      <c r="P18">
        <f>H18-L18</f>
        <v>0</v>
      </c>
      <c r="Q18">
        <f>I18-M18</f>
        <v>0</v>
      </c>
      <c r="R18">
        <f>O18*O18</f>
        <v>0</v>
      </c>
      <c r="S18">
        <f>P18*P18</f>
        <v>0</v>
      </c>
      <c r="T18">
        <f>Q18*Q18</f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18"/>
  <sheetViews>
    <sheetView topLeftCell="V1" zoomScale="140" zoomScaleNormal="14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3.832031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61</v>
      </c>
      <c r="B4" s="11" t="s">
        <v>60</v>
      </c>
      <c r="C4" s="11">
        <v>0</v>
      </c>
      <c r="D4" s="33">
        <v>42136</v>
      </c>
      <c r="E4" s="10">
        <v>19.171500000000002</v>
      </c>
      <c r="G4" s="10">
        <v>49.74</v>
      </c>
      <c r="H4" s="10">
        <v>24.05</v>
      </c>
      <c r="I4" s="10">
        <v>11.23</v>
      </c>
      <c r="J4" s="11" t="s">
        <v>39</v>
      </c>
      <c r="K4" s="10">
        <v>62.86</v>
      </c>
      <c r="L4" s="10">
        <v>12.72</v>
      </c>
      <c r="M4" s="10">
        <v>16.96</v>
      </c>
      <c r="N4" s="13">
        <v>0</v>
      </c>
      <c r="O4">
        <f>G4-K4</f>
        <v>-13.119999999999997</v>
      </c>
      <c r="P4">
        <f>H4-L4</f>
        <v>11.33</v>
      </c>
      <c r="Q4">
        <f>I4-M4</f>
        <v>-5.73</v>
      </c>
      <c r="R4">
        <f>O4*O4</f>
        <v>172.13439999999994</v>
      </c>
      <c r="S4">
        <f t="shared" ref="S4:T15" si="0">P4*P4</f>
        <v>128.3689</v>
      </c>
      <c r="T4">
        <f t="shared" si="0"/>
        <v>32.832900000000002</v>
      </c>
      <c r="U4">
        <f>SQRT(R4+S4+T4)</f>
        <v>18.257497090236654</v>
      </c>
      <c r="W4" s="6"/>
      <c r="X4" s="6"/>
      <c r="Y4" s="3">
        <f>G4-K4</f>
        <v>-13.119999999999997</v>
      </c>
      <c r="Z4" s="3">
        <f>H4-L4</f>
        <v>11.33</v>
      </c>
      <c r="AA4" s="3">
        <f>I4-M4</f>
        <v>-5.73</v>
      </c>
      <c r="AB4" s="3">
        <f t="shared" ref="AB4:AB15" si="1">Y4*Y4</f>
        <v>172.13439999999994</v>
      </c>
      <c r="AC4" s="3">
        <f t="shared" ref="AC4:AD15" si="2">Z4*Z4</f>
        <v>128.3689</v>
      </c>
      <c r="AD4" s="3">
        <f t="shared" si="2"/>
        <v>32.832900000000002</v>
      </c>
      <c r="AE4" s="3">
        <f t="shared" ref="AE4:AE15" si="3">SQRT(AB4+AC4+AD4)</f>
        <v>18.257497090236654</v>
      </c>
      <c r="AF4" s="3"/>
      <c r="AG4" s="8"/>
      <c r="AH4" s="54"/>
      <c r="AJ4" s="6"/>
    </row>
    <row r="5" spans="1:36" s="6" customFormat="1" ht="16">
      <c r="A5" s="11" t="s">
        <v>61</v>
      </c>
      <c r="B5" s="11" t="s">
        <v>60</v>
      </c>
      <c r="C5" s="19">
        <v>1</v>
      </c>
      <c r="D5" s="36">
        <v>42304</v>
      </c>
      <c r="E5" s="16">
        <v>19.185400000000001</v>
      </c>
      <c r="F5" s="18">
        <f>(1-E5/E4)*100</f>
        <v>-7.2503455650307913E-2</v>
      </c>
      <c r="G5" s="16">
        <v>52.15</v>
      </c>
      <c r="H5" s="16">
        <v>21.1</v>
      </c>
      <c r="I5" s="16">
        <v>11.81</v>
      </c>
      <c r="J5" s="19" t="s">
        <v>39</v>
      </c>
      <c r="K5" s="16">
        <v>61.53</v>
      </c>
      <c r="L5" s="16">
        <v>12.09</v>
      </c>
      <c r="M5" s="16">
        <v>15.64</v>
      </c>
      <c r="N5" s="17"/>
      <c r="O5">
        <f t="shared" ref="O5:Q15" si="4">G5-K5</f>
        <v>-9.3800000000000026</v>
      </c>
      <c r="P5">
        <f t="shared" si="4"/>
        <v>9.0100000000000016</v>
      </c>
      <c r="Q5">
        <f t="shared" si="4"/>
        <v>-3.83</v>
      </c>
      <c r="R5">
        <f t="shared" ref="R5:T13" si="5">O5*O5</f>
        <v>87.984400000000051</v>
      </c>
      <c r="S5">
        <f t="shared" si="0"/>
        <v>81.180100000000024</v>
      </c>
      <c r="T5">
        <f t="shared" si="0"/>
        <v>14.668900000000001</v>
      </c>
      <c r="U5">
        <f t="shared" ref="U5:U14" si="6">SQRT(R5+S5+T5)</f>
        <v>13.558517618087905</v>
      </c>
      <c r="V5">
        <f>(1-U5/U4)*100</f>
        <v>25.737259871516383</v>
      </c>
      <c r="W5" s="6">
        <f t="shared" ref="W5:W10" si="7">(F5*100+((100-F5)*V5))/100</f>
        <v>25.683416818662621</v>
      </c>
      <c r="X5" s="6">
        <f>D5-D4</f>
        <v>168</v>
      </c>
      <c r="Y5" s="3">
        <f>G5-K4</f>
        <v>-10.71</v>
      </c>
      <c r="Z5" s="3">
        <f>H5-L4</f>
        <v>8.3800000000000008</v>
      </c>
      <c r="AA5" s="3">
        <f>I5-M4</f>
        <v>-5.15</v>
      </c>
      <c r="AB5" s="3">
        <f t="shared" si="1"/>
        <v>114.70410000000003</v>
      </c>
      <c r="AC5" s="3">
        <f t="shared" si="2"/>
        <v>70.224400000000017</v>
      </c>
      <c r="AD5" s="3">
        <f t="shared" si="2"/>
        <v>26.522500000000004</v>
      </c>
      <c r="AE5" s="3">
        <f t="shared" si="3"/>
        <v>14.541354819960898</v>
      </c>
      <c r="AF5" s="3">
        <f>(1-AE5/AE4)*100</f>
        <v>20.354061961006664</v>
      </c>
      <c r="AG5" s="8">
        <f t="shared" ref="AG5:AG15" si="8">(F5*100+((100-F5)*AF5))/100</f>
        <v>20.29631590364329</v>
      </c>
      <c r="AH5" s="55">
        <f>(1-E5/E4)*100</f>
        <v>-7.2503455650307913E-2</v>
      </c>
      <c r="AI5">
        <f>(1-U5/U4)*100</f>
        <v>25.737259871516383</v>
      </c>
      <c r="AJ5" s="6">
        <f>(AH5*100+((100-AH5)*AI5))/100</f>
        <v>25.683416818662621</v>
      </c>
    </row>
    <row r="6" spans="1:36" s="6" customFormat="1" ht="16">
      <c r="A6" s="11" t="s">
        <v>61</v>
      </c>
      <c r="B6" s="11" t="s">
        <v>60</v>
      </c>
      <c r="C6" s="19">
        <v>1</v>
      </c>
      <c r="D6" s="36">
        <v>42332</v>
      </c>
      <c r="E6" s="16">
        <v>15.87</v>
      </c>
      <c r="F6" s="18">
        <f>(1-E6/E4)*100</f>
        <v>17.220874735936164</v>
      </c>
      <c r="G6" s="16">
        <v>56.52</v>
      </c>
      <c r="H6" s="16">
        <v>20.11</v>
      </c>
      <c r="I6" s="16">
        <v>13.44</v>
      </c>
      <c r="J6" s="19" t="s">
        <v>39</v>
      </c>
      <c r="K6" s="16">
        <v>63.45</v>
      </c>
      <c r="L6" s="16">
        <v>12.19</v>
      </c>
      <c r="M6" s="16">
        <v>16.18</v>
      </c>
      <c r="N6" s="17"/>
      <c r="O6">
        <f>G6-K6</f>
        <v>-6.93</v>
      </c>
      <c r="P6">
        <f t="shared" si="4"/>
        <v>7.92</v>
      </c>
      <c r="Q6">
        <f t="shared" si="4"/>
        <v>-2.74</v>
      </c>
      <c r="R6">
        <f t="shared" si="5"/>
        <v>48.024899999999995</v>
      </c>
      <c r="S6">
        <f t="shared" si="0"/>
        <v>62.726399999999998</v>
      </c>
      <c r="T6">
        <f t="shared" si="0"/>
        <v>7.5076000000000009</v>
      </c>
      <c r="U6">
        <f t="shared" si="6"/>
        <v>10.874690800202091</v>
      </c>
      <c r="V6">
        <f>(1-U6/U4)*100</f>
        <v>40.437121548180777</v>
      </c>
      <c r="W6" s="6">
        <f t="shared" si="7"/>
        <v>50.694370235486474</v>
      </c>
      <c r="X6" s="6">
        <f t="shared" ref="X6:X9" si="9">D6-D5</f>
        <v>28</v>
      </c>
      <c r="Y6" s="3">
        <f>G6-K4</f>
        <v>-6.3399999999999963</v>
      </c>
      <c r="Z6" s="3">
        <f>H6-L4</f>
        <v>7.3899999999999988</v>
      </c>
      <c r="AA6" s="3">
        <f>I6-M4</f>
        <v>-3.5200000000000014</v>
      </c>
      <c r="AB6" s="3">
        <f t="shared" si="1"/>
        <v>40.195599999999956</v>
      </c>
      <c r="AC6" s="3">
        <f t="shared" si="2"/>
        <v>54.612099999999984</v>
      </c>
      <c r="AD6" s="3">
        <f t="shared" si="2"/>
        <v>12.39040000000001</v>
      </c>
      <c r="AE6" s="3">
        <f t="shared" si="3"/>
        <v>10.353651529774409</v>
      </c>
      <c r="AF6" s="3">
        <f>(1-AE6/AE4)*100</f>
        <v>43.290958894299322</v>
      </c>
      <c r="AG6" s="8">
        <f t="shared" si="8"/>
        <v>53.056751827062584</v>
      </c>
      <c r="AH6" s="55">
        <f>(1-E6/E5)*100</f>
        <v>17.280848978911056</v>
      </c>
      <c r="AI6">
        <f t="shared" ref="AI6:AI9" si="10">(1-U6/U5)*100</f>
        <v>19.7943970976991</v>
      </c>
      <c r="AJ6" s="6">
        <f t="shared" ref="AJ6:AJ9" si="11">(AH6*100+((100-AH6)*AI6))/100</f>
        <v>33.65460620787082</v>
      </c>
    </row>
    <row r="7" spans="1:36" ht="16">
      <c r="A7" s="11" t="s">
        <v>61</v>
      </c>
      <c r="B7" s="11" t="s">
        <v>60</v>
      </c>
      <c r="C7" s="11">
        <v>2</v>
      </c>
      <c r="D7" s="33">
        <v>42381</v>
      </c>
      <c r="E7" s="10">
        <v>13.307</v>
      </c>
      <c r="F7">
        <f>(1-E7/E4)*100</f>
        <v>30.589677385702739</v>
      </c>
      <c r="G7" s="10">
        <v>57.17</v>
      </c>
      <c r="H7" s="10">
        <v>19.78</v>
      </c>
      <c r="I7" s="10">
        <v>13.86</v>
      </c>
      <c r="J7" s="11" t="s">
        <v>39</v>
      </c>
      <c r="K7" s="10">
        <v>63.22</v>
      </c>
      <c r="L7" s="10">
        <v>12.27</v>
      </c>
      <c r="M7" s="10">
        <v>16.61</v>
      </c>
      <c r="O7">
        <f t="shared" si="4"/>
        <v>-6.0499999999999972</v>
      </c>
      <c r="P7">
        <f t="shared" si="4"/>
        <v>7.5100000000000016</v>
      </c>
      <c r="Q7">
        <f t="shared" si="4"/>
        <v>-2.75</v>
      </c>
      <c r="R7">
        <f t="shared" si="5"/>
        <v>36.602499999999964</v>
      </c>
      <c r="S7">
        <f t="shared" si="0"/>
        <v>56.400100000000023</v>
      </c>
      <c r="T7">
        <f t="shared" si="0"/>
        <v>7.5625</v>
      </c>
      <c r="U7">
        <f t="shared" si="6"/>
        <v>10.028215195138165</v>
      </c>
      <c r="V7">
        <f>(1-U7/U4)*100</f>
        <v>45.073439444770145</v>
      </c>
      <c r="W7" s="6">
        <f t="shared" si="7"/>
        <v>61.875297117677611</v>
      </c>
      <c r="X7" s="6">
        <f t="shared" si="9"/>
        <v>49</v>
      </c>
      <c r="Y7" s="3">
        <f>G7-K4</f>
        <v>-5.6899999999999977</v>
      </c>
      <c r="Z7" s="3">
        <f>H7-L4</f>
        <v>7.0600000000000005</v>
      </c>
      <c r="AA7" s="3">
        <f>I7-M4</f>
        <v>-3.1000000000000014</v>
      </c>
      <c r="AB7" s="3">
        <f t="shared" si="1"/>
        <v>32.376099999999973</v>
      </c>
      <c r="AC7" s="3">
        <f t="shared" si="2"/>
        <v>49.843600000000009</v>
      </c>
      <c r="AD7" s="3">
        <f t="shared" si="2"/>
        <v>9.6100000000000083</v>
      </c>
      <c r="AE7" s="3">
        <f t="shared" si="3"/>
        <v>9.5827814333835253</v>
      </c>
      <c r="AF7" s="3">
        <f>(1-AE7/AE4)*100</f>
        <v>47.513170145824667</v>
      </c>
      <c r="AG7" s="8">
        <f t="shared" si="8"/>
        <v>63.568722068199612</v>
      </c>
      <c r="AH7" s="55">
        <f t="shared" ref="AH7:AH9" si="12">(1-E7/E6)*100</f>
        <v>16.149968494013855</v>
      </c>
      <c r="AI7">
        <f t="shared" si="10"/>
        <v>7.7839050380006718</v>
      </c>
      <c r="AJ7" s="6">
        <f t="shared" si="11"/>
        <v>22.676775320773462</v>
      </c>
    </row>
    <row r="8" spans="1:36" ht="16">
      <c r="A8" s="11" t="s">
        <v>61</v>
      </c>
      <c r="B8" s="11" t="s">
        <v>60</v>
      </c>
      <c r="C8" s="11">
        <v>3</v>
      </c>
      <c r="D8" s="33">
        <v>42447</v>
      </c>
      <c r="E8" s="10">
        <v>13.345499999999999</v>
      </c>
      <c r="F8">
        <f>(1-E8/E4)*100</f>
        <v>30.388858461779211</v>
      </c>
      <c r="G8" s="10">
        <v>56.65</v>
      </c>
      <c r="H8" s="10">
        <v>17.91</v>
      </c>
      <c r="I8" s="10">
        <v>14.45</v>
      </c>
      <c r="J8" s="11" t="s">
        <v>39</v>
      </c>
      <c r="K8" s="10">
        <v>60.68</v>
      </c>
      <c r="L8" s="10">
        <v>13.03</v>
      </c>
      <c r="M8" s="10">
        <v>15.72</v>
      </c>
      <c r="O8">
        <f t="shared" si="4"/>
        <v>-4.0300000000000011</v>
      </c>
      <c r="P8">
        <f t="shared" si="4"/>
        <v>4.8800000000000008</v>
      </c>
      <c r="Q8">
        <f t="shared" si="4"/>
        <v>-1.2700000000000014</v>
      </c>
      <c r="R8">
        <f t="shared" si="5"/>
        <v>16.240900000000011</v>
      </c>
      <c r="S8">
        <f t="shared" si="0"/>
        <v>23.814400000000006</v>
      </c>
      <c r="T8">
        <f t="shared" si="0"/>
        <v>1.6129000000000033</v>
      </c>
      <c r="U8">
        <f t="shared" si="6"/>
        <v>6.4550910140756361</v>
      </c>
      <c r="V8">
        <f>(1-U8/U4)*100</f>
        <v>64.644162438193405</v>
      </c>
      <c r="W8" s="6">
        <f t="shared" si="7"/>
        <v>75.388397872827383</v>
      </c>
      <c r="X8" s="6">
        <f t="shared" si="9"/>
        <v>66</v>
      </c>
      <c r="Y8" s="3">
        <f>G8-K4</f>
        <v>-6.2100000000000009</v>
      </c>
      <c r="Z8" s="3">
        <f>H8-L4</f>
        <v>5.1899999999999995</v>
      </c>
      <c r="AA8" s="3">
        <f>I8-M4</f>
        <v>-2.5100000000000016</v>
      </c>
      <c r="AB8" s="3">
        <f t="shared" si="1"/>
        <v>38.56410000000001</v>
      </c>
      <c r="AC8" s="3">
        <f t="shared" si="2"/>
        <v>26.936099999999996</v>
      </c>
      <c r="AD8" s="3">
        <f t="shared" si="2"/>
        <v>6.3001000000000076</v>
      </c>
      <c r="AE8" s="3">
        <f t="shared" si="3"/>
        <v>8.4735057679805728</v>
      </c>
      <c r="AF8" s="3">
        <f>(1-AE8/AE4)*100</f>
        <v>53.588897064582582</v>
      </c>
      <c r="AG8" s="8">
        <f t="shared" si="8"/>
        <v>67.692701446177239</v>
      </c>
      <c r="AH8" s="55">
        <f t="shared" si="12"/>
        <v>-0.28932140978432663</v>
      </c>
      <c r="AI8">
        <f t="shared" si="10"/>
        <v>35.630709069694021</v>
      </c>
      <c r="AJ8" s="6">
        <f t="shared" si="11"/>
        <v>35.444474929706281</v>
      </c>
    </row>
    <row r="9" spans="1:36" ht="16">
      <c r="A9" s="11" t="s">
        <v>61</v>
      </c>
      <c r="B9" s="11" t="s">
        <v>60</v>
      </c>
      <c r="C9" s="11" t="s">
        <v>166</v>
      </c>
      <c r="D9" s="33">
        <v>42499</v>
      </c>
      <c r="E9" s="10">
        <v>13.1008</v>
      </c>
      <c r="F9">
        <f>(1-E9/E4)*100</f>
        <v>31.665232245781503</v>
      </c>
      <c r="G9" s="10">
        <v>62.09</v>
      </c>
      <c r="H9" s="10">
        <v>16.55</v>
      </c>
      <c r="I9" s="10">
        <v>14.51</v>
      </c>
      <c r="J9" s="11" t="s">
        <v>39</v>
      </c>
      <c r="K9" s="10">
        <v>62.26</v>
      </c>
      <c r="L9" s="10">
        <v>12.78</v>
      </c>
      <c r="M9" s="10">
        <v>15.38</v>
      </c>
      <c r="O9">
        <f t="shared" si="4"/>
        <v>-0.1699999999999946</v>
      </c>
      <c r="P9">
        <f t="shared" si="4"/>
        <v>3.7700000000000014</v>
      </c>
      <c r="Q9">
        <f t="shared" si="4"/>
        <v>-0.87000000000000099</v>
      </c>
      <c r="R9">
        <f t="shared" si="5"/>
        <v>2.8899999999998163E-2</v>
      </c>
      <c r="S9">
        <f t="shared" si="5"/>
        <v>14.21290000000001</v>
      </c>
      <c r="T9">
        <f t="shared" si="5"/>
        <v>0.75690000000000168</v>
      </c>
      <c r="U9">
        <f>SQRT(R9+S9+T9)</f>
        <v>3.8728155132926241</v>
      </c>
      <c r="V9">
        <f>(1-U9/U4)*100</f>
        <v>78.787807035370449</v>
      </c>
      <c r="W9" s="6">
        <f t="shared" si="7"/>
        <v>85.504697202043715</v>
      </c>
      <c r="X9" s="6">
        <f t="shared" si="9"/>
        <v>52</v>
      </c>
      <c r="Y9" s="3">
        <f>G9-K4</f>
        <v>-0.76999999999999602</v>
      </c>
      <c r="Z9" s="3">
        <f>H9-L4</f>
        <v>3.83</v>
      </c>
      <c r="AA9" s="3">
        <f>I9-M4</f>
        <v>-2.4500000000000011</v>
      </c>
      <c r="AB9" s="3">
        <f t="shared" si="1"/>
        <v>0.59289999999999388</v>
      </c>
      <c r="AC9" s="3">
        <f>Z9*Z9</f>
        <v>14.668900000000001</v>
      </c>
      <c r="AD9" s="3">
        <f>AA9*AA9</f>
        <v>6.0025000000000048</v>
      </c>
      <c r="AE9" s="3">
        <f t="shared" si="3"/>
        <v>4.6113230205657896</v>
      </c>
      <c r="AF9" s="3">
        <f>(1-AE9/AE4)*100</f>
        <v>74.742852222434522</v>
      </c>
      <c r="AG9" s="8">
        <f t="shared" si="8"/>
        <v>82.740586724860862</v>
      </c>
      <c r="AH9" s="55">
        <f t="shared" si="12"/>
        <v>1.8335768611142278</v>
      </c>
      <c r="AI9">
        <f t="shared" si="10"/>
        <v>40.003703978026586</v>
      </c>
      <c r="AJ9" s="6">
        <f t="shared" si="11"/>
        <v>41.103782179411091</v>
      </c>
    </row>
    <row r="10" spans="1:36">
      <c r="C10" s="11">
        <v>4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-62.86</v>
      </c>
      <c r="Z10" s="3">
        <f>H10-L4</f>
        <v>-12.72</v>
      </c>
      <c r="AA10" s="3">
        <f>I10-M4</f>
        <v>-16.96</v>
      </c>
      <c r="AB10" s="3">
        <f t="shared" si="1"/>
        <v>3951.3795999999998</v>
      </c>
      <c r="AC10" s="3">
        <f>Z10*Z10</f>
        <v>161.79840000000002</v>
      </c>
      <c r="AD10" s="3">
        <f>AA10*AA10</f>
        <v>287.64160000000004</v>
      </c>
      <c r="AE10" s="3">
        <f t="shared" si="3"/>
        <v>66.338673486888467</v>
      </c>
      <c r="AF10" s="3">
        <f>(1-AE10/AE4)*100</f>
        <v>-263.3503166343848</v>
      </c>
      <c r="AG10" s="8">
        <f t="shared" si="8"/>
        <v>-263.3503166343848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-62.86</v>
      </c>
      <c r="Z11" s="3">
        <f>H11-L4</f>
        <v>-12.72</v>
      </c>
      <c r="AA11" s="3">
        <f>I11-M4</f>
        <v>-16.96</v>
      </c>
      <c r="AB11" s="3">
        <f t="shared" si="1"/>
        <v>3951.3795999999998</v>
      </c>
      <c r="AC11" s="3">
        <f t="shared" si="2"/>
        <v>161.79840000000002</v>
      </c>
      <c r="AD11" s="3">
        <f t="shared" si="2"/>
        <v>287.64160000000004</v>
      </c>
      <c r="AE11" s="3">
        <f t="shared" si="3"/>
        <v>66.338673486888467</v>
      </c>
      <c r="AF11" s="3">
        <f>(1-AE11/AE4)*100</f>
        <v>-263.3503166343848</v>
      </c>
      <c r="AG11" s="8">
        <f t="shared" si="8"/>
        <v>-263.3503166343848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-62.86</v>
      </c>
      <c r="Z12" s="3">
        <f>H12-L4</f>
        <v>-12.72</v>
      </c>
      <c r="AA12" s="3">
        <f>I12-M4</f>
        <v>-16.96</v>
      </c>
      <c r="AB12" s="3">
        <f t="shared" si="1"/>
        <v>3951.3795999999998</v>
      </c>
      <c r="AC12" s="3">
        <f t="shared" si="2"/>
        <v>161.79840000000002</v>
      </c>
      <c r="AD12" s="3">
        <f t="shared" si="2"/>
        <v>287.64160000000004</v>
      </c>
      <c r="AE12" s="3">
        <f t="shared" si="3"/>
        <v>66.338673486888467</v>
      </c>
      <c r="AF12" s="3">
        <f>(1-AE12/AE5)*100</f>
        <v>-356.20696495092369</v>
      </c>
      <c r="AG12" s="8">
        <f t="shared" si="8"/>
        <v>-356.20696495092375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-62.86</v>
      </c>
      <c r="Z13" s="3">
        <f>H13-L4</f>
        <v>-12.72</v>
      </c>
      <c r="AA13" s="3">
        <f>I13-M4</f>
        <v>-16.96</v>
      </c>
      <c r="AB13" s="3">
        <f t="shared" si="1"/>
        <v>3951.3795999999998</v>
      </c>
      <c r="AC13" s="3">
        <f t="shared" si="2"/>
        <v>161.79840000000002</v>
      </c>
      <c r="AD13" s="3">
        <f t="shared" si="2"/>
        <v>287.64160000000004</v>
      </c>
      <c r="AE13" s="3">
        <f t="shared" si="3"/>
        <v>66.338673486888467</v>
      </c>
      <c r="AF13" s="3">
        <f>(1-AE13/AE6)*100</f>
        <v>-540.72731534488776</v>
      </c>
      <c r="AG13" s="8">
        <f t="shared" si="8"/>
        <v>-540.72731534488776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-62.86</v>
      </c>
      <c r="Z14" s="3">
        <f>H14-L4</f>
        <v>-12.72</v>
      </c>
      <c r="AA14" s="3">
        <f>I14-M4</f>
        <v>-16.96</v>
      </c>
      <c r="AB14" s="3">
        <f t="shared" si="1"/>
        <v>3951.3795999999998</v>
      </c>
      <c r="AC14" s="3">
        <f t="shared" si="2"/>
        <v>161.79840000000002</v>
      </c>
      <c r="AD14" s="3">
        <f t="shared" si="2"/>
        <v>287.64160000000004</v>
      </c>
      <c r="AE14" s="3">
        <f t="shared" si="3"/>
        <v>66.338673486888467</v>
      </c>
      <c r="AF14" s="3">
        <f>(1-AE14/AE7)*100</f>
        <v>-592.26950388103921</v>
      </c>
      <c r="AG14" s="8">
        <f t="shared" si="8"/>
        <v>-592.26950388103921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-62.86</v>
      </c>
      <c r="Z15" s="3">
        <f>H15-L4</f>
        <v>-12.72</v>
      </c>
      <c r="AA15" s="3">
        <f>I15-M4</f>
        <v>-16.96</v>
      </c>
      <c r="AB15" s="3">
        <f t="shared" si="1"/>
        <v>3951.3795999999998</v>
      </c>
      <c r="AC15" s="3">
        <f t="shared" si="2"/>
        <v>161.79840000000002</v>
      </c>
      <c r="AD15" s="3">
        <f>AA15*AA15</f>
        <v>287.64160000000004</v>
      </c>
      <c r="AE15" s="3">
        <f t="shared" si="3"/>
        <v>66.338673486888467</v>
      </c>
      <c r="AF15" s="3">
        <f>(1-AE15/AE8)*100</f>
        <v>-682.89524198551965</v>
      </c>
      <c r="AG15" s="8">
        <f t="shared" si="8"/>
        <v>-682.89524198551965</v>
      </c>
      <c r="AJ15" s="6"/>
    </row>
    <row r="16" spans="1:36">
      <c r="O16">
        <f>G16-K16</f>
        <v>0</v>
      </c>
      <c r="P16">
        <f>H16-L16</f>
        <v>0</v>
      </c>
      <c r="Q16">
        <f>I16-M16</f>
        <v>0</v>
      </c>
      <c r="R16">
        <f>O16*O16</f>
        <v>0</v>
      </c>
      <c r="S16">
        <f>P16*P16</f>
        <v>0</v>
      </c>
      <c r="T16">
        <f>Q16*Q16</f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J18"/>
  <sheetViews>
    <sheetView topLeftCell="W1" zoomScale="140" zoomScaleNormal="140" workbookViewId="0">
      <selection activeCell="W5" sqref="W5:W9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64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158</v>
      </c>
      <c r="C4" s="11">
        <v>0</v>
      </c>
      <c r="D4" s="33">
        <v>41778</v>
      </c>
      <c r="E4" s="10">
        <v>145.66399999999999</v>
      </c>
      <c r="G4" s="10">
        <v>44.75</v>
      </c>
      <c r="H4" s="10">
        <v>22.04</v>
      </c>
      <c r="I4" s="10">
        <v>6.65</v>
      </c>
      <c r="J4" s="11" t="s">
        <v>63</v>
      </c>
      <c r="K4" s="10">
        <v>68.81</v>
      </c>
      <c r="L4" s="10">
        <v>17.43</v>
      </c>
      <c r="M4" s="10">
        <v>16.36</v>
      </c>
      <c r="N4" s="13">
        <v>0</v>
      </c>
      <c r="O4">
        <f>G4-K4</f>
        <v>-24.060000000000002</v>
      </c>
      <c r="P4">
        <f>H4-L4</f>
        <v>4.6099999999999994</v>
      </c>
      <c r="Q4">
        <f>I4-M4</f>
        <v>-9.7099999999999991</v>
      </c>
      <c r="R4">
        <f>O4*O4</f>
        <v>578.88360000000011</v>
      </c>
      <c r="S4">
        <f t="shared" ref="S4:T16" si="0">P4*P4</f>
        <v>21.252099999999995</v>
      </c>
      <c r="T4">
        <f t="shared" si="0"/>
        <v>94.284099999999981</v>
      </c>
      <c r="U4">
        <f>SQRT(R4+S4+T4)</f>
        <v>26.351846235131234</v>
      </c>
      <c r="W4" s="6"/>
      <c r="X4" s="6"/>
      <c r="Y4" s="3">
        <f>G4-K4</f>
        <v>-24.060000000000002</v>
      </c>
      <c r="Z4" s="3">
        <f>H4-L4</f>
        <v>4.6099999999999994</v>
      </c>
      <c r="AA4" s="3">
        <f>I4-M4</f>
        <v>-9.7099999999999991</v>
      </c>
      <c r="AB4" s="3">
        <f t="shared" ref="AB4:AB16" si="1">Y4*Y4</f>
        <v>578.88360000000011</v>
      </c>
      <c r="AC4" s="3">
        <f t="shared" ref="AC4:AD16" si="2">Z4*Z4</f>
        <v>21.252099999999995</v>
      </c>
      <c r="AD4" s="3">
        <f t="shared" si="2"/>
        <v>94.284099999999981</v>
      </c>
      <c r="AE4" s="3">
        <f t="shared" ref="AE4:AE16" si="3">SQRT(AB4+AC4+AD4)</f>
        <v>26.351846235131234</v>
      </c>
      <c r="AF4" s="3"/>
      <c r="AG4" s="8"/>
      <c r="AH4" s="54"/>
      <c r="AJ4" s="6"/>
    </row>
    <row r="5" spans="1:36" s="6" customFormat="1" ht="16">
      <c r="A5" s="11" t="s">
        <v>62</v>
      </c>
      <c r="B5" s="11" t="s">
        <v>158</v>
      </c>
      <c r="C5" s="19">
        <v>1</v>
      </c>
      <c r="D5" s="36">
        <v>41898</v>
      </c>
      <c r="E5" s="16">
        <v>144.88999999999999</v>
      </c>
      <c r="F5" s="18">
        <f>(1-E5/E4)*100</f>
        <v>0.53135984182777207</v>
      </c>
      <c r="G5" s="16">
        <v>45.69</v>
      </c>
      <c r="H5" s="16">
        <v>22.54</v>
      </c>
      <c r="I5" s="16">
        <v>7.18</v>
      </c>
      <c r="J5" s="19" t="s">
        <v>63</v>
      </c>
      <c r="K5" s="16">
        <v>64.62</v>
      </c>
      <c r="L5" s="16">
        <v>19.73</v>
      </c>
      <c r="M5" s="16">
        <v>17.21</v>
      </c>
      <c r="N5" s="17"/>
      <c r="O5">
        <f t="shared" ref="O5:Q16" si="4">G5-K5</f>
        <v>-18.930000000000007</v>
      </c>
      <c r="P5">
        <f t="shared" si="4"/>
        <v>2.8099999999999987</v>
      </c>
      <c r="Q5">
        <f t="shared" si="4"/>
        <v>-10.030000000000001</v>
      </c>
      <c r="R5">
        <f t="shared" ref="R5:T14" si="5">O5*O5</f>
        <v>358.34490000000028</v>
      </c>
      <c r="S5">
        <f t="shared" si="0"/>
        <v>7.8960999999999926</v>
      </c>
      <c r="T5">
        <f t="shared" si="0"/>
        <v>100.60090000000002</v>
      </c>
      <c r="U5">
        <f t="shared" ref="U5:U15" si="6">SQRT(R5+S5+T5)</f>
        <v>21.606524477573906</v>
      </c>
      <c r="V5">
        <f>(1-U5/U4)*100</f>
        <v>18.007549509874764</v>
      </c>
      <c r="W5" s="6">
        <f t="shared" ref="W5:W11" si="7">(F5*100+((100-F5)*V5))/100</f>
        <v>18.443224465109811</v>
      </c>
      <c r="X5" s="6">
        <f>D5-D4</f>
        <v>120</v>
      </c>
      <c r="Y5" s="3">
        <f>G5-K4</f>
        <v>-23.120000000000005</v>
      </c>
      <c r="Z5" s="3">
        <f>H5-L4</f>
        <v>5.1099999999999994</v>
      </c>
      <c r="AA5" s="3">
        <f>I5-M4</f>
        <v>-9.18</v>
      </c>
      <c r="AB5" s="3">
        <f t="shared" si="1"/>
        <v>534.53440000000023</v>
      </c>
      <c r="AC5" s="3">
        <f t="shared" si="2"/>
        <v>26.112099999999995</v>
      </c>
      <c r="AD5" s="3">
        <f t="shared" si="2"/>
        <v>84.27239999999999</v>
      </c>
      <c r="AE5" s="3">
        <f t="shared" si="3"/>
        <v>25.395253493517252</v>
      </c>
      <c r="AF5" s="3">
        <f>(1-AE5/AE4)*100</f>
        <v>3.6300786407090113</v>
      </c>
      <c r="AG5" s="8">
        <f t="shared" ref="AG5:AG16" si="8">(F5*100+((100-F5)*AF5))/100</f>
        <v>4.1421497024132883</v>
      </c>
      <c r="AH5" s="55">
        <f>(1-E5/E4)*100</f>
        <v>0.53135984182777207</v>
      </c>
      <c r="AI5">
        <f>(1-U5/U4)*100</f>
        <v>18.007549509874764</v>
      </c>
      <c r="AJ5" s="6">
        <f>(AH5*100+((100-AH5)*AI5))/100</f>
        <v>18.443224465109811</v>
      </c>
    </row>
    <row r="6" spans="1:36" s="6" customFormat="1" ht="16">
      <c r="A6" s="11" t="s">
        <v>143</v>
      </c>
      <c r="B6" s="11"/>
      <c r="C6" s="19">
        <v>2</v>
      </c>
      <c r="D6" s="36">
        <v>41964</v>
      </c>
      <c r="E6" s="16"/>
      <c r="F6" s="18"/>
      <c r="G6" s="16"/>
      <c r="H6" s="16"/>
      <c r="I6" s="16"/>
      <c r="J6" s="19" t="s">
        <v>63</v>
      </c>
      <c r="K6" s="16"/>
      <c r="L6" s="16"/>
      <c r="M6" s="16"/>
      <c r="N6" s="17"/>
      <c r="O6"/>
      <c r="P6"/>
      <c r="Q6"/>
      <c r="R6"/>
      <c r="S6"/>
      <c r="T6"/>
      <c r="U6"/>
      <c r="V6"/>
      <c r="X6" s="6">
        <f t="shared" ref="X6:X9" si="9">D6-D5</f>
        <v>66</v>
      </c>
      <c r="Y6" s="3"/>
      <c r="Z6" s="3"/>
      <c r="AA6" s="3"/>
      <c r="AB6" s="3"/>
      <c r="AC6" s="3"/>
      <c r="AD6" s="3"/>
      <c r="AE6" s="3"/>
      <c r="AF6" s="3"/>
      <c r="AG6" s="8"/>
      <c r="AH6" s="55"/>
      <c r="AI6"/>
      <c r="AJ6" s="6">
        <f t="shared" ref="AJ6:AJ9" si="10">(AH6*100+((100-AH6)*AI6))/100</f>
        <v>0</v>
      </c>
    </row>
    <row r="7" spans="1:36" s="6" customFormat="1" ht="16">
      <c r="A7" s="11" t="s">
        <v>62</v>
      </c>
      <c r="B7" s="11" t="s">
        <v>158</v>
      </c>
      <c r="C7" s="19">
        <v>3</v>
      </c>
      <c r="D7" s="36">
        <v>42104</v>
      </c>
      <c r="E7" s="16">
        <v>148.51599999999999</v>
      </c>
      <c r="F7" s="18">
        <f>(1-E7/E4)*100</f>
        <v>-1.9579305799648505</v>
      </c>
      <c r="G7" s="16">
        <v>45.77</v>
      </c>
      <c r="H7" s="16">
        <v>21.24</v>
      </c>
      <c r="I7" s="16">
        <v>5.3</v>
      </c>
      <c r="J7" s="19" t="s">
        <v>63</v>
      </c>
      <c r="K7" s="16">
        <v>64.67</v>
      </c>
      <c r="L7" s="16">
        <v>17.97</v>
      </c>
      <c r="M7" s="16">
        <v>15.04</v>
      </c>
      <c r="N7" s="17"/>
      <c r="O7">
        <f>G7-K7</f>
        <v>-18.899999999999999</v>
      </c>
      <c r="P7">
        <f t="shared" si="4"/>
        <v>3.2699999999999996</v>
      </c>
      <c r="Q7">
        <f t="shared" si="4"/>
        <v>-9.7399999999999984</v>
      </c>
      <c r="R7">
        <f t="shared" si="5"/>
        <v>357.20999999999992</v>
      </c>
      <c r="S7">
        <f t="shared" si="0"/>
        <v>10.692899999999998</v>
      </c>
      <c r="T7">
        <f t="shared" si="0"/>
        <v>94.867599999999968</v>
      </c>
      <c r="U7">
        <f t="shared" si="6"/>
        <v>21.51210124557803</v>
      </c>
      <c r="V7">
        <f>(1-U7/U4)*100</f>
        <v>18.365866840483637</v>
      </c>
      <c r="W7" s="6">
        <f t="shared" si="7"/>
        <v>16.767527183664239</v>
      </c>
      <c r="X7" s="6">
        <f t="shared" si="9"/>
        <v>140</v>
      </c>
      <c r="Y7" s="3">
        <f>G7-K4</f>
        <v>-23.04</v>
      </c>
      <c r="Z7" s="3">
        <f>H7-L4</f>
        <v>3.8099999999999987</v>
      </c>
      <c r="AA7" s="3">
        <f>I7-M4</f>
        <v>-11.059999999999999</v>
      </c>
      <c r="AB7" s="3">
        <f t="shared" si="1"/>
        <v>530.84159999999997</v>
      </c>
      <c r="AC7" s="3">
        <f t="shared" si="2"/>
        <v>14.516099999999991</v>
      </c>
      <c r="AD7" s="3">
        <f t="shared" si="2"/>
        <v>122.32359999999997</v>
      </c>
      <c r="AE7" s="3">
        <f t="shared" si="3"/>
        <v>25.839529794483486</v>
      </c>
      <c r="AF7" s="3">
        <f>(1-AE7/AE4)*100</f>
        <v>1.9441386993399701</v>
      </c>
      <c r="AG7" s="8">
        <f t="shared" si="8"/>
        <v>2.4273005486427621E-2</v>
      </c>
      <c r="AH7" s="55"/>
      <c r="AI7"/>
      <c r="AJ7" s="6">
        <f t="shared" si="10"/>
        <v>0</v>
      </c>
    </row>
    <row r="8" spans="1:36" ht="16">
      <c r="A8" s="11" t="s">
        <v>62</v>
      </c>
      <c r="B8" s="11" t="s">
        <v>158</v>
      </c>
      <c r="C8" s="11">
        <v>4</v>
      </c>
      <c r="D8" s="33">
        <v>42150</v>
      </c>
      <c r="E8" s="10">
        <v>142.96</v>
      </c>
      <c r="F8">
        <f>(1-E8/E4)*100</f>
        <v>1.8563268892794249</v>
      </c>
      <c r="G8" s="10">
        <v>48.36</v>
      </c>
      <c r="H8" s="10">
        <v>21.8</v>
      </c>
      <c r="I8" s="10">
        <v>7.68</v>
      </c>
      <c r="J8" s="11" t="s">
        <v>63</v>
      </c>
      <c r="K8" s="10">
        <v>69.77</v>
      </c>
      <c r="L8" s="10">
        <v>19.54</v>
      </c>
      <c r="M8" s="10">
        <v>18.690000000000001</v>
      </c>
      <c r="O8">
        <f t="shared" si="4"/>
        <v>-21.409999999999997</v>
      </c>
      <c r="P8">
        <f t="shared" si="4"/>
        <v>2.2600000000000016</v>
      </c>
      <c r="Q8">
        <f t="shared" si="4"/>
        <v>-11.010000000000002</v>
      </c>
      <c r="R8">
        <f t="shared" si="5"/>
        <v>458.38809999999984</v>
      </c>
      <c r="S8">
        <f t="shared" si="0"/>
        <v>5.1076000000000068</v>
      </c>
      <c r="T8">
        <f t="shared" si="0"/>
        <v>121.22010000000003</v>
      </c>
      <c r="U8">
        <f t="shared" si="6"/>
        <v>24.180897419243973</v>
      </c>
      <c r="V8">
        <f>(1-U8/U4)*100</f>
        <v>8.2383177122255624</v>
      </c>
      <c r="W8" s="6">
        <f t="shared" si="7"/>
        <v>9.9417144945886733</v>
      </c>
      <c r="X8" s="6">
        <f t="shared" si="9"/>
        <v>46</v>
      </c>
      <c r="Y8" s="3">
        <f>G8-K4</f>
        <v>-20.450000000000003</v>
      </c>
      <c r="Z8" s="3">
        <f>H8-L4</f>
        <v>4.370000000000001</v>
      </c>
      <c r="AA8" s="3">
        <f>I8-M4</f>
        <v>-8.68</v>
      </c>
      <c r="AB8" s="3">
        <f t="shared" si="1"/>
        <v>418.2025000000001</v>
      </c>
      <c r="AC8" s="3">
        <f t="shared" si="2"/>
        <v>19.096900000000009</v>
      </c>
      <c r="AD8" s="3">
        <f t="shared" si="2"/>
        <v>75.342399999999998</v>
      </c>
      <c r="AE8" s="3">
        <f t="shared" si="3"/>
        <v>22.641594466821459</v>
      </c>
      <c r="AF8" s="3">
        <f>(1-AE8/AE4)*100</f>
        <v>14.079665368430295</v>
      </c>
      <c r="AG8" s="8">
        <f t="shared" si="8"/>
        <v>15.674627643554986</v>
      </c>
      <c r="AH8" s="55">
        <f t="shared" ref="AH8:AH9" si="11">(1-E8/E7)*100</f>
        <v>3.7410110695143883</v>
      </c>
      <c r="AI8">
        <f t="shared" ref="AI8:AI9" si="12">(1-U8/U7)*100</f>
        <v>-12.406022745985968</v>
      </c>
      <c r="AJ8" s="6">
        <f t="shared" si="10"/>
        <v>-8.2009009922577736</v>
      </c>
    </row>
    <row r="9" spans="1:36" ht="16">
      <c r="A9" s="11" t="s">
        <v>62</v>
      </c>
      <c r="B9" s="11" t="s">
        <v>158</v>
      </c>
      <c r="C9" s="11">
        <v>5</v>
      </c>
      <c r="D9" s="33">
        <v>42192</v>
      </c>
      <c r="E9" s="10">
        <v>130.88999999999999</v>
      </c>
      <c r="F9">
        <f>(1-E9/E4)*100</f>
        <v>10.142519771529003</v>
      </c>
      <c r="G9" s="10">
        <v>44.86</v>
      </c>
      <c r="H9" s="10">
        <v>18.29</v>
      </c>
      <c r="I9" s="10">
        <v>6.76</v>
      </c>
      <c r="J9" s="11" t="s">
        <v>63</v>
      </c>
      <c r="K9" s="10">
        <v>64.459999999999994</v>
      </c>
      <c r="L9" s="10">
        <v>17.86</v>
      </c>
      <c r="M9" s="10">
        <v>17.329999999999998</v>
      </c>
      <c r="O9">
        <f t="shared" si="4"/>
        <v>-19.599999999999994</v>
      </c>
      <c r="P9">
        <f t="shared" si="4"/>
        <v>0.42999999999999972</v>
      </c>
      <c r="Q9">
        <f t="shared" si="4"/>
        <v>-10.569999999999999</v>
      </c>
      <c r="R9">
        <f t="shared" si="5"/>
        <v>384.1599999999998</v>
      </c>
      <c r="S9">
        <f t="shared" si="0"/>
        <v>0.18489999999999976</v>
      </c>
      <c r="T9">
        <f t="shared" si="0"/>
        <v>111.72489999999996</v>
      </c>
      <c r="U9">
        <f t="shared" si="6"/>
        <v>22.272624452452831</v>
      </c>
      <c r="V9">
        <f>(1-U9/U4)*100</f>
        <v>15.479832973676611</v>
      </c>
      <c r="W9" s="6">
        <f t="shared" si="7"/>
        <v>24.052307625250798</v>
      </c>
      <c r="X9" s="6">
        <f t="shared" si="9"/>
        <v>42</v>
      </c>
      <c r="Y9" s="3">
        <f>G9-K4</f>
        <v>-23.950000000000003</v>
      </c>
      <c r="Z9" s="3">
        <f>H9-L4</f>
        <v>0.85999999999999943</v>
      </c>
      <c r="AA9" s="3">
        <f>I9-M4</f>
        <v>-9.6</v>
      </c>
      <c r="AB9" s="3">
        <f t="shared" si="1"/>
        <v>573.60250000000019</v>
      </c>
      <c r="AC9" s="3">
        <f t="shared" si="2"/>
        <v>0.73959999999999904</v>
      </c>
      <c r="AD9" s="3">
        <f t="shared" si="2"/>
        <v>92.16</v>
      </c>
      <c r="AE9" s="3">
        <f t="shared" si="3"/>
        <v>25.816701958228517</v>
      </c>
      <c r="AF9" s="3">
        <f>(1-AE9/AE4)*100</f>
        <v>2.0307657844074845</v>
      </c>
      <c r="AG9" s="8">
        <f t="shared" si="8"/>
        <v>11.967314734739512</v>
      </c>
      <c r="AH9" s="55">
        <f t="shared" si="11"/>
        <v>8.4429210968103074</v>
      </c>
      <c r="AI9">
        <f t="shared" si="12"/>
        <v>7.891654861711106</v>
      </c>
      <c r="AJ9" s="6">
        <f t="shared" si="10"/>
        <v>15.668289765314551</v>
      </c>
    </row>
    <row r="10" spans="1:36">
      <c r="A10" s="11" t="s">
        <v>143</v>
      </c>
      <c r="C10" s="11">
        <v>6</v>
      </c>
      <c r="D10" s="33">
        <v>43511</v>
      </c>
      <c r="F10">
        <f>(1-E10/E4)*100</f>
        <v>100</v>
      </c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-68.81</v>
      </c>
      <c r="Z10" s="3">
        <f>H10-L4</f>
        <v>-17.43</v>
      </c>
      <c r="AA10" s="3">
        <f>I10-M4</f>
        <v>-16.36</v>
      </c>
      <c r="AB10" s="3">
        <f t="shared" si="1"/>
        <v>4734.8161</v>
      </c>
      <c r="AC10" s="3">
        <f>Z10*Z10</f>
        <v>303.80489999999998</v>
      </c>
      <c r="AD10" s="3">
        <f>AA10*AA10</f>
        <v>267.64959999999996</v>
      </c>
      <c r="AE10" s="3">
        <f t="shared" si="3"/>
        <v>72.844152819564044</v>
      </c>
      <c r="AF10" s="3">
        <f>(1-AE10/AE4)*100</f>
        <v>-176.42902956245669</v>
      </c>
      <c r="AG10" s="8">
        <f t="shared" si="8"/>
        <v>100</v>
      </c>
      <c r="AJ10" s="6"/>
    </row>
    <row r="11" spans="1:36">
      <c r="A11" s="11" t="s">
        <v>143</v>
      </c>
      <c r="C11" s="11">
        <v>7</v>
      </c>
      <c r="D11" s="33">
        <v>43537</v>
      </c>
      <c r="F11">
        <f>(1-E11/E4)*100</f>
        <v>100</v>
      </c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-68.81</v>
      </c>
      <c r="Z11" s="3">
        <f>H11-L4</f>
        <v>-17.43</v>
      </c>
      <c r="AA11" s="3">
        <f>I11-M4</f>
        <v>-16.36</v>
      </c>
      <c r="AB11" s="3">
        <f t="shared" si="1"/>
        <v>4734.8161</v>
      </c>
      <c r="AC11" s="3">
        <f>Z11*Z11</f>
        <v>303.80489999999998</v>
      </c>
      <c r="AD11" s="3">
        <f>AA11*AA11</f>
        <v>267.64959999999996</v>
      </c>
      <c r="AE11" s="3">
        <f t="shared" si="3"/>
        <v>72.844152819564044</v>
      </c>
      <c r="AF11" s="3">
        <f>(1-AE11/AE4)*100</f>
        <v>-176.42902956245669</v>
      </c>
      <c r="AG11" s="8">
        <f t="shared" si="8"/>
        <v>100</v>
      </c>
      <c r="AJ11" s="6"/>
    </row>
    <row r="12" spans="1:36">
      <c r="A12" s="11" t="s">
        <v>143</v>
      </c>
      <c r="C12" s="11">
        <v>8</v>
      </c>
      <c r="D12" s="33">
        <v>43567</v>
      </c>
      <c r="F12">
        <f>(1-E12/E4)*100</f>
        <v>100</v>
      </c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3">(F12*100+((100-F12)*V12))/100</f>
        <v>100</v>
      </c>
      <c r="X12" s="6"/>
      <c r="Y12" s="3">
        <f>G12-K4</f>
        <v>-68.81</v>
      </c>
      <c r="Z12" s="3">
        <f>H12-L4</f>
        <v>-17.43</v>
      </c>
      <c r="AA12" s="3">
        <f>I12-M4</f>
        <v>-16.36</v>
      </c>
      <c r="AB12" s="3">
        <f t="shared" si="1"/>
        <v>4734.8161</v>
      </c>
      <c r="AC12" s="3">
        <f t="shared" si="2"/>
        <v>303.80489999999998</v>
      </c>
      <c r="AD12" s="3">
        <f t="shared" si="2"/>
        <v>267.64959999999996</v>
      </c>
      <c r="AE12" s="3">
        <f t="shared" si="3"/>
        <v>72.844152819564044</v>
      </c>
      <c r="AF12" s="3">
        <f>(1-AE12/AE4)*100</f>
        <v>-176.42902956245669</v>
      </c>
      <c r="AG12" s="8">
        <f t="shared" si="8"/>
        <v>100</v>
      </c>
      <c r="AJ12" s="6"/>
    </row>
    <row r="13" spans="1:36">
      <c r="A13" s="11" t="s">
        <v>143</v>
      </c>
      <c r="C13" s="11">
        <v>9</v>
      </c>
      <c r="D13" s="33">
        <v>43750</v>
      </c>
      <c r="F13">
        <f>(1-E13/E4)*100</f>
        <v>100</v>
      </c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-68.81</v>
      </c>
      <c r="Z13" s="3">
        <f>H13-L4</f>
        <v>-17.43</v>
      </c>
      <c r="AA13" s="3">
        <f>I13-M4</f>
        <v>-16.36</v>
      </c>
      <c r="AB13" s="3">
        <f t="shared" si="1"/>
        <v>4734.8161</v>
      </c>
      <c r="AC13" s="3">
        <f t="shared" si="2"/>
        <v>303.80489999999998</v>
      </c>
      <c r="AD13" s="3">
        <f t="shared" si="2"/>
        <v>267.64959999999996</v>
      </c>
      <c r="AE13" s="3">
        <f t="shared" si="3"/>
        <v>72.844152819564044</v>
      </c>
      <c r="AF13" s="3">
        <f>(1-AE13/AE5)*100</f>
        <v>-186.84160541322913</v>
      </c>
      <c r="AG13" s="8">
        <f t="shared" si="8"/>
        <v>100</v>
      </c>
      <c r="AJ13" s="6"/>
    </row>
    <row r="14" spans="1:36">
      <c r="A14" s="11" t="s">
        <v>143</v>
      </c>
      <c r="C14" s="11">
        <v>10</v>
      </c>
      <c r="D14" s="33">
        <v>43792</v>
      </c>
      <c r="F14">
        <f>(1-E14/E4)*100</f>
        <v>100</v>
      </c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-68.81</v>
      </c>
      <c r="Z14" s="3">
        <f>H14-L4</f>
        <v>-17.43</v>
      </c>
      <c r="AA14" s="3">
        <f>I14-M4</f>
        <v>-16.36</v>
      </c>
      <c r="AB14" s="3">
        <f t="shared" si="1"/>
        <v>4734.8161</v>
      </c>
      <c r="AC14" s="3">
        <f t="shared" si="2"/>
        <v>303.80489999999998</v>
      </c>
      <c r="AD14" s="3">
        <f t="shared" si="2"/>
        <v>267.64959999999996</v>
      </c>
      <c r="AE14" s="3">
        <f t="shared" si="3"/>
        <v>72.844152819564044</v>
      </c>
      <c r="AF14" s="3">
        <f>(1-AE14/AE7)*100</f>
        <v>-181.90974603228125</v>
      </c>
      <c r="AG14" s="8">
        <f t="shared" si="8"/>
        <v>100</v>
      </c>
      <c r="AJ14" s="6"/>
    </row>
    <row r="15" spans="1:36">
      <c r="C15" s="11">
        <v>11</v>
      </c>
      <c r="F15">
        <f>(1-E15/E4)*100</f>
        <v>100</v>
      </c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-68.81</v>
      </c>
      <c r="Z15" s="3">
        <f>H15-L4</f>
        <v>-17.43</v>
      </c>
      <c r="AA15" s="3">
        <f>I15-M4</f>
        <v>-16.36</v>
      </c>
      <c r="AB15" s="3">
        <f t="shared" si="1"/>
        <v>4734.8161</v>
      </c>
      <c r="AC15" s="3">
        <f t="shared" si="2"/>
        <v>303.80489999999998</v>
      </c>
      <c r="AD15" s="3">
        <f t="shared" si="2"/>
        <v>267.64959999999996</v>
      </c>
      <c r="AE15" s="3">
        <f t="shared" si="3"/>
        <v>72.844152819564044</v>
      </c>
      <c r="AF15" s="3">
        <f>(1-AE15/AE8)*100</f>
        <v>-221.72713333554498</v>
      </c>
      <c r="AG15" s="8">
        <f t="shared" si="8"/>
        <v>100</v>
      </c>
      <c r="AJ15" s="6"/>
    </row>
    <row r="16" spans="1:36">
      <c r="F16">
        <f>(1-E16/E4)*100</f>
        <v>100</v>
      </c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-68.81</v>
      </c>
      <c r="Z16" s="3">
        <f>H16-L4</f>
        <v>-17.43</v>
      </c>
      <c r="AA16" s="3">
        <f>I16-M4</f>
        <v>-16.36</v>
      </c>
      <c r="AB16" s="3">
        <f t="shared" si="1"/>
        <v>4734.8161</v>
      </c>
      <c r="AC16" s="3">
        <f t="shared" si="2"/>
        <v>303.80489999999998</v>
      </c>
      <c r="AD16" s="3">
        <f>AA16*AA16</f>
        <v>267.64959999999996</v>
      </c>
      <c r="AE16" s="3">
        <f t="shared" si="3"/>
        <v>72.844152819564044</v>
      </c>
      <c r="AF16" s="3">
        <f>(1-AE16/AE9)*100</f>
        <v>-182.1590183650338</v>
      </c>
      <c r="AG16" s="8">
        <f t="shared" si="8"/>
        <v>100</v>
      </c>
      <c r="AJ16" s="6"/>
    </row>
    <row r="17" spans="6:36">
      <c r="F17">
        <f>(1-E17/E7)*100</f>
        <v>100</v>
      </c>
      <c r="O17">
        <f>G17-K17</f>
        <v>0</v>
      </c>
      <c r="P17">
        <f>H17-L17</f>
        <v>0</v>
      </c>
      <c r="Q17">
        <f>I17-M17</f>
        <v>0</v>
      </c>
      <c r="R17">
        <f>O17*O17</f>
        <v>0</v>
      </c>
      <c r="S17">
        <f>P17*P17</f>
        <v>0</v>
      </c>
      <c r="T17">
        <f>Q17*Q17</f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AJ17" s="6"/>
    </row>
    <row r="18" spans="6:36">
      <c r="AJ18" s="6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J18"/>
  <sheetViews>
    <sheetView topLeftCell="V1" zoomScale="163" zoomScaleNormal="120" workbookViewId="0">
      <selection activeCell="W5" sqref="W5:W12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157</v>
      </c>
      <c r="C4" s="11">
        <v>0</v>
      </c>
      <c r="D4" s="33">
        <v>41671</v>
      </c>
      <c r="E4" s="10">
        <v>35.661499999999997</v>
      </c>
      <c r="G4" s="10">
        <v>50.36</v>
      </c>
      <c r="H4" s="10">
        <v>28.12</v>
      </c>
      <c r="I4" s="10">
        <v>10.11</v>
      </c>
      <c r="J4" s="11" t="s">
        <v>69</v>
      </c>
      <c r="K4" s="10">
        <v>70.45</v>
      </c>
      <c r="L4" s="10">
        <v>19.649999999999999</v>
      </c>
      <c r="M4" s="10">
        <v>14.56</v>
      </c>
      <c r="N4" s="13">
        <v>0</v>
      </c>
      <c r="O4">
        <f>G4-K4</f>
        <v>-20.090000000000003</v>
      </c>
      <c r="P4">
        <f>H4-L4</f>
        <v>8.4700000000000024</v>
      </c>
      <c r="Q4">
        <f>I4-M4</f>
        <v>-4.4500000000000011</v>
      </c>
      <c r="R4">
        <f>O4*O4</f>
        <v>403.60810000000015</v>
      </c>
      <c r="S4">
        <f t="shared" ref="S4:T16" si="0">P4*P4</f>
        <v>71.740900000000039</v>
      </c>
      <c r="T4">
        <f t="shared" si="0"/>
        <v>19.802500000000009</v>
      </c>
      <c r="U4">
        <f>SQRT(R4+S4+T4)</f>
        <v>22.251999910120443</v>
      </c>
      <c r="W4" s="6"/>
      <c r="X4" s="6"/>
      <c r="Y4" s="3">
        <f>G4-K4</f>
        <v>-20.090000000000003</v>
      </c>
      <c r="Z4" s="3">
        <f>H4-L4</f>
        <v>8.4700000000000024</v>
      </c>
      <c r="AA4" s="3">
        <f>I4-M4</f>
        <v>-4.4500000000000011</v>
      </c>
      <c r="AB4" s="3">
        <f t="shared" ref="AB4:AB15" si="1">Y4*Y4</f>
        <v>403.60810000000015</v>
      </c>
      <c r="AC4" s="3">
        <f t="shared" ref="AC4:AD15" si="2">Z4*Z4</f>
        <v>71.740900000000039</v>
      </c>
      <c r="AD4" s="3">
        <f t="shared" si="2"/>
        <v>19.802500000000009</v>
      </c>
      <c r="AE4" s="3">
        <f t="shared" ref="AE4:AE15" si="3">SQRT(AB4+AC4+AD4)</f>
        <v>22.251999910120443</v>
      </c>
      <c r="AF4" s="3"/>
      <c r="AG4" s="8"/>
      <c r="AH4" s="54"/>
      <c r="AJ4" s="6"/>
    </row>
    <row r="5" spans="1:36" s="6" customFormat="1" ht="16">
      <c r="A5" s="11" t="s">
        <v>125</v>
      </c>
      <c r="B5" s="11" t="s">
        <v>157</v>
      </c>
      <c r="C5" s="19">
        <v>1</v>
      </c>
      <c r="D5" s="36">
        <v>41908</v>
      </c>
      <c r="E5" s="16">
        <v>35.698300000000003</v>
      </c>
      <c r="F5" s="18">
        <f>(1-E5/E4)*100</f>
        <v>-0.10319251854242761</v>
      </c>
      <c r="G5" s="16">
        <v>57.75</v>
      </c>
      <c r="H5" s="16">
        <v>31.11</v>
      </c>
      <c r="I5" s="16">
        <v>13.81</v>
      </c>
      <c r="J5" s="19" t="s">
        <v>69</v>
      </c>
      <c r="K5" s="10">
        <v>70.45</v>
      </c>
      <c r="L5" s="10">
        <v>19.649999999999999</v>
      </c>
      <c r="M5" s="10">
        <v>14.56</v>
      </c>
      <c r="N5" s="17"/>
      <c r="O5">
        <f t="shared" ref="O5:Q16" si="4">G5-K5</f>
        <v>-12.700000000000003</v>
      </c>
      <c r="P5">
        <f t="shared" si="4"/>
        <v>11.46</v>
      </c>
      <c r="Q5">
        <f t="shared" si="4"/>
        <v>-0.75</v>
      </c>
      <c r="R5">
        <f t="shared" ref="R5:T13" si="5">O5*O5</f>
        <v>161.29000000000008</v>
      </c>
      <c r="S5">
        <f t="shared" si="0"/>
        <v>131.33160000000001</v>
      </c>
      <c r="T5">
        <f t="shared" si="0"/>
        <v>0.5625</v>
      </c>
      <c r="U5">
        <f t="shared" ref="U5:U14" si="6">SQRT(R5+S5+T5)</f>
        <v>17.122619542581681</v>
      </c>
      <c r="V5">
        <f>(1-U5/U4)*100</f>
        <v>23.05132297437169</v>
      </c>
      <c r="W5" s="6">
        <f t="shared" ref="W5:W10" si="7">(F5*100+((100-F5)*V5))/100</f>
        <v>22.971917696563864</v>
      </c>
      <c r="X5" s="6">
        <f>D5-D4</f>
        <v>237</v>
      </c>
      <c r="Y5" s="3">
        <f>G5-K4</f>
        <v>-12.700000000000003</v>
      </c>
      <c r="Z5" s="3">
        <f>H5-L4</f>
        <v>11.46</v>
      </c>
      <c r="AA5" s="3">
        <f>I5-M4</f>
        <v>-0.75</v>
      </c>
      <c r="AB5" s="3">
        <f t="shared" si="1"/>
        <v>161.29000000000008</v>
      </c>
      <c r="AC5" s="3">
        <f t="shared" si="2"/>
        <v>131.33160000000001</v>
      </c>
      <c r="AD5" s="3">
        <f t="shared" si="2"/>
        <v>0.5625</v>
      </c>
      <c r="AE5" s="3">
        <f t="shared" si="3"/>
        <v>17.122619542581681</v>
      </c>
      <c r="AF5" s="3">
        <f>(1-AE5/AE4)*100</f>
        <v>23.05132297437169</v>
      </c>
      <c r="AG5" s="8">
        <f t="shared" ref="AG5:AG15" si="8">(F5*100+((100-F5)*AF5))/100</f>
        <v>22.971917696563864</v>
      </c>
      <c r="AH5" s="55">
        <f>(1-E5/E4)*100</f>
        <v>-0.10319251854242761</v>
      </c>
      <c r="AI5">
        <f>(1-U5/U4)*100</f>
        <v>23.05132297437169</v>
      </c>
      <c r="AJ5" s="6">
        <f>(AH5*100+((100-AH5)*AI5))/100</f>
        <v>22.971917696563864</v>
      </c>
    </row>
    <row r="6" spans="1:36" s="6" customFormat="1" ht="16">
      <c r="A6" s="11" t="s">
        <v>125</v>
      </c>
      <c r="B6" s="11" t="s">
        <v>157</v>
      </c>
      <c r="C6" s="19">
        <v>2</v>
      </c>
      <c r="D6" s="36">
        <v>41967</v>
      </c>
      <c r="E6" s="16">
        <v>30.734999999999999</v>
      </c>
      <c r="F6" s="18">
        <f>(1-E6/E4)*100</f>
        <v>13.814618005411994</v>
      </c>
      <c r="G6" s="16">
        <v>51.18</v>
      </c>
      <c r="H6" s="16">
        <v>29.44</v>
      </c>
      <c r="I6" s="16">
        <v>13.13</v>
      </c>
      <c r="J6" s="19" t="s">
        <v>69</v>
      </c>
      <c r="K6" s="16">
        <v>67.63</v>
      </c>
      <c r="L6" s="16">
        <v>22.78</v>
      </c>
      <c r="M6" s="16">
        <v>16.27</v>
      </c>
      <c r="N6" s="17"/>
      <c r="O6">
        <f>G6-K6</f>
        <v>-16.449999999999996</v>
      </c>
      <c r="P6">
        <f t="shared" si="4"/>
        <v>6.66</v>
      </c>
      <c r="Q6">
        <f t="shared" si="4"/>
        <v>-3.1399999999999988</v>
      </c>
      <c r="R6">
        <f t="shared" si="5"/>
        <v>270.60249999999985</v>
      </c>
      <c r="S6">
        <f t="shared" si="0"/>
        <v>44.355600000000003</v>
      </c>
      <c r="T6">
        <f t="shared" si="0"/>
        <v>9.8595999999999933</v>
      </c>
      <c r="U6">
        <f t="shared" si="6"/>
        <v>18.022699575812716</v>
      </c>
      <c r="V6">
        <f>(1-U6/U4)*100</f>
        <v>19.006383028000084</v>
      </c>
      <c r="W6" s="6">
        <f t="shared" si="7"/>
        <v>30.195341821448409</v>
      </c>
      <c r="X6" s="6" t="s">
        <v>344</v>
      </c>
      <c r="Y6" s="3">
        <f>G6-K4</f>
        <v>-19.270000000000003</v>
      </c>
      <c r="Z6" s="3">
        <f>H6-L4</f>
        <v>9.7900000000000027</v>
      </c>
      <c r="AA6" s="3">
        <f>I6-M4</f>
        <v>-1.4299999999999997</v>
      </c>
      <c r="AB6" s="3">
        <f t="shared" si="1"/>
        <v>371.33290000000011</v>
      </c>
      <c r="AC6" s="3">
        <f t="shared" si="2"/>
        <v>95.844100000000054</v>
      </c>
      <c r="AD6" s="3">
        <f t="shared" si="2"/>
        <v>2.0448999999999993</v>
      </c>
      <c r="AE6" s="3">
        <f t="shared" si="3"/>
        <v>21.661530416847285</v>
      </c>
      <c r="AF6" s="3">
        <f>(1-AE6/AE4)*100</f>
        <v>2.6535569641297996</v>
      </c>
      <c r="AG6" s="8">
        <f t="shared" si="8"/>
        <v>16.101596211391254</v>
      </c>
      <c r="AH6" s="55">
        <f>(1-E6/E5)*100</f>
        <v>13.90346319012391</v>
      </c>
      <c r="AI6">
        <f t="shared" ref="AI6:AI12" si="9">(1-U6/U5)*100</f>
        <v>-5.2566725026661709</v>
      </c>
      <c r="AJ6" s="6">
        <f t="shared" ref="AJ6:AJ12" si="10">(AH6*100+((100-AH6)*AI6))/100</f>
        <v>9.3776502138912949</v>
      </c>
    </row>
    <row r="7" spans="1:36" ht="16">
      <c r="A7" s="11" t="s">
        <v>125</v>
      </c>
      <c r="B7" s="11" t="s">
        <v>157</v>
      </c>
      <c r="C7" s="11">
        <v>3</v>
      </c>
      <c r="D7" s="33">
        <v>41995</v>
      </c>
      <c r="E7" s="10">
        <v>25.83</v>
      </c>
      <c r="F7">
        <f>(1-E7/E4)*100</f>
        <v>27.568946903523404</v>
      </c>
      <c r="G7" s="10">
        <v>52.66</v>
      </c>
      <c r="H7" s="10">
        <v>27.71</v>
      </c>
      <c r="I7" s="10">
        <v>13.26</v>
      </c>
      <c r="J7" s="11" t="s">
        <v>69</v>
      </c>
      <c r="K7" s="10">
        <v>69.86</v>
      </c>
      <c r="L7" s="10">
        <v>22.94</v>
      </c>
      <c r="M7" s="10">
        <v>16.5</v>
      </c>
      <c r="O7">
        <f t="shared" si="4"/>
        <v>-17.200000000000003</v>
      </c>
      <c r="P7">
        <f t="shared" si="4"/>
        <v>4.7699999999999996</v>
      </c>
      <c r="Q7">
        <f t="shared" si="4"/>
        <v>-3.24</v>
      </c>
      <c r="R7">
        <f t="shared" si="5"/>
        <v>295.84000000000009</v>
      </c>
      <c r="S7">
        <f t="shared" si="0"/>
        <v>22.752899999999997</v>
      </c>
      <c r="T7">
        <f t="shared" si="0"/>
        <v>10.497600000000002</v>
      </c>
      <c r="U7">
        <f t="shared" si="6"/>
        <v>18.14085168893677</v>
      </c>
      <c r="V7">
        <f>(1-U7/U4)*100</f>
        <v>18.47541002062416</v>
      </c>
      <c r="W7" s="6">
        <f t="shared" si="7"/>
        <v>40.950880945353454</v>
      </c>
      <c r="X7" s="6">
        <f t="shared" ref="X7:X12" si="11">D7-D6</f>
        <v>28</v>
      </c>
      <c r="Y7" s="3">
        <f>G7-K4</f>
        <v>-17.790000000000006</v>
      </c>
      <c r="Z7" s="3">
        <f>H7-L4</f>
        <v>8.0600000000000023</v>
      </c>
      <c r="AA7" s="3">
        <f>I7-M4</f>
        <v>-1.3000000000000007</v>
      </c>
      <c r="AB7" s="3">
        <f t="shared" si="1"/>
        <v>316.48410000000024</v>
      </c>
      <c r="AC7" s="3">
        <f t="shared" si="2"/>
        <v>64.963600000000042</v>
      </c>
      <c r="AD7" s="3">
        <f t="shared" si="2"/>
        <v>1.6900000000000019</v>
      </c>
      <c r="AE7" s="3">
        <f t="shared" si="3"/>
        <v>19.573903545281926</v>
      </c>
      <c r="AF7" s="3">
        <f>(1-AE7/AE4)*100</f>
        <v>12.035306379902021</v>
      </c>
      <c r="AG7" s="8">
        <f t="shared" si="8"/>
        <v>36.286246057873875</v>
      </c>
      <c r="AH7" s="55">
        <f t="shared" ref="AH7:AH12" si="12">(1-E7/E6)*100</f>
        <v>15.959004392386532</v>
      </c>
      <c r="AI7">
        <f t="shared" si="9"/>
        <v>-0.65557389239634389</v>
      </c>
      <c r="AJ7" s="6">
        <f t="shared" si="10"/>
        <v>15.408053566273061</v>
      </c>
    </row>
    <row r="8" spans="1:36" ht="16">
      <c r="A8" s="11" t="s">
        <v>125</v>
      </c>
      <c r="B8" s="11" t="s">
        <v>157</v>
      </c>
      <c r="C8" s="11">
        <v>4</v>
      </c>
      <c r="D8" s="33">
        <v>42045</v>
      </c>
      <c r="E8" s="10">
        <v>23.016400000000001</v>
      </c>
      <c r="F8">
        <f>(1-E8/E4)*100</f>
        <v>35.458687940776457</v>
      </c>
      <c r="G8" s="10">
        <v>53.2</v>
      </c>
      <c r="H8" s="10">
        <v>27.18</v>
      </c>
      <c r="I8" s="10">
        <v>13.69</v>
      </c>
      <c r="J8" s="11" t="s">
        <v>69</v>
      </c>
      <c r="K8" s="10">
        <v>69.510000000000005</v>
      </c>
      <c r="L8" s="10">
        <v>22</v>
      </c>
      <c r="M8" s="10">
        <v>16.18</v>
      </c>
      <c r="O8">
        <f t="shared" si="4"/>
        <v>-16.310000000000002</v>
      </c>
      <c r="P8">
        <f t="shared" si="4"/>
        <v>5.18</v>
      </c>
      <c r="Q8">
        <f t="shared" si="4"/>
        <v>-2.4900000000000002</v>
      </c>
      <c r="R8">
        <f t="shared" si="5"/>
        <v>266.01610000000005</v>
      </c>
      <c r="S8">
        <f t="shared" si="0"/>
        <v>26.832399999999996</v>
      </c>
      <c r="T8">
        <f t="shared" si="0"/>
        <v>6.2001000000000008</v>
      </c>
      <c r="U8">
        <f t="shared" si="6"/>
        <v>17.293021713974689</v>
      </c>
      <c r="V8">
        <f>(1-U8/U4)*100</f>
        <v>22.285539350062457</v>
      </c>
      <c r="W8" s="6">
        <f t="shared" si="7"/>
        <v>49.842067436781328</v>
      </c>
      <c r="X8" s="6">
        <f t="shared" si="11"/>
        <v>50</v>
      </c>
      <c r="Y8" s="3">
        <f>G8-K4</f>
        <v>-17.25</v>
      </c>
      <c r="Z8" s="3">
        <f>H8-L4</f>
        <v>7.5300000000000011</v>
      </c>
      <c r="AA8" s="3">
        <f>I8-M4</f>
        <v>-0.87000000000000099</v>
      </c>
      <c r="AB8" s="3">
        <f t="shared" si="1"/>
        <v>297.5625</v>
      </c>
      <c r="AC8" s="3">
        <f t="shared" si="2"/>
        <v>56.700900000000019</v>
      </c>
      <c r="AD8" s="3">
        <f t="shared" si="2"/>
        <v>0.75690000000000168</v>
      </c>
      <c r="AE8" s="3">
        <f t="shared" si="3"/>
        <v>18.841982379781594</v>
      </c>
      <c r="AF8" s="3">
        <f>(1-AE8/AE4)*100</f>
        <v>15.324544059466483</v>
      </c>
      <c r="AG8" s="8">
        <f t="shared" si="8"/>
        <v>45.349349743849928</v>
      </c>
      <c r="AH8" s="55">
        <f t="shared" si="12"/>
        <v>10.89276035617498</v>
      </c>
      <c r="AI8">
        <f t="shared" si="9"/>
        <v>4.6735952065532382</v>
      </c>
      <c r="AJ8" s="6">
        <f t="shared" si="10"/>
        <v>15.057272036860695</v>
      </c>
    </row>
    <row r="9" spans="1:36" ht="16">
      <c r="A9" s="11" t="s">
        <v>125</v>
      </c>
      <c r="B9" s="11" t="s">
        <v>157</v>
      </c>
      <c r="C9" s="11">
        <v>5</v>
      </c>
      <c r="D9" s="33">
        <v>42076</v>
      </c>
      <c r="E9" s="10">
        <v>28.939</v>
      </c>
      <c r="F9">
        <f>(1-E9/E4)*100</f>
        <v>18.850861573405485</v>
      </c>
      <c r="G9" s="10">
        <v>54.7</v>
      </c>
      <c r="H9" s="10">
        <v>20.21</v>
      </c>
      <c r="I9" s="10">
        <v>13.54</v>
      </c>
      <c r="J9" s="11" t="s">
        <v>69</v>
      </c>
      <c r="K9" s="10">
        <v>69.540000000000006</v>
      </c>
      <c r="L9" s="10">
        <v>18.670000000000002</v>
      </c>
      <c r="M9" s="10">
        <v>16.649999999999999</v>
      </c>
      <c r="O9">
        <f t="shared" si="4"/>
        <v>-14.840000000000003</v>
      </c>
      <c r="P9">
        <f t="shared" si="4"/>
        <v>1.5399999999999991</v>
      </c>
      <c r="Q9">
        <f t="shared" si="4"/>
        <v>-3.1099999999999994</v>
      </c>
      <c r="R9">
        <f t="shared" si="5"/>
        <v>220.2256000000001</v>
      </c>
      <c r="S9">
        <f t="shared" si="5"/>
        <v>2.3715999999999973</v>
      </c>
      <c r="T9">
        <f t="shared" si="5"/>
        <v>9.6720999999999968</v>
      </c>
      <c r="U9">
        <f>SQRT(R9+S9+T9)</f>
        <v>15.240383853433617</v>
      </c>
      <c r="V9">
        <f>(1-U9/U4)*100</f>
        <v>31.510048916986864</v>
      </c>
      <c r="W9" s="6">
        <f t="shared" si="7"/>
        <v>44.420994787338806</v>
      </c>
      <c r="X9" s="6">
        <f t="shared" si="11"/>
        <v>31</v>
      </c>
      <c r="Y9" s="3">
        <f>G9-K4</f>
        <v>-15.75</v>
      </c>
      <c r="Z9" s="3">
        <f>H9-L4</f>
        <v>0.56000000000000227</v>
      </c>
      <c r="AA9" s="3">
        <f>I9-M4</f>
        <v>-1.0200000000000014</v>
      </c>
      <c r="AB9" s="3">
        <f t="shared" si="1"/>
        <v>248.0625</v>
      </c>
      <c r="AC9" s="3">
        <f>Z9*Z9</f>
        <v>0.31360000000000254</v>
      </c>
      <c r="AD9" s="3">
        <f>AA9*AA9</f>
        <v>1.0404000000000027</v>
      </c>
      <c r="AE9" s="3">
        <f t="shared" si="3"/>
        <v>15.792925631433842</v>
      </c>
      <c r="AF9" s="3">
        <f>(1-AE9/AE4)*100</f>
        <v>29.026938274204038</v>
      </c>
      <c r="AG9" s="8">
        <f t="shared" si="8"/>
        <v>42.405971894541466</v>
      </c>
      <c r="AH9" s="55">
        <f t="shared" si="12"/>
        <v>-25.732086686015187</v>
      </c>
      <c r="AI9">
        <f t="shared" si="9"/>
        <v>11.869746620871425</v>
      </c>
      <c r="AJ9" s="6">
        <f t="shared" si="10"/>
        <v>-10.80800657525077</v>
      </c>
    </row>
    <row r="10" spans="1:36" ht="16">
      <c r="A10" s="11" t="s">
        <v>125</v>
      </c>
      <c r="B10" s="11" t="s">
        <v>157</v>
      </c>
      <c r="C10" s="11">
        <v>6</v>
      </c>
      <c r="D10" s="33">
        <v>42121</v>
      </c>
      <c r="E10" s="10">
        <v>17.451899999999998</v>
      </c>
      <c r="F10">
        <f>(1-E10/E4)*100</f>
        <v>51.062350153526914</v>
      </c>
      <c r="G10" s="10">
        <v>53.48</v>
      </c>
      <c r="H10" s="10">
        <v>26.47</v>
      </c>
      <c r="I10" s="10">
        <v>15.19</v>
      </c>
      <c r="J10" s="11" t="s">
        <v>69</v>
      </c>
      <c r="K10" s="10">
        <v>69.05</v>
      </c>
      <c r="L10" s="10">
        <v>21.92</v>
      </c>
      <c r="M10" s="10">
        <v>16.690000000000001</v>
      </c>
      <c r="O10">
        <f t="shared" si="4"/>
        <v>-15.57</v>
      </c>
      <c r="P10">
        <f t="shared" si="4"/>
        <v>4.5499999999999972</v>
      </c>
      <c r="Q10">
        <f t="shared" si="4"/>
        <v>-1.5000000000000018</v>
      </c>
      <c r="R10">
        <f t="shared" si="5"/>
        <v>242.42490000000001</v>
      </c>
      <c r="S10">
        <f t="shared" si="5"/>
        <v>20.702499999999976</v>
      </c>
      <c r="T10">
        <f t="shared" si="5"/>
        <v>2.2500000000000053</v>
      </c>
      <c r="U10">
        <f>SQRT(R10+S10+T10)</f>
        <v>16.290408220790539</v>
      </c>
      <c r="V10">
        <f>(1-U10/U4)*100</f>
        <v>26.79126241870291</v>
      </c>
      <c r="W10" s="6">
        <f t="shared" si="7"/>
        <v>64.173364345441485</v>
      </c>
      <c r="X10" s="6">
        <f t="shared" si="11"/>
        <v>45</v>
      </c>
      <c r="Y10" s="3">
        <f>G10-K4</f>
        <v>-16.970000000000006</v>
      </c>
      <c r="Z10" s="3">
        <f>H10-L4</f>
        <v>6.82</v>
      </c>
      <c r="AA10" s="3">
        <f>I10-M4</f>
        <v>0.62999999999999901</v>
      </c>
      <c r="AB10" s="3">
        <f t="shared" si="1"/>
        <v>287.98090000000019</v>
      </c>
      <c r="AC10" s="3">
        <f>Z10*Z10</f>
        <v>46.512400000000007</v>
      </c>
      <c r="AD10" s="3">
        <f>AA10*AA10</f>
        <v>0.39689999999999875</v>
      </c>
      <c r="AE10" s="3">
        <f t="shared" si="3"/>
        <v>18.300005464480066</v>
      </c>
      <c r="AF10" s="3">
        <f>(1-AE10/AE4)*100</f>
        <v>17.760176440783503</v>
      </c>
      <c r="AG10" s="8">
        <f t="shared" si="8"/>
        <v>59.753763112233358</v>
      </c>
      <c r="AH10" s="55">
        <f t="shared" si="12"/>
        <v>39.694184318739424</v>
      </c>
      <c r="AI10">
        <f t="shared" si="9"/>
        <v>-6.8897501365777991</v>
      </c>
      <c r="AJ10" s="6">
        <f t="shared" si="10"/>
        <v>35.539264300475423</v>
      </c>
    </row>
    <row r="11" spans="1:36" ht="16">
      <c r="A11" s="11" t="s">
        <v>125</v>
      </c>
      <c r="B11" s="11" t="s">
        <v>157</v>
      </c>
      <c r="C11" s="11">
        <v>7</v>
      </c>
      <c r="D11" s="33">
        <v>42306</v>
      </c>
      <c r="E11" s="10">
        <v>16.309000000000001</v>
      </c>
      <c r="F11">
        <f>(1-E11/E4)*100</f>
        <v>54.267206931845259</v>
      </c>
      <c r="G11" s="10">
        <v>54.73</v>
      </c>
      <c r="H11" s="10">
        <v>25.94</v>
      </c>
      <c r="I11" s="10">
        <v>15.26</v>
      </c>
      <c r="J11" s="11" t="s">
        <v>69</v>
      </c>
      <c r="K11" s="10">
        <v>69.33</v>
      </c>
      <c r="L11" s="10">
        <v>21.4</v>
      </c>
      <c r="M11" s="10">
        <v>17.5</v>
      </c>
      <c r="O11">
        <f t="shared" si="4"/>
        <v>-14.600000000000001</v>
      </c>
      <c r="P11">
        <f t="shared" si="4"/>
        <v>4.5400000000000027</v>
      </c>
      <c r="Q11">
        <f t="shared" si="4"/>
        <v>-2.2400000000000002</v>
      </c>
      <c r="R11">
        <f t="shared" si="5"/>
        <v>213.16000000000005</v>
      </c>
      <c r="S11">
        <f t="shared" si="0"/>
        <v>20.611600000000024</v>
      </c>
      <c r="T11">
        <f t="shared" si="0"/>
        <v>5.0176000000000007</v>
      </c>
      <c r="U11">
        <f t="shared" si="6"/>
        <v>15.452805570510492</v>
      </c>
      <c r="V11">
        <f>(1-U11/U4)*100</f>
        <v>30.55543037512599</v>
      </c>
      <c r="W11" s="6">
        <f t="shared" ref="W11:W16" si="13">(F11*100+((100-F11)*V11))/100</f>
        <v>68.241058676385734</v>
      </c>
      <c r="X11" s="6">
        <f t="shared" si="11"/>
        <v>185</v>
      </c>
      <c r="Y11" s="3">
        <f>G11-K4</f>
        <v>-15.720000000000006</v>
      </c>
      <c r="Z11" s="3">
        <f>H11-L4</f>
        <v>6.2900000000000027</v>
      </c>
      <c r="AA11" s="3">
        <f>I11-M4</f>
        <v>0.69999999999999929</v>
      </c>
      <c r="AB11" s="3">
        <f t="shared" si="1"/>
        <v>247.11840000000018</v>
      </c>
      <c r="AC11" s="3">
        <f t="shared" si="2"/>
        <v>39.564100000000032</v>
      </c>
      <c r="AD11" s="3">
        <f t="shared" si="2"/>
        <v>0.48999999999999899</v>
      </c>
      <c r="AE11" s="3">
        <f t="shared" si="3"/>
        <v>16.946164757844183</v>
      </c>
      <c r="AF11" s="3">
        <f>(1-AE11/AE4)*100</f>
        <v>23.844306910423406</v>
      </c>
      <c r="AG11" s="8">
        <f t="shared" si="8"/>
        <v>65.171874469724912</v>
      </c>
      <c r="AH11" s="55">
        <f t="shared" si="12"/>
        <v>6.5488571444942796</v>
      </c>
      <c r="AI11">
        <f t="shared" si="9"/>
        <v>5.1416922088610484</v>
      </c>
      <c r="AJ11" s="6">
        <f t="shared" si="10"/>
        <v>11.353827275787426</v>
      </c>
    </row>
    <row r="12" spans="1:36" ht="16">
      <c r="A12" s="11" t="s">
        <v>125</v>
      </c>
      <c r="B12" s="11" t="s">
        <v>157</v>
      </c>
      <c r="C12" s="11">
        <v>8</v>
      </c>
      <c r="D12" s="33">
        <v>42334</v>
      </c>
      <c r="E12" s="10">
        <v>15.972799999999999</v>
      </c>
      <c r="F12">
        <f>(1-E12/E4)*100</f>
        <v>55.20996032135497</v>
      </c>
      <c r="G12" s="10">
        <v>53.36</v>
      </c>
      <c r="H12" s="10">
        <v>26.53</v>
      </c>
      <c r="I12" s="10">
        <v>14.86</v>
      </c>
      <c r="J12" s="11" t="s">
        <v>69</v>
      </c>
      <c r="K12" s="10">
        <v>69.77</v>
      </c>
      <c r="L12" s="10">
        <v>22.03</v>
      </c>
      <c r="M12" s="10">
        <v>17.309999999999999</v>
      </c>
      <c r="O12">
        <f t="shared" si="4"/>
        <v>-16.409999999999997</v>
      </c>
      <c r="P12">
        <f t="shared" si="4"/>
        <v>4.5</v>
      </c>
      <c r="Q12">
        <f t="shared" si="4"/>
        <v>-2.4499999999999993</v>
      </c>
      <c r="R12">
        <f t="shared" si="5"/>
        <v>269.28809999999987</v>
      </c>
      <c r="S12">
        <f t="shared" si="0"/>
        <v>20.25</v>
      </c>
      <c r="T12">
        <f t="shared" si="0"/>
        <v>6.0024999999999968</v>
      </c>
      <c r="U12">
        <f t="shared" si="6"/>
        <v>17.191294308457401</v>
      </c>
      <c r="V12">
        <f>(1-U12/U4)*100</f>
        <v>22.742700081359335</v>
      </c>
      <c r="W12" s="6">
        <f t="shared" si="13"/>
        <v>65.396424711791056</v>
      </c>
      <c r="X12" s="6">
        <f t="shared" si="11"/>
        <v>28</v>
      </c>
      <c r="Y12" s="3">
        <f>G12-K4</f>
        <v>-17.090000000000003</v>
      </c>
      <c r="Z12" s="3">
        <f>H12-L4</f>
        <v>6.8800000000000026</v>
      </c>
      <c r="AA12" s="3">
        <f>I12-M4</f>
        <v>0.29999999999999893</v>
      </c>
      <c r="AB12" s="3">
        <f t="shared" si="1"/>
        <v>292.06810000000013</v>
      </c>
      <c r="AC12" s="3">
        <f t="shared" si="2"/>
        <v>47.334400000000038</v>
      </c>
      <c r="AD12" s="3">
        <f t="shared" si="2"/>
        <v>8.9999999999999358E-2</v>
      </c>
      <c r="AE12" s="3">
        <f t="shared" si="3"/>
        <v>18.425322249556455</v>
      </c>
      <c r="AF12" s="3">
        <f>(1-AE12/AE5)*100</f>
        <v>-7.6080806662504274</v>
      </c>
      <c r="AG12" s="8">
        <f t="shared" si="8"/>
        <v>51.802297972158087</v>
      </c>
      <c r="AH12" s="55">
        <f t="shared" si="12"/>
        <v>2.0614384695566979</v>
      </c>
      <c r="AI12">
        <f t="shared" si="9"/>
        <v>-11.250311343233177</v>
      </c>
      <c r="AJ12" s="6">
        <f t="shared" si="10"/>
        <v>-8.956954627702169</v>
      </c>
    </row>
    <row r="13" spans="1:36">
      <c r="C13" s="11">
        <v>8</v>
      </c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-70.45</v>
      </c>
      <c r="Z13" s="3">
        <f>H13-L4</f>
        <v>-19.649999999999999</v>
      </c>
      <c r="AA13" s="3">
        <f>I13-M4</f>
        <v>-14.56</v>
      </c>
      <c r="AB13" s="3">
        <f t="shared" si="1"/>
        <v>4963.2025000000003</v>
      </c>
      <c r="AC13" s="3">
        <f t="shared" si="2"/>
        <v>386.12249999999995</v>
      </c>
      <c r="AD13" s="3">
        <f t="shared" si="2"/>
        <v>211.99360000000001</v>
      </c>
      <c r="AE13" s="3">
        <f t="shared" si="3"/>
        <v>74.574248906710423</v>
      </c>
      <c r="AF13" s="3">
        <f>(1-AE13/AE6)*100</f>
        <v>-244.27045306415746</v>
      </c>
      <c r="AG13" s="8">
        <f t="shared" si="8"/>
        <v>-244.27045306415749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-70.45</v>
      </c>
      <c r="Z14" s="3">
        <f>H14-L4</f>
        <v>-19.649999999999999</v>
      </c>
      <c r="AA14" s="3">
        <f>I14-M4</f>
        <v>-14.56</v>
      </c>
      <c r="AB14" s="3">
        <f t="shared" si="1"/>
        <v>4963.2025000000003</v>
      </c>
      <c r="AC14" s="3">
        <f t="shared" si="2"/>
        <v>386.12249999999995</v>
      </c>
      <c r="AD14" s="3">
        <f t="shared" si="2"/>
        <v>211.99360000000001</v>
      </c>
      <c r="AE14" s="3">
        <f t="shared" si="3"/>
        <v>74.574248906710423</v>
      </c>
      <c r="AF14" s="3">
        <f>(1-AE14/AE7)*100</f>
        <v>-280.98812908826113</v>
      </c>
      <c r="AG14" s="8">
        <f t="shared" si="8"/>
        <v>-280.98812908826113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-70.45</v>
      </c>
      <c r="Z15" s="3">
        <f>H15-L4</f>
        <v>-19.649999999999999</v>
      </c>
      <c r="AA15" s="3">
        <f>I15-M4</f>
        <v>-14.56</v>
      </c>
      <c r="AB15" s="3">
        <f t="shared" si="1"/>
        <v>4963.2025000000003</v>
      </c>
      <c r="AC15" s="3">
        <f t="shared" si="2"/>
        <v>386.12249999999995</v>
      </c>
      <c r="AD15" s="3">
        <f>AA15*AA15</f>
        <v>211.99360000000001</v>
      </c>
      <c r="AE15" s="3">
        <f t="shared" si="3"/>
        <v>74.574248906710423</v>
      </c>
      <c r="AF15" s="3">
        <f>(1-AE15/AE8)*100</f>
        <v>-295.78770112179058</v>
      </c>
      <c r="AG15" s="8">
        <f t="shared" si="8"/>
        <v>-295.78770112179058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18"/>
  <sheetViews>
    <sheetView topLeftCell="O1" zoomScale="120" zoomScaleNormal="120" workbookViewId="0">
      <selection activeCell="W5" sqref="W5:W6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33203125" bestFit="1" customWidth="1"/>
    <col min="7" max="9" width="8.83203125" style="10" bestFit="1"/>
    <col min="10" max="10" width="8.6640625" style="11"/>
    <col min="11" max="12" width="8.83203125" style="10" bestFit="1"/>
    <col min="13" max="13" width="6.5" style="10" bestFit="1" customWidth="1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2" width="9" bestFit="1" customWidth="1"/>
    <col min="23" max="23" width="9.33203125" bestFit="1" customWidth="1"/>
    <col min="24" max="24" width="9.33203125" customWidth="1"/>
    <col min="25" max="26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C3" s="11" t="s">
        <v>65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155</v>
      </c>
      <c r="B4" s="11" t="s">
        <v>156</v>
      </c>
      <c r="C4" s="11">
        <v>0</v>
      </c>
      <c r="D4" s="33">
        <v>42306</v>
      </c>
      <c r="E4" s="10">
        <v>184.607</v>
      </c>
      <c r="G4" s="10">
        <v>49.85</v>
      </c>
      <c r="H4" s="10">
        <v>20.02</v>
      </c>
      <c r="I4" s="10">
        <v>8.42</v>
      </c>
      <c r="J4" s="11" t="s">
        <v>66</v>
      </c>
      <c r="K4" s="10">
        <v>57.37</v>
      </c>
      <c r="L4" s="10">
        <v>15.88</v>
      </c>
      <c r="M4" s="10">
        <v>16.39</v>
      </c>
      <c r="N4" s="13">
        <v>0</v>
      </c>
      <c r="O4">
        <f>G4-K4</f>
        <v>-7.519999999999996</v>
      </c>
      <c r="P4">
        <f>H4-L4</f>
        <v>4.1399999999999988</v>
      </c>
      <c r="Q4">
        <f>I4-M4</f>
        <v>-7.9700000000000006</v>
      </c>
      <c r="R4">
        <f>O4*O4</f>
        <v>56.550399999999939</v>
      </c>
      <c r="S4">
        <f t="shared" ref="S4:T16" si="0">P4*P4</f>
        <v>17.139599999999991</v>
      </c>
      <c r="T4">
        <f t="shared" si="0"/>
        <v>63.520900000000012</v>
      </c>
      <c r="U4">
        <f>SQRT(R4+S4+T4)</f>
        <v>11.713705647659067</v>
      </c>
      <c r="W4" s="6"/>
      <c r="X4" s="6"/>
      <c r="Y4" s="3">
        <f>G4-K4</f>
        <v>-7.519999999999996</v>
      </c>
      <c r="Z4" s="3">
        <f>H4-L4</f>
        <v>4.1399999999999988</v>
      </c>
      <c r="AA4" s="3">
        <f>I4-M4</f>
        <v>-7.9700000000000006</v>
      </c>
      <c r="AB4" s="3">
        <f t="shared" ref="AB4:AB15" si="1">Y4*Y4</f>
        <v>56.550399999999939</v>
      </c>
      <c r="AC4" s="3">
        <f t="shared" ref="AC4:AD15" si="2">Z4*Z4</f>
        <v>17.139599999999991</v>
      </c>
      <c r="AD4" s="3">
        <f t="shared" si="2"/>
        <v>63.520900000000012</v>
      </c>
      <c r="AE4" s="3">
        <f t="shared" ref="AE4:AE15" si="3">SQRT(AB4+AC4+AD4)</f>
        <v>11.713705647659067</v>
      </c>
      <c r="AF4" s="3"/>
      <c r="AG4" s="8"/>
      <c r="AH4" s="54"/>
      <c r="AJ4" s="6"/>
    </row>
    <row r="5" spans="1:36" s="6" customFormat="1" ht="16">
      <c r="A5" s="11" t="s">
        <v>155</v>
      </c>
      <c r="B5" s="11" t="s">
        <v>156</v>
      </c>
      <c r="C5" s="19">
        <v>1</v>
      </c>
      <c r="D5" s="36">
        <v>42356</v>
      </c>
      <c r="E5" s="16">
        <v>177.785</v>
      </c>
      <c r="F5" s="18">
        <f>(1-E5/E4)*100</f>
        <v>3.6954178335599441</v>
      </c>
      <c r="G5" s="16">
        <v>50.54</v>
      </c>
      <c r="H5" s="16">
        <v>18.62</v>
      </c>
      <c r="I5" s="16">
        <v>5.84</v>
      </c>
      <c r="J5" s="19" t="s">
        <v>66</v>
      </c>
      <c r="K5" s="10">
        <v>61.43</v>
      </c>
      <c r="L5" s="10">
        <v>12.96</v>
      </c>
      <c r="M5" s="10">
        <v>15.37</v>
      </c>
      <c r="N5" s="17"/>
      <c r="O5">
        <f t="shared" ref="O5:Q16" si="4">G5-K5</f>
        <v>-10.89</v>
      </c>
      <c r="P5">
        <f t="shared" si="4"/>
        <v>5.66</v>
      </c>
      <c r="Q5">
        <f t="shared" si="4"/>
        <v>-9.5299999999999994</v>
      </c>
      <c r="R5">
        <f t="shared" ref="R5:T13" si="5">O5*O5</f>
        <v>118.59210000000002</v>
      </c>
      <c r="S5">
        <f t="shared" si="0"/>
        <v>32.035600000000002</v>
      </c>
      <c r="T5">
        <f t="shared" si="0"/>
        <v>90.820899999999995</v>
      </c>
      <c r="U5">
        <f t="shared" ref="U5:U14" si="6">SQRT(R5+S5+T5)</f>
        <v>15.538616412023305</v>
      </c>
      <c r="V5">
        <f>(1-U5/U4)*100</f>
        <v>-32.653294178760838</v>
      </c>
      <c r="W5" s="6">
        <f t="shared" ref="W5:W10" si="7">(F5*100+((100-F5)*V5))/100</f>
        <v>-27.751200688874174</v>
      </c>
      <c r="X5" s="6">
        <f>D5-D4</f>
        <v>50</v>
      </c>
      <c r="Y5" s="3">
        <f>G5-K4</f>
        <v>-6.8299999999999983</v>
      </c>
      <c r="Z5" s="3">
        <f>H5-L4</f>
        <v>2.74</v>
      </c>
      <c r="AA5" s="3">
        <f>I5-M4</f>
        <v>-10.55</v>
      </c>
      <c r="AB5" s="3">
        <f t="shared" si="1"/>
        <v>46.648899999999976</v>
      </c>
      <c r="AC5" s="3">
        <f t="shared" si="2"/>
        <v>7.5076000000000009</v>
      </c>
      <c r="AD5" s="3">
        <f t="shared" si="2"/>
        <v>111.30250000000001</v>
      </c>
      <c r="AE5" s="3">
        <f t="shared" si="3"/>
        <v>12.863086721312268</v>
      </c>
      <c r="AF5" s="3">
        <f>(1-AE5/AE4)*100</f>
        <v>-9.8122755362467284</v>
      </c>
      <c r="AG5" s="8">
        <f t="shared" ref="AG5:AG15" si="8">(F5*100+((100-F5)*AF5))/100</f>
        <v>-5.7542531226422833</v>
      </c>
      <c r="AH5" s="55">
        <f>(1-E5/E4)*100</f>
        <v>3.6954178335599441</v>
      </c>
      <c r="AI5">
        <f>(1-U5/U4)*100</f>
        <v>-32.653294178760838</v>
      </c>
      <c r="AJ5" s="6">
        <f>(AH5*100+((100-AH5)*AI5))/100</f>
        <v>-27.751200688874174</v>
      </c>
    </row>
    <row r="6" spans="1:36" s="6" customFormat="1" ht="16">
      <c r="A6" s="11" t="s">
        <v>155</v>
      </c>
      <c r="B6" s="11" t="s">
        <v>156</v>
      </c>
      <c r="C6" s="19">
        <v>2</v>
      </c>
      <c r="D6" s="36">
        <v>42717</v>
      </c>
      <c r="E6" s="16">
        <v>183.8</v>
      </c>
      <c r="F6" s="18">
        <f>(1-E6/E4)*100</f>
        <v>0.43714485366209699</v>
      </c>
      <c r="G6" s="16">
        <v>51.34</v>
      </c>
      <c r="H6" s="16">
        <v>19.7</v>
      </c>
      <c r="I6" s="16">
        <v>6.65</v>
      </c>
      <c r="J6" s="19" t="s">
        <v>66</v>
      </c>
      <c r="K6" s="16">
        <v>69.95</v>
      </c>
      <c r="L6" s="16">
        <v>16.75</v>
      </c>
      <c r="M6" s="16">
        <v>18.579999999999998</v>
      </c>
      <c r="N6" s="17"/>
      <c r="O6">
        <f>G6-K6</f>
        <v>-18.61</v>
      </c>
      <c r="P6">
        <f t="shared" si="4"/>
        <v>2.9499999999999993</v>
      </c>
      <c r="Q6">
        <f t="shared" si="4"/>
        <v>-11.929999999999998</v>
      </c>
      <c r="R6">
        <f t="shared" si="5"/>
        <v>346.33209999999997</v>
      </c>
      <c r="S6">
        <f t="shared" si="0"/>
        <v>8.7024999999999952</v>
      </c>
      <c r="T6">
        <f t="shared" si="0"/>
        <v>142.32489999999996</v>
      </c>
      <c r="U6">
        <f t="shared" si="6"/>
        <v>22.301558241522045</v>
      </c>
      <c r="V6">
        <f>(1-U6/U4)*100</f>
        <v>-90.388583359860291</v>
      </c>
      <c r="W6" s="6">
        <f t="shared" si="7"/>
        <v>-89.556309465742487</v>
      </c>
      <c r="X6" s="6">
        <f>D6-D5</f>
        <v>361</v>
      </c>
      <c r="Y6" s="3">
        <f>G6-K4</f>
        <v>-6.029999999999994</v>
      </c>
      <c r="Z6" s="3">
        <f>H6-L4</f>
        <v>3.8199999999999985</v>
      </c>
      <c r="AA6" s="3">
        <f>I6-M4</f>
        <v>-9.74</v>
      </c>
      <c r="AB6" s="3">
        <f t="shared" si="1"/>
        <v>36.36089999999993</v>
      </c>
      <c r="AC6" s="3">
        <f t="shared" si="2"/>
        <v>14.592399999999989</v>
      </c>
      <c r="AD6" s="3">
        <f t="shared" si="2"/>
        <v>94.86760000000001</v>
      </c>
      <c r="AE6" s="3">
        <f t="shared" si="3"/>
        <v>12.075632488611101</v>
      </c>
      <c r="AF6" s="3">
        <f>(1-AE6/AE4)*100</f>
        <v>-3.0897723729669035</v>
      </c>
      <c r="AG6" s="8">
        <f t="shared" si="8"/>
        <v>-2.6391207383865081</v>
      </c>
      <c r="AH6" s="55">
        <f>(1-E6/E5)*100</f>
        <v>-3.3833000534353452</v>
      </c>
      <c r="AI6">
        <f t="shared" ref="AI6" si="9">(1-U6/U5)*100</f>
        <v>-43.523449258106297</v>
      </c>
      <c r="AJ6" s="6">
        <f>(AH6*100+((100-AH6)*AI6))/100</f>
        <v>-48.379278193548053</v>
      </c>
    </row>
    <row r="7" spans="1:36">
      <c r="C7" s="11">
        <v>3</v>
      </c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/>
      <c r="Y7" s="3">
        <f>G7-K4</f>
        <v>-57.37</v>
      </c>
      <c r="Z7" s="3">
        <f>H7-L4</f>
        <v>-15.88</v>
      </c>
      <c r="AA7" s="3">
        <f>I7-M4</f>
        <v>-16.39</v>
      </c>
      <c r="AB7" s="3">
        <f t="shared" si="1"/>
        <v>3291.3168999999998</v>
      </c>
      <c r="AC7" s="3">
        <f t="shared" si="2"/>
        <v>252.17440000000002</v>
      </c>
      <c r="AD7" s="3">
        <f t="shared" si="2"/>
        <v>268.63210000000004</v>
      </c>
      <c r="AE7" s="3">
        <f t="shared" si="3"/>
        <v>61.742395483168607</v>
      </c>
      <c r="AF7" s="3">
        <f>(1-AE7/AE4)*100</f>
        <v>-427.09533037914059</v>
      </c>
      <c r="AG7" s="8">
        <f t="shared" si="8"/>
        <v>-427.09533037914059</v>
      </c>
      <c r="AJ7" s="6"/>
    </row>
    <row r="8" spans="1:36"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-57.37</v>
      </c>
      <c r="Z8" s="3">
        <f>H8-L4</f>
        <v>-15.88</v>
      </c>
      <c r="AA8" s="3">
        <f>I8-M4</f>
        <v>-16.39</v>
      </c>
      <c r="AB8" s="3">
        <f t="shared" si="1"/>
        <v>3291.3168999999998</v>
      </c>
      <c r="AC8" s="3">
        <f t="shared" si="2"/>
        <v>252.17440000000002</v>
      </c>
      <c r="AD8" s="3">
        <f t="shared" si="2"/>
        <v>268.63210000000004</v>
      </c>
      <c r="AE8" s="3">
        <f t="shared" si="3"/>
        <v>61.742395483168607</v>
      </c>
      <c r="AF8" s="3">
        <f>(1-AE8/AE4)*100</f>
        <v>-427.09533037914059</v>
      </c>
      <c r="AG8" s="8">
        <f t="shared" si="8"/>
        <v>-427.09533037914059</v>
      </c>
      <c r="AJ8" s="6"/>
    </row>
    <row r="9" spans="1:36"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-57.37</v>
      </c>
      <c r="Z9" s="3">
        <f>H9-L4</f>
        <v>-15.88</v>
      </c>
      <c r="AA9" s="3">
        <f>I9-M4</f>
        <v>-16.39</v>
      </c>
      <c r="AB9" s="3">
        <f t="shared" si="1"/>
        <v>3291.3168999999998</v>
      </c>
      <c r="AC9" s="3">
        <f>Z9*Z9</f>
        <v>252.17440000000002</v>
      </c>
      <c r="AD9" s="3">
        <f>AA9*AA9</f>
        <v>268.63210000000004</v>
      </c>
      <c r="AE9" s="3">
        <f t="shared" si="3"/>
        <v>61.742395483168607</v>
      </c>
      <c r="AF9" s="3">
        <f>(1-AE9/AE4)*100</f>
        <v>-427.09533037914059</v>
      </c>
      <c r="AG9" s="8">
        <f t="shared" si="8"/>
        <v>-427.09533037914059</v>
      </c>
      <c r="AJ9" s="6"/>
    </row>
    <row r="10" spans="1:36"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-57.37</v>
      </c>
      <c r="Z10" s="3">
        <f>H10-L4</f>
        <v>-15.88</v>
      </c>
      <c r="AA10" s="3">
        <f>I10-M4</f>
        <v>-16.39</v>
      </c>
      <c r="AB10" s="3">
        <f t="shared" si="1"/>
        <v>3291.3168999999998</v>
      </c>
      <c r="AC10" s="3">
        <f>Z10*Z10</f>
        <v>252.17440000000002</v>
      </c>
      <c r="AD10" s="3">
        <f>AA10*AA10</f>
        <v>268.63210000000004</v>
      </c>
      <c r="AE10" s="3">
        <f t="shared" si="3"/>
        <v>61.742395483168607</v>
      </c>
      <c r="AF10" s="3">
        <f>(1-AE10/AE4)*100</f>
        <v>-427.09533037914059</v>
      </c>
      <c r="AG10" s="8">
        <f t="shared" si="8"/>
        <v>-427.09533037914059</v>
      </c>
      <c r="AJ10" s="6"/>
    </row>
    <row r="11" spans="1:36"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0">(F11*100+((100-F11)*V11))/100</f>
        <v>100</v>
      </c>
      <c r="X11" s="6"/>
      <c r="Y11" s="3">
        <f>G11-K4</f>
        <v>-57.37</v>
      </c>
      <c r="Z11" s="3">
        <f>H11-L4</f>
        <v>-15.88</v>
      </c>
      <c r="AA11" s="3">
        <f>I11-M4</f>
        <v>-16.39</v>
      </c>
      <c r="AB11" s="3">
        <f t="shared" si="1"/>
        <v>3291.3168999999998</v>
      </c>
      <c r="AC11" s="3">
        <f t="shared" si="2"/>
        <v>252.17440000000002</v>
      </c>
      <c r="AD11" s="3">
        <f t="shared" si="2"/>
        <v>268.63210000000004</v>
      </c>
      <c r="AE11" s="3">
        <f t="shared" si="3"/>
        <v>61.742395483168607</v>
      </c>
      <c r="AF11" s="3">
        <f>(1-AE11/AE4)*100</f>
        <v>-427.09533037914059</v>
      </c>
      <c r="AG11" s="8">
        <f t="shared" si="8"/>
        <v>-427.09533037914059</v>
      </c>
      <c r="AJ11" s="6"/>
    </row>
    <row r="12" spans="1:36"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-57.37</v>
      </c>
      <c r="Z12" s="3">
        <f>H12-L4</f>
        <v>-15.88</v>
      </c>
      <c r="AA12" s="3">
        <f>I12-M4</f>
        <v>-16.39</v>
      </c>
      <c r="AB12" s="3">
        <f t="shared" si="1"/>
        <v>3291.3168999999998</v>
      </c>
      <c r="AC12" s="3">
        <f t="shared" si="2"/>
        <v>252.17440000000002</v>
      </c>
      <c r="AD12" s="3">
        <f t="shared" si="2"/>
        <v>268.63210000000004</v>
      </c>
      <c r="AE12" s="3">
        <f t="shared" si="3"/>
        <v>61.742395483168607</v>
      </c>
      <c r="AF12" s="3">
        <f>(1-AE12/AE5)*100</f>
        <v>-379.99672878571528</v>
      </c>
      <c r="AG12" s="8">
        <f t="shared" si="8"/>
        <v>-379.99672878571522</v>
      </c>
      <c r="AJ12" s="6"/>
    </row>
    <row r="13" spans="1:36"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-57.37</v>
      </c>
      <c r="Z13" s="3">
        <f>H13-L4</f>
        <v>-15.88</v>
      </c>
      <c r="AA13" s="3">
        <f>I13-M4</f>
        <v>-16.39</v>
      </c>
      <c r="AB13" s="3">
        <f t="shared" si="1"/>
        <v>3291.3168999999998</v>
      </c>
      <c r="AC13" s="3">
        <f t="shared" si="2"/>
        <v>252.17440000000002</v>
      </c>
      <c r="AD13" s="3">
        <f t="shared" si="2"/>
        <v>268.63210000000004</v>
      </c>
      <c r="AE13" s="3">
        <f t="shared" si="3"/>
        <v>61.742395483168607</v>
      </c>
      <c r="AF13" s="3">
        <f>(1-AE13/AE6)*100</f>
        <v>-411.29740443326472</v>
      </c>
      <c r="AG13" s="8">
        <f t="shared" si="8"/>
        <v>-411.29740443326477</v>
      </c>
      <c r="AJ13" s="6"/>
    </row>
    <row r="14" spans="1:36"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-57.37</v>
      </c>
      <c r="Z14" s="3">
        <f>H14-L4</f>
        <v>-15.88</v>
      </c>
      <c r="AA14" s="3">
        <f>I14-M4</f>
        <v>-16.39</v>
      </c>
      <c r="AB14" s="3">
        <f t="shared" si="1"/>
        <v>3291.3168999999998</v>
      </c>
      <c r="AC14" s="3">
        <f t="shared" si="2"/>
        <v>252.17440000000002</v>
      </c>
      <c r="AD14" s="3">
        <f t="shared" si="2"/>
        <v>268.63210000000004</v>
      </c>
      <c r="AE14" s="3">
        <f t="shared" si="3"/>
        <v>61.742395483168607</v>
      </c>
      <c r="AF14" s="3">
        <f>(1-AE14/AE7)*100</f>
        <v>0</v>
      </c>
      <c r="AG14" s="8">
        <f t="shared" si="8"/>
        <v>0</v>
      </c>
      <c r="AJ14" s="6"/>
    </row>
    <row r="15" spans="1:36"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-57.37</v>
      </c>
      <c r="Z15" s="3">
        <f>H15-L4</f>
        <v>-15.88</v>
      </c>
      <c r="AA15" s="3">
        <f>I15-M4</f>
        <v>-16.39</v>
      </c>
      <c r="AB15" s="3">
        <f t="shared" si="1"/>
        <v>3291.3168999999998</v>
      </c>
      <c r="AC15" s="3">
        <f t="shared" si="2"/>
        <v>252.17440000000002</v>
      </c>
      <c r="AD15" s="3">
        <f>AA15*AA15</f>
        <v>268.63210000000004</v>
      </c>
      <c r="AE15" s="3">
        <f t="shared" si="3"/>
        <v>61.742395483168607</v>
      </c>
      <c r="AF15" s="3">
        <f>(1-AE15/AE8)*100</f>
        <v>0</v>
      </c>
      <c r="AG15" s="8">
        <f t="shared" si="8"/>
        <v>0</v>
      </c>
      <c r="AJ15" s="6"/>
    </row>
    <row r="16" spans="1:36"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69AD9-104F-4785-9F49-01E09CA4E979}">
  <dimension ref="A1:AJ16"/>
  <sheetViews>
    <sheetView topLeftCell="Y1" zoomScale="140" zoomScaleNormal="140" workbookViewId="0">
      <selection activeCell="AJ4" sqref="AJ4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83203125" style="10" bestFit="1"/>
    <col min="6" max="6" width="9.5" bestFit="1" customWidth="1"/>
    <col min="7" max="9" width="8.83203125" style="10" bestFit="1"/>
    <col min="10" max="10" width="8.6640625" style="11"/>
    <col min="11" max="13" width="8.6640625" style="10"/>
    <col min="14" max="14" width="12.83203125" style="13" bestFit="1" customWidth="1"/>
    <col min="15" max="15" width="9.5" bestFit="1" customWidth="1"/>
    <col min="16" max="17" width="9" bestFit="1" customWidth="1"/>
    <col min="18" max="18" width="11.5" bestFit="1" customWidth="1"/>
    <col min="19" max="21" width="9" bestFit="1" customWidth="1"/>
    <col min="22" max="22" width="10.1640625" bestFit="1" customWidth="1"/>
    <col min="23" max="24" width="11.33203125" customWidth="1"/>
    <col min="25" max="31" width="9" bestFit="1" customWidth="1"/>
    <col min="32" max="32" width="9.33203125" bestFit="1" customWidth="1"/>
    <col min="34" max="34" width="9.3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144</v>
      </c>
      <c r="C4" s="11">
        <v>0</v>
      </c>
      <c r="D4" s="33">
        <v>42063</v>
      </c>
      <c r="J4" s="11" t="s">
        <v>21</v>
      </c>
      <c r="N4" s="13">
        <v>0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>
        <f t="shared" ref="S4:T7" si="0">P4*P4</f>
        <v>0</v>
      </c>
      <c r="T4">
        <f t="shared" si="0"/>
        <v>0</v>
      </c>
      <c r="U4">
        <f>SQRT(R4+S4+T4)</f>
        <v>0</v>
      </c>
      <c r="W4" s="6"/>
      <c r="X4" s="6"/>
      <c r="Y4" s="3">
        <f>G4-K4</f>
        <v>0</v>
      </c>
      <c r="Z4" s="3">
        <f>H4-L4</f>
        <v>0</v>
      </c>
      <c r="AA4" s="3">
        <f>I4-M4</f>
        <v>0</v>
      </c>
      <c r="AB4" s="3">
        <f t="shared" ref="AB4:AD7" si="1">Y4*Y4</f>
        <v>0</v>
      </c>
      <c r="AC4" s="3">
        <f t="shared" si="1"/>
        <v>0</v>
      </c>
      <c r="AD4" s="3">
        <f t="shared" si="1"/>
        <v>0</v>
      </c>
      <c r="AE4" s="3">
        <f t="shared" ref="AE4:AE7" si="2">SQRT(AB4+AC4+AD4)</f>
        <v>0</v>
      </c>
      <c r="AF4" s="3"/>
      <c r="AG4" s="8"/>
      <c r="AH4" s="54"/>
      <c r="AJ4" s="6"/>
    </row>
    <row r="5" spans="1:36">
      <c r="A5" s="11" t="s">
        <v>138</v>
      </c>
      <c r="B5" s="11" t="s">
        <v>137</v>
      </c>
      <c r="C5" s="11">
        <v>1</v>
      </c>
      <c r="D5" s="33">
        <v>42094</v>
      </c>
      <c r="E5" s="15">
        <v>4.4824999999999999</v>
      </c>
      <c r="F5" s="18"/>
      <c r="G5" s="10">
        <v>62.33</v>
      </c>
      <c r="H5" s="10">
        <v>24.68</v>
      </c>
      <c r="I5" s="10">
        <v>14.69</v>
      </c>
      <c r="J5" s="11" t="s">
        <v>21</v>
      </c>
      <c r="K5" s="10">
        <v>73.900000000000006</v>
      </c>
      <c r="L5" s="10">
        <v>19.239999999999998</v>
      </c>
      <c r="M5" s="10">
        <v>17.77</v>
      </c>
      <c r="O5">
        <f t="shared" ref="O5:Q7" si="3">G5-K5</f>
        <v>-11.570000000000007</v>
      </c>
      <c r="P5">
        <f t="shared" si="3"/>
        <v>5.4400000000000013</v>
      </c>
      <c r="Q5">
        <f t="shared" si="3"/>
        <v>-3.08</v>
      </c>
      <c r="R5">
        <f t="shared" ref="R5:R7" si="4">O5*O5</f>
        <v>133.86490000000018</v>
      </c>
      <c r="S5">
        <f t="shared" si="0"/>
        <v>29.593600000000013</v>
      </c>
      <c r="T5">
        <f t="shared" si="0"/>
        <v>9.4863999999999997</v>
      </c>
      <c r="U5">
        <f t="shared" ref="U5:U7" si="5">SQRT(R5+S5+T5)</f>
        <v>13.150851683446216</v>
      </c>
      <c r="V5" t="e">
        <f>(1-U5/U4)*100</f>
        <v>#DIV/0!</v>
      </c>
      <c r="W5" s="6" t="e">
        <f t="shared" ref="W5:W7" si="6">(F5*100+((100-F5)*V5))/100</f>
        <v>#DIV/0!</v>
      </c>
      <c r="X5" s="6">
        <f>D5-D4</f>
        <v>31</v>
      </c>
      <c r="Y5" s="3">
        <f>G5-K4</f>
        <v>62.33</v>
      </c>
      <c r="Z5" s="3">
        <f>H5-L4</f>
        <v>24.68</v>
      </c>
      <c r="AA5" s="3">
        <f>I5-M4</f>
        <v>14.69</v>
      </c>
      <c r="AB5" s="3">
        <f t="shared" si="1"/>
        <v>3885.0288999999998</v>
      </c>
      <c r="AC5" s="3">
        <f t="shared" si="1"/>
        <v>609.10239999999999</v>
      </c>
      <c r="AD5" s="3">
        <f t="shared" si="1"/>
        <v>215.7961</v>
      </c>
      <c r="AE5" s="3">
        <f t="shared" si="2"/>
        <v>68.62891081752646</v>
      </c>
      <c r="AF5" s="3" t="e">
        <f>(1-AE5/AE4)*100</f>
        <v>#DIV/0!</v>
      </c>
      <c r="AG5" s="8" t="e">
        <f>(F5*100+((100-F5)*AF5))/100</f>
        <v>#DIV/0!</v>
      </c>
      <c r="AH5" s="54"/>
      <c r="AJ5" s="6"/>
    </row>
    <row r="6" spans="1:36">
      <c r="A6" s="11" t="s">
        <v>143</v>
      </c>
      <c r="C6" s="11">
        <v>2</v>
      </c>
      <c r="D6" s="33">
        <v>42119</v>
      </c>
      <c r="F6" s="18"/>
      <c r="J6" s="11" t="s">
        <v>21</v>
      </c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 t="e">
        <f>(1-U6/U4)*100</f>
        <v>#DIV/0!</v>
      </c>
      <c r="W6" s="6" t="e">
        <f t="shared" si="6"/>
        <v>#DIV/0!</v>
      </c>
      <c r="X6" s="6">
        <f t="shared" ref="X6:X7" si="7">D6-D5</f>
        <v>25</v>
      </c>
      <c r="Y6" s="3">
        <f>G6-K4</f>
        <v>0</v>
      </c>
      <c r="Z6" s="3">
        <f>H6-L4</f>
        <v>0</v>
      </c>
      <c r="AA6" s="3">
        <f>I6-M4</f>
        <v>0</v>
      </c>
      <c r="AB6" s="3">
        <f t="shared" si="1"/>
        <v>0</v>
      </c>
      <c r="AC6" s="3">
        <f t="shared" si="1"/>
        <v>0</v>
      </c>
      <c r="AD6" s="3">
        <f t="shared" si="1"/>
        <v>0</v>
      </c>
      <c r="AE6" s="3">
        <f t="shared" si="2"/>
        <v>0</v>
      </c>
      <c r="AF6" s="3" t="e">
        <f>(1-AE6/AE4)*100</f>
        <v>#DIV/0!</v>
      </c>
      <c r="AG6" s="8" t="e">
        <f>(F6*100+((100-F6)*AF6))/100</f>
        <v>#DIV/0!</v>
      </c>
      <c r="AH6" s="54"/>
      <c r="AJ6" s="6"/>
    </row>
    <row r="7" spans="1:36">
      <c r="A7" s="11" t="s">
        <v>138</v>
      </c>
      <c r="B7" s="11" t="s">
        <v>137</v>
      </c>
      <c r="C7" s="11">
        <v>3</v>
      </c>
      <c r="D7" s="33">
        <v>42147</v>
      </c>
      <c r="E7" s="10">
        <v>2.3507799999999999</v>
      </c>
      <c r="F7">
        <f>(1-E7/E5)*100</f>
        <v>47.556497490239821</v>
      </c>
      <c r="G7" s="10">
        <v>59.34</v>
      </c>
      <c r="H7" s="10">
        <v>26.27</v>
      </c>
      <c r="I7" s="10">
        <v>12.88</v>
      </c>
      <c r="J7" s="11" t="s">
        <v>21</v>
      </c>
      <c r="K7" s="10">
        <v>70.66</v>
      </c>
      <c r="L7" s="10">
        <v>19.89</v>
      </c>
      <c r="M7" s="10">
        <v>14.89</v>
      </c>
      <c r="O7">
        <f t="shared" si="3"/>
        <v>-11.319999999999993</v>
      </c>
      <c r="P7">
        <f t="shared" si="3"/>
        <v>6.379999999999999</v>
      </c>
      <c r="Q7">
        <f t="shared" si="3"/>
        <v>-2.0099999999999998</v>
      </c>
      <c r="R7">
        <f t="shared" si="4"/>
        <v>128.14239999999984</v>
      </c>
      <c r="S7">
        <f t="shared" si="0"/>
        <v>40.704399999999985</v>
      </c>
      <c r="T7">
        <f t="shared" si="0"/>
        <v>4.0400999999999989</v>
      </c>
      <c r="U7">
        <f t="shared" si="5"/>
        <v>13.148646318157615</v>
      </c>
      <c r="V7">
        <f>(1-U7/U5)*100</f>
        <v>1.6769752573342345E-2</v>
      </c>
      <c r="W7" s="6">
        <f t="shared" si="6"/>
        <v>47.565292135851493</v>
      </c>
      <c r="X7" s="6">
        <f t="shared" si="7"/>
        <v>28</v>
      </c>
      <c r="Y7" s="3">
        <f>G7-K4</f>
        <v>59.34</v>
      </c>
      <c r="Z7" s="3">
        <f>H7-L4</f>
        <v>26.27</v>
      </c>
      <c r="AA7" s="3">
        <f>I7-M4</f>
        <v>12.88</v>
      </c>
      <c r="AB7" s="3">
        <f t="shared" si="1"/>
        <v>3521.2356000000004</v>
      </c>
      <c r="AC7" s="3">
        <f t="shared" si="1"/>
        <v>690.11289999999997</v>
      </c>
      <c r="AD7" s="3">
        <f t="shared" si="1"/>
        <v>165.89440000000002</v>
      </c>
      <c r="AE7" s="3">
        <f t="shared" si="2"/>
        <v>66.160735334486731</v>
      </c>
      <c r="AF7" s="3" t="e">
        <f>(1-AE7/AE4)*100</f>
        <v>#DIV/0!</v>
      </c>
      <c r="AG7" s="8" t="e">
        <f>(F7*100+((100-F7)*AF7))/100</f>
        <v>#DIV/0!</v>
      </c>
      <c r="AH7" s="54"/>
      <c r="AJ7" s="6"/>
    </row>
    <row r="8" spans="1:36">
      <c r="C8" s="11">
        <v>4</v>
      </c>
      <c r="D8" s="11"/>
      <c r="E8" s="11"/>
      <c r="F8" s="11"/>
      <c r="G8" s="11"/>
      <c r="H8" s="11"/>
      <c r="I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J8" s="6"/>
    </row>
    <row r="9" spans="1:36">
      <c r="W9" s="6"/>
      <c r="X9" s="6"/>
      <c r="Y9" s="3"/>
      <c r="Z9" s="3"/>
      <c r="AA9" s="3"/>
      <c r="AB9" s="3"/>
      <c r="AC9" s="3"/>
      <c r="AD9" s="3"/>
      <c r="AE9" s="3"/>
      <c r="AF9" s="3"/>
      <c r="AG9" s="8"/>
      <c r="AJ9" s="6"/>
    </row>
    <row r="10" spans="1:36">
      <c r="W10" s="6"/>
      <c r="X10" s="6"/>
      <c r="Y10" s="3"/>
      <c r="Z10" s="3"/>
      <c r="AA10" s="3"/>
      <c r="AB10" s="3"/>
      <c r="AC10" s="3"/>
      <c r="AD10" s="3"/>
      <c r="AE10" s="3"/>
      <c r="AF10" s="3"/>
      <c r="AG10" s="8"/>
      <c r="AJ10" s="6"/>
    </row>
    <row r="11" spans="1:36">
      <c r="W11" s="6"/>
      <c r="X11" s="6"/>
      <c r="Y11" s="3"/>
      <c r="Z11" s="3"/>
      <c r="AA11" s="3"/>
      <c r="AB11" s="3"/>
      <c r="AC11" s="3"/>
      <c r="AD11" s="3"/>
      <c r="AE11" s="3"/>
      <c r="AF11" s="3"/>
      <c r="AG11" s="8"/>
      <c r="AJ11" s="6"/>
    </row>
    <row r="12" spans="1:36">
      <c r="W12" s="6"/>
      <c r="X12" s="6"/>
      <c r="Y12" s="3"/>
      <c r="Z12" s="3"/>
      <c r="AA12" s="3"/>
      <c r="AB12" s="3"/>
      <c r="AC12" s="3"/>
      <c r="AD12" s="3"/>
      <c r="AE12" s="3"/>
      <c r="AF12" s="3"/>
      <c r="AG12" s="8"/>
      <c r="AJ12" s="6"/>
    </row>
    <row r="13" spans="1:36">
      <c r="W13" s="6"/>
      <c r="X13" s="6"/>
      <c r="Y13" s="3"/>
      <c r="Z13" s="3"/>
      <c r="AA13" s="3"/>
      <c r="AB13" s="3"/>
      <c r="AC13" s="3"/>
      <c r="AD13" s="3"/>
      <c r="AE13" s="3"/>
      <c r="AF13" s="3"/>
      <c r="AG13" s="8"/>
      <c r="AJ13" s="6"/>
    </row>
    <row r="14" spans="1:36">
      <c r="W14" s="6"/>
      <c r="X14" s="6"/>
      <c r="Y14" s="3"/>
      <c r="Z14" s="3"/>
      <c r="AA14" s="3"/>
      <c r="AB14" s="3"/>
      <c r="AC14" s="3"/>
      <c r="AD14" s="3"/>
      <c r="AE14" s="3"/>
      <c r="AF14" s="3"/>
      <c r="AG14" s="8"/>
      <c r="AJ14" s="6"/>
    </row>
    <row r="15" spans="1:36">
      <c r="W15" s="6"/>
      <c r="X15" s="6"/>
      <c r="Y15" s="3"/>
      <c r="Z15" s="3"/>
      <c r="AA15" s="3"/>
      <c r="AB15" s="3"/>
      <c r="AC15" s="3"/>
      <c r="AD15" s="3"/>
      <c r="AE15" s="3"/>
      <c r="AF15" s="3"/>
      <c r="AG15" s="8"/>
      <c r="AJ15" s="6"/>
    </row>
    <row r="16" spans="1:36">
      <c r="W16" s="6"/>
      <c r="X16" s="6"/>
      <c r="Y16" s="3"/>
      <c r="Z16" s="3"/>
      <c r="AA16" s="3"/>
      <c r="AB16" s="3"/>
      <c r="AC16" s="3"/>
      <c r="AD16" s="3"/>
      <c r="AE16" s="3"/>
      <c r="AF16" s="3"/>
      <c r="AG16" s="8"/>
      <c r="AJ16" s="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J18"/>
  <sheetViews>
    <sheetView topLeftCell="U1" zoomScale="140" zoomScaleNormal="140" workbookViewId="0">
      <selection activeCell="W6" sqref="W6:W7"/>
    </sheetView>
  </sheetViews>
  <sheetFormatPr baseColWidth="10" defaultColWidth="8.83203125" defaultRowHeight="14"/>
  <cols>
    <col min="4" max="4" width="10.3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 t="s">
        <v>68</v>
      </c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154</v>
      </c>
      <c r="C4" s="11">
        <v>0</v>
      </c>
      <c r="D4" s="33">
        <v>41680</v>
      </c>
      <c r="E4" s="10">
        <v>85.673199999999994</v>
      </c>
      <c r="F4" s="18">
        <f>(1-E4/E4)*100</f>
        <v>0</v>
      </c>
      <c r="G4" s="10">
        <v>62.22</v>
      </c>
      <c r="H4" s="10">
        <v>26.38</v>
      </c>
      <c r="I4" s="10">
        <v>9.0500000000000007</v>
      </c>
      <c r="J4" s="11" t="s">
        <v>67</v>
      </c>
      <c r="K4" s="10">
        <v>66.44</v>
      </c>
      <c r="L4" s="10">
        <v>16.71</v>
      </c>
      <c r="M4" s="10">
        <v>13.01</v>
      </c>
      <c r="N4" s="13">
        <v>0</v>
      </c>
      <c r="O4">
        <f>G4-K4</f>
        <v>-4.2199999999999989</v>
      </c>
      <c r="P4">
        <f>H4-L4</f>
        <v>9.6699999999999982</v>
      </c>
      <c r="Q4">
        <f>I4-M4</f>
        <v>-3.9599999999999991</v>
      </c>
      <c r="R4">
        <f>O4*O4</f>
        <v>17.808399999999992</v>
      </c>
      <c r="S4">
        <f t="shared" ref="S4:T17" si="0">P4*P4</f>
        <v>93.508899999999969</v>
      </c>
      <c r="T4">
        <f t="shared" si="0"/>
        <v>15.681599999999992</v>
      </c>
      <c r="U4">
        <f>SQRT(R4+S4+T4)</f>
        <v>11.269378864870944</v>
      </c>
      <c r="W4" s="6"/>
      <c r="X4" s="6"/>
      <c r="Y4" s="3">
        <f>G4-K4</f>
        <v>-4.2199999999999989</v>
      </c>
      <c r="Z4" s="3">
        <f>H4-L4</f>
        <v>9.6699999999999982</v>
      </c>
      <c r="AA4" s="3">
        <f>I4-M4</f>
        <v>-3.9599999999999991</v>
      </c>
      <c r="AB4" s="3">
        <f t="shared" ref="AB4:AB16" si="1">Y4*Y4</f>
        <v>17.808399999999992</v>
      </c>
      <c r="AC4" s="3">
        <f t="shared" ref="AC4:AD16" si="2">Z4*Z4</f>
        <v>93.508899999999969</v>
      </c>
      <c r="AD4" s="3">
        <f t="shared" si="2"/>
        <v>15.681599999999992</v>
      </c>
      <c r="AE4" s="3">
        <f t="shared" ref="AE4:AE16" si="3">SQRT(AB4+AC4+AD4)</f>
        <v>11.269378864870944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41726</v>
      </c>
      <c r="E5" s="10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46</v>
      </c>
      <c r="Y5" s="3"/>
      <c r="Z5" s="3"/>
      <c r="AA5" s="3"/>
      <c r="AB5" s="3"/>
      <c r="AC5" s="3"/>
      <c r="AD5" s="3"/>
      <c r="AE5" s="3"/>
      <c r="AF5" s="3"/>
      <c r="AG5" s="8"/>
      <c r="AH5" s="47"/>
      <c r="AJ5" s="6"/>
    </row>
    <row r="6" spans="1:36" ht="16">
      <c r="A6" s="11" t="s">
        <v>97</v>
      </c>
      <c r="B6" s="11" t="s">
        <v>154</v>
      </c>
      <c r="C6" s="19">
        <v>1</v>
      </c>
      <c r="D6" s="36">
        <v>41757</v>
      </c>
      <c r="E6" s="16">
        <v>76.079499999999996</v>
      </c>
      <c r="F6" s="18">
        <f>(1-E6/E4)*100</f>
        <v>11.198017583094833</v>
      </c>
      <c r="G6" s="16">
        <v>61.57</v>
      </c>
      <c r="H6" s="16">
        <v>25.93</v>
      </c>
      <c r="I6" s="16">
        <v>8.94</v>
      </c>
      <c r="J6" s="19" t="s">
        <v>67</v>
      </c>
      <c r="K6" s="10">
        <v>62.91</v>
      </c>
      <c r="L6" s="10">
        <v>17.3</v>
      </c>
      <c r="M6" s="10">
        <v>13.55</v>
      </c>
      <c r="N6" s="17"/>
      <c r="O6">
        <f t="shared" ref="O6:Q17" si="4">G6-K6</f>
        <v>-1.3399999999999963</v>
      </c>
      <c r="P6">
        <f t="shared" si="4"/>
        <v>8.629999999999999</v>
      </c>
      <c r="Q6">
        <f t="shared" si="4"/>
        <v>-4.6100000000000012</v>
      </c>
      <c r="R6">
        <f t="shared" ref="R6:T14" si="5">O6*O6</f>
        <v>1.7955999999999901</v>
      </c>
      <c r="S6">
        <f t="shared" si="0"/>
        <v>74.476899999999986</v>
      </c>
      <c r="T6">
        <f t="shared" si="0"/>
        <v>21.252100000000013</v>
      </c>
      <c r="U6">
        <f t="shared" ref="U6:U15" si="6">SQRT(R6+S6+T6)</f>
        <v>9.8754544199241785</v>
      </c>
      <c r="V6">
        <f>(1-U6/U4)*100</f>
        <v>12.369132865804389</v>
      </c>
      <c r="W6" s="6">
        <f t="shared" ref="W6:W11" si="7">(F6*100+((100-F6)*V6))/100</f>
        <v>22.182052775710087</v>
      </c>
      <c r="X6" s="6">
        <f t="shared" ref="X6:X7" si="8">D6-D5</f>
        <v>31</v>
      </c>
      <c r="Y6" s="3">
        <f>G6-K4</f>
        <v>-4.8699999999999974</v>
      </c>
      <c r="Z6" s="3">
        <f>H6-L4</f>
        <v>9.2199999999999989</v>
      </c>
      <c r="AA6" s="3">
        <f>I6-M4</f>
        <v>-4.07</v>
      </c>
      <c r="AB6" s="3">
        <f t="shared" si="1"/>
        <v>23.716899999999974</v>
      </c>
      <c r="AC6" s="3">
        <f t="shared" si="2"/>
        <v>85.00839999999998</v>
      </c>
      <c r="AD6" s="3">
        <f t="shared" si="2"/>
        <v>16.564900000000002</v>
      </c>
      <c r="AE6" s="3">
        <f t="shared" si="3"/>
        <v>11.193310502259818</v>
      </c>
      <c r="AF6" s="3">
        <f>(1-AE6/AE4)*100</f>
        <v>0.6750004904728879</v>
      </c>
      <c r="AG6" s="8">
        <f t="shared" ref="AG6:AG16" si="9">(F6*100+((100-F6)*AF6))/100</f>
        <v>11.79743139995859</v>
      </c>
      <c r="AH6" s="47"/>
      <c r="AJ6" s="6"/>
    </row>
    <row r="7" spans="1:36" ht="16">
      <c r="A7" s="11" t="s">
        <v>97</v>
      </c>
      <c r="B7" s="11" t="s">
        <v>154</v>
      </c>
      <c r="C7" s="19">
        <v>2</v>
      </c>
      <c r="D7" s="36">
        <v>42416</v>
      </c>
      <c r="E7" s="16">
        <v>77.914699999999996</v>
      </c>
      <c r="F7" s="18">
        <f>(1-E7/E4)*100</f>
        <v>9.0559241396375949</v>
      </c>
      <c r="G7" s="16">
        <v>59.74</v>
      </c>
      <c r="H7" s="16">
        <v>30.24</v>
      </c>
      <c r="I7" s="16">
        <v>10.07</v>
      </c>
      <c r="J7" s="19" t="s">
        <v>67</v>
      </c>
      <c r="K7" s="16">
        <v>61.65</v>
      </c>
      <c r="L7" s="16">
        <v>17.38</v>
      </c>
      <c r="M7" s="16">
        <v>14.2</v>
      </c>
      <c r="N7" s="17"/>
      <c r="O7">
        <f>G7-K7</f>
        <v>-1.9099999999999966</v>
      </c>
      <c r="P7">
        <f t="shared" si="4"/>
        <v>12.86</v>
      </c>
      <c r="Q7">
        <f t="shared" si="4"/>
        <v>-4.129999999999999</v>
      </c>
      <c r="R7">
        <f t="shared" si="5"/>
        <v>3.648099999999987</v>
      </c>
      <c r="S7">
        <f t="shared" si="0"/>
        <v>165.37959999999998</v>
      </c>
      <c r="T7">
        <f t="shared" si="0"/>
        <v>17.056899999999992</v>
      </c>
      <c r="U7">
        <f t="shared" si="6"/>
        <v>13.641282930868341</v>
      </c>
      <c r="V7">
        <f>(1-U7/U4)*100</f>
        <v>-21.047336276812256</v>
      </c>
      <c r="W7" s="6">
        <f t="shared" si="7"/>
        <v>-10.085381330532119</v>
      </c>
      <c r="X7" s="6">
        <f t="shared" si="8"/>
        <v>659</v>
      </c>
      <c r="Y7" s="3">
        <f>G7-K4</f>
        <v>-6.6999999999999957</v>
      </c>
      <c r="Z7" s="3">
        <f>H7-L4</f>
        <v>13.529999999999998</v>
      </c>
      <c r="AA7" s="3">
        <f>I7-M4</f>
        <v>-2.9399999999999995</v>
      </c>
      <c r="AB7" s="3">
        <f t="shared" si="1"/>
        <v>44.889999999999944</v>
      </c>
      <c r="AC7" s="3">
        <f t="shared" si="2"/>
        <v>183.06089999999995</v>
      </c>
      <c r="AD7" s="3">
        <f t="shared" si="2"/>
        <v>8.6435999999999975</v>
      </c>
      <c r="AE7" s="3">
        <f t="shared" si="3"/>
        <v>15.381628652389184</v>
      </c>
      <c r="AF7" s="3">
        <f>(1-AE7/AE4)*100</f>
        <v>-36.490474202948285</v>
      </c>
      <c r="AG7" s="8">
        <f t="shared" si="9"/>
        <v>-24.130000401297664</v>
      </c>
      <c r="AH7" s="47">
        <f>(1-E7/E6)*100</f>
        <v>-2.4122135397840472</v>
      </c>
      <c r="AI7">
        <f t="shared" ref="AI7" si="10">(1-U7/U6)*100</f>
        <v>-38.133217478543898</v>
      </c>
      <c r="AJ7" s="6">
        <f>(AH7*100+((100-AH7)*AI7))/100</f>
        <v>-41.465285653500679</v>
      </c>
    </row>
    <row r="8" spans="1:36">
      <c r="A8" s="11"/>
      <c r="B8" s="11"/>
      <c r="C8" s="11">
        <v>2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-66.44</v>
      </c>
      <c r="Z8" s="3">
        <f>H8-L4</f>
        <v>-16.71</v>
      </c>
      <c r="AA8" s="3">
        <f>I8-M4</f>
        <v>-13.01</v>
      </c>
      <c r="AB8" s="3">
        <f t="shared" si="1"/>
        <v>4414.2735999999995</v>
      </c>
      <c r="AC8" s="3">
        <f t="shared" si="2"/>
        <v>279.22410000000002</v>
      </c>
      <c r="AD8" s="3">
        <f t="shared" si="2"/>
        <v>169.26009999999999</v>
      </c>
      <c r="AE8" s="3">
        <f t="shared" si="3"/>
        <v>69.733476895964401</v>
      </c>
      <c r="AF8" s="3">
        <f>(1-AE8/AE4)*100</f>
        <v>-518.78722627152513</v>
      </c>
      <c r="AG8" s="8">
        <f t="shared" si="9"/>
        <v>-518.78722627152513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0"/>
        <v>0</v>
      </c>
      <c r="T9">
        <f t="shared" si="0"/>
        <v>0</v>
      </c>
      <c r="U9">
        <f t="shared" si="6"/>
        <v>0</v>
      </c>
      <c r="V9">
        <f>(1-U9/U4)*100</f>
        <v>100</v>
      </c>
      <c r="W9" s="6">
        <f t="shared" si="7"/>
        <v>100</v>
      </c>
      <c r="X9" s="6"/>
      <c r="Y9" s="3">
        <f>G9-K4</f>
        <v>-66.44</v>
      </c>
      <c r="Z9" s="3">
        <f>H9-L4</f>
        <v>-16.71</v>
      </c>
      <c r="AA9" s="3">
        <f>I9-M4</f>
        <v>-13.01</v>
      </c>
      <c r="AB9" s="3">
        <f t="shared" si="1"/>
        <v>4414.2735999999995</v>
      </c>
      <c r="AC9" s="3">
        <f t="shared" si="2"/>
        <v>279.22410000000002</v>
      </c>
      <c r="AD9" s="3">
        <f t="shared" si="2"/>
        <v>169.26009999999999</v>
      </c>
      <c r="AE9" s="3">
        <f t="shared" si="3"/>
        <v>69.733476895964401</v>
      </c>
      <c r="AF9" s="3">
        <f>(1-AE9/AE4)*100</f>
        <v>-518.78722627152513</v>
      </c>
      <c r="AG9" s="8">
        <f t="shared" si="9"/>
        <v>-518.78722627152513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-66.44</v>
      </c>
      <c r="Z10" s="3">
        <f>H10-L4</f>
        <v>-16.71</v>
      </c>
      <c r="AA10" s="3">
        <f>I10-M4</f>
        <v>-13.01</v>
      </c>
      <c r="AB10" s="3">
        <f t="shared" si="1"/>
        <v>4414.2735999999995</v>
      </c>
      <c r="AC10" s="3">
        <f>Z10*Z10</f>
        <v>279.22410000000002</v>
      </c>
      <c r="AD10" s="3">
        <f>AA10*AA10</f>
        <v>169.26009999999999</v>
      </c>
      <c r="AE10" s="3">
        <f t="shared" si="3"/>
        <v>69.733476895964401</v>
      </c>
      <c r="AF10" s="3">
        <f>(1-AE10/AE4)*100</f>
        <v>-518.78722627152513</v>
      </c>
      <c r="AG10" s="8">
        <f t="shared" si="9"/>
        <v>-518.78722627152513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5"/>
        <v>0</v>
      </c>
      <c r="T11">
        <f t="shared" si="5"/>
        <v>0</v>
      </c>
      <c r="U11">
        <f>SQRT(R11+S11+T11)</f>
        <v>0</v>
      </c>
      <c r="V11">
        <f>(1-U11/U4)*100</f>
        <v>100</v>
      </c>
      <c r="W11" s="6">
        <f t="shared" si="7"/>
        <v>100</v>
      </c>
      <c r="X11" s="6"/>
      <c r="Y11" s="3">
        <f>G11-K4</f>
        <v>-66.44</v>
      </c>
      <c r="Z11" s="3">
        <f>H11-L4</f>
        <v>-16.71</v>
      </c>
      <c r="AA11" s="3">
        <f>I11-M4</f>
        <v>-13.01</v>
      </c>
      <c r="AB11" s="3">
        <f t="shared" si="1"/>
        <v>4414.2735999999995</v>
      </c>
      <c r="AC11" s="3">
        <f>Z11*Z11</f>
        <v>279.22410000000002</v>
      </c>
      <c r="AD11" s="3">
        <f>AA11*AA11</f>
        <v>169.26009999999999</v>
      </c>
      <c r="AE11" s="3">
        <f t="shared" si="3"/>
        <v>69.733476895964401</v>
      </c>
      <c r="AF11" s="3">
        <f>(1-AE11/AE4)*100</f>
        <v>-518.78722627152513</v>
      </c>
      <c r="AG11" s="8">
        <f t="shared" si="9"/>
        <v>-518.78722627152513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ref="W12:W17" si="11">(F12*100+((100-F12)*V12))/100</f>
        <v>100</v>
      </c>
      <c r="X12" s="6"/>
      <c r="Y12" s="3">
        <f>G12-K4</f>
        <v>-66.44</v>
      </c>
      <c r="Z12" s="3">
        <f>H12-L4</f>
        <v>-16.71</v>
      </c>
      <c r="AA12" s="3">
        <f>I12-M4</f>
        <v>-13.01</v>
      </c>
      <c r="AB12" s="3">
        <f t="shared" si="1"/>
        <v>4414.2735999999995</v>
      </c>
      <c r="AC12" s="3">
        <f t="shared" si="2"/>
        <v>279.22410000000002</v>
      </c>
      <c r="AD12" s="3">
        <f t="shared" si="2"/>
        <v>169.26009999999999</v>
      </c>
      <c r="AE12" s="3">
        <f t="shared" si="3"/>
        <v>69.733476895964401</v>
      </c>
      <c r="AF12" s="3">
        <f>(1-AE12/AE4)*100</f>
        <v>-518.78722627152513</v>
      </c>
      <c r="AG12" s="8">
        <f t="shared" si="9"/>
        <v>-518.78722627152513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1"/>
        <v>100</v>
      </c>
      <c r="X13" s="6"/>
      <c r="Y13" s="3">
        <f>G13-K4</f>
        <v>-66.44</v>
      </c>
      <c r="Z13" s="3">
        <f>H13-L4</f>
        <v>-16.71</v>
      </c>
      <c r="AA13" s="3">
        <f>I13-M4</f>
        <v>-13.01</v>
      </c>
      <c r="AB13" s="3">
        <f t="shared" si="1"/>
        <v>4414.2735999999995</v>
      </c>
      <c r="AC13" s="3">
        <f t="shared" si="2"/>
        <v>279.22410000000002</v>
      </c>
      <c r="AD13" s="3">
        <f t="shared" si="2"/>
        <v>169.26009999999999</v>
      </c>
      <c r="AE13" s="3">
        <f t="shared" si="3"/>
        <v>69.733476895964401</v>
      </c>
      <c r="AF13" s="3">
        <f>(1-AE13/AE6)*100</f>
        <v>-522.99242821760288</v>
      </c>
      <c r="AG13" s="8">
        <f t="shared" si="9"/>
        <v>-522.99242821760288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>G14-K14</f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1"/>
        <v>100</v>
      </c>
      <c r="X14" s="6"/>
      <c r="Y14" s="3">
        <f>G14-K4</f>
        <v>-66.44</v>
      </c>
      <c r="Z14" s="3">
        <f>H14-L4</f>
        <v>-16.71</v>
      </c>
      <c r="AA14" s="3">
        <f>I14-M4</f>
        <v>-13.01</v>
      </c>
      <c r="AB14" s="3">
        <f t="shared" si="1"/>
        <v>4414.2735999999995</v>
      </c>
      <c r="AC14" s="3">
        <f t="shared" si="2"/>
        <v>279.22410000000002</v>
      </c>
      <c r="AD14" s="3">
        <f t="shared" si="2"/>
        <v>169.26009999999999</v>
      </c>
      <c r="AE14" s="3">
        <f t="shared" si="3"/>
        <v>69.733476895964401</v>
      </c>
      <c r="AF14" s="3">
        <f>(1-AE14/AE7)*100</f>
        <v>-353.3556131920588</v>
      </c>
      <c r="AG14" s="8">
        <f t="shared" si="9"/>
        <v>-353.3556131920588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1"/>
        <v>100</v>
      </c>
      <c r="X15" s="6"/>
      <c r="Y15" s="3">
        <f>G15-K4</f>
        <v>-66.44</v>
      </c>
      <c r="Z15" s="3">
        <f>H15-L4</f>
        <v>-16.71</v>
      </c>
      <c r="AA15" s="3">
        <f>I15-M4</f>
        <v>-13.01</v>
      </c>
      <c r="AB15" s="3">
        <f t="shared" si="1"/>
        <v>4414.2735999999995</v>
      </c>
      <c r="AC15" s="3">
        <f t="shared" si="2"/>
        <v>279.22410000000002</v>
      </c>
      <c r="AD15" s="3">
        <f t="shared" si="2"/>
        <v>169.26009999999999</v>
      </c>
      <c r="AE15" s="3">
        <f t="shared" si="3"/>
        <v>69.733476895964401</v>
      </c>
      <c r="AF15" s="3">
        <f>(1-AE15/AE8)*100</f>
        <v>0</v>
      </c>
      <c r="AG15" s="8">
        <f t="shared" si="9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1"/>
        <v>100</v>
      </c>
      <c r="X16" s="6"/>
      <c r="Y16" s="3">
        <f>G16-K4</f>
        <v>-66.44</v>
      </c>
      <c r="Z16" s="3">
        <f>H16-L4</f>
        <v>-16.71</v>
      </c>
      <c r="AA16" s="3">
        <f>I16-M4</f>
        <v>-13.01</v>
      </c>
      <c r="AB16" s="3">
        <f t="shared" si="1"/>
        <v>4414.2735999999995</v>
      </c>
      <c r="AC16" s="3">
        <f t="shared" si="2"/>
        <v>279.22410000000002</v>
      </c>
      <c r="AD16" s="3">
        <f>AA16*AA16</f>
        <v>169.26009999999999</v>
      </c>
      <c r="AE16" s="3">
        <f t="shared" si="3"/>
        <v>69.733476895964401</v>
      </c>
      <c r="AF16" s="3">
        <f>(1-AE16/AE9)*100</f>
        <v>0</v>
      </c>
      <c r="AG16" s="8">
        <f t="shared" si="9"/>
        <v>0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>G17-K17</f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1"/>
        <v>100</v>
      </c>
      <c r="X17" s="6"/>
      <c r="AJ17" s="6"/>
    </row>
    <row r="18" spans="1:36">
      <c r="AJ18" s="6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"/>
  <sheetViews>
    <sheetView topLeftCell="W1" zoomScale="140" zoomScaleNormal="140" workbookViewId="0">
      <selection activeCell="W5" sqref="W5:W13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205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127</v>
      </c>
      <c r="B4" s="11" t="s">
        <v>70</v>
      </c>
      <c r="C4" s="11">
        <v>0</v>
      </c>
      <c r="D4" s="33">
        <v>41915</v>
      </c>
      <c r="E4" s="15">
        <v>3.448</v>
      </c>
      <c r="G4" s="10">
        <v>48.4</v>
      </c>
      <c r="H4" s="10">
        <v>25.94</v>
      </c>
      <c r="I4" s="10">
        <v>5.0999999999999996</v>
      </c>
      <c r="J4" s="11" t="s">
        <v>69</v>
      </c>
      <c r="K4" s="10">
        <v>66.67</v>
      </c>
      <c r="L4" s="10">
        <v>17.02</v>
      </c>
      <c r="M4" s="10">
        <v>22.17</v>
      </c>
      <c r="N4" s="13">
        <v>0</v>
      </c>
      <c r="O4">
        <f>G4-K4</f>
        <v>-18.270000000000003</v>
      </c>
      <c r="P4">
        <f>H4-L4</f>
        <v>8.9200000000000017</v>
      </c>
      <c r="Q4">
        <f>I4-M4</f>
        <v>-17.07</v>
      </c>
      <c r="R4">
        <f>O4*O4</f>
        <v>333.79290000000009</v>
      </c>
      <c r="S4">
        <f t="shared" ref="S4:T16" si="0">P4*P4</f>
        <v>79.56640000000003</v>
      </c>
      <c r="T4">
        <f t="shared" si="0"/>
        <v>291.38490000000002</v>
      </c>
      <c r="U4">
        <f>SQRT(R4+S4+T4)</f>
        <v>26.547018665002668</v>
      </c>
      <c r="W4" s="6"/>
      <c r="X4" s="6"/>
      <c r="Y4" s="3">
        <f>G4-K4</f>
        <v>-18.270000000000003</v>
      </c>
      <c r="Z4" s="3">
        <f>H4-L4</f>
        <v>8.9200000000000017</v>
      </c>
      <c r="AA4" s="3">
        <f>I4-M4</f>
        <v>-17.07</v>
      </c>
      <c r="AB4" s="3">
        <f t="shared" ref="AB4:AB15" si="1">Y4*Y4</f>
        <v>333.79290000000009</v>
      </c>
      <c r="AC4" s="3">
        <f t="shared" ref="AC4:AD15" si="2">Z4*Z4</f>
        <v>79.56640000000003</v>
      </c>
      <c r="AD4" s="3">
        <f t="shared" si="2"/>
        <v>291.38490000000002</v>
      </c>
      <c r="AE4" s="3">
        <f t="shared" ref="AE4:AE15" si="3">SQRT(AB4+AC4+AD4)</f>
        <v>26.547018665002668</v>
      </c>
      <c r="AF4" s="3"/>
      <c r="AG4" s="8"/>
      <c r="AH4" s="54"/>
      <c r="AJ4" s="6"/>
    </row>
    <row r="5" spans="1:36" ht="16">
      <c r="A5" s="11" t="s">
        <v>127</v>
      </c>
      <c r="B5" s="19" t="s">
        <v>71</v>
      </c>
      <c r="C5" s="19">
        <v>1</v>
      </c>
      <c r="D5" s="36">
        <v>41974</v>
      </c>
      <c r="E5" s="16">
        <v>3.06386</v>
      </c>
      <c r="F5" s="18">
        <f>(1-E5/E4)*100</f>
        <v>11.140951276102085</v>
      </c>
      <c r="G5" s="16">
        <v>51.81</v>
      </c>
      <c r="H5" s="16">
        <v>26.54</v>
      </c>
      <c r="I5" s="16">
        <v>6.48</v>
      </c>
      <c r="J5" s="19" t="s">
        <v>69</v>
      </c>
      <c r="K5" s="10">
        <v>70.14</v>
      </c>
      <c r="L5" s="10">
        <v>17.059999999999999</v>
      </c>
      <c r="M5" s="10">
        <v>20.48</v>
      </c>
      <c r="N5" s="17"/>
      <c r="O5">
        <f t="shared" ref="O5:Q16" si="4">G5-K5</f>
        <v>-18.329999999999998</v>
      </c>
      <c r="P5">
        <f t="shared" si="4"/>
        <v>9.48</v>
      </c>
      <c r="Q5">
        <f t="shared" si="4"/>
        <v>-14</v>
      </c>
      <c r="R5">
        <f t="shared" ref="R5:T13" si="5">O5*O5</f>
        <v>335.98889999999994</v>
      </c>
      <c r="S5">
        <f t="shared" si="0"/>
        <v>89.870400000000004</v>
      </c>
      <c r="T5">
        <f t="shared" si="0"/>
        <v>196</v>
      </c>
      <c r="U5">
        <f t="shared" ref="U5:U14" si="6">SQRT(R5+S5+T5)</f>
        <v>24.937106889132107</v>
      </c>
      <c r="V5">
        <f>(1-U5/U4)*100</f>
        <v>6.0643788147590865</v>
      </c>
      <c r="W5" s="6">
        <f t="shared" ref="W5:W10" si="7">(F5*100+((100-F5)*V5))/100</f>
        <v>16.529700601910605</v>
      </c>
      <c r="X5" s="6">
        <f>D5-D4</f>
        <v>59</v>
      </c>
      <c r="Y5" s="3">
        <f>G5-K4</f>
        <v>-14.86</v>
      </c>
      <c r="Z5" s="3">
        <f>H5-L4</f>
        <v>9.52</v>
      </c>
      <c r="AA5" s="3">
        <f>I5-M4</f>
        <v>-15.690000000000001</v>
      </c>
      <c r="AB5" s="3">
        <f t="shared" si="1"/>
        <v>220.81959999999998</v>
      </c>
      <c r="AC5" s="3">
        <f t="shared" si="2"/>
        <v>90.630399999999995</v>
      </c>
      <c r="AD5" s="3">
        <f t="shared" si="2"/>
        <v>246.17610000000005</v>
      </c>
      <c r="AE5" s="3">
        <f t="shared" si="3"/>
        <v>23.614108071235723</v>
      </c>
      <c r="AF5" s="3">
        <f>(1-AE5/AE4)*100</f>
        <v>11.047984825631074</v>
      </c>
      <c r="AG5" s="8">
        <f t="shared" ref="AG5:AG15" si="8">(F5*100+((100-F5)*AF5))/100</f>
        <v>20.958085495318446</v>
      </c>
      <c r="AH5" s="55">
        <f>(1-E5/E4)*100</f>
        <v>11.140951276102085</v>
      </c>
      <c r="AI5">
        <f>(1-U5/U4)*100</f>
        <v>6.0643788147590865</v>
      </c>
      <c r="AJ5" s="6">
        <f>(AH5*100+((100-AH5)*AI5))/100</f>
        <v>16.529700601910605</v>
      </c>
    </row>
    <row r="6" spans="1:36" ht="16">
      <c r="A6" s="11" t="s">
        <v>127</v>
      </c>
      <c r="B6" s="19" t="s">
        <v>71</v>
      </c>
      <c r="C6" s="19">
        <v>2</v>
      </c>
      <c r="D6" s="36">
        <v>42013</v>
      </c>
      <c r="E6" s="16">
        <v>2.9482699999999999</v>
      </c>
      <c r="F6" s="18">
        <f>(1-E6/E4)*100</f>
        <v>14.493329466357308</v>
      </c>
      <c r="G6" s="16">
        <v>56.19</v>
      </c>
      <c r="H6" s="16">
        <v>23.61</v>
      </c>
      <c r="I6" s="16">
        <v>6.92</v>
      </c>
      <c r="J6" s="19" t="s">
        <v>69</v>
      </c>
      <c r="K6" s="16">
        <v>71.67</v>
      </c>
      <c r="L6" s="16">
        <v>17.649999999999999</v>
      </c>
      <c r="M6" s="16">
        <v>17.75</v>
      </c>
      <c r="N6" s="17"/>
      <c r="O6">
        <f>G6-K6</f>
        <v>-15.480000000000004</v>
      </c>
      <c r="P6">
        <f t="shared" si="4"/>
        <v>5.9600000000000009</v>
      </c>
      <c r="Q6">
        <f t="shared" si="4"/>
        <v>-10.83</v>
      </c>
      <c r="R6">
        <f t="shared" si="5"/>
        <v>239.63040000000012</v>
      </c>
      <c r="S6">
        <f t="shared" si="0"/>
        <v>35.521600000000014</v>
      </c>
      <c r="T6">
        <f t="shared" si="0"/>
        <v>117.2889</v>
      </c>
      <c r="U6">
        <f t="shared" si="6"/>
        <v>19.810121150563422</v>
      </c>
      <c r="V6">
        <f>(1-U6/U4)*100</f>
        <v>25.377228228345651</v>
      </c>
      <c r="W6" s="6">
        <f t="shared" si="7"/>
        <v>36.192552398139398</v>
      </c>
      <c r="X6" s="6">
        <f t="shared" ref="X6:X13" si="9">D6-D5</f>
        <v>39</v>
      </c>
      <c r="Y6" s="3">
        <f>G6-K4</f>
        <v>-10.480000000000004</v>
      </c>
      <c r="Z6" s="3">
        <f>H6-L4</f>
        <v>6.59</v>
      </c>
      <c r="AA6" s="3">
        <f>I6-M4</f>
        <v>-15.250000000000002</v>
      </c>
      <c r="AB6" s="3">
        <f t="shared" si="1"/>
        <v>109.83040000000008</v>
      </c>
      <c r="AC6" s="3">
        <f t="shared" si="2"/>
        <v>43.428100000000001</v>
      </c>
      <c r="AD6" s="3">
        <f t="shared" si="2"/>
        <v>232.56250000000006</v>
      </c>
      <c r="AE6" s="3">
        <f t="shared" si="3"/>
        <v>19.642326746085864</v>
      </c>
      <c r="AF6" s="3">
        <f>(1-AE6/AE4)*100</f>
        <v>26.009293194265027</v>
      </c>
      <c r="AG6" s="8">
        <f t="shared" si="8"/>
        <v>36.733010106106661</v>
      </c>
      <c r="AH6" s="55">
        <f>(1-E6/E5)*100</f>
        <v>3.7726919637320222</v>
      </c>
      <c r="AI6">
        <f t="shared" ref="AI6:AI13" si="10">(1-U6/U5)*100</f>
        <v>20.559665406908479</v>
      </c>
      <c r="AJ6" s="6">
        <f t="shared" ref="AJ6:AJ13" si="11">(AH6*100+((100-AH6)*AI6))/100</f>
        <v>23.556704526063871</v>
      </c>
    </row>
    <row r="7" spans="1:36" ht="16">
      <c r="A7" s="11" t="s">
        <v>127</v>
      </c>
      <c r="B7" s="19" t="s">
        <v>71</v>
      </c>
      <c r="C7" s="11">
        <v>3</v>
      </c>
      <c r="D7" s="33">
        <v>42041</v>
      </c>
      <c r="E7" s="10">
        <v>2.7957900000000002</v>
      </c>
      <c r="F7">
        <f>(1-E7/E4)*100</f>
        <v>18.915603248259849</v>
      </c>
      <c r="G7" s="10">
        <v>57.91</v>
      </c>
      <c r="H7" s="10">
        <v>22.89</v>
      </c>
      <c r="I7" s="10">
        <v>9.35</v>
      </c>
      <c r="J7" s="11" t="s">
        <v>69</v>
      </c>
      <c r="K7" s="10">
        <v>70.45</v>
      </c>
      <c r="L7" s="10">
        <v>16</v>
      </c>
      <c r="M7" s="10">
        <v>18.28</v>
      </c>
      <c r="N7" s="13"/>
      <c r="O7">
        <f t="shared" si="4"/>
        <v>-12.540000000000006</v>
      </c>
      <c r="P7">
        <f t="shared" si="4"/>
        <v>6.8900000000000006</v>
      </c>
      <c r="Q7">
        <f t="shared" si="4"/>
        <v>-8.9300000000000015</v>
      </c>
      <c r="R7">
        <f t="shared" si="5"/>
        <v>157.25160000000017</v>
      </c>
      <c r="S7">
        <f t="shared" si="0"/>
        <v>47.472100000000005</v>
      </c>
      <c r="T7">
        <f t="shared" si="0"/>
        <v>79.74490000000003</v>
      </c>
      <c r="U7">
        <f t="shared" si="6"/>
        <v>16.866196963156817</v>
      </c>
      <c r="V7">
        <f>(1-U7/U4)*100</f>
        <v>36.466700174540591</v>
      </c>
      <c r="W7" s="6">
        <f t="shared" si="7"/>
        <v>48.484407100051861</v>
      </c>
      <c r="X7" s="6">
        <f t="shared" si="9"/>
        <v>28</v>
      </c>
      <c r="Y7" s="3">
        <f>G7-K4</f>
        <v>-8.7600000000000051</v>
      </c>
      <c r="Z7" s="3">
        <f>H7-L4</f>
        <v>5.870000000000001</v>
      </c>
      <c r="AA7" s="3">
        <f>I7-M4</f>
        <v>-12.820000000000002</v>
      </c>
      <c r="AB7" s="3">
        <f t="shared" si="1"/>
        <v>76.737600000000086</v>
      </c>
      <c r="AC7" s="3">
        <f t="shared" si="2"/>
        <v>34.456900000000012</v>
      </c>
      <c r="AD7" s="3">
        <f t="shared" si="2"/>
        <v>164.35240000000005</v>
      </c>
      <c r="AE7" s="3">
        <f t="shared" si="3"/>
        <v>16.599605416997122</v>
      </c>
      <c r="AF7" s="3">
        <f>(1-AE7/AE4)*100</f>
        <v>37.470924225172489</v>
      </c>
      <c r="AG7" s="8">
        <f t="shared" si="8"/>
        <v>49.298676113542626</v>
      </c>
      <c r="AH7" s="55">
        <f t="shared" ref="AH7:AH13" si="12">(1-E7/E6)*100</f>
        <v>5.1718465405135809</v>
      </c>
      <c r="AI7">
        <f t="shared" si="10"/>
        <v>14.860707640462245</v>
      </c>
      <c r="AJ7" s="6">
        <f t="shared" si="11"/>
        <v>19.263981186976739</v>
      </c>
    </row>
    <row r="8" spans="1:36" ht="16">
      <c r="A8" s="11" t="s">
        <v>127</v>
      </c>
      <c r="B8" s="19" t="s">
        <v>71</v>
      </c>
      <c r="C8" s="11">
        <v>4</v>
      </c>
      <c r="D8" s="33">
        <v>42069</v>
      </c>
      <c r="E8" s="10">
        <v>2.7903899999999999</v>
      </c>
      <c r="F8">
        <f>(1-E8/E4)*100</f>
        <v>19.07221577726218</v>
      </c>
      <c r="G8" s="10">
        <v>59.88</v>
      </c>
      <c r="H8" s="10">
        <v>20.83</v>
      </c>
      <c r="I8" s="10">
        <v>8.7100000000000009</v>
      </c>
      <c r="J8" s="11" t="s">
        <v>69</v>
      </c>
      <c r="K8" s="10">
        <v>72.34</v>
      </c>
      <c r="L8" s="10">
        <v>17.010000000000002</v>
      </c>
      <c r="M8" s="10">
        <v>17.75</v>
      </c>
      <c r="N8" s="13"/>
      <c r="O8">
        <f t="shared" si="4"/>
        <v>-12.46</v>
      </c>
      <c r="P8">
        <f t="shared" si="4"/>
        <v>3.8199999999999967</v>
      </c>
      <c r="Q8">
        <f t="shared" si="4"/>
        <v>-9.0399999999999991</v>
      </c>
      <c r="R8">
        <f t="shared" si="5"/>
        <v>155.25160000000002</v>
      </c>
      <c r="S8">
        <f t="shared" si="0"/>
        <v>14.592399999999975</v>
      </c>
      <c r="T8">
        <f t="shared" si="0"/>
        <v>81.721599999999981</v>
      </c>
      <c r="U8">
        <f t="shared" si="6"/>
        <v>15.860819650951207</v>
      </c>
      <c r="V8">
        <f>(1-U8/U4)*100</f>
        <v>40.253857312193162</v>
      </c>
      <c r="W8" s="6">
        <f t="shared" si="7"/>
        <v>51.648770564202636</v>
      </c>
      <c r="X8" s="6">
        <f t="shared" si="9"/>
        <v>28</v>
      </c>
      <c r="Y8" s="3">
        <f>G8-K4</f>
        <v>-6.7899999999999991</v>
      </c>
      <c r="Z8" s="3">
        <f>H8-L4</f>
        <v>3.8099999999999987</v>
      </c>
      <c r="AA8" s="3">
        <f>I8-M4</f>
        <v>-13.46</v>
      </c>
      <c r="AB8" s="3">
        <f t="shared" si="1"/>
        <v>46.104099999999988</v>
      </c>
      <c r="AC8" s="3">
        <f t="shared" si="2"/>
        <v>14.516099999999991</v>
      </c>
      <c r="AD8" s="3">
        <f t="shared" si="2"/>
        <v>181.17160000000001</v>
      </c>
      <c r="AE8" s="3">
        <f t="shared" si="3"/>
        <v>15.549655944746815</v>
      </c>
      <c r="AF8" s="3">
        <f>(1-AE8/AE4)*100</f>
        <v>41.425980291918208</v>
      </c>
      <c r="AG8" s="8">
        <f t="shared" si="8"/>
        <v>52.597343720059634</v>
      </c>
      <c r="AH8" s="55">
        <f t="shared" si="12"/>
        <v>0.19314755400084982</v>
      </c>
      <c r="AI8">
        <f t="shared" si="10"/>
        <v>5.9609010519786736</v>
      </c>
      <c r="AJ8" s="6">
        <f t="shared" si="11"/>
        <v>6.1425352714012158</v>
      </c>
    </row>
    <row r="9" spans="1:36" ht="16">
      <c r="A9" s="11" t="s">
        <v>127</v>
      </c>
      <c r="B9" s="19" t="s">
        <v>71</v>
      </c>
      <c r="C9" s="11">
        <v>4</v>
      </c>
      <c r="D9" s="33">
        <v>42097</v>
      </c>
      <c r="E9" s="10">
        <v>2.4912999999999998</v>
      </c>
      <c r="F9">
        <f>(1-E9/E4)*100</f>
        <v>27.746519721577734</v>
      </c>
      <c r="G9" s="10">
        <v>60.43</v>
      </c>
      <c r="H9" s="10">
        <v>20.86</v>
      </c>
      <c r="I9" s="10">
        <v>10.11</v>
      </c>
      <c r="J9" s="11" t="s">
        <v>69</v>
      </c>
      <c r="K9" s="10">
        <v>70.37</v>
      </c>
      <c r="L9" s="10">
        <v>14.95</v>
      </c>
      <c r="M9" s="10">
        <v>19.16</v>
      </c>
      <c r="N9" s="13"/>
      <c r="O9">
        <f t="shared" si="4"/>
        <v>-9.9400000000000048</v>
      </c>
      <c r="P9">
        <f t="shared" si="4"/>
        <v>5.91</v>
      </c>
      <c r="Q9">
        <f t="shared" si="4"/>
        <v>-9.0500000000000007</v>
      </c>
      <c r="R9">
        <f t="shared" si="5"/>
        <v>98.803600000000102</v>
      </c>
      <c r="S9">
        <f t="shared" si="5"/>
        <v>34.928100000000001</v>
      </c>
      <c r="T9">
        <f t="shared" si="5"/>
        <v>81.902500000000018</v>
      </c>
      <c r="U9">
        <f>SQRT(R9+S9+T9)</f>
        <v>14.684488414650342</v>
      </c>
      <c r="V9">
        <f>(1-U9/U4)*100</f>
        <v>44.684981014425084</v>
      </c>
      <c r="W9" s="6">
        <f t="shared" si="7"/>
        <v>60.03297366625209</v>
      </c>
      <c r="X9" s="6">
        <f t="shared" si="9"/>
        <v>28</v>
      </c>
      <c r="Y9" s="3">
        <f>G9-K4</f>
        <v>-6.240000000000002</v>
      </c>
      <c r="Z9" s="3">
        <f>H9-L4</f>
        <v>3.84</v>
      </c>
      <c r="AA9" s="3">
        <f>I9-M4</f>
        <v>-12.060000000000002</v>
      </c>
      <c r="AB9" s="3">
        <f t="shared" si="1"/>
        <v>38.937600000000025</v>
      </c>
      <c r="AC9" s="3">
        <f>Z9*Z9</f>
        <v>14.7456</v>
      </c>
      <c r="AD9" s="3">
        <f>AA9*AA9</f>
        <v>145.44360000000006</v>
      </c>
      <c r="AE9" s="3">
        <f t="shared" si="3"/>
        <v>14.111229570806369</v>
      </c>
      <c r="AF9" s="3">
        <f>(1-AE9/AE4)*100</f>
        <v>46.844390517533277</v>
      </c>
      <c r="AG9" s="8">
        <f t="shared" si="8"/>
        <v>61.593222185710744</v>
      </c>
      <c r="AH9" s="55">
        <f t="shared" si="12"/>
        <v>10.718573389382847</v>
      </c>
      <c r="AI9">
        <f t="shared" si="10"/>
        <v>7.4165854110214147</v>
      </c>
      <c r="AJ9" s="6">
        <f t="shared" si="11"/>
        <v>17.34020665013767</v>
      </c>
    </row>
    <row r="10" spans="1:36" ht="16">
      <c r="A10" s="11" t="s">
        <v>127</v>
      </c>
      <c r="B10" s="19" t="s">
        <v>71</v>
      </c>
      <c r="C10" s="11">
        <v>5</v>
      </c>
      <c r="D10" s="33">
        <v>42390</v>
      </c>
      <c r="E10" s="10">
        <v>2.5623900000000002</v>
      </c>
      <c r="F10">
        <f>(1-E10/E4)*100</f>
        <v>25.68474477958236</v>
      </c>
      <c r="G10" s="10">
        <v>63.25</v>
      </c>
      <c r="H10" s="10">
        <v>21.13</v>
      </c>
      <c r="I10" s="10">
        <v>11.56</v>
      </c>
      <c r="J10" s="11" t="s">
        <v>69</v>
      </c>
      <c r="K10" s="10">
        <v>72.12</v>
      </c>
      <c r="L10" s="10">
        <v>15.71</v>
      </c>
      <c r="M10" s="10">
        <v>20.78</v>
      </c>
      <c r="N10" s="13"/>
      <c r="O10">
        <f t="shared" si="4"/>
        <v>-8.8700000000000045</v>
      </c>
      <c r="P10">
        <f t="shared" si="4"/>
        <v>5.4199999999999982</v>
      </c>
      <c r="Q10">
        <f t="shared" si="4"/>
        <v>-9.2200000000000006</v>
      </c>
      <c r="R10">
        <f t="shared" si="5"/>
        <v>78.676900000000074</v>
      </c>
      <c r="S10">
        <f t="shared" si="5"/>
        <v>29.376399999999979</v>
      </c>
      <c r="T10">
        <f t="shared" si="5"/>
        <v>85.008400000000009</v>
      </c>
      <c r="U10">
        <f>SQRT(R10+S10+T10)</f>
        <v>13.89466444359129</v>
      </c>
      <c r="V10">
        <f>(1-U10/U4)*100</f>
        <v>47.660169983950652</v>
      </c>
      <c r="W10" s="6">
        <f t="shared" si="7"/>
        <v>61.103521741640172</v>
      </c>
      <c r="X10" s="6">
        <f t="shared" si="9"/>
        <v>293</v>
      </c>
      <c r="Y10" s="3">
        <f>G10-K4</f>
        <v>-3.4200000000000017</v>
      </c>
      <c r="Z10" s="3">
        <f>H10-L4</f>
        <v>4.1099999999999994</v>
      </c>
      <c r="AA10" s="3">
        <f>I10-M4</f>
        <v>-10.610000000000001</v>
      </c>
      <c r="AB10" s="3">
        <f t="shared" si="1"/>
        <v>11.696400000000011</v>
      </c>
      <c r="AC10" s="3">
        <f>Z10*Z10</f>
        <v>16.892099999999996</v>
      </c>
      <c r="AD10" s="3">
        <f>AA10*AA10</f>
        <v>112.57210000000002</v>
      </c>
      <c r="AE10" s="3">
        <f t="shared" si="3"/>
        <v>11.881102642431804</v>
      </c>
      <c r="AF10" s="3">
        <f>(1-AE10/AE4)*100</f>
        <v>55.245058617091189</v>
      </c>
      <c r="AG10" s="8">
        <f t="shared" si="8"/>
        <v>66.740251087543015</v>
      </c>
      <c r="AH10" s="55">
        <f t="shared" si="12"/>
        <v>-2.853530285393191</v>
      </c>
      <c r="AI10">
        <f t="shared" si="10"/>
        <v>5.3786277652755343</v>
      </c>
      <c r="AJ10" s="6">
        <f t="shared" si="11"/>
        <v>2.6785782521030477</v>
      </c>
    </row>
    <row r="11" spans="1:36" ht="16">
      <c r="A11" s="11" t="s">
        <v>127</v>
      </c>
      <c r="B11" s="19" t="s">
        <v>71</v>
      </c>
      <c r="C11" s="11">
        <v>6</v>
      </c>
      <c r="D11" s="33">
        <v>42418</v>
      </c>
      <c r="E11" s="10">
        <v>2.5295200000000002</v>
      </c>
      <c r="F11">
        <f>(1-E11/E4)*100</f>
        <v>26.638051044083522</v>
      </c>
      <c r="G11" s="10">
        <v>58.42</v>
      </c>
      <c r="H11" s="10">
        <v>22.8</v>
      </c>
      <c r="I11" s="10">
        <v>11.14</v>
      </c>
      <c r="J11" s="11" t="s">
        <v>69</v>
      </c>
      <c r="K11" s="10">
        <v>69.849999999999994</v>
      </c>
      <c r="L11" s="10">
        <v>16.97</v>
      </c>
      <c r="M11" s="10">
        <v>18.489999999999998</v>
      </c>
      <c r="N11" s="13"/>
      <c r="O11">
        <f t="shared" si="4"/>
        <v>-11.429999999999993</v>
      </c>
      <c r="P11">
        <f t="shared" si="4"/>
        <v>5.8300000000000018</v>
      </c>
      <c r="Q11">
        <f t="shared" si="4"/>
        <v>-7.3499999999999979</v>
      </c>
      <c r="R11">
        <f t="shared" si="5"/>
        <v>130.64489999999984</v>
      </c>
      <c r="S11">
        <f t="shared" si="0"/>
        <v>33.988900000000022</v>
      </c>
      <c r="T11">
        <f t="shared" si="0"/>
        <v>54.022499999999965</v>
      </c>
      <c r="U11">
        <f t="shared" si="6"/>
        <v>14.78703148032085</v>
      </c>
      <c r="V11">
        <f>(1-U11/U4)*100</f>
        <v>44.298711403646941</v>
      </c>
      <c r="W11" s="6">
        <f t="shared" ref="W11:W16" si="13">(F11*100+((100-F11)*V11))/100</f>
        <v>59.136449092155743</v>
      </c>
      <c r="X11" s="6">
        <f t="shared" si="9"/>
        <v>28</v>
      </c>
      <c r="Y11" s="3">
        <f>G11-K4</f>
        <v>-8.25</v>
      </c>
      <c r="Z11" s="3">
        <f>H11-L4</f>
        <v>5.7800000000000011</v>
      </c>
      <c r="AA11" s="3">
        <f>I11-M4</f>
        <v>-11.030000000000001</v>
      </c>
      <c r="AB11" s="3">
        <f t="shared" si="1"/>
        <v>68.0625</v>
      </c>
      <c r="AC11" s="3">
        <f t="shared" si="2"/>
        <v>33.408400000000015</v>
      </c>
      <c r="AD11" s="3">
        <f t="shared" si="2"/>
        <v>121.66090000000003</v>
      </c>
      <c r="AE11" s="3">
        <f t="shared" si="3"/>
        <v>14.93759686161064</v>
      </c>
      <c r="AF11" s="3">
        <f>(1-AE11/AE4)*100</f>
        <v>43.731546468142213</v>
      </c>
      <c r="AG11" s="8">
        <f t="shared" si="8"/>
        <v>58.720365841674905</v>
      </c>
      <c r="AH11" s="55">
        <f t="shared" si="12"/>
        <v>1.2827867732858711</v>
      </c>
      <c r="AI11">
        <f t="shared" si="10"/>
        <v>-6.4223719856808081</v>
      </c>
      <c r="AJ11" s="6">
        <f t="shared" si="11"/>
        <v>-5.0571998740314053</v>
      </c>
    </row>
    <row r="12" spans="1:36" ht="16">
      <c r="A12" s="11" t="s">
        <v>127</v>
      </c>
      <c r="B12" s="19" t="s">
        <v>71</v>
      </c>
      <c r="C12" s="11">
        <v>7</v>
      </c>
      <c r="D12" s="33">
        <v>43034</v>
      </c>
      <c r="E12" s="10">
        <v>2.1545000000000001</v>
      </c>
      <c r="F12">
        <f>(1-E12/E4)*100</f>
        <v>37.514501160092806</v>
      </c>
      <c r="G12" s="10">
        <v>60.64</v>
      </c>
      <c r="H12" s="10">
        <v>22.91</v>
      </c>
      <c r="I12" s="10">
        <v>13.02</v>
      </c>
      <c r="J12" s="11" t="s">
        <v>69</v>
      </c>
      <c r="K12" s="10">
        <v>69.52</v>
      </c>
      <c r="L12" s="10">
        <v>16.89</v>
      </c>
      <c r="M12" s="10">
        <v>21.98</v>
      </c>
      <c r="N12" s="13"/>
      <c r="O12">
        <f t="shared" si="4"/>
        <v>-8.8799999999999955</v>
      </c>
      <c r="P12">
        <f t="shared" si="4"/>
        <v>6.02</v>
      </c>
      <c r="Q12">
        <f t="shared" si="4"/>
        <v>-8.9600000000000009</v>
      </c>
      <c r="R12">
        <f t="shared" si="5"/>
        <v>78.854399999999913</v>
      </c>
      <c r="S12">
        <f t="shared" si="0"/>
        <v>36.240399999999994</v>
      </c>
      <c r="T12">
        <f t="shared" si="0"/>
        <v>80.281600000000012</v>
      </c>
      <c r="U12">
        <f t="shared" si="6"/>
        <v>13.977710828315198</v>
      </c>
      <c r="V12">
        <f>(1-U12/U4)*100</f>
        <v>47.347342446621987</v>
      </c>
      <c r="W12" s="6">
        <f t="shared" si="13"/>
        <v>67.099724275303672</v>
      </c>
      <c r="X12" s="6">
        <f t="shared" si="9"/>
        <v>616</v>
      </c>
      <c r="Y12" s="3">
        <f>G12-K4</f>
        <v>-6.0300000000000011</v>
      </c>
      <c r="Z12" s="3">
        <f>H12-L4</f>
        <v>5.8900000000000006</v>
      </c>
      <c r="AA12" s="3">
        <f>I12-M4</f>
        <v>-9.1500000000000021</v>
      </c>
      <c r="AB12" s="3">
        <f t="shared" si="1"/>
        <v>36.360900000000015</v>
      </c>
      <c r="AC12" s="3">
        <f t="shared" si="2"/>
        <v>34.692100000000003</v>
      </c>
      <c r="AD12" s="3">
        <f t="shared" si="2"/>
        <v>83.722500000000039</v>
      </c>
      <c r="AE12" s="3">
        <f t="shared" si="3"/>
        <v>12.440880193941267</v>
      </c>
      <c r="AF12" s="3">
        <f>(1-AE12/AE5)*100</f>
        <v>47.315900492996107</v>
      </c>
      <c r="AG12" s="8">
        <f t="shared" si="8"/>
        <v>67.080077613735526</v>
      </c>
      <c r="AH12" s="55">
        <f t="shared" si="12"/>
        <v>14.825737689363994</v>
      </c>
      <c r="AI12">
        <f t="shared" si="10"/>
        <v>5.473178663903755</v>
      </c>
      <c r="AJ12" s="6">
        <f t="shared" si="11"/>
        <v>19.487477241287142</v>
      </c>
    </row>
    <row r="13" spans="1:36" ht="16">
      <c r="A13" s="11" t="s">
        <v>127</v>
      </c>
      <c r="B13" s="19" t="s">
        <v>71</v>
      </c>
      <c r="C13" s="11">
        <v>8</v>
      </c>
      <c r="D13" s="33">
        <v>43087</v>
      </c>
      <c r="E13" s="10">
        <v>2.0117569999999998</v>
      </c>
      <c r="F13">
        <f>(1-E13/E4)*100</f>
        <v>41.654379350348037</v>
      </c>
      <c r="G13" s="10">
        <v>59.04</v>
      </c>
      <c r="H13" s="10">
        <v>20.8</v>
      </c>
      <c r="I13" s="10">
        <v>12.33</v>
      </c>
      <c r="J13" s="11" t="s">
        <v>69</v>
      </c>
      <c r="K13" s="10">
        <v>69.260000000000005</v>
      </c>
      <c r="L13" s="10">
        <v>17.260000000000002</v>
      </c>
      <c r="M13" s="10">
        <v>21.67</v>
      </c>
      <c r="N13" s="13"/>
      <c r="O13">
        <f>G13-K13</f>
        <v>-10.220000000000006</v>
      </c>
      <c r="P13">
        <f t="shared" si="4"/>
        <v>3.5399999999999991</v>
      </c>
      <c r="Q13">
        <f t="shared" si="4"/>
        <v>-9.3400000000000016</v>
      </c>
      <c r="R13">
        <f t="shared" si="5"/>
        <v>104.44840000000012</v>
      </c>
      <c r="S13">
        <f t="shared" si="0"/>
        <v>12.531599999999994</v>
      </c>
      <c r="T13">
        <f t="shared" si="0"/>
        <v>87.235600000000034</v>
      </c>
      <c r="U13">
        <f t="shared" si="6"/>
        <v>14.29040237362126</v>
      </c>
      <c r="V13">
        <f>(1-U13/U4)*100</f>
        <v>46.169464247748046</v>
      </c>
      <c r="W13" s="6">
        <f t="shared" si="13"/>
        <v>68.592239816315796</v>
      </c>
      <c r="X13" s="6">
        <f t="shared" si="9"/>
        <v>53</v>
      </c>
      <c r="Y13" s="3">
        <f>G13-K4</f>
        <v>-7.6300000000000026</v>
      </c>
      <c r="Z13" s="3">
        <f>H13-L4</f>
        <v>3.7800000000000011</v>
      </c>
      <c r="AA13" s="3">
        <f>I13-M4</f>
        <v>-9.8400000000000016</v>
      </c>
      <c r="AB13" s="3">
        <f t="shared" si="1"/>
        <v>58.216900000000038</v>
      </c>
      <c r="AC13" s="3">
        <f t="shared" si="2"/>
        <v>14.288400000000008</v>
      </c>
      <c r="AD13" s="3">
        <f t="shared" si="2"/>
        <v>96.825600000000037</v>
      </c>
      <c r="AE13" s="3">
        <f t="shared" si="3"/>
        <v>13.01272069937721</v>
      </c>
      <c r="AF13" s="3">
        <f>(1-AE13/AE6)*100</f>
        <v>33.751633054519573</v>
      </c>
      <c r="AG13" s="8">
        <f t="shared" si="8"/>
        <v>61.346979135400559</v>
      </c>
      <c r="AH13" s="55">
        <f t="shared" si="12"/>
        <v>6.6253423067997304</v>
      </c>
      <c r="AI13">
        <f t="shared" si="10"/>
        <v>-2.2370726447755063</v>
      </c>
      <c r="AJ13" s="6">
        <f t="shared" si="11"/>
        <v>4.5364833823923787</v>
      </c>
    </row>
    <row r="14" spans="1:36">
      <c r="A14" s="11"/>
      <c r="B14" s="11"/>
      <c r="C14" s="11">
        <v>9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-66.67</v>
      </c>
      <c r="Z14" s="3">
        <f>H14-L4</f>
        <v>-17.02</v>
      </c>
      <c r="AA14" s="3">
        <f>I14-M4</f>
        <v>-22.17</v>
      </c>
      <c r="AB14" s="3">
        <f t="shared" si="1"/>
        <v>4444.8888999999999</v>
      </c>
      <c r="AC14" s="3">
        <f t="shared" si="2"/>
        <v>289.68039999999996</v>
      </c>
      <c r="AD14" s="3">
        <f t="shared" si="2"/>
        <v>491.5089000000001</v>
      </c>
      <c r="AE14" s="3">
        <f t="shared" si="3"/>
        <v>72.291619154643371</v>
      </c>
      <c r="AF14" s="3">
        <f>(1-AE14/AE7)*100</f>
        <v>-335.50203356412658</v>
      </c>
      <c r="AG14" s="8">
        <f t="shared" si="8"/>
        <v>-335.50203356412663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-66.67</v>
      </c>
      <c r="Z15" s="3">
        <f>H15-L4</f>
        <v>-17.02</v>
      </c>
      <c r="AA15" s="3">
        <f>I15-M4</f>
        <v>-22.17</v>
      </c>
      <c r="AB15" s="3">
        <f t="shared" si="1"/>
        <v>4444.8888999999999</v>
      </c>
      <c r="AC15" s="3">
        <f t="shared" si="2"/>
        <v>289.68039999999996</v>
      </c>
      <c r="AD15" s="3">
        <f>AA15*AA15</f>
        <v>491.5089000000001</v>
      </c>
      <c r="AE15" s="3">
        <f t="shared" si="3"/>
        <v>72.291619154643371</v>
      </c>
      <c r="AF15" s="3">
        <f>(1-AE15/AE8)*100</f>
        <v>-364.90815881405945</v>
      </c>
      <c r="AG15" s="8">
        <f t="shared" si="8"/>
        <v>-364.90815881405945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J18"/>
  <sheetViews>
    <sheetView topLeftCell="T1" zoomScale="150" zoomScaleNormal="150" workbookViewId="0">
      <selection activeCell="X6" sqref="X6:X16"/>
    </sheetView>
  </sheetViews>
  <sheetFormatPr baseColWidth="10" defaultColWidth="8.83203125" defaultRowHeight="14"/>
  <cols>
    <col min="4" max="4" width="10.33203125" bestFit="1" customWidth="1"/>
    <col min="6" max="6" width="9.33203125" bestFit="1" customWidth="1"/>
    <col min="22" max="22" width="10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153</v>
      </c>
      <c r="B4" s="11" t="s">
        <v>72</v>
      </c>
      <c r="C4" s="11">
        <v>0</v>
      </c>
      <c r="D4" s="33">
        <v>41684</v>
      </c>
      <c r="E4" s="16">
        <v>52.5608</v>
      </c>
      <c r="F4" s="18">
        <f>(1-E4/E4)*100</f>
        <v>0</v>
      </c>
      <c r="G4" s="10">
        <v>60.64</v>
      </c>
      <c r="H4" s="10">
        <v>23.92</v>
      </c>
      <c r="I4" s="10">
        <v>6.68</v>
      </c>
      <c r="J4" s="11" t="s">
        <v>69</v>
      </c>
      <c r="K4" s="10">
        <v>64.599999999999994</v>
      </c>
      <c r="L4" s="10">
        <v>13.69</v>
      </c>
      <c r="M4" s="10">
        <v>6.88</v>
      </c>
      <c r="N4" s="13"/>
      <c r="O4">
        <f t="shared" ref="O4:O5" si="0">G4-K4</f>
        <v>-3.9599999999999937</v>
      </c>
      <c r="P4">
        <f t="shared" ref="P4:P5" si="1">H4-L4</f>
        <v>10.230000000000002</v>
      </c>
      <c r="Q4">
        <f t="shared" ref="Q4:Q5" si="2">I4-M4</f>
        <v>-0.20000000000000018</v>
      </c>
      <c r="R4">
        <f t="shared" ref="R4:R5" si="3">O4*O4</f>
        <v>15.68159999999995</v>
      </c>
      <c r="S4">
        <f t="shared" ref="S4:S5" si="4">P4*P4</f>
        <v>104.65290000000005</v>
      </c>
      <c r="T4">
        <f t="shared" ref="T4:T5" si="5">Q4*Q4</f>
        <v>4.000000000000007E-2</v>
      </c>
      <c r="U4">
        <f t="shared" ref="U4:U5" si="6">SQRT(R4+S4+T4)</f>
        <v>10.971531342524615</v>
      </c>
      <c r="V4">
        <f t="shared" ref="V4:V18" si="7">(1-U4/U$4)*100</f>
        <v>0</v>
      </c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41775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>
        <v>0</v>
      </c>
      <c r="O5">
        <f t="shared" si="0"/>
        <v>0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100</v>
      </c>
      <c r="W5" s="6"/>
      <c r="X5" s="6">
        <f>D5-D4</f>
        <v>91</v>
      </c>
      <c r="Y5" s="3">
        <f>G5-K5</f>
        <v>0</v>
      </c>
      <c r="Z5" s="3">
        <f>H5-L5</f>
        <v>0</v>
      </c>
      <c r="AA5" s="3">
        <f>I5-M5</f>
        <v>0</v>
      </c>
      <c r="AB5" s="3">
        <f t="shared" ref="AB5:AB17" si="8">Y5*Y5</f>
        <v>0</v>
      </c>
      <c r="AC5" s="3">
        <f t="shared" ref="AC5:AD17" si="9">Z5*Z5</f>
        <v>0</v>
      </c>
      <c r="AD5" s="3">
        <f t="shared" si="9"/>
        <v>0</v>
      </c>
      <c r="AE5" s="3">
        <f t="shared" ref="AE5:AE17" si="10">SQRT(AB5+AC5+AD5)</f>
        <v>0</v>
      </c>
      <c r="AF5" s="3"/>
      <c r="AG5" s="8"/>
      <c r="AH5" s="55"/>
      <c r="AJ5" s="6"/>
    </row>
    <row r="6" spans="1:36" ht="16">
      <c r="A6" s="11" t="s">
        <v>153</v>
      </c>
      <c r="B6" s="11" t="s">
        <v>72</v>
      </c>
      <c r="C6" s="19">
        <v>1</v>
      </c>
      <c r="D6" s="36">
        <v>41824</v>
      </c>
      <c r="E6" s="16">
        <v>47.066699999999997</v>
      </c>
      <c r="F6" s="18">
        <f>(1-E6/E4)*100</f>
        <v>10.452846988630316</v>
      </c>
      <c r="G6" s="16">
        <v>59.08</v>
      </c>
      <c r="H6" s="16">
        <v>23.45</v>
      </c>
      <c r="I6" s="16">
        <v>9.41</v>
      </c>
      <c r="J6" s="19" t="s">
        <v>69</v>
      </c>
      <c r="K6" s="10">
        <v>61.06</v>
      </c>
      <c r="L6" s="10">
        <v>13.77</v>
      </c>
      <c r="M6" s="10">
        <v>9.94</v>
      </c>
      <c r="N6" s="17"/>
      <c r="O6">
        <f t="shared" ref="O6:Q18" si="11">G6-K6</f>
        <v>-1.980000000000004</v>
      </c>
      <c r="P6">
        <f t="shared" si="11"/>
        <v>9.68</v>
      </c>
      <c r="Q6">
        <f t="shared" si="11"/>
        <v>-0.52999999999999936</v>
      </c>
      <c r="R6">
        <f t="shared" ref="R6:T15" si="12">O6*O6</f>
        <v>3.9204000000000159</v>
      </c>
      <c r="S6">
        <f t="shared" ref="S6:T18" si="13">P6*P6</f>
        <v>93.702399999999997</v>
      </c>
      <c r="T6">
        <f t="shared" si="13"/>
        <v>0.28089999999999932</v>
      </c>
      <c r="U6">
        <f t="shared" ref="U6:U16" si="14">SQRT(R6+S6+T6)</f>
        <v>9.8946298566444622</v>
      </c>
      <c r="V6">
        <f>(1-U6/U$4)*100</f>
        <v>9.8154163922969051</v>
      </c>
      <c r="W6" s="6">
        <f t="shared" ref="W6:W11" si="15">(F6*100+((100-F6)*V6))/100</f>
        <v>19.242272924143489</v>
      </c>
      <c r="X6" s="6">
        <f t="shared" ref="X6:X16" si="16">D6-D5</f>
        <v>49</v>
      </c>
      <c r="Y6" s="3">
        <f>G6-K5</f>
        <v>59.08</v>
      </c>
      <c r="Z6" s="3">
        <f>H6-L5</f>
        <v>23.45</v>
      </c>
      <c r="AA6" s="3">
        <f>I6-M5</f>
        <v>9.41</v>
      </c>
      <c r="AB6" s="3">
        <f t="shared" si="8"/>
        <v>3490.4463999999998</v>
      </c>
      <c r="AC6" s="3">
        <f t="shared" si="9"/>
        <v>549.90249999999992</v>
      </c>
      <c r="AD6" s="3">
        <f t="shared" si="9"/>
        <v>88.548100000000005</v>
      </c>
      <c r="AE6" s="3">
        <f t="shared" si="10"/>
        <v>64.256493835253721</v>
      </c>
      <c r="AF6" s="3" t="e">
        <f>(1-AE6/AE5)*100</f>
        <v>#DIV/0!</v>
      </c>
      <c r="AG6" s="8" t="e">
        <f t="shared" ref="AG6:AG17" si="17">(F6*100+((100-F6)*AF6))/100</f>
        <v>#DIV/0!</v>
      </c>
      <c r="AH6" s="55"/>
      <c r="AJ6" s="6"/>
    </row>
    <row r="7" spans="1:36" ht="16">
      <c r="A7" s="11" t="s">
        <v>143</v>
      </c>
      <c r="B7" s="11"/>
      <c r="C7" s="19">
        <v>2</v>
      </c>
      <c r="D7" s="36">
        <v>41908</v>
      </c>
      <c r="E7" s="16"/>
      <c r="F7" s="18">
        <f>(1-E7/E4)*100</f>
        <v>100</v>
      </c>
      <c r="G7" s="16"/>
      <c r="H7" s="16"/>
      <c r="I7" s="16"/>
      <c r="J7" s="19" t="s">
        <v>206</v>
      </c>
      <c r="K7" s="16"/>
      <c r="L7" s="16"/>
      <c r="M7" s="16"/>
      <c r="N7" s="17"/>
      <c r="O7">
        <f>G7-K7</f>
        <v>0</v>
      </c>
      <c r="P7">
        <f t="shared" si="11"/>
        <v>0</v>
      </c>
      <c r="Q7">
        <f t="shared" si="11"/>
        <v>0</v>
      </c>
      <c r="R7">
        <f t="shared" si="12"/>
        <v>0</v>
      </c>
      <c r="S7">
        <f t="shared" si="13"/>
        <v>0</v>
      </c>
      <c r="T7">
        <f t="shared" si="13"/>
        <v>0</v>
      </c>
      <c r="U7">
        <f t="shared" si="14"/>
        <v>0</v>
      </c>
      <c r="V7">
        <f t="shared" si="7"/>
        <v>100</v>
      </c>
      <c r="W7" s="6">
        <f t="shared" si="15"/>
        <v>100</v>
      </c>
      <c r="X7" s="6">
        <f t="shared" si="16"/>
        <v>84</v>
      </c>
      <c r="Y7" s="3">
        <f>G7-K5</f>
        <v>0</v>
      </c>
      <c r="Z7" s="3">
        <f>H7-L5</f>
        <v>0</v>
      </c>
      <c r="AA7" s="3">
        <f>I7-M5</f>
        <v>0</v>
      </c>
      <c r="AB7" s="3">
        <f t="shared" si="8"/>
        <v>0</v>
      </c>
      <c r="AC7" s="3">
        <f t="shared" si="9"/>
        <v>0</v>
      </c>
      <c r="AD7" s="3">
        <f t="shared" si="9"/>
        <v>0</v>
      </c>
      <c r="AE7" s="3">
        <f t="shared" si="10"/>
        <v>0</v>
      </c>
      <c r="AF7" s="3" t="e">
        <f>(1-AE7/AE5)*100</f>
        <v>#DIV/0!</v>
      </c>
      <c r="AG7" s="8" t="e">
        <f t="shared" si="17"/>
        <v>#DIV/0!</v>
      </c>
      <c r="AH7" s="55">
        <f t="shared" ref="AH7:AH16" si="18">(1-E7/E6)*100</f>
        <v>100</v>
      </c>
      <c r="AJ7" s="6"/>
    </row>
    <row r="8" spans="1:36" ht="16">
      <c r="A8" s="11" t="s">
        <v>153</v>
      </c>
      <c r="B8" s="11" t="s">
        <v>72</v>
      </c>
      <c r="C8" s="11">
        <v>3</v>
      </c>
      <c r="D8" s="33">
        <v>41971</v>
      </c>
      <c r="E8" s="10">
        <v>43.035699999999999</v>
      </c>
      <c r="F8">
        <f>(1-E8/E4)*100</f>
        <v>18.122060547023644</v>
      </c>
      <c r="G8" s="10">
        <v>61.03</v>
      </c>
      <c r="H8" s="10">
        <v>20.51</v>
      </c>
      <c r="I8" s="10">
        <v>10.130000000000001</v>
      </c>
      <c r="J8" s="11" t="s">
        <v>69</v>
      </c>
      <c r="K8" s="10">
        <v>62.2</v>
      </c>
      <c r="L8" s="10">
        <v>11.92</v>
      </c>
      <c r="M8" s="10">
        <v>11.6</v>
      </c>
      <c r="N8" s="13"/>
      <c r="O8">
        <f t="shared" si="11"/>
        <v>-1.1700000000000017</v>
      </c>
      <c r="P8">
        <f t="shared" si="11"/>
        <v>8.5900000000000016</v>
      </c>
      <c r="Q8">
        <f t="shared" si="11"/>
        <v>-1.4699999999999989</v>
      </c>
      <c r="R8">
        <f t="shared" si="12"/>
        <v>1.368900000000004</v>
      </c>
      <c r="S8">
        <f t="shared" si="13"/>
        <v>73.788100000000028</v>
      </c>
      <c r="T8">
        <f t="shared" si="13"/>
        <v>2.1608999999999967</v>
      </c>
      <c r="U8">
        <f t="shared" si="14"/>
        <v>8.793059763245104</v>
      </c>
      <c r="V8">
        <f t="shared" si="7"/>
        <v>19.855674757414789</v>
      </c>
      <c r="W8" s="6">
        <f t="shared" si="15"/>
        <v>34.379477902879636</v>
      </c>
      <c r="X8" s="6">
        <f t="shared" si="16"/>
        <v>63</v>
      </c>
      <c r="Y8" s="3">
        <f>G8-K5</f>
        <v>61.03</v>
      </c>
      <c r="Z8" s="3">
        <f>H8-L5</f>
        <v>20.51</v>
      </c>
      <c r="AA8" s="3">
        <f>I8-M5</f>
        <v>10.130000000000001</v>
      </c>
      <c r="AB8" s="3">
        <f t="shared" si="8"/>
        <v>3724.6609000000003</v>
      </c>
      <c r="AC8" s="3">
        <f t="shared" si="9"/>
        <v>420.66010000000006</v>
      </c>
      <c r="AD8" s="3">
        <f t="shared" si="9"/>
        <v>102.61690000000002</v>
      </c>
      <c r="AE8" s="3">
        <f t="shared" si="10"/>
        <v>65.17620654809545</v>
      </c>
      <c r="AF8" s="3" t="e">
        <f>(1-AE8/AE5)*100</f>
        <v>#DIV/0!</v>
      </c>
      <c r="AG8" s="8" t="e">
        <f t="shared" si="17"/>
        <v>#DIV/0!</v>
      </c>
      <c r="AH8" s="55" t="e">
        <f t="shared" si="18"/>
        <v>#DIV/0!</v>
      </c>
      <c r="AJ8" s="6"/>
    </row>
    <row r="9" spans="1:36" ht="16">
      <c r="A9" s="11" t="s">
        <v>153</v>
      </c>
      <c r="B9" s="11" t="s">
        <v>72</v>
      </c>
      <c r="C9" s="11">
        <v>4</v>
      </c>
      <c r="D9" s="33">
        <v>42055</v>
      </c>
      <c r="E9" s="10">
        <v>38.838999999999999</v>
      </c>
      <c r="F9">
        <f>(1-E9/E4)*100</f>
        <v>26.106528058933655</v>
      </c>
      <c r="G9" s="10">
        <v>61.53</v>
      </c>
      <c r="H9" s="10">
        <v>19.09</v>
      </c>
      <c r="I9" s="10">
        <v>9.1999999999999993</v>
      </c>
      <c r="J9" s="11" t="s">
        <v>69</v>
      </c>
      <c r="K9" s="10">
        <v>61.58</v>
      </c>
      <c r="L9" s="10">
        <v>10.67</v>
      </c>
      <c r="M9" s="10">
        <v>9.93</v>
      </c>
      <c r="N9" s="13"/>
      <c r="O9">
        <f t="shared" si="11"/>
        <v>-4.9999999999997158E-2</v>
      </c>
      <c r="P9">
        <f t="shared" si="11"/>
        <v>8.42</v>
      </c>
      <c r="Q9">
        <f t="shared" si="11"/>
        <v>-0.73000000000000043</v>
      </c>
      <c r="R9">
        <f t="shared" si="12"/>
        <v>2.499999999999716E-3</v>
      </c>
      <c r="S9">
        <f t="shared" si="13"/>
        <v>70.8964</v>
      </c>
      <c r="T9">
        <f t="shared" si="13"/>
        <v>0.5329000000000006</v>
      </c>
      <c r="U9">
        <f t="shared" si="14"/>
        <v>8.4517335499884272</v>
      </c>
      <c r="V9">
        <f t="shared" si="7"/>
        <v>22.966691830607921</v>
      </c>
      <c r="W9" s="6">
        <f t="shared" si="15"/>
        <v>43.077414042575093</v>
      </c>
      <c r="X9" s="6">
        <f t="shared" si="16"/>
        <v>84</v>
      </c>
      <c r="Y9" s="3">
        <f>G9-K5</f>
        <v>61.53</v>
      </c>
      <c r="Z9" s="3">
        <f>H9-L5</f>
        <v>19.09</v>
      </c>
      <c r="AA9" s="3">
        <f>I9-M5</f>
        <v>9.1999999999999993</v>
      </c>
      <c r="AB9" s="3">
        <f t="shared" si="8"/>
        <v>3785.9409000000001</v>
      </c>
      <c r="AC9" s="3">
        <f t="shared" si="9"/>
        <v>364.42809999999997</v>
      </c>
      <c r="AD9" s="3">
        <f t="shared" si="9"/>
        <v>84.639999999999986</v>
      </c>
      <c r="AE9" s="3">
        <f t="shared" si="10"/>
        <v>65.076946763043523</v>
      </c>
      <c r="AF9" s="3" t="e">
        <f>(1-AE9/AE5)*100</f>
        <v>#DIV/0!</v>
      </c>
      <c r="AG9" s="8" t="e">
        <f t="shared" si="17"/>
        <v>#DIV/0!</v>
      </c>
      <c r="AH9" s="55">
        <f t="shared" si="18"/>
        <v>9.7516712868618409</v>
      </c>
      <c r="AI9">
        <f t="shared" ref="AI9:AI16" si="19">(1-U9/U8)*100</f>
        <v>3.8817683769581168</v>
      </c>
      <c r="AJ9" s="6">
        <f>(AH9*100+((100-AH9)*AI9))/100</f>
        <v>13.254902371581652</v>
      </c>
    </row>
    <row r="10" spans="1:36" ht="16">
      <c r="A10" s="11" t="s">
        <v>153</v>
      </c>
      <c r="B10" s="11" t="s">
        <v>72</v>
      </c>
      <c r="C10" s="11">
        <v>5</v>
      </c>
      <c r="D10" s="33">
        <v>42132</v>
      </c>
      <c r="E10" s="10">
        <v>36.896099999999997</v>
      </c>
      <c r="F10">
        <f>(1-E10/E4)*100</f>
        <v>29.803009086619692</v>
      </c>
      <c r="G10" s="10">
        <v>61.85</v>
      </c>
      <c r="H10" s="10">
        <v>18.71</v>
      </c>
      <c r="I10" s="10">
        <v>8.83</v>
      </c>
      <c r="J10" s="11" t="s">
        <v>69</v>
      </c>
      <c r="K10" s="10">
        <v>58.88</v>
      </c>
      <c r="L10" s="10">
        <v>10.87</v>
      </c>
      <c r="M10" s="10">
        <v>9.1300000000000008</v>
      </c>
      <c r="N10" s="13"/>
      <c r="O10">
        <f t="shared" si="11"/>
        <v>2.9699999999999989</v>
      </c>
      <c r="P10">
        <f t="shared" si="11"/>
        <v>7.8400000000000016</v>
      </c>
      <c r="Q10">
        <f t="shared" si="11"/>
        <v>-0.30000000000000071</v>
      </c>
      <c r="R10">
        <f t="shared" si="12"/>
        <v>8.8208999999999929</v>
      </c>
      <c r="S10">
        <f t="shared" si="12"/>
        <v>61.465600000000023</v>
      </c>
      <c r="T10">
        <f t="shared" si="12"/>
        <v>9.0000000000000427E-2</v>
      </c>
      <c r="U10">
        <f>SQRT(R10+S10+T10)</f>
        <v>8.3890702702981343</v>
      </c>
      <c r="V10">
        <f t="shared" si="7"/>
        <v>23.537836165286308</v>
      </c>
      <c r="W10" s="6">
        <f t="shared" si="15"/>
        <v>46.32586180077206</v>
      </c>
      <c r="X10" s="6">
        <f t="shared" si="16"/>
        <v>77</v>
      </c>
      <c r="Y10" s="3">
        <f>G10-K5</f>
        <v>61.85</v>
      </c>
      <c r="Z10" s="3">
        <f>H10-L5</f>
        <v>18.71</v>
      </c>
      <c r="AA10" s="3">
        <f>I10-M5</f>
        <v>8.83</v>
      </c>
      <c r="AB10" s="3">
        <f t="shared" si="8"/>
        <v>3825.4225000000001</v>
      </c>
      <c r="AC10" s="3">
        <f>Z10*Z10</f>
        <v>350.06410000000005</v>
      </c>
      <c r="AD10" s="3">
        <f>AA10*AA10</f>
        <v>77.968900000000005</v>
      </c>
      <c r="AE10" s="3">
        <f t="shared" si="10"/>
        <v>65.218521142387146</v>
      </c>
      <c r="AF10" s="3" t="e">
        <f>(1-AE10/AE5)*100</f>
        <v>#DIV/0!</v>
      </c>
      <c r="AG10" s="8" t="e">
        <f t="shared" si="17"/>
        <v>#DIV/0!</v>
      </c>
      <c r="AH10" s="55">
        <f t="shared" si="18"/>
        <v>5.0024459950050222</v>
      </c>
      <c r="AI10">
        <f t="shared" si="19"/>
        <v>0.74142516821745774</v>
      </c>
      <c r="AJ10" s="6">
        <f t="shared" ref="AJ10:AJ16" si="20">(AH10*100+((100-AH10)*AI10))/100</f>
        <v>5.7067817695890266</v>
      </c>
    </row>
    <row r="11" spans="1:36" ht="16">
      <c r="A11" s="11" t="s">
        <v>143</v>
      </c>
      <c r="B11" s="11"/>
      <c r="C11" s="11">
        <v>6</v>
      </c>
      <c r="D11" s="33">
        <v>42279</v>
      </c>
      <c r="E11" s="10">
        <v>32.396299999999997</v>
      </c>
      <c r="F11">
        <f>(1-E11/E4)*100</f>
        <v>38.364142098293797</v>
      </c>
      <c r="G11" s="10">
        <v>64.39</v>
      </c>
      <c r="H11" s="10">
        <v>19.36</v>
      </c>
      <c r="I11" s="10">
        <v>8.4</v>
      </c>
      <c r="J11" s="11" t="s">
        <v>69</v>
      </c>
      <c r="K11" s="10">
        <v>62.53</v>
      </c>
      <c r="L11" s="10">
        <v>12.28</v>
      </c>
      <c r="M11" s="10">
        <v>9.98</v>
      </c>
      <c r="N11" s="13"/>
      <c r="O11">
        <f t="shared" si="11"/>
        <v>1.8599999999999994</v>
      </c>
      <c r="P11">
        <f t="shared" si="11"/>
        <v>7.08</v>
      </c>
      <c r="Q11">
        <f t="shared" si="11"/>
        <v>-1.58</v>
      </c>
      <c r="R11">
        <f t="shared" si="12"/>
        <v>3.4595999999999978</v>
      </c>
      <c r="S11">
        <f t="shared" si="12"/>
        <v>50.126400000000004</v>
      </c>
      <c r="T11">
        <f t="shared" si="12"/>
        <v>2.4964000000000004</v>
      </c>
      <c r="U11">
        <f>SQRT(R11+S11+T11)</f>
        <v>7.4888183313524168</v>
      </c>
      <c r="V11">
        <f t="shared" si="7"/>
        <v>31.743180623050616</v>
      </c>
      <c r="W11" s="6">
        <f t="shared" si="15"/>
        <v>57.929323800599214</v>
      </c>
      <c r="X11" s="6">
        <f t="shared" si="16"/>
        <v>147</v>
      </c>
      <c r="Y11" s="3">
        <f>G11-K5</f>
        <v>64.39</v>
      </c>
      <c r="Z11" s="3">
        <f>H11-L5</f>
        <v>19.36</v>
      </c>
      <c r="AA11" s="3">
        <f>I11-M5</f>
        <v>8.4</v>
      </c>
      <c r="AB11" s="3">
        <f t="shared" si="8"/>
        <v>4146.0721000000003</v>
      </c>
      <c r="AC11" s="3">
        <f>Z11*Z11</f>
        <v>374.80959999999999</v>
      </c>
      <c r="AD11" s="3">
        <f>AA11*AA11</f>
        <v>70.56</v>
      </c>
      <c r="AE11" s="3">
        <f t="shared" si="10"/>
        <v>67.760177833296751</v>
      </c>
      <c r="AF11" s="3" t="e">
        <f>(1-AE11/AE5)*100</f>
        <v>#DIV/0!</v>
      </c>
      <c r="AG11" s="8" t="e">
        <f t="shared" si="17"/>
        <v>#DIV/0!</v>
      </c>
      <c r="AH11" s="55">
        <f t="shared" si="18"/>
        <v>12.195868940077681</v>
      </c>
      <c r="AI11">
        <f t="shared" si="19"/>
        <v>10.731248039882303</v>
      </c>
      <c r="AJ11" s="6">
        <f t="shared" si="20"/>
        <v>21.618348033381281</v>
      </c>
    </row>
    <row r="12" spans="1:36" ht="16">
      <c r="A12" s="11" t="s">
        <v>153</v>
      </c>
      <c r="B12" s="11" t="s">
        <v>72</v>
      </c>
      <c r="C12" s="11">
        <v>7</v>
      </c>
      <c r="D12" s="33">
        <v>42425</v>
      </c>
      <c r="E12" s="10">
        <v>27.2118</v>
      </c>
      <c r="F12">
        <f>(1-E12/E4)*100</f>
        <v>48.227956956515115</v>
      </c>
      <c r="G12" s="10">
        <v>63.16</v>
      </c>
      <c r="H12" s="10">
        <v>17.46</v>
      </c>
      <c r="I12" s="10">
        <v>7.89</v>
      </c>
      <c r="J12" s="11" t="s">
        <v>69</v>
      </c>
      <c r="K12" s="10">
        <v>60.58</v>
      </c>
      <c r="L12" s="10">
        <v>11.76</v>
      </c>
      <c r="M12" s="10">
        <v>9.6300000000000008</v>
      </c>
      <c r="N12" s="13"/>
      <c r="O12">
        <f t="shared" si="11"/>
        <v>2.5799999999999983</v>
      </c>
      <c r="P12">
        <f t="shared" si="11"/>
        <v>5.7000000000000011</v>
      </c>
      <c r="Q12">
        <f t="shared" si="11"/>
        <v>-1.7400000000000011</v>
      </c>
      <c r="R12">
        <f t="shared" si="12"/>
        <v>6.6563999999999908</v>
      </c>
      <c r="S12">
        <f t="shared" si="13"/>
        <v>32.490000000000009</v>
      </c>
      <c r="T12">
        <f t="shared" si="13"/>
        <v>3.0276000000000036</v>
      </c>
      <c r="U12">
        <f t="shared" si="14"/>
        <v>6.4941512147470055</v>
      </c>
      <c r="V12">
        <f t="shared" si="7"/>
        <v>40.809072024647172</v>
      </c>
      <c r="W12" s="6">
        <f t="shared" ref="W12:W18" si="21">(F12*100+((100-F12)*V12))/100</f>
        <v>69.355647290762192</v>
      </c>
      <c r="X12" s="6">
        <f t="shared" si="16"/>
        <v>146</v>
      </c>
      <c r="Y12" s="3">
        <f>G12-K5</f>
        <v>63.16</v>
      </c>
      <c r="Z12" s="3">
        <f>H12-L5</f>
        <v>17.46</v>
      </c>
      <c r="AA12" s="3">
        <f>I12-M5</f>
        <v>7.89</v>
      </c>
      <c r="AB12" s="3">
        <f t="shared" si="8"/>
        <v>3989.1855999999998</v>
      </c>
      <c r="AC12" s="3">
        <f t="shared" si="9"/>
        <v>304.85160000000002</v>
      </c>
      <c r="AD12" s="3">
        <f t="shared" si="9"/>
        <v>62.252099999999992</v>
      </c>
      <c r="AE12" s="3">
        <f t="shared" si="10"/>
        <v>66.00219163027846</v>
      </c>
      <c r="AF12" s="3" t="e">
        <f>(1-AE12/AE5)*100</f>
        <v>#DIV/0!</v>
      </c>
      <c r="AG12" s="8" t="e">
        <f t="shared" si="17"/>
        <v>#DIV/0!</v>
      </c>
      <c r="AH12" s="55">
        <f t="shared" si="18"/>
        <v>16.003370755302292</v>
      </c>
      <c r="AI12">
        <f t="shared" si="19"/>
        <v>13.282030256244482</v>
      </c>
      <c r="AJ12" s="6">
        <f t="shared" si="20"/>
        <v>27.159828465808541</v>
      </c>
    </row>
    <row r="13" spans="1:36" ht="16">
      <c r="A13" s="11" t="s">
        <v>153</v>
      </c>
      <c r="B13" s="11" t="s">
        <v>72</v>
      </c>
      <c r="C13" s="11">
        <v>8</v>
      </c>
      <c r="D13" s="33">
        <v>42523</v>
      </c>
      <c r="E13" s="10">
        <v>14.67</v>
      </c>
      <c r="F13">
        <f>(1-E13/E4)*100</f>
        <v>72.089465913760819</v>
      </c>
      <c r="G13" s="10">
        <v>60.9</v>
      </c>
      <c r="H13" s="10">
        <v>17.57</v>
      </c>
      <c r="I13" s="10">
        <v>8.98</v>
      </c>
      <c r="J13" s="11" t="s">
        <v>69</v>
      </c>
      <c r="K13" s="10">
        <v>58.86</v>
      </c>
      <c r="L13" s="10">
        <v>11.17</v>
      </c>
      <c r="M13" s="10">
        <v>11.75</v>
      </c>
      <c r="N13" s="13"/>
      <c r="O13">
        <f t="shared" si="11"/>
        <v>2.0399999999999991</v>
      </c>
      <c r="P13">
        <f t="shared" si="11"/>
        <v>6.4</v>
      </c>
      <c r="Q13">
        <f t="shared" si="11"/>
        <v>-2.7699999999999996</v>
      </c>
      <c r="R13">
        <f t="shared" si="12"/>
        <v>4.1615999999999964</v>
      </c>
      <c r="S13">
        <f t="shared" si="13"/>
        <v>40.960000000000008</v>
      </c>
      <c r="T13">
        <f t="shared" si="13"/>
        <v>7.6728999999999976</v>
      </c>
      <c r="U13">
        <f t="shared" si="14"/>
        <v>7.2659823836835722</v>
      </c>
      <c r="V13">
        <f t="shared" si="7"/>
        <v>33.774218412690374</v>
      </c>
      <c r="W13" s="6">
        <f t="shared" si="21"/>
        <v>81.516030656195639</v>
      </c>
      <c r="X13" s="6">
        <f t="shared" si="16"/>
        <v>98</v>
      </c>
      <c r="Y13" s="3">
        <f>G13-K5</f>
        <v>60.9</v>
      </c>
      <c r="Z13" s="3">
        <f>H13-L5</f>
        <v>17.57</v>
      </c>
      <c r="AA13" s="3">
        <f>I13-M5</f>
        <v>8.98</v>
      </c>
      <c r="AB13" s="3">
        <f t="shared" si="8"/>
        <v>3708.81</v>
      </c>
      <c r="AC13" s="3">
        <f t="shared" si="9"/>
        <v>308.70490000000001</v>
      </c>
      <c r="AD13" s="3">
        <f t="shared" si="9"/>
        <v>80.640400000000014</v>
      </c>
      <c r="AE13" s="3">
        <f t="shared" si="10"/>
        <v>64.016836066772314</v>
      </c>
      <c r="AF13" s="3">
        <f>(1-AE13/AE6)*100</f>
        <v>0.37297050333288118</v>
      </c>
      <c r="AG13" s="8">
        <f t="shared" si="17"/>
        <v>72.193563973225153</v>
      </c>
      <c r="AH13" s="55">
        <f t="shared" si="18"/>
        <v>46.089564086168501</v>
      </c>
      <c r="AI13">
        <f t="shared" si="19"/>
        <v>-11.88501997280078</v>
      </c>
      <c r="AJ13" s="6">
        <f t="shared" si="20"/>
        <v>39.682298010385665</v>
      </c>
    </row>
    <row r="14" spans="1:36" ht="16">
      <c r="A14" s="11" t="s">
        <v>143</v>
      </c>
      <c r="B14" s="11"/>
      <c r="C14" s="11">
        <v>9</v>
      </c>
      <c r="D14" s="33">
        <v>42621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V14">
        <f t="shared" si="7"/>
        <v>100</v>
      </c>
      <c r="W14" s="6"/>
      <c r="X14" s="6">
        <f t="shared" si="16"/>
        <v>98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>
        <f t="shared" si="20"/>
        <v>0</v>
      </c>
    </row>
    <row r="15" spans="1:36" ht="16">
      <c r="A15" s="11" t="s">
        <v>153</v>
      </c>
      <c r="B15" s="11" t="s">
        <v>72</v>
      </c>
      <c r="C15" s="11">
        <v>10</v>
      </c>
      <c r="D15" s="33">
        <v>42852</v>
      </c>
      <c r="E15" s="10">
        <v>20.024000000000001</v>
      </c>
      <c r="F15">
        <f>(1-E15/E4)*100</f>
        <v>61.90316737949194</v>
      </c>
      <c r="G15" s="10">
        <v>59.72</v>
      </c>
      <c r="H15" s="10">
        <v>19.54</v>
      </c>
      <c r="I15" s="10">
        <v>8.66</v>
      </c>
      <c r="J15" s="11" t="s">
        <v>69</v>
      </c>
      <c r="K15" s="10">
        <v>57.6</v>
      </c>
      <c r="L15" s="10">
        <v>14.79</v>
      </c>
      <c r="M15" s="10">
        <v>9.24</v>
      </c>
      <c r="N15" s="13"/>
      <c r="O15">
        <f>G15-K15</f>
        <v>2.1199999999999974</v>
      </c>
      <c r="P15">
        <f t="shared" si="11"/>
        <v>4.75</v>
      </c>
      <c r="Q15">
        <f t="shared" si="11"/>
        <v>-0.58000000000000007</v>
      </c>
      <c r="R15">
        <f t="shared" si="12"/>
        <v>4.4943999999999891</v>
      </c>
      <c r="S15">
        <f t="shared" si="13"/>
        <v>22.5625</v>
      </c>
      <c r="T15">
        <f t="shared" si="13"/>
        <v>0.33640000000000009</v>
      </c>
      <c r="U15">
        <f t="shared" si="14"/>
        <v>5.2338609075901115</v>
      </c>
      <c r="V15">
        <f t="shared" si="7"/>
        <v>52.295985453697227</v>
      </c>
      <c r="W15" s="6">
        <f t="shared" si="21"/>
        <v>81.826281425032221</v>
      </c>
      <c r="X15" s="6">
        <f t="shared" si="16"/>
        <v>231</v>
      </c>
      <c r="Y15" s="3">
        <f>G15-K5</f>
        <v>59.72</v>
      </c>
      <c r="Z15" s="3">
        <f>H15-L5</f>
        <v>19.54</v>
      </c>
      <c r="AA15" s="3">
        <f>I15-M5</f>
        <v>8.66</v>
      </c>
      <c r="AB15" s="3">
        <f t="shared" si="8"/>
        <v>3566.4784</v>
      </c>
      <c r="AC15" s="3">
        <f t="shared" si="9"/>
        <v>381.81159999999994</v>
      </c>
      <c r="AD15" s="3">
        <f t="shared" si="9"/>
        <v>74.995599999999996</v>
      </c>
      <c r="AE15" s="3">
        <f t="shared" si="10"/>
        <v>63.429374898386001</v>
      </c>
      <c r="AF15" s="3" t="e">
        <f>(1-AE15/AE7)*100</f>
        <v>#DIV/0!</v>
      </c>
      <c r="AG15" s="8" t="e">
        <f t="shared" si="17"/>
        <v>#DIV/0!</v>
      </c>
      <c r="AH15" s="55"/>
      <c r="AJ15" s="6">
        <f t="shared" si="20"/>
        <v>0</v>
      </c>
    </row>
    <row r="16" spans="1:36" ht="16">
      <c r="A16" s="11" t="s">
        <v>153</v>
      </c>
      <c r="B16" s="11" t="s">
        <v>72</v>
      </c>
      <c r="C16" s="11">
        <v>11</v>
      </c>
      <c r="D16" s="33">
        <v>43214</v>
      </c>
      <c r="E16" s="10">
        <v>21.447600000000001</v>
      </c>
      <c r="F16">
        <f>(1-E16/E4)*100</f>
        <v>59.194685012404676</v>
      </c>
      <c r="G16" s="10">
        <v>62.51</v>
      </c>
      <c r="H16" s="10">
        <v>20.84</v>
      </c>
      <c r="I16" s="10">
        <v>9.65</v>
      </c>
      <c r="J16" s="11" t="s">
        <v>69</v>
      </c>
      <c r="K16" s="10">
        <v>63.02</v>
      </c>
      <c r="L16" s="10">
        <v>15.89</v>
      </c>
      <c r="M16" s="10">
        <v>13.32</v>
      </c>
      <c r="N16" s="13"/>
      <c r="O16">
        <f t="shared" si="11"/>
        <v>-0.51000000000000512</v>
      </c>
      <c r="P16">
        <f t="shared" si="11"/>
        <v>4.9499999999999993</v>
      </c>
      <c r="Q16">
        <f t="shared" si="11"/>
        <v>-3.67</v>
      </c>
      <c r="R16">
        <f>O16*O16</f>
        <v>0.26010000000000522</v>
      </c>
      <c r="S16">
        <f t="shared" si="13"/>
        <v>24.502499999999994</v>
      </c>
      <c r="T16">
        <f t="shared" si="13"/>
        <v>13.4689</v>
      </c>
      <c r="U16">
        <f t="shared" si="14"/>
        <v>6.1831626211834338</v>
      </c>
      <c r="V16">
        <f t="shared" si="7"/>
        <v>43.643576925145524</v>
      </c>
      <c r="W16" s="6">
        <f t="shared" si="21"/>
        <v>77.003584048563781</v>
      </c>
      <c r="X16" s="6">
        <f t="shared" si="16"/>
        <v>362</v>
      </c>
      <c r="Y16" s="3">
        <f>G16-K5</f>
        <v>62.51</v>
      </c>
      <c r="Z16" s="3">
        <f>H16-L5</f>
        <v>20.84</v>
      </c>
      <c r="AA16" s="3">
        <f>I16-M5</f>
        <v>9.65</v>
      </c>
      <c r="AB16" s="3">
        <f t="shared" si="8"/>
        <v>3907.5000999999997</v>
      </c>
      <c r="AC16" s="3">
        <f t="shared" si="9"/>
        <v>434.30559999999997</v>
      </c>
      <c r="AD16" s="3">
        <f t="shared" si="9"/>
        <v>93.122500000000002</v>
      </c>
      <c r="AE16" s="3">
        <f t="shared" si="10"/>
        <v>66.595256587838151</v>
      </c>
      <c r="AF16" s="3">
        <f>(1-AE16/AE8)*100</f>
        <v>-2.1772516611495929</v>
      </c>
      <c r="AG16" s="8">
        <f t="shared" si="17"/>
        <v>58.306250613999936</v>
      </c>
      <c r="AH16" s="55">
        <f t="shared" si="18"/>
        <v>-7.1094686376348415</v>
      </c>
      <c r="AI16">
        <f t="shared" si="19"/>
        <v>-18.137694722010124</v>
      </c>
      <c r="AJ16" s="6">
        <f t="shared" si="20"/>
        <v>-26.53665707749623</v>
      </c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11"/>
        <v>0</v>
      </c>
      <c r="P17">
        <f t="shared" si="11"/>
        <v>0</v>
      </c>
      <c r="Q17">
        <f t="shared" si="11"/>
        <v>0</v>
      </c>
      <c r="R17">
        <f>O17*O17</f>
        <v>0</v>
      </c>
      <c r="S17">
        <f t="shared" si="13"/>
        <v>0</v>
      </c>
      <c r="T17">
        <f t="shared" si="13"/>
        <v>0</v>
      </c>
      <c r="U17">
        <f>SQRT(R17+S17+T17)</f>
        <v>0</v>
      </c>
      <c r="V17">
        <f t="shared" si="7"/>
        <v>100</v>
      </c>
      <c r="W17" s="6">
        <f t="shared" si="21"/>
        <v>100</v>
      </c>
      <c r="X17" s="6"/>
      <c r="Y17" s="3">
        <f>G17-K5</f>
        <v>0</v>
      </c>
      <c r="Z17" s="3">
        <f>H17-L5</f>
        <v>0</v>
      </c>
      <c r="AA17" s="3">
        <f>I17-M5</f>
        <v>0</v>
      </c>
      <c r="AB17" s="3">
        <f t="shared" si="8"/>
        <v>0</v>
      </c>
      <c r="AC17" s="3">
        <f t="shared" si="9"/>
        <v>0</v>
      </c>
      <c r="AD17" s="3">
        <f>AA17*AA17</f>
        <v>0</v>
      </c>
      <c r="AE17" s="3">
        <f t="shared" si="10"/>
        <v>0</v>
      </c>
      <c r="AF17" s="3">
        <f>(1-AE17/AE9)*100</f>
        <v>100</v>
      </c>
      <c r="AG17" s="8">
        <f t="shared" si="17"/>
        <v>100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11"/>
        <v>0</v>
      </c>
      <c r="Q18">
        <f t="shared" si="11"/>
        <v>0</v>
      </c>
      <c r="R18">
        <f>O18*O18</f>
        <v>0</v>
      </c>
      <c r="S18">
        <f t="shared" si="13"/>
        <v>0</v>
      </c>
      <c r="T18">
        <f t="shared" si="13"/>
        <v>0</v>
      </c>
      <c r="U18">
        <f>SQRT(R18+S18+T18)</f>
        <v>0</v>
      </c>
      <c r="V18">
        <f t="shared" si="7"/>
        <v>100</v>
      </c>
      <c r="W18" s="6">
        <f t="shared" si="21"/>
        <v>100</v>
      </c>
      <c r="X18" s="6"/>
      <c r="AJ18" s="6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27"/>
  <sheetViews>
    <sheetView topLeftCell="AH1" zoomScaleNormal="160" workbookViewId="0">
      <selection activeCell="AJ7" sqref="AJ7:AJ19"/>
    </sheetView>
  </sheetViews>
  <sheetFormatPr baseColWidth="10" defaultColWidth="8.83203125" defaultRowHeight="14"/>
  <cols>
    <col min="4" max="4" width="10" customWidth="1"/>
    <col min="5" max="5" width="9" bestFit="1" customWidth="1"/>
    <col min="6" max="6" width="9.5" bestFit="1" customWidth="1"/>
    <col min="7" max="9" width="9" bestFit="1" customWidth="1"/>
    <col min="11" max="13" width="9" bestFit="1" customWidth="1"/>
    <col min="15" max="17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73</v>
      </c>
      <c r="C4" s="11">
        <v>0</v>
      </c>
      <c r="D4" s="33">
        <v>41823</v>
      </c>
      <c r="E4" s="16">
        <v>22.592600000000001</v>
      </c>
      <c r="G4" s="10">
        <v>67.290000000000006</v>
      </c>
      <c r="H4" s="10">
        <v>23.29</v>
      </c>
      <c r="I4" s="10">
        <v>12.59</v>
      </c>
      <c r="J4" s="11" t="s">
        <v>69</v>
      </c>
      <c r="K4" s="10">
        <v>81.069999999999993</v>
      </c>
      <c r="L4" s="10">
        <v>15.05</v>
      </c>
      <c r="M4" s="10">
        <v>17.05</v>
      </c>
      <c r="N4" s="13">
        <v>0</v>
      </c>
      <c r="O4">
        <f>G4-K4</f>
        <v>-13.779999999999987</v>
      </c>
      <c r="P4">
        <f>H4-L4</f>
        <v>8.2399999999999984</v>
      </c>
      <c r="Q4">
        <f>I4-M4</f>
        <v>-4.4600000000000009</v>
      </c>
      <c r="R4">
        <f>O4*O4</f>
        <v>189.88839999999965</v>
      </c>
      <c r="S4">
        <f t="shared" ref="S4:T19" si="0">P4*P4</f>
        <v>67.897599999999969</v>
      </c>
      <c r="T4">
        <f t="shared" si="0"/>
        <v>19.891600000000007</v>
      </c>
      <c r="U4">
        <f>SQRT(R4+S4+T4)</f>
        <v>16.663661062323598</v>
      </c>
      <c r="W4" s="6"/>
      <c r="X4" s="6"/>
      <c r="Y4" s="3">
        <f>G4-K4</f>
        <v>-13.779999999999987</v>
      </c>
      <c r="Z4" s="3">
        <f>H4-L4</f>
        <v>8.2399999999999984</v>
      </c>
      <c r="AA4" s="3">
        <f>I4-M4</f>
        <v>-4.4600000000000009</v>
      </c>
      <c r="AB4" s="3">
        <f t="shared" ref="AB4:AB15" si="1">Y4*Y4</f>
        <v>189.88839999999965</v>
      </c>
      <c r="AC4" s="3">
        <f t="shared" ref="AC4:AD15" si="2">Z4*Z4</f>
        <v>67.897599999999969</v>
      </c>
      <c r="AD4" s="3">
        <f t="shared" si="2"/>
        <v>19.891600000000007</v>
      </c>
      <c r="AE4" s="3">
        <f t="shared" ref="AE4:AE15" si="3">SQRT(AB4+AC4+AD4)</f>
        <v>16.663661062323598</v>
      </c>
      <c r="AF4" s="3"/>
      <c r="AG4" s="8"/>
      <c r="AH4" s="54"/>
      <c r="AJ4" s="6"/>
    </row>
    <row r="5" spans="1:36" ht="16">
      <c r="A5" s="11" t="s">
        <v>143</v>
      </c>
      <c r="B5" s="11"/>
      <c r="C5" s="19">
        <v>1</v>
      </c>
      <c r="D5" s="36">
        <v>41878</v>
      </c>
      <c r="E5" s="16"/>
      <c r="F5" s="18">
        <f>(1-E5/E4)*100</f>
        <v>100</v>
      </c>
      <c r="G5" s="16"/>
      <c r="H5" s="16"/>
      <c r="I5" s="16"/>
      <c r="J5" s="19"/>
      <c r="K5" s="10"/>
      <c r="L5" s="10"/>
      <c r="M5" s="10"/>
      <c r="N5" s="17"/>
      <c r="O5">
        <f t="shared" ref="O5:Q20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55</v>
      </c>
      <c r="Y5" s="3">
        <f>G5-K4</f>
        <v>-81.069999999999993</v>
      </c>
      <c r="Z5" s="3">
        <f>H5-L4</f>
        <v>-15.05</v>
      </c>
      <c r="AA5" s="3">
        <f>I5-M4</f>
        <v>-17.05</v>
      </c>
      <c r="AB5" s="3">
        <f t="shared" si="1"/>
        <v>6572.3448999999991</v>
      </c>
      <c r="AC5" s="3">
        <f t="shared" si="2"/>
        <v>226.50250000000003</v>
      </c>
      <c r="AD5" s="3">
        <f t="shared" si="2"/>
        <v>290.70250000000004</v>
      </c>
      <c r="AE5" s="3">
        <f t="shared" si="3"/>
        <v>84.199464962670632</v>
      </c>
      <c r="AF5" s="3">
        <f>(1-AE5/AE4)*100</f>
        <v>-405.28791150850356</v>
      </c>
      <c r="AG5" s="8">
        <f t="shared" ref="AG5:AG15" si="8">(F5*100+((100-F5)*AF5))/100</f>
        <v>100</v>
      </c>
      <c r="AH5" s="55"/>
      <c r="AJ5" s="6"/>
    </row>
    <row r="6" spans="1:36" ht="16">
      <c r="A6" s="11" t="s">
        <v>74</v>
      </c>
      <c r="B6" s="11" t="s">
        <v>73</v>
      </c>
      <c r="C6" s="19">
        <v>2</v>
      </c>
      <c r="D6" s="36">
        <v>41925</v>
      </c>
      <c r="E6" s="16">
        <v>17.7</v>
      </c>
      <c r="F6" s="18">
        <f>(1-E6/E4)*100</f>
        <v>21.655763391552995</v>
      </c>
      <c r="G6" s="16">
        <v>67.5</v>
      </c>
      <c r="H6" s="16">
        <v>19.89</v>
      </c>
      <c r="I6" s="16">
        <v>12.77</v>
      </c>
      <c r="J6" s="19" t="s">
        <v>69</v>
      </c>
      <c r="K6" s="16">
        <v>78.83</v>
      </c>
      <c r="L6" s="16">
        <v>13.19</v>
      </c>
      <c r="M6" s="16">
        <v>16.04</v>
      </c>
      <c r="N6" s="17"/>
      <c r="O6">
        <f>G6-K6</f>
        <v>-11.329999999999998</v>
      </c>
      <c r="P6">
        <f t="shared" si="4"/>
        <v>6.7000000000000011</v>
      </c>
      <c r="Q6">
        <f t="shared" si="4"/>
        <v>-3.2699999999999996</v>
      </c>
      <c r="R6">
        <f t="shared" si="5"/>
        <v>128.36889999999997</v>
      </c>
      <c r="S6">
        <f t="shared" si="0"/>
        <v>44.890000000000015</v>
      </c>
      <c r="T6">
        <f t="shared" si="0"/>
        <v>10.692899999999998</v>
      </c>
      <c r="U6">
        <f t="shared" si="6"/>
        <v>13.56288317431069</v>
      </c>
      <c r="V6">
        <f>(1-U6/U$4)*100</f>
        <v>18.608023029367427</v>
      </c>
      <c r="W6" s="6">
        <f t="shared" si="7"/>
        <v>36.234076981834924</v>
      </c>
      <c r="X6" s="6">
        <f t="shared" ref="X6:X26" si="9">D6-D5</f>
        <v>47</v>
      </c>
      <c r="Y6" s="3">
        <f>G6-K4</f>
        <v>-13.569999999999993</v>
      </c>
      <c r="Z6" s="3">
        <f>H6-L4</f>
        <v>4.84</v>
      </c>
      <c r="AA6" s="3">
        <f>I6-M4</f>
        <v>-4.2800000000000011</v>
      </c>
      <c r="AB6" s="3">
        <f t="shared" si="1"/>
        <v>184.14489999999981</v>
      </c>
      <c r="AC6" s="3">
        <f t="shared" si="2"/>
        <v>23.425599999999999</v>
      </c>
      <c r="AD6" s="3">
        <f t="shared" si="2"/>
        <v>18.318400000000011</v>
      </c>
      <c r="AE6" s="3">
        <f t="shared" si="3"/>
        <v>15.029600793101585</v>
      </c>
      <c r="AF6" s="3">
        <f>(1-AE6/AE4)*100</f>
        <v>9.8061300161499947</v>
      </c>
      <c r="AG6" s="8">
        <f t="shared" si="8"/>
        <v>29.338301093537488</v>
      </c>
      <c r="AH6" s="55"/>
      <c r="AJ6" s="6"/>
    </row>
    <row r="7" spans="1:36" ht="16">
      <c r="A7" s="11" t="s">
        <v>74</v>
      </c>
      <c r="B7" s="11" t="s">
        <v>73</v>
      </c>
      <c r="C7" s="11">
        <v>3</v>
      </c>
      <c r="D7" s="33">
        <v>41957</v>
      </c>
      <c r="E7" s="10">
        <v>16.001000000000001</v>
      </c>
      <c r="F7">
        <f>(1-E7/E4)*100</f>
        <v>29.175924860352499</v>
      </c>
      <c r="G7" s="10">
        <v>64.31</v>
      </c>
      <c r="H7" s="10">
        <v>22.57</v>
      </c>
      <c r="I7" s="10">
        <v>13.53</v>
      </c>
      <c r="J7" s="11" t="s">
        <v>69</v>
      </c>
      <c r="K7" s="10">
        <v>75.42</v>
      </c>
      <c r="L7" s="10">
        <v>15.67</v>
      </c>
      <c r="M7" s="10">
        <v>16.22</v>
      </c>
      <c r="N7" s="13"/>
      <c r="O7">
        <f t="shared" si="4"/>
        <v>-11.11</v>
      </c>
      <c r="P7">
        <f t="shared" si="4"/>
        <v>6.9</v>
      </c>
      <c r="Q7">
        <f t="shared" si="4"/>
        <v>-2.6899999999999995</v>
      </c>
      <c r="R7">
        <f t="shared" si="5"/>
        <v>123.43209999999999</v>
      </c>
      <c r="S7">
        <f t="shared" si="0"/>
        <v>47.610000000000007</v>
      </c>
      <c r="T7">
        <f t="shared" si="0"/>
        <v>7.2360999999999978</v>
      </c>
      <c r="U7">
        <f t="shared" si="6"/>
        <v>13.35208597935169</v>
      </c>
      <c r="V7">
        <f t="shared" ref="V7:V26" si="10">(1-U7/U$4)*100</f>
        <v>19.873034326528348</v>
      </c>
      <c r="W7" s="6">
        <f t="shared" si="7"/>
        <v>43.250817624300872</v>
      </c>
      <c r="X7" s="6">
        <f t="shared" si="9"/>
        <v>32</v>
      </c>
      <c r="Y7" s="3">
        <f>G7-K4</f>
        <v>-16.759999999999991</v>
      </c>
      <c r="Z7" s="3">
        <f>H7-L4</f>
        <v>7.52</v>
      </c>
      <c r="AA7" s="3">
        <f>I7-M4</f>
        <v>-3.5200000000000014</v>
      </c>
      <c r="AB7" s="3">
        <f t="shared" si="1"/>
        <v>280.89759999999967</v>
      </c>
      <c r="AC7" s="3">
        <f t="shared" si="2"/>
        <v>56.550399999999996</v>
      </c>
      <c r="AD7" s="3">
        <f t="shared" si="2"/>
        <v>12.39040000000001</v>
      </c>
      <c r="AE7" s="3">
        <f t="shared" si="3"/>
        <v>18.703967493556004</v>
      </c>
      <c r="AF7" s="3">
        <f>(1-AE7/AE4)*100</f>
        <v>-12.244046632978645</v>
      </c>
      <c r="AG7" s="8">
        <f t="shared" si="8"/>
        <v>20.504192072878222</v>
      </c>
      <c r="AH7" s="55">
        <f t="shared" ref="AH7:AH19" si="11">(1-E7/E6)*100</f>
        <v>9.5988700564971658</v>
      </c>
      <c r="AI7">
        <f t="shared" ref="AI7:AI19" si="12">(1-U7/U6)*100</f>
        <v>1.5542211213487978</v>
      </c>
      <c r="AJ7" s="6">
        <f>(AH7*100+((100-AH7)*AI7))/100</f>
        <v>11.003903512017059</v>
      </c>
    </row>
    <row r="8" spans="1:36" ht="16">
      <c r="A8" s="11" t="s">
        <v>143</v>
      </c>
      <c r="B8" s="11"/>
      <c r="C8" s="11">
        <v>4</v>
      </c>
      <c r="D8" s="33">
        <v>41985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 t="shared" si="10"/>
        <v>100</v>
      </c>
      <c r="W8" s="6">
        <f t="shared" si="7"/>
        <v>100</v>
      </c>
      <c r="X8" s="6">
        <f t="shared" si="9"/>
        <v>28</v>
      </c>
      <c r="Y8" s="3">
        <f>G8-K4</f>
        <v>-81.069999999999993</v>
      </c>
      <c r="Z8" s="3">
        <f>H8-L4</f>
        <v>-15.05</v>
      </c>
      <c r="AA8" s="3">
        <f>I8-M4</f>
        <v>-17.05</v>
      </c>
      <c r="AB8" s="3">
        <f t="shared" si="1"/>
        <v>6572.3448999999991</v>
      </c>
      <c r="AC8" s="3">
        <f t="shared" si="2"/>
        <v>226.50250000000003</v>
      </c>
      <c r="AD8" s="3">
        <f t="shared" si="2"/>
        <v>290.70250000000004</v>
      </c>
      <c r="AE8" s="3">
        <f t="shared" si="3"/>
        <v>84.199464962670632</v>
      </c>
      <c r="AF8" s="3">
        <f>(1-AE8/AE4)*100</f>
        <v>-405.28791150850356</v>
      </c>
      <c r="AG8" s="8">
        <f t="shared" si="8"/>
        <v>100</v>
      </c>
      <c r="AH8" s="55"/>
      <c r="AJ8" s="6">
        <f t="shared" ref="AJ8:AJ19" si="13">(AH8*100+((100-AH8)*AI8))/100</f>
        <v>0</v>
      </c>
    </row>
    <row r="9" spans="1:36" ht="16">
      <c r="A9" s="11" t="s">
        <v>143</v>
      </c>
      <c r="B9" s="11"/>
      <c r="C9" s="11">
        <v>5</v>
      </c>
      <c r="D9" s="33">
        <v>42041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 t="shared" si="10"/>
        <v>100</v>
      </c>
      <c r="W9" s="6">
        <f t="shared" si="7"/>
        <v>100</v>
      </c>
      <c r="X9" s="6">
        <f t="shared" si="9"/>
        <v>56</v>
      </c>
      <c r="Y9" s="3">
        <f>G9-K4</f>
        <v>-81.069999999999993</v>
      </c>
      <c r="Z9" s="3">
        <f>H9-L4</f>
        <v>-15.05</v>
      </c>
      <c r="AA9" s="3">
        <f>I9-M4</f>
        <v>-17.05</v>
      </c>
      <c r="AB9" s="3">
        <f t="shared" si="1"/>
        <v>6572.3448999999991</v>
      </c>
      <c r="AC9" s="3">
        <f>Z9*Z9</f>
        <v>226.50250000000003</v>
      </c>
      <c r="AD9" s="3">
        <f>AA9*AA9</f>
        <v>290.70250000000004</v>
      </c>
      <c r="AE9" s="3">
        <f t="shared" si="3"/>
        <v>84.199464962670632</v>
      </c>
      <c r="AF9" s="3">
        <f>(1-AE9/AE4)*100</f>
        <v>-405.28791150850356</v>
      </c>
      <c r="AG9" s="8">
        <f t="shared" si="8"/>
        <v>100</v>
      </c>
      <c r="AH9" s="55"/>
      <c r="AJ9" s="6">
        <f t="shared" si="13"/>
        <v>0</v>
      </c>
    </row>
    <row r="10" spans="1:36" ht="16">
      <c r="A10" s="11" t="s">
        <v>74</v>
      </c>
      <c r="B10" s="11" t="s">
        <v>73</v>
      </c>
      <c r="C10" s="11">
        <v>6</v>
      </c>
      <c r="D10" s="33">
        <v>42104</v>
      </c>
      <c r="E10" s="10">
        <v>13.4133</v>
      </c>
      <c r="F10">
        <f>(1-E10/E4)*100</f>
        <v>40.629675203385183</v>
      </c>
      <c r="G10" s="10">
        <v>68.47</v>
      </c>
      <c r="H10" s="10">
        <v>20.89</v>
      </c>
      <c r="I10" s="10">
        <v>12.9</v>
      </c>
      <c r="J10" s="11" t="s">
        <v>69</v>
      </c>
      <c r="K10" s="10">
        <v>77.44</v>
      </c>
      <c r="L10" s="10">
        <v>14.13</v>
      </c>
      <c r="M10" s="10">
        <v>15.67</v>
      </c>
      <c r="N10" s="13"/>
      <c r="O10">
        <f t="shared" si="4"/>
        <v>-8.9699999999999989</v>
      </c>
      <c r="P10">
        <f t="shared" si="4"/>
        <v>6.76</v>
      </c>
      <c r="Q10">
        <f t="shared" si="4"/>
        <v>-2.7699999999999996</v>
      </c>
      <c r="R10">
        <f t="shared" si="5"/>
        <v>80.460899999999981</v>
      </c>
      <c r="S10">
        <f t="shared" si="5"/>
        <v>45.697599999999994</v>
      </c>
      <c r="T10">
        <f t="shared" si="5"/>
        <v>7.6728999999999976</v>
      </c>
      <c r="U10">
        <f>SQRT(R10+S10+T10)</f>
        <v>11.56855219982172</v>
      </c>
      <c r="V10">
        <f t="shared" si="10"/>
        <v>30.576167166661094</v>
      </c>
      <c r="W10" s="6">
        <f t="shared" si="7"/>
        <v>58.782844960587774</v>
      </c>
      <c r="X10" s="6">
        <f t="shared" si="9"/>
        <v>63</v>
      </c>
      <c r="Y10" s="3">
        <f>G10-K4</f>
        <v>-12.599999999999994</v>
      </c>
      <c r="Z10" s="3">
        <f>H10-L4</f>
        <v>5.84</v>
      </c>
      <c r="AA10" s="3">
        <f>I10-M4</f>
        <v>-4.1500000000000004</v>
      </c>
      <c r="AB10" s="3">
        <f t="shared" si="1"/>
        <v>158.75999999999985</v>
      </c>
      <c r="AC10" s="3">
        <f>Z10*Z10</f>
        <v>34.105599999999995</v>
      </c>
      <c r="AD10" s="3">
        <f>AA10*AA10</f>
        <v>17.222500000000004</v>
      </c>
      <c r="AE10" s="3">
        <f t="shared" si="3"/>
        <v>14.494416166234494</v>
      </c>
      <c r="AF10" s="3">
        <f>(1-AE10/AE4)*100</f>
        <v>13.017816960966332</v>
      </c>
      <c r="AG10" s="8">
        <f t="shared" si="8"/>
        <v>48.358395414539707</v>
      </c>
      <c r="AH10" s="55"/>
      <c r="AJ10" s="6">
        <f t="shared" si="13"/>
        <v>0</v>
      </c>
    </row>
    <row r="11" spans="1:36" ht="16">
      <c r="A11" s="11" t="s">
        <v>74</v>
      </c>
      <c r="B11" s="11" t="s">
        <v>73</v>
      </c>
      <c r="C11" s="11">
        <v>7</v>
      </c>
      <c r="D11" s="33">
        <v>42185</v>
      </c>
      <c r="E11" s="10">
        <v>12.453799999999999</v>
      </c>
      <c r="F11">
        <f>(1-E11/E4)*100</f>
        <v>44.876641024052134</v>
      </c>
      <c r="G11" s="10">
        <v>67.81</v>
      </c>
      <c r="H11" s="10">
        <v>19.27</v>
      </c>
      <c r="I11" s="10">
        <v>11.06</v>
      </c>
      <c r="J11" s="11" t="s">
        <v>69</v>
      </c>
      <c r="K11" s="10">
        <v>78.36</v>
      </c>
      <c r="L11" s="10">
        <v>16.63</v>
      </c>
      <c r="M11" s="10">
        <v>14.42</v>
      </c>
      <c r="N11" s="13"/>
      <c r="O11">
        <f t="shared" si="4"/>
        <v>-10.549999999999997</v>
      </c>
      <c r="P11">
        <f t="shared" si="4"/>
        <v>2.6400000000000006</v>
      </c>
      <c r="Q11">
        <f t="shared" si="4"/>
        <v>-3.3599999999999994</v>
      </c>
      <c r="R11">
        <f t="shared" si="5"/>
        <v>111.30249999999994</v>
      </c>
      <c r="S11">
        <f t="shared" si="0"/>
        <v>6.9696000000000033</v>
      </c>
      <c r="T11">
        <f t="shared" si="0"/>
        <v>11.289599999999997</v>
      </c>
      <c r="U11">
        <f t="shared" si="6"/>
        <v>11.382517296275019</v>
      </c>
      <c r="V11">
        <f t="shared" si="10"/>
        <v>31.692577917281351</v>
      </c>
      <c r="W11" s="6">
        <f t="shared" ref="W11:W26" si="14">(F11*100+((100-F11)*V11))/100</f>
        <v>62.346654518127117</v>
      </c>
      <c r="X11" s="6">
        <f t="shared" si="9"/>
        <v>81</v>
      </c>
      <c r="Y11" s="3">
        <f>G11-K4</f>
        <v>-13.259999999999991</v>
      </c>
      <c r="Z11" s="3">
        <f>H11-L4</f>
        <v>4.2199999999999989</v>
      </c>
      <c r="AA11" s="3">
        <f>I11-M4</f>
        <v>-5.99</v>
      </c>
      <c r="AB11" s="3">
        <f t="shared" si="1"/>
        <v>175.82759999999976</v>
      </c>
      <c r="AC11" s="3">
        <f t="shared" si="2"/>
        <v>17.808399999999992</v>
      </c>
      <c r="AD11" s="3">
        <f t="shared" si="2"/>
        <v>35.880100000000006</v>
      </c>
      <c r="AE11" s="3">
        <f t="shared" si="3"/>
        <v>15.149788777405437</v>
      </c>
      <c r="AF11" s="3">
        <f>(1-AE11/AE4)*100</f>
        <v>9.0848720413607928</v>
      </c>
      <c r="AG11" s="8">
        <f t="shared" si="8"/>
        <v>49.884527651916969</v>
      </c>
      <c r="AH11" s="55">
        <f t="shared" si="11"/>
        <v>7.1533477965899479</v>
      </c>
      <c r="AI11">
        <f t="shared" si="12"/>
        <v>1.6081087791570692</v>
      </c>
      <c r="AJ11" s="6">
        <f t="shared" si="13"/>
        <v>8.6464229618264152</v>
      </c>
    </row>
    <row r="12" spans="1:36" ht="16">
      <c r="A12" s="11" t="s">
        <v>74</v>
      </c>
      <c r="B12" s="11" t="s">
        <v>73</v>
      </c>
      <c r="C12" s="11">
        <v>8</v>
      </c>
      <c r="D12" s="33">
        <v>42240</v>
      </c>
      <c r="E12" s="10">
        <v>12.2773</v>
      </c>
      <c r="F12">
        <f>(1-E12/E4)*100</f>
        <v>45.657870276108106</v>
      </c>
      <c r="G12" s="10">
        <v>64.81</v>
      </c>
      <c r="H12" s="10">
        <v>20.73</v>
      </c>
      <c r="I12" s="10">
        <v>14.5</v>
      </c>
      <c r="J12" s="11" t="s">
        <v>69</v>
      </c>
      <c r="K12" s="10">
        <v>76.099999999999994</v>
      </c>
      <c r="L12" s="10">
        <v>14.97</v>
      </c>
      <c r="M12" s="10">
        <v>17.649999999999999</v>
      </c>
      <c r="N12" s="13"/>
      <c r="O12">
        <f t="shared" si="4"/>
        <v>-11.289999999999992</v>
      </c>
      <c r="P12">
        <f t="shared" si="4"/>
        <v>5.76</v>
      </c>
      <c r="Q12">
        <f t="shared" si="4"/>
        <v>-3.1499999999999986</v>
      </c>
      <c r="R12">
        <f t="shared" si="5"/>
        <v>127.46409999999982</v>
      </c>
      <c r="S12">
        <f t="shared" si="0"/>
        <v>33.177599999999998</v>
      </c>
      <c r="T12">
        <f t="shared" si="0"/>
        <v>9.9224999999999905</v>
      </c>
      <c r="U12">
        <f t="shared" si="6"/>
        <v>13.060022970883313</v>
      </c>
      <c r="V12">
        <f t="shared" si="10"/>
        <v>21.625728451643088</v>
      </c>
      <c r="W12" s="6">
        <f t="shared" si="14"/>
        <v>57.409751685036589</v>
      </c>
      <c r="X12" s="6">
        <f t="shared" si="9"/>
        <v>55</v>
      </c>
      <c r="Y12" s="3">
        <f>G12-K4</f>
        <v>-16.259999999999991</v>
      </c>
      <c r="Z12" s="3">
        <f>H12-L4</f>
        <v>5.68</v>
      </c>
      <c r="AA12" s="3">
        <f>I12-M4</f>
        <v>-2.5500000000000007</v>
      </c>
      <c r="AB12" s="3">
        <f t="shared" si="1"/>
        <v>264.38759999999968</v>
      </c>
      <c r="AC12" s="3">
        <f t="shared" si="2"/>
        <v>32.2624</v>
      </c>
      <c r="AD12" s="3">
        <f t="shared" si="2"/>
        <v>6.5025000000000039</v>
      </c>
      <c r="AE12" s="3">
        <f t="shared" si="3"/>
        <v>17.411275082543487</v>
      </c>
      <c r="AF12" s="3">
        <f>(1-AE12/AE5)*100</f>
        <v>79.321394630877194</v>
      </c>
      <c r="AG12" s="8">
        <f t="shared" si="8"/>
        <v>88.762805445219598</v>
      </c>
      <c r="AH12" s="55">
        <f t="shared" si="11"/>
        <v>1.4172381120621691</v>
      </c>
      <c r="AI12">
        <f t="shared" si="12"/>
        <v>-14.737563150088651</v>
      </c>
      <c r="AJ12" s="6">
        <f t="shared" si="13"/>
        <v>-13.111458676274196</v>
      </c>
    </row>
    <row r="13" spans="1:36" ht="16">
      <c r="A13" s="11" t="s">
        <v>74</v>
      </c>
      <c r="B13" s="11" t="s">
        <v>73</v>
      </c>
      <c r="C13" s="11">
        <v>9</v>
      </c>
      <c r="D13" s="33">
        <v>42331</v>
      </c>
      <c r="E13" s="10">
        <v>11.1417</v>
      </c>
      <c r="F13">
        <f>(1-E13/E4)*100</f>
        <v>50.684294857608236</v>
      </c>
      <c r="G13" s="10">
        <v>65.599999999999994</v>
      </c>
      <c r="H13" s="10">
        <v>21.38</v>
      </c>
      <c r="I13" s="10">
        <v>13.17</v>
      </c>
      <c r="J13" s="11" t="s">
        <v>69</v>
      </c>
      <c r="K13" s="10">
        <v>80.290000000000006</v>
      </c>
      <c r="L13" s="10">
        <v>14.85</v>
      </c>
      <c r="M13" s="10">
        <v>16.8</v>
      </c>
      <c r="N13" s="13"/>
      <c r="O13">
        <f>G13-K13</f>
        <v>-14.690000000000012</v>
      </c>
      <c r="P13">
        <f t="shared" si="4"/>
        <v>6.5299999999999994</v>
      </c>
      <c r="Q13">
        <f t="shared" si="4"/>
        <v>-3.6300000000000008</v>
      </c>
      <c r="R13">
        <f t="shared" si="5"/>
        <v>215.79610000000034</v>
      </c>
      <c r="S13">
        <f t="shared" si="0"/>
        <v>42.640899999999995</v>
      </c>
      <c r="T13">
        <f t="shared" si="0"/>
        <v>13.176900000000005</v>
      </c>
      <c r="U13">
        <f t="shared" si="6"/>
        <v>16.480712970014384</v>
      </c>
      <c r="V13">
        <f t="shared" si="10"/>
        <v>1.0978865426089279</v>
      </c>
      <c r="W13" s="6">
        <f t="shared" si="14"/>
        <v>51.225725347759251</v>
      </c>
      <c r="X13" s="6">
        <f t="shared" si="9"/>
        <v>91</v>
      </c>
      <c r="Y13" s="3">
        <f>G13-K4</f>
        <v>-15.469999999999999</v>
      </c>
      <c r="Z13" s="3">
        <f>H13-L4</f>
        <v>6.3299999999999983</v>
      </c>
      <c r="AA13" s="3">
        <f>I13-M4</f>
        <v>-3.8800000000000008</v>
      </c>
      <c r="AB13" s="3">
        <f t="shared" si="1"/>
        <v>239.32089999999997</v>
      </c>
      <c r="AC13" s="3">
        <f t="shared" si="2"/>
        <v>40.068899999999978</v>
      </c>
      <c r="AD13" s="3">
        <f t="shared" si="2"/>
        <v>15.054400000000006</v>
      </c>
      <c r="AE13" s="3">
        <f t="shared" si="3"/>
        <v>17.159376445547196</v>
      </c>
      <c r="AF13" s="3">
        <f>(1-AE13/AE6)*100</f>
        <v>-14.170540400668209</v>
      </c>
      <c r="AG13" s="8">
        <f t="shared" si="8"/>
        <v>43.695992936531205</v>
      </c>
      <c r="AH13" s="55">
        <f t="shared" si="11"/>
        <v>9.2495907080547006</v>
      </c>
      <c r="AI13">
        <f t="shared" si="12"/>
        <v>-26.192067247946916</v>
      </c>
      <c r="AJ13" s="6">
        <f t="shared" si="13"/>
        <v>-14.519817521478677</v>
      </c>
    </row>
    <row r="14" spans="1:36" ht="16">
      <c r="A14" s="11" t="s">
        <v>74</v>
      </c>
      <c r="B14" s="11" t="s">
        <v>73</v>
      </c>
      <c r="C14" s="11">
        <v>9</v>
      </c>
      <c r="D14" s="33">
        <v>42405</v>
      </c>
      <c r="E14" s="10">
        <v>10.3973</v>
      </c>
      <c r="F14">
        <f>(1-E14/E4)*100</f>
        <v>53.979179023220006</v>
      </c>
      <c r="G14" s="10">
        <v>67.37</v>
      </c>
      <c r="H14" s="10">
        <v>20.329999999999998</v>
      </c>
      <c r="I14" s="10">
        <v>12.18</v>
      </c>
      <c r="J14" s="11" t="s">
        <v>69</v>
      </c>
      <c r="K14" s="10">
        <v>78.72</v>
      </c>
      <c r="L14" s="10">
        <v>12.9</v>
      </c>
      <c r="M14" s="10">
        <v>15.78</v>
      </c>
      <c r="N14" s="13"/>
      <c r="O14">
        <f t="shared" si="4"/>
        <v>-11.349999999999994</v>
      </c>
      <c r="P14">
        <f t="shared" si="4"/>
        <v>7.4299999999999979</v>
      </c>
      <c r="Q14">
        <f t="shared" si="4"/>
        <v>-3.5999999999999996</v>
      </c>
      <c r="R14">
        <f>O14*O14</f>
        <v>128.82249999999988</v>
      </c>
      <c r="S14">
        <f t="shared" si="0"/>
        <v>55.204899999999967</v>
      </c>
      <c r="T14">
        <f t="shared" si="0"/>
        <v>12.959999999999997</v>
      </c>
      <c r="U14">
        <f t="shared" si="6"/>
        <v>14.035219984025895</v>
      </c>
      <c r="V14">
        <f t="shared" si="10"/>
        <v>15.773491002169903</v>
      </c>
      <c r="W14" s="6">
        <f t="shared" si="14"/>
        <v>61.238269079117117</v>
      </c>
      <c r="X14" s="6">
        <f t="shared" si="9"/>
        <v>74</v>
      </c>
      <c r="Y14" s="3">
        <f>G14-K4</f>
        <v>-13.699999999999989</v>
      </c>
      <c r="Z14" s="3">
        <f>H14-L4</f>
        <v>5.2799999999999976</v>
      </c>
      <c r="AA14" s="3">
        <f>I14-M4</f>
        <v>-4.870000000000001</v>
      </c>
      <c r="AB14" s="3">
        <f t="shared" si="1"/>
        <v>187.68999999999969</v>
      </c>
      <c r="AC14" s="3">
        <f t="shared" si="2"/>
        <v>27.878399999999974</v>
      </c>
      <c r="AD14" s="3">
        <f t="shared" si="2"/>
        <v>23.71690000000001</v>
      </c>
      <c r="AE14" s="3">
        <f t="shared" si="3"/>
        <v>15.468849343115332</v>
      </c>
      <c r="AF14" s="3">
        <f>(1-AE14/AE7)*100</f>
        <v>17.29642735721848</v>
      </c>
      <c r="AG14" s="8">
        <f t="shared" si="8"/>
        <v>61.939136892664322</v>
      </c>
      <c r="AH14" s="55">
        <f t="shared" si="11"/>
        <v>6.6812066381252482</v>
      </c>
      <c r="AI14">
        <f t="shared" si="12"/>
        <v>14.838514513528079</v>
      </c>
      <c r="AJ14" s="6">
        <f t="shared" si="13"/>
        <v>20.528329334976309</v>
      </c>
    </row>
    <row r="15" spans="1:36" ht="16">
      <c r="A15" s="11" t="s">
        <v>74</v>
      </c>
      <c r="B15" s="11" t="s">
        <v>73</v>
      </c>
      <c r="C15" s="11">
        <v>10</v>
      </c>
      <c r="D15" s="33">
        <v>42467</v>
      </c>
      <c r="E15" s="10">
        <v>12.196400000000001</v>
      </c>
      <c r="F15">
        <f>(1-E15/E4)*100</f>
        <v>46.015952125917337</v>
      </c>
      <c r="G15" s="10">
        <v>66.17</v>
      </c>
      <c r="H15" s="10">
        <v>21.04</v>
      </c>
      <c r="I15" s="10">
        <v>13.04</v>
      </c>
      <c r="J15" s="11" t="s">
        <v>69</v>
      </c>
      <c r="K15" s="10">
        <v>77.89</v>
      </c>
      <c r="L15" s="10">
        <v>15.07</v>
      </c>
      <c r="M15" s="10">
        <v>16.38</v>
      </c>
      <c r="N15" s="13"/>
      <c r="O15">
        <f t="shared" si="4"/>
        <v>-11.719999999999999</v>
      </c>
      <c r="P15">
        <f t="shared" si="4"/>
        <v>5.9699999999999989</v>
      </c>
      <c r="Q15">
        <f t="shared" si="4"/>
        <v>-3.34</v>
      </c>
      <c r="R15">
        <f>O15*O15</f>
        <v>137.35839999999996</v>
      </c>
      <c r="S15">
        <f t="shared" si="0"/>
        <v>35.640899999999988</v>
      </c>
      <c r="T15">
        <f t="shared" si="0"/>
        <v>11.1556</v>
      </c>
      <c r="U15">
        <f>SQRT(R15+S15+T15)</f>
        <v>13.570368454835704</v>
      </c>
      <c r="V15">
        <f t="shared" si="10"/>
        <v>18.563103245551503</v>
      </c>
      <c r="W15" s="6">
        <f t="shared" si="14"/>
        <v>56.037066668911258</v>
      </c>
      <c r="X15" s="6">
        <f t="shared" si="9"/>
        <v>62</v>
      </c>
      <c r="Y15" s="3">
        <f>G15-K4</f>
        <v>-14.899999999999991</v>
      </c>
      <c r="Z15" s="3">
        <f>H15-L4</f>
        <v>5.9899999999999984</v>
      </c>
      <c r="AA15" s="3">
        <f>I15-M4</f>
        <v>-4.0100000000000016</v>
      </c>
      <c r="AB15" s="3">
        <f t="shared" si="1"/>
        <v>222.00999999999974</v>
      </c>
      <c r="AC15" s="3">
        <f t="shared" si="2"/>
        <v>35.880099999999985</v>
      </c>
      <c r="AD15" s="3">
        <f>AA15*AA15</f>
        <v>16.080100000000012</v>
      </c>
      <c r="AE15" s="3">
        <f t="shared" si="3"/>
        <v>16.552045190851786</v>
      </c>
      <c r="AF15" s="3">
        <f>(1-AE15/AE8)*100</f>
        <v>80.341864169576311</v>
      </c>
      <c r="AG15" s="8">
        <f t="shared" si="8"/>
        <v>89.387742542151884</v>
      </c>
      <c r="AH15" s="55">
        <f t="shared" si="11"/>
        <v>-17.30353072432267</v>
      </c>
      <c r="AI15">
        <f t="shared" si="12"/>
        <v>3.3120359333110527</v>
      </c>
      <c r="AJ15" s="6">
        <f t="shared" si="13"/>
        <v>-13.418395635690533</v>
      </c>
    </row>
    <row r="16" spans="1:36" ht="16">
      <c r="A16" s="11" t="s">
        <v>74</v>
      </c>
      <c r="B16" s="11" t="s">
        <v>73</v>
      </c>
      <c r="C16" s="11">
        <v>11</v>
      </c>
      <c r="D16" s="33">
        <v>42656</v>
      </c>
      <c r="E16" s="10">
        <v>11.382</v>
      </c>
      <c r="F16">
        <f>(1-E16/E6)*100</f>
        <v>35.694915254237294</v>
      </c>
      <c r="G16" s="10">
        <v>62.51</v>
      </c>
      <c r="H16" s="10">
        <v>22.95</v>
      </c>
      <c r="I16" s="10">
        <v>14.36</v>
      </c>
      <c r="J16" s="11" t="s">
        <v>69</v>
      </c>
      <c r="K16" s="10">
        <v>79.400000000000006</v>
      </c>
      <c r="L16" s="10">
        <v>16.7</v>
      </c>
      <c r="M16" s="10">
        <v>19.309999999999999</v>
      </c>
      <c r="N16" s="13"/>
      <c r="O16">
        <f>G16-K16</f>
        <v>-16.890000000000008</v>
      </c>
      <c r="P16">
        <f t="shared" si="4"/>
        <v>6.25</v>
      </c>
      <c r="Q16">
        <f t="shared" si="4"/>
        <v>-4.9499999999999993</v>
      </c>
      <c r="R16">
        <f>O16*O16</f>
        <v>285.27210000000025</v>
      </c>
      <c r="S16">
        <f t="shared" si="0"/>
        <v>39.0625</v>
      </c>
      <c r="T16">
        <f t="shared" si="0"/>
        <v>24.502499999999994</v>
      </c>
      <c r="U16">
        <f>SQRT(R16+S16+T16)</f>
        <v>18.677181264848297</v>
      </c>
      <c r="V16">
        <f t="shared" si="10"/>
        <v>-12.083300272334817</v>
      </c>
      <c r="W16" s="6">
        <f t="shared" si="14"/>
        <v>27.924738774027414</v>
      </c>
      <c r="X16" s="6">
        <f t="shared" si="9"/>
        <v>189</v>
      </c>
      <c r="AH16" s="55">
        <f t="shared" si="11"/>
        <v>6.6773802105539399</v>
      </c>
      <c r="AI16">
        <f t="shared" si="12"/>
        <v>-37.632086608472434</v>
      </c>
      <c r="AJ16" s="6">
        <f t="shared" si="13"/>
        <v>-28.441868893905838</v>
      </c>
    </row>
    <row r="17" spans="1:36" ht="16">
      <c r="A17" s="11" t="s">
        <v>74</v>
      </c>
      <c r="B17" s="11" t="s">
        <v>73</v>
      </c>
      <c r="C17" s="11">
        <v>12</v>
      </c>
      <c r="D17" s="33">
        <v>42717</v>
      </c>
      <c r="E17" s="10">
        <v>10.686500000000001</v>
      </c>
      <c r="F17">
        <f t="shared" ref="F17" si="15">(1-E17/E7)*100</f>
        <v>33.213549153177922</v>
      </c>
      <c r="G17" s="10">
        <v>58.56</v>
      </c>
      <c r="H17" s="10">
        <v>19.600000000000001</v>
      </c>
      <c r="I17" s="10">
        <v>11.15</v>
      </c>
      <c r="J17" s="11" t="s">
        <v>69</v>
      </c>
      <c r="K17" s="10">
        <v>71.900000000000006</v>
      </c>
      <c r="L17" s="10">
        <v>14.04</v>
      </c>
      <c r="M17" s="10">
        <v>16.3</v>
      </c>
      <c r="N17" s="13"/>
      <c r="O17">
        <f t="shared" ref="O17:Q26" si="16">G17-K17</f>
        <v>-13.340000000000003</v>
      </c>
      <c r="P17">
        <f t="shared" si="4"/>
        <v>5.5600000000000023</v>
      </c>
      <c r="Q17">
        <f t="shared" si="4"/>
        <v>-5.15</v>
      </c>
      <c r="R17">
        <f t="shared" ref="R17:T26" si="17">O17*O17</f>
        <v>177.95560000000009</v>
      </c>
      <c r="S17">
        <f t="shared" si="0"/>
        <v>30.913600000000024</v>
      </c>
      <c r="T17">
        <f t="shared" si="0"/>
        <v>26.522500000000004</v>
      </c>
      <c r="U17">
        <f t="shared" ref="U17:U26" si="18">SQRT(R17+S17+T17)</f>
        <v>15.34248024277692</v>
      </c>
      <c r="V17">
        <f t="shared" si="10"/>
        <v>7.9285147159759317</v>
      </c>
      <c r="W17" s="6">
        <f t="shared" si="14"/>
        <v>38.508722736846245</v>
      </c>
      <c r="X17" s="6">
        <f t="shared" si="9"/>
        <v>61</v>
      </c>
      <c r="AH17" s="55">
        <f t="shared" si="11"/>
        <v>6.1105253909681911</v>
      </c>
      <c r="AI17">
        <f t="shared" si="12"/>
        <v>17.854412690995868</v>
      </c>
      <c r="AJ17" s="6">
        <f t="shared" si="13"/>
        <v>22.873939661072509</v>
      </c>
    </row>
    <row r="18" spans="1:36" ht="16">
      <c r="A18" s="11" t="s">
        <v>74</v>
      </c>
      <c r="B18" s="11" t="s">
        <v>73</v>
      </c>
      <c r="C18" s="11">
        <v>13</v>
      </c>
      <c r="D18" s="33">
        <v>42780</v>
      </c>
      <c r="E18" s="10">
        <v>9.4597099999999994</v>
      </c>
      <c r="F18">
        <f>(1-E18/E4)*100</f>
        <v>58.129166187158631</v>
      </c>
      <c r="G18" s="10">
        <v>65.81</v>
      </c>
      <c r="H18" s="10">
        <v>20.190000000000001</v>
      </c>
      <c r="I18" s="10">
        <v>13.54</v>
      </c>
      <c r="J18" s="11" t="s">
        <v>69</v>
      </c>
      <c r="K18" s="10">
        <v>78.31</v>
      </c>
      <c r="L18" s="10">
        <v>13.69</v>
      </c>
      <c r="M18" s="10">
        <v>16.89</v>
      </c>
      <c r="N18" s="13"/>
      <c r="O18">
        <f t="shared" si="16"/>
        <v>-12.5</v>
      </c>
      <c r="P18">
        <f t="shared" si="4"/>
        <v>6.5000000000000018</v>
      </c>
      <c r="Q18">
        <f t="shared" si="4"/>
        <v>-3.3500000000000014</v>
      </c>
      <c r="R18">
        <f t="shared" si="17"/>
        <v>156.25</v>
      </c>
      <c r="S18">
        <f t="shared" si="0"/>
        <v>42.250000000000021</v>
      </c>
      <c r="T18">
        <f t="shared" si="0"/>
        <v>11.222500000000009</v>
      </c>
      <c r="U18">
        <f t="shared" si="18"/>
        <v>14.481798921404758</v>
      </c>
      <c r="V18">
        <f t="shared" si="10"/>
        <v>13.093534084487668</v>
      </c>
      <c r="W18" s="6">
        <f t="shared" si="14"/>
        <v>63.611538083902204</v>
      </c>
      <c r="X18" s="6">
        <f t="shared" si="9"/>
        <v>63</v>
      </c>
      <c r="AH18" s="55">
        <f t="shared" si="11"/>
        <v>11.479810976465643</v>
      </c>
      <c r="AI18">
        <f t="shared" si="12"/>
        <v>5.609792600367614</v>
      </c>
      <c r="AJ18" s="6">
        <f t="shared" si="13"/>
        <v>16.445609990139296</v>
      </c>
    </row>
    <row r="19" spans="1:36" ht="16">
      <c r="A19" s="11" t="s">
        <v>74</v>
      </c>
      <c r="B19" s="11" t="s">
        <v>73</v>
      </c>
      <c r="C19" s="11">
        <v>14</v>
      </c>
      <c r="D19" s="33">
        <v>43031</v>
      </c>
      <c r="E19" s="10">
        <v>9.3349299999999999</v>
      </c>
      <c r="F19">
        <f>(1-E19/E4)*100</f>
        <v>58.681470924107892</v>
      </c>
      <c r="G19" s="10">
        <v>65.400000000000006</v>
      </c>
      <c r="H19" s="10">
        <v>23.3</v>
      </c>
      <c r="I19" s="10">
        <v>14.95</v>
      </c>
      <c r="J19" s="11" t="s">
        <v>69</v>
      </c>
      <c r="K19" s="10">
        <v>80.510000000000005</v>
      </c>
      <c r="L19" s="10">
        <v>16.73</v>
      </c>
      <c r="M19" s="10">
        <v>18.97</v>
      </c>
      <c r="N19" s="13"/>
      <c r="O19">
        <f t="shared" si="16"/>
        <v>-15.11</v>
      </c>
      <c r="P19">
        <f t="shared" si="4"/>
        <v>6.57</v>
      </c>
      <c r="Q19">
        <f t="shared" si="4"/>
        <v>-4.0199999999999996</v>
      </c>
      <c r="R19">
        <f t="shared" si="17"/>
        <v>228.31209999999999</v>
      </c>
      <c r="S19">
        <f t="shared" si="0"/>
        <v>43.164900000000003</v>
      </c>
      <c r="T19">
        <f t="shared" si="0"/>
        <v>16.160399999999996</v>
      </c>
      <c r="U19">
        <f t="shared" si="18"/>
        <v>16.959876178793287</v>
      </c>
      <c r="V19">
        <f t="shared" si="10"/>
        <v>-1.7776112665867316</v>
      </c>
      <c r="W19" s="6">
        <f t="shared" si="14"/>
        <v>57.946988096066917</v>
      </c>
      <c r="X19" s="6">
        <f t="shared" si="9"/>
        <v>251</v>
      </c>
      <c r="AH19" s="55">
        <f t="shared" si="11"/>
        <v>1.3190679206867784</v>
      </c>
      <c r="AI19">
        <f t="shared" si="12"/>
        <v>-17.111667347665072</v>
      </c>
      <c r="AJ19" s="6">
        <f t="shared" si="13"/>
        <v>-15.566884912300612</v>
      </c>
    </row>
    <row r="20" spans="1:36" ht="16">
      <c r="A20" s="11" t="s">
        <v>143</v>
      </c>
      <c r="B20" s="11"/>
      <c r="C20" s="11">
        <v>15</v>
      </c>
      <c r="D20" s="33">
        <v>43153</v>
      </c>
      <c r="E20" s="10"/>
      <c r="F20">
        <f>(1-E20/E4)*100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16"/>
        <v>0</v>
      </c>
      <c r="P20">
        <f t="shared" si="4"/>
        <v>0</v>
      </c>
      <c r="Q20">
        <f t="shared" si="4"/>
        <v>0</v>
      </c>
      <c r="R20">
        <f t="shared" si="17"/>
        <v>0</v>
      </c>
      <c r="S20">
        <f t="shared" si="17"/>
        <v>0</v>
      </c>
      <c r="T20">
        <f t="shared" si="17"/>
        <v>0</v>
      </c>
      <c r="U20">
        <f t="shared" si="18"/>
        <v>0</v>
      </c>
      <c r="V20">
        <f t="shared" si="10"/>
        <v>100</v>
      </c>
      <c r="W20" s="6">
        <f t="shared" si="14"/>
        <v>100</v>
      </c>
      <c r="X20" s="6">
        <f t="shared" si="9"/>
        <v>122</v>
      </c>
      <c r="AH20" s="55"/>
      <c r="AJ20" s="6"/>
    </row>
    <row r="21" spans="1:36" ht="16">
      <c r="A21" s="11" t="s">
        <v>143</v>
      </c>
      <c r="B21" s="11"/>
      <c r="C21" s="11">
        <v>16</v>
      </c>
      <c r="D21" s="33">
        <v>43524</v>
      </c>
      <c r="E21" s="10"/>
      <c r="F21">
        <f>(1-E21/E4)*100</f>
        <v>100</v>
      </c>
      <c r="G21" s="10"/>
      <c r="H21" s="10"/>
      <c r="I21" s="10"/>
      <c r="J21" s="11"/>
      <c r="K21" s="10"/>
      <c r="L21" s="10"/>
      <c r="M21" s="10"/>
      <c r="N21" s="13"/>
      <c r="O21">
        <f t="shared" si="16"/>
        <v>0</v>
      </c>
      <c r="P21">
        <f t="shared" si="16"/>
        <v>0</v>
      </c>
      <c r="Q21">
        <f t="shared" si="16"/>
        <v>0</v>
      </c>
      <c r="R21">
        <f t="shared" si="17"/>
        <v>0</v>
      </c>
      <c r="S21">
        <f t="shared" si="17"/>
        <v>0</v>
      </c>
      <c r="T21">
        <f t="shared" si="17"/>
        <v>0</v>
      </c>
      <c r="U21">
        <f t="shared" si="18"/>
        <v>0</v>
      </c>
      <c r="V21">
        <f t="shared" si="10"/>
        <v>100</v>
      </c>
      <c r="W21" s="6">
        <f t="shared" si="14"/>
        <v>100</v>
      </c>
      <c r="X21" s="6">
        <f t="shared" si="9"/>
        <v>371</v>
      </c>
      <c r="AH21" s="55"/>
      <c r="AJ21" s="6"/>
    </row>
    <row r="22" spans="1:36" ht="16">
      <c r="A22" s="11" t="s">
        <v>74</v>
      </c>
      <c r="B22" s="11" t="s">
        <v>73</v>
      </c>
      <c r="C22" s="11">
        <v>17</v>
      </c>
      <c r="D22" s="33">
        <v>43608</v>
      </c>
      <c r="E22" s="10">
        <v>8.86266</v>
      </c>
      <c r="F22">
        <f>(1-E22/E4)*100</f>
        <v>60.771845648575209</v>
      </c>
      <c r="G22" s="10">
        <v>60.6</v>
      </c>
      <c r="H22" s="10">
        <v>25.42</v>
      </c>
      <c r="I22" s="10">
        <v>15.32</v>
      </c>
      <c r="J22" s="11" t="s">
        <v>69</v>
      </c>
      <c r="K22" s="10">
        <v>73.099999999999994</v>
      </c>
      <c r="L22" s="10">
        <v>17.47</v>
      </c>
      <c r="M22" s="10">
        <v>20.56</v>
      </c>
      <c r="N22" s="13"/>
      <c r="O22">
        <f t="shared" si="16"/>
        <v>-12.499999999999993</v>
      </c>
      <c r="P22">
        <f t="shared" si="16"/>
        <v>7.9500000000000028</v>
      </c>
      <c r="Q22">
        <f t="shared" si="16"/>
        <v>-5.2399999999999984</v>
      </c>
      <c r="R22">
        <f t="shared" si="17"/>
        <v>156.24999999999983</v>
      </c>
      <c r="S22">
        <f t="shared" si="17"/>
        <v>63.202500000000043</v>
      </c>
      <c r="T22">
        <f t="shared" si="17"/>
        <v>27.457599999999985</v>
      </c>
      <c r="U22">
        <f t="shared" si="18"/>
        <v>15.713373285198816</v>
      </c>
      <c r="V22">
        <f t="shared" si="10"/>
        <v>5.702755076274169</v>
      </c>
      <c r="W22" s="6">
        <f t="shared" si="14"/>
        <v>63.008931212179753</v>
      </c>
      <c r="X22" s="6">
        <f t="shared" si="9"/>
        <v>84</v>
      </c>
      <c r="AH22" s="55"/>
      <c r="AJ22" s="6"/>
    </row>
    <row r="23" spans="1:36">
      <c r="A23" s="11" t="s">
        <v>143</v>
      </c>
      <c r="B23" s="11"/>
      <c r="C23" s="11">
        <v>18</v>
      </c>
      <c r="D23" s="33">
        <v>43752</v>
      </c>
      <c r="E23" s="10"/>
      <c r="F23">
        <f>(1-E23/E4)*100</f>
        <v>100</v>
      </c>
      <c r="G23" s="10"/>
      <c r="H23" s="10"/>
      <c r="I23" s="10"/>
      <c r="J23" s="11"/>
      <c r="K23" s="10"/>
      <c r="L23" s="10"/>
      <c r="M23" s="10"/>
      <c r="N23" s="13"/>
      <c r="O23">
        <f t="shared" si="16"/>
        <v>0</v>
      </c>
      <c r="P23">
        <f t="shared" si="16"/>
        <v>0</v>
      </c>
      <c r="Q23">
        <f t="shared" si="16"/>
        <v>0</v>
      </c>
      <c r="R23">
        <f t="shared" si="17"/>
        <v>0</v>
      </c>
      <c r="S23">
        <f t="shared" si="17"/>
        <v>0</v>
      </c>
      <c r="T23">
        <f t="shared" si="17"/>
        <v>0</v>
      </c>
      <c r="U23">
        <f t="shared" si="18"/>
        <v>0</v>
      </c>
      <c r="V23">
        <f t="shared" si="10"/>
        <v>100</v>
      </c>
      <c r="W23" s="6">
        <f t="shared" si="14"/>
        <v>100</v>
      </c>
      <c r="X23" s="6">
        <f t="shared" si="9"/>
        <v>144</v>
      </c>
    </row>
    <row r="24" spans="1:36">
      <c r="A24" s="11" t="s">
        <v>143</v>
      </c>
      <c r="B24" s="11"/>
      <c r="C24" s="11">
        <v>19</v>
      </c>
      <c r="D24" s="33">
        <v>43878</v>
      </c>
      <c r="E24" s="10"/>
      <c r="F24">
        <f>(1-E24/E4)*100</f>
        <v>100</v>
      </c>
      <c r="G24" s="10"/>
      <c r="H24" s="10"/>
      <c r="I24" s="10"/>
      <c r="J24" s="11"/>
      <c r="K24" s="10"/>
      <c r="L24" s="10"/>
      <c r="M24" s="10"/>
      <c r="N24" s="13"/>
      <c r="O24">
        <f t="shared" si="16"/>
        <v>0</v>
      </c>
      <c r="P24">
        <f t="shared" si="16"/>
        <v>0</v>
      </c>
      <c r="Q24">
        <f t="shared" si="16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8"/>
        <v>0</v>
      </c>
      <c r="V24">
        <f t="shared" si="10"/>
        <v>100</v>
      </c>
      <c r="W24" s="6">
        <f t="shared" si="14"/>
        <v>100</v>
      </c>
      <c r="X24" s="6">
        <f t="shared" si="9"/>
        <v>126</v>
      </c>
    </row>
    <row r="25" spans="1:36">
      <c r="A25" s="11" t="s">
        <v>143</v>
      </c>
      <c r="B25" s="11"/>
      <c r="C25" s="11">
        <v>20</v>
      </c>
      <c r="D25" s="33">
        <v>44116</v>
      </c>
      <c r="E25" s="10"/>
      <c r="F25">
        <f>(1-E25/E4)*100</f>
        <v>100</v>
      </c>
      <c r="G25" s="10"/>
      <c r="H25" s="10"/>
      <c r="I25" s="10"/>
      <c r="J25" s="11"/>
      <c r="K25" s="10"/>
      <c r="L25" s="10"/>
      <c r="M25" s="10"/>
      <c r="N25" s="13"/>
      <c r="O25">
        <f t="shared" si="16"/>
        <v>0</v>
      </c>
      <c r="P25">
        <f t="shared" si="16"/>
        <v>0</v>
      </c>
      <c r="Q25">
        <f t="shared" si="16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8"/>
        <v>0</v>
      </c>
      <c r="V25">
        <f t="shared" si="10"/>
        <v>100</v>
      </c>
      <c r="W25" s="6">
        <f t="shared" si="14"/>
        <v>100</v>
      </c>
      <c r="X25" s="6">
        <f t="shared" si="9"/>
        <v>238</v>
      </c>
    </row>
    <row r="26" spans="1:36">
      <c r="A26" s="11" t="s">
        <v>143</v>
      </c>
      <c r="B26" s="11"/>
      <c r="C26" s="11">
        <v>21</v>
      </c>
      <c r="D26" s="33">
        <v>44259</v>
      </c>
      <c r="E26" s="10"/>
      <c r="F26">
        <f>(1-E26/E4)*100</f>
        <v>100</v>
      </c>
      <c r="G26" s="10"/>
      <c r="H26" s="10"/>
      <c r="I26" s="10"/>
      <c r="J26" s="11"/>
      <c r="K26" s="10"/>
      <c r="L26" s="10"/>
      <c r="M26" s="10"/>
      <c r="N26" s="13"/>
      <c r="O26">
        <f t="shared" si="16"/>
        <v>0</v>
      </c>
      <c r="P26">
        <f t="shared" si="16"/>
        <v>0</v>
      </c>
      <c r="Q26">
        <f t="shared" si="16"/>
        <v>0</v>
      </c>
      <c r="R26">
        <f t="shared" si="17"/>
        <v>0</v>
      </c>
      <c r="S26">
        <f t="shared" si="17"/>
        <v>0</v>
      </c>
      <c r="T26">
        <f t="shared" si="17"/>
        <v>0</v>
      </c>
      <c r="U26">
        <f t="shared" si="18"/>
        <v>0</v>
      </c>
      <c r="V26">
        <f t="shared" si="10"/>
        <v>100</v>
      </c>
      <c r="W26" s="6">
        <f t="shared" si="14"/>
        <v>100</v>
      </c>
      <c r="X26" s="6">
        <f t="shared" si="9"/>
        <v>143</v>
      </c>
    </row>
    <row r="27" spans="1:36">
      <c r="C27" s="11">
        <v>22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J18"/>
  <sheetViews>
    <sheetView topLeftCell="U1" zoomScale="161" zoomScaleNormal="110" workbookViewId="0">
      <selection activeCell="W5" sqref="W5:W12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76</v>
      </c>
      <c r="B4" s="11" t="s">
        <v>75</v>
      </c>
      <c r="C4" s="11">
        <v>0</v>
      </c>
      <c r="D4" s="33">
        <v>42376</v>
      </c>
      <c r="E4" s="16">
        <v>57.1768</v>
      </c>
      <c r="F4" s="18">
        <f>(1-E4/E4)*100</f>
        <v>0</v>
      </c>
      <c r="G4" s="10">
        <v>67.680000000000007</v>
      </c>
      <c r="H4" s="10">
        <v>22.69</v>
      </c>
      <c r="I4" s="10">
        <v>11.9</v>
      </c>
      <c r="J4" s="11" t="s">
        <v>50</v>
      </c>
      <c r="K4" s="10">
        <v>68.16</v>
      </c>
      <c r="L4" s="10">
        <v>13.98</v>
      </c>
      <c r="M4" s="10">
        <v>15.78</v>
      </c>
      <c r="N4" s="13">
        <v>0</v>
      </c>
      <c r="O4">
        <f>G4-K4</f>
        <v>-0.47999999999998977</v>
      </c>
      <c r="P4">
        <f>H4-L4</f>
        <v>8.7100000000000009</v>
      </c>
      <c r="Q4">
        <f>I4-M4</f>
        <v>-3.879999999999999</v>
      </c>
      <c r="R4">
        <f>O4*O4</f>
        <v>0.23039999999999017</v>
      </c>
      <c r="S4">
        <f t="shared" ref="S4:T18" si="0">P4*P4</f>
        <v>75.864100000000022</v>
      </c>
      <c r="T4">
        <f t="shared" si="0"/>
        <v>15.054399999999992</v>
      </c>
      <c r="U4">
        <f>SQRT(R4+S4+T4)</f>
        <v>9.5471933048409579</v>
      </c>
      <c r="W4" s="6"/>
      <c r="X4" s="6"/>
      <c r="Y4" s="3">
        <f>G4-K4</f>
        <v>-0.47999999999998977</v>
      </c>
      <c r="Z4" s="3">
        <f>H4-L4</f>
        <v>8.7100000000000009</v>
      </c>
      <c r="AA4" s="3">
        <f>I4-M4</f>
        <v>-3.879999999999999</v>
      </c>
      <c r="AB4" s="3">
        <f t="shared" ref="AB4:AB17" si="1">Y4*Y4</f>
        <v>0.23039999999999017</v>
      </c>
      <c r="AC4" s="3">
        <f t="shared" ref="AC4:AD17" si="2">Z4*Z4</f>
        <v>75.864100000000022</v>
      </c>
      <c r="AD4" s="3">
        <f t="shared" si="2"/>
        <v>15.054399999999992</v>
      </c>
      <c r="AE4" s="3">
        <f t="shared" ref="AE4:AE17" si="3">SQRT(AB4+AC4+AD4)</f>
        <v>9.5471933048409579</v>
      </c>
      <c r="AF4" s="3"/>
      <c r="AG4" s="8"/>
      <c r="AH4" s="54"/>
      <c r="AJ4" s="6"/>
    </row>
    <row r="5" spans="1:36" ht="16">
      <c r="A5" s="11" t="s">
        <v>76</v>
      </c>
      <c r="B5" s="11" t="s">
        <v>75</v>
      </c>
      <c r="C5" s="19">
        <v>1</v>
      </c>
      <c r="D5" s="36">
        <v>42432</v>
      </c>
      <c r="E5" s="16">
        <v>52.730400000000003</v>
      </c>
      <c r="F5" s="18">
        <f>(1-E5/E4)*100</f>
        <v>7.7765807110576235</v>
      </c>
      <c r="G5" s="16">
        <v>66.69</v>
      </c>
      <c r="H5" s="16">
        <v>22.52</v>
      </c>
      <c r="I5" s="16">
        <v>11.16</v>
      </c>
      <c r="J5" s="19" t="s">
        <v>50</v>
      </c>
      <c r="K5" s="10">
        <v>67.75</v>
      </c>
      <c r="L5" s="10">
        <v>14.01</v>
      </c>
      <c r="M5" s="10">
        <v>13.96</v>
      </c>
      <c r="N5" s="17"/>
      <c r="O5">
        <f t="shared" ref="O5:Q18" si="4">G5-K5</f>
        <v>-1.0600000000000023</v>
      </c>
      <c r="P5">
        <f t="shared" si="4"/>
        <v>8.51</v>
      </c>
      <c r="Q5">
        <f t="shared" si="4"/>
        <v>-2.8000000000000007</v>
      </c>
      <c r="R5">
        <f t="shared" ref="R5:T15" si="5">O5*O5</f>
        <v>1.1236000000000048</v>
      </c>
      <c r="S5">
        <f t="shared" si="0"/>
        <v>72.420099999999991</v>
      </c>
      <c r="T5">
        <f t="shared" si="0"/>
        <v>7.8400000000000043</v>
      </c>
      <c r="U5">
        <f t="shared" ref="U5:U16" si="6">SQRT(R5+S5+T5)</f>
        <v>9.0212914818223222</v>
      </c>
      <c r="V5">
        <f>(1-U5/U4)*100</f>
        <v>5.5084442749470108</v>
      </c>
      <c r="W5" s="6">
        <f t="shared" ref="W5:W12" si="7">(F5*100+((100-F5)*V5))/100</f>
        <v>12.856656371039749</v>
      </c>
      <c r="X5" s="6">
        <f>D5-D4</f>
        <v>56</v>
      </c>
      <c r="Y5" s="3">
        <f>G5-K4</f>
        <v>-1.4699999999999989</v>
      </c>
      <c r="Z5" s="3">
        <f>H5-L4</f>
        <v>8.5399999999999991</v>
      </c>
      <c r="AA5" s="3">
        <f>I5-M4</f>
        <v>-4.6199999999999992</v>
      </c>
      <c r="AB5" s="3">
        <f t="shared" si="1"/>
        <v>2.1608999999999967</v>
      </c>
      <c r="AC5" s="3">
        <f t="shared" si="2"/>
        <v>72.931599999999989</v>
      </c>
      <c r="AD5" s="3">
        <f t="shared" si="2"/>
        <v>21.344399999999993</v>
      </c>
      <c r="AE5" s="3">
        <f t="shared" si="3"/>
        <v>9.8202291215633046</v>
      </c>
      <c r="AF5" s="3">
        <f>(1-AE5/AE4)*100</f>
        <v>-2.8598542839171737</v>
      </c>
      <c r="AG5" s="8">
        <f t="shared" ref="AG5:AG17" si="8">(F5*100+((100-F5)*AF5))/100</f>
        <v>5.1391253037479077</v>
      </c>
      <c r="AH5" s="55">
        <f>(1-E5/E4)*100</f>
        <v>7.7765807110576235</v>
      </c>
      <c r="AI5">
        <f>(1-U5/U4)*100</f>
        <v>5.5084442749470108</v>
      </c>
      <c r="AJ5" s="6">
        <f>(AH5*100+((100-AH5)*AI5))/100</f>
        <v>12.856656371039749</v>
      </c>
    </row>
    <row r="6" spans="1:36" ht="16">
      <c r="A6" s="11" t="s">
        <v>76</v>
      </c>
      <c r="B6" s="11" t="s">
        <v>75</v>
      </c>
      <c r="C6" s="19">
        <v>2</v>
      </c>
      <c r="D6" s="36">
        <v>42481</v>
      </c>
      <c r="E6" s="16">
        <v>43.002099999999999</v>
      </c>
      <c r="F6" s="18">
        <f>(1-E6/E4)*100</f>
        <v>24.790999146506977</v>
      </c>
      <c r="G6" s="16">
        <v>67.44</v>
      </c>
      <c r="H6" s="16">
        <v>22.09</v>
      </c>
      <c r="I6" s="16">
        <v>11.29</v>
      </c>
      <c r="J6" s="19" t="s">
        <v>50</v>
      </c>
      <c r="K6" s="16">
        <v>68.900000000000006</v>
      </c>
      <c r="L6" s="16">
        <v>14.2</v>
      </c>
      <c r="M6" s="16">
        <v>15.1</v>
      </c>
      <c r="N6" s="17"/>
      <c r="O6">
        <f>G6-K6</f>
        <v>-1.460000000000008</v>
      </c>
      <c r="P6">
        <f t="shared" si="4"/>
        <v>7.8900000000000006</v>
      </c>
      <c r="Q6">
        <f t="shared" si="4"/>
        <v>-3.8100000000000005</v>
      </c>
      <c r="R6">
        <f t="shared" si="5"/>
        <v>2.1316000000000233</v>
      </c>
      <c r="S6">
        <f t="shared" si="0"/>
        <v>62.252100000000006</v>
      </c>
      <c r="T6">
        <f t="shared" si="0"/>
        <v>14.516100000000003</v>
      </c>
      <c r="U6">
        <f t="shared" si="6"/>
        <v>8.882555938467263</v>
      </c>
      <c r="V6">
        <f>(1-U6/U4)*100</f>
        <v>6.9615995523698793</v>
      </c>
      <c r="W6" s="6">
        <f t="shared" si="7"/>
        <v>30.026748613265603</v>
      </c>
      <c r="X6" s="6">
        <f t="shared" ref="X6:X12" si="9">D6-D5</f>
        <v>49</v>
      </c>
      <c r="Y6" s="3">
        <f>G6-K4</f>
        <v>-0.71999999999999886</v>
      </c>
      <c r="Z6" s="3">
        <f>H6-L4</f>
        <v>8.11</v>
      </c>
      <c r="AA6" s="3">
        <f>I6-M4</f>
        <v>-4.49</v>
      </c>
      <c r="AB6" s="3">
        <f t="shared" si="1"/>
        <v>0.51839999999999842</v>
      </c>
      <c r="AC6" s="3">
        <f t="shared" si="2"/>
        <v>65.772099999999995</v>
      </c>
      <c r="AD6" s="3">
        <f t="shared" si="2"/>
        <v>20.160100000000003</v>
      </c>
      <c r="AE6" s="3">
        <f t="shared" si="3"/>
        <v>9.2978814791327604</v>
      </c>
      <c r="AF6" s="3">
        <f>(1-AE6/AE4)*100</f>
        <v>2.6113624994037021</v>
      </c>
      <c r="AG6" s="8">
        <f t="shared" si="8"/>
        <v>26.7549787909713</v>
      </c>
      <c r="AH6" s="55">
        <f>(1-E6/E5)*100</f>
        <v>18.449129913674088</v>
      </c>
      <c r="AI6">
        <f t="shared" ref="AI6:AI12" si="10">(1-U6/U5)*100</f>
        <v>1.5378678721844619</v>
      </c>
      <c r="AJ6" s="6">
        <f t="shared" ref="AJ6:AJ12" si="11">(AH6*100+((100-AH6)*AI6))/100</f>
        <v>19.703274544218583</v>
      </c>
    </row>
    <row r="7" spans="1:36" ht="16">
      <c r="A7" s="11" t="s">
        <v>76</v>
      </c>
      <c r="B7" s="11" t="s">
        <v>75</v>
      </c>
      <c r="C7" s="11">
        <v>3</v>
      </c>
      <c r="D7" s="33">
        <v>42509</v>
      </c>
      <c r="E7" s="10">
        <v>41.490900000000003</v>
      </c>
      <c r="F7">
        <f>(1-E7/E4)*100</f>
        <v>27.434029186663111</v>
      </c>
      <c r="G7" s="10">
        <v>68.209999999999994</v>
      </c>
      <c r="H7" s="10">
        <v>24.61</v>
      </c>
      <c r="I7" s="10">
        <v>11.67</v>
      </c>
      <c r="J7" s="11" t="s">
        <v>50</v>
      </c>
      <c r="K7" s="10">
        <v>67.06</v>
      </c>
      <c r="L7" s="10">
        <v>15.99</v>
      </c>
      <c r="M7" s="10">
        <v>13.92</v>
      </c>
      <c r="N7" s="13"/>
      <c r="O7">
        <f t="shared" si="4"/>
        <v>1.1499999999999915</v>
      </c>
      <c r="P7">
        <f t="shared" si="4"/>
        <v>8.6199999999999992</v>
      </c>
      <c r="Q7">
        <f t="shared" si="4"/>
        <v>-2.25</v>
      </c>
      <c r="R7">
        <f t="shared" si="5"/>
        <v>1.3224999999999805</v>
      </c>
      <c r="S7">
        <f t="shared" si="0"/>
        <v>74.304399999999987</v>
      </c>
      <c r="T7">
        <f t="shared" si="0"/>
        <v>5.0625</v>
      </c>
      <c r="U7">
        <f t="shared" si="6"/>
        <v>8.9827278707528464</v>
      </c>
      <c r="V7">
        <f>(1-U7/U4)*100</f>
        <v>5.9123704324903104</v>
      </c>
      <c r="W7" s="6">
        <f t="shared" si="7"/>
        <v>31.724398189080389</v>
      </c>
      <c r="X7" s="6">
        <f t="shared" si="9"/>
        <v>28</v>
      </c>
      <c r="Y7" s="3">
        <f>G7-K4</f>
        <v>4.9999999999997158E-2</v>
      </c>
      <c r="Z7" s="3">
        <f>H7-L4</f>
        <v>10.629999999999999</v>
      </c>
      <c r="AA7" s="3">
        <f>I7-M4</f>
        <v>-4.1099999999999994</v>
      </c>
      <c r="AB7" s="3">
        <f t="shared" si="1"/>
        <v>2.499999999999716E-3</v>
      </c>
      <c r="AC7" s="3">
        <f t="shared" si="2"/>
        <v>112.99689999999998</v>
      </c>
      <c r="AD7" s="3">
        <f t="shared" si="2"/>
        <v>16.892099999999996</v>
      </c>
      <c r="AE7" s="3">
        <f t="shared" si="3"/>
        <v>11.39699521803883</v>
      </c>
      <c r="AF7" s="3">
        <f>(1-AE7/AE4)*100</f>
        <v>-19.375347854954605</v>
      </c>
      <c r="AG7" s="8">
        <f t="shared" si="8"/>
        <v>13.374119917254257</v>
      </c>
      <c r="AH7" s="55">
        <f t="shared" ref="AH7:AH8" si="12">(1-E7/E6)*100</f>
        <v>3.5142469786359154</v>
      </c>
      <c r="AI7">
        <f t="shared" si="10"/>
        <v>-1.1277377027458124</v>
      </c>
      <c r="AJ7" s="6">
        <f t="shared" si="11"/>
        <v>2.4261407640357855</v>
      </c>
    </row>
    <row r="8" spans="1:36" ht="16">
      <c r="A8" s="11" t="s">
        <v>76</v>
      </c>
      <c r="B8" s="11" t="s">
        <v>75</v>
      </c>
      <c r="C8" s="11">
        <v>4</v>
      </c>
      <c r="D8" s="33">
        <v>42605</v>
      </c>
      <c r="E8" s="10">
        <v>37.241900000000001</v>
      </c>
      <c r="F8">
        <f>(1-E8/E4)*100</f>
        <v>34.865364973205914</v>
      </c>
      <c r="G8" s="10">
        <v>70.63</v>
      </c>
      <c r="H8" s="10">
        <v>22.6</v>
      </c>
      <c r="I8" s="10">
        <v>11.3</v>
      </c>
      <c r="J8" s="11" t="s">
        <v>50</v>
      </c>
      <c r="K8" s="10">
        <v>68.400000000000006</v>
      </c>
      <c r="L8" s="10">
        <v>14.59</v>
      </c>
      <c r="M8" s="10">
        <v>15.61</v>
      </c>
      <c r="N8" s="13"/>
      <c r="O8">
        <f t="shared" si="4"/>
        <v>2.2299999999999898</v>
      </c>
      <c r="P8">
        <f t="shared" si="4"/>
        <v>8.0100000000000016</v>
      </c>
      <c r="Q8">
        <f t="shared" si="4"/>
        <v>-4.3099999999999987</v>
      </c>
      <c r="R8">
        <f t="shared" si="5"/>
        <v>4.9728999999999548</v>
      </c>
      <c r="S8">
        <f t="shared" si="0"/>
        <v>64.160100000000028</v>
      </c>
      <c r="T8">
        <f t="shared" si="0"/>
        <v>18.57609999999999</v>
      </c>
      <c r="U8">
        <f t="shared" si="6"/>
        <v>9.3653136626596751</v>
      </c>
      <c r="V8">
        <f>(1-U8/U4)*100</f>
        <v>1.9050587578347211</v>
      </c>
      <c r="W8" s="6">
        <f t="shared" si="7"/>
        <v>36.106218042167541</v>
      </c>
      <c r="X8" s="6">
        <f t="shared" si="9"/>
        <v>96</v>
      </c>
      <c r="Y8" s="3">
        <f>G8-K4</f>
        <v>2.4699999999999989</v>
      </c>
      <c r="Z8" s="3">
        <f>H8-L4</f>
        <v>8.620000000000001</v>
      </c>
      <c r="AA8" s="3">
        <f>I8-M4</f>
        <v>-4.4799999999999986</v>
      </c>
      <c r="AB8" s="3">
        <f t="shared" si="1"/>
        <v>6.100899999999994</v>
      </c>
      <c r="AC8" s="3">
        <f t="shared" si="2"/>
        <v>74.304400000000015</v>
      </c>
      <c r="AD8" s="3">
        <f t="shared" si="2"/>
        <v>20.070399999999989</v>
      </c>
      <c r="AE8" s="3">
        <f t="shared" si="3"/>
        <v>10.023756780768377</v>
      </c>
      <c r="AF8" s="3">
        <f>(1-AE8/AE4)*100</f>
        <v>-4.9916604881748317</v>
      </c>
      <c r="AG8" s="8">
        <f t="shared" si="8"/>
        <v>31.614065132456549</v>
      </c>
      <c r="AH8" s="55">
        <f t="shared" si="12"/>
        <v>10.240799789833444</v>
      </c>
      <c r="AI8">
        <f t="shared" si="10"/>
        <v>-4.25912704260476</v>
      </c>
      <c r="AJ8" s="6">
        <f t="shared" si="11"/>
        <v>6.4178414204564911</v>
      </c>
    </row>
    <row r="9" spans="1:36" ht="16">
      <c r="A9" s="11" t="s">
        <v>143</v>
      </c>
      <c r="B9" s="11"/>
      <c r="C9" s="11">
        <v>5</v>
      </c>
      <c r="D9" s="33">
        <v>42670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W9" s="6"/>
      <c r="X9" s="6">
        <f t="shared" si="9"/>
        <v>65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143</v>
      </c>
      <c r="B10" s="11"/>
      <c r="C10" s="11">
        <v>6</v>
      </c>
      <c r="D10" s="33">
        <v>42705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9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>
        <f t="shared" si="11"/>
        <v>0</v>
      </c>
    </row>
    <row r="11" spans="1:36" ht="16">
      <c r="A11" s="11" t="s">
        <v>76</v>
      </c>
      <c r="B11" s="11" t="s">
        <v>75</v>
      </c>
      <c r="C11" s="11">
        <v>7</v>
      </c>
      <c r="D11" s="33">
        <v>42773</v>
      </c>
      <c r="E11" s="10">
        <v>38.195300000000003</v>
      </c>
      <c r="F11">
        <f>(1-E11/E4)*100</f>
        <v>33.197905444166167</v>
      </c>
      <c r="G11" s="10">
        <v>70.319999999999993</v>
      </c>
      <c r="H11" s="10">
        <v>20.170000000000002</v>
      </c>
      <c r="I11" s="10">
        <v>10.220000000000001</v>
      </c>
      <c r="J11" s="11" t="s">
        <v>50</v>
      </c>
      <c r="K11" s="10">
        <v>69.33</v>
      </c>
      <c r="L11" s="10">
        <v>14.76</v>
      </c>
      <c r="M11" s="10">
        <v>17.28</v>
      </c>
      <c r="N11" s="13"/>
      <c r="O11">
        <f t="shared" si="4"/>
        <v>0.98999999999999488</v>
      </c>
      <c r="P11">
        <f t="shared" si="4"/>
        <v>5.4100000000000019</v>
      </c>
      <c r="Q11">
        <f t="shared" si="4"/>
        <v>-7.0600000000000005</v>
      </c>
      <c r="R11">
        <f t="shared" si="5"/>
        <v>0.98009999999998987</v>
      </c>
      <c r="S11">
        <f t="shared" si="5"/>
        <v>29.268100000000022</v>
      </c>
      <c r="T11">
        <f t="shared" si="5"/>
        <v>49.843600000000009</v>
      </c>
      <c r="U11">
        <f>SQRT(R11+S11+T11)</f>
        <v>8.9494022146733361</v>
      </c>
      <c r="V11">
        <f>(1-U11/U4)*100</f>
        <v>6.2614327696131173</v>
      </c>
      <c r="W11" s="6">
        <f t="shared" si="7"/>
        <v>37.380673683473084</v>
      </c>
      <c r="X11" s="6">
        <f t="shared" si="9"/>
        <v>68</v>
      </c>
      <c r="Y11" s="3">
        <f>G11-K4</f>
        <v>2.1599999999999966</v>
      </c>
      <c r="Z11" s="3">
        <f>H11-L4</f>
        <v>6.1900000000000013</v>
      </c>
      <c r="AA11" s="3">
        <f>I11-M4</f>
        <v>-5.5599999999999987</v>
      </c>
      <c r="AB11" s="3">
        <f t="shared" si="1"/>
        <v>4.6655999999999853</v>
      </c>
      <c r="AC11" s="3">
        <f>Z11*Z11</f>
        <v>38.316100000000013</v>
      </c>
      <c r="AD11" s="3">
        <f>AA11*AA11</f>
        <v>30.913599999999985</v>
      </c>
      <c r="AE11" s="3">
        <f t="shared" si="3"/>
        <v>8.5962375490676131</v>
      </c>
      <c r="AF11" s="3">
        <f>(1-AE11/AE4)*100</f>
        <v>9.9605792551739505</v>
      </c>
      <c r="AG11" s="8">
        <f t="shared" si="8"/>
        <v>39.851781016516242</v>
      </c>
      <c r="AH11" s="55"/>
      <c r="AJ11" s="6">
        <f t="shared" si="11"/>
        <v>0</v>
      </c>
    </row>
    <row r="12" spans="1:36" ht="16">
      <c r="A12" s="11" t="s">
        <v>76</v>
      </c>
      <c r="B12" s="11" t="s">
        <v>75</v>
      </c>
      <c r="C12" s="11">
        <v>8</v>
      </c>
      <c r="D12" s="33">
        <v>42810</v>
      </c>
      <c r="E12" s="10">
        <v>33.028100000000002</v>
      </c>
      <c r="F12">
        <f>(1-E12/E4)*100</f>
        <v>42.235137328426909</v>
      </c>
      <c r="G12" s="10">
        <v>70.56</v>
      </c>
      <c r="H12" s="10">
        <v>18.350000000000001</v>
      </c>
      <c r="I12" s="10">
        <v>9.59</v>
      </c>
      <c r="J12" s="11" t="s">
        <v>50</v>
      </c>
      <c r="K12" s="10">
        <v>70.290000000000006</v>
      </c>
      <c r="L12" s="10">
        <v>13.07</v>
      </c>
      <c r="M12" s="10">
        <v>14.35</v>
      </c>
      <c r="N12" s="13"/>
      <c r="O12">
        <f t="shared" si="4"/>
        <v>0.26999999999999602</v>
      </c>
      <c r="P12">
        <f t="shared" si="4"/>
        <v>5.2800000000000011</v>
      </c>
      <c r="Q12">
        <f t="shared" si="4"/>
        <v>-4.76</v>
      </c>
      <c r="R12">
        <f t="shared" si="5"/>
        <v>7.2899999999997855E-2</v>
      </c>
      <c r="S12">
        <f t="shared" si="5"/>
        <v>27.878400000000013</v>
      </c>
      <c r="T12">
        <f t="shared" si="5"/>
        <v>22.657599999999999</v>
      </c>
      <c r="U12">
        <f>SQRT(R12+S12+T12)</f>
        <v>7.1139932527378749</v>
      </c>
      <c r="V12">
        <f>(1-U12/U4)*100</f>
        <v>25.486024786670182</v>
      </c>
      <c r="W12" s="6">
        <f t="shared" si="7"/>
        <v>56.957104546890022</v>
      </c>
      <c r="X12" s="6">
        <f t="shared" si="9"/>
        <v>37</v>
      </c>
      <c r="Y12" s="3">
        <f>G12-K4</f>
        <v>2.4000000000000057</v>
      </c>
      <c r="Z12" s="3">
        <f>H12-L4</f>
        <v>4.370000000000001</v>
      </c>
      <c r="AA12" s="3">
        <f>I12-M4</f>
        <v>-6.1899999999999995</v>
      </c>
      <c r="AB12" s="3">
        <f t="shared" si="1"/>
        <v>5.7600000000000273</v>
      </c>
      <c r="AC12" s="3">
        <f>Z12*Z12</f>
        <v>19.096900000000009</v>
      </c>
      <c r="AD12" s="3">
        <f>AA12*AA12</f>
        <v>38.316099999999992</v>
      </c>
      <c r="AE12" s="3">
        <f t="shared" si="3"/>
        <v>7.9481444375401251</v>
      </c>
      <c r="AF12" s="3">
        <f>(1-AE12/AE4)*100</f>
        <v>16.748889608111593</v>
      </c>
      <c r="AG12" s="8">
        <f t="shared" si="8"/>
        <v>51.910110409565952</v>
      </c>
      <c r="AH12" s="55">
        <f>(1-E12/E11)*100</f>
        <v>13.528366055509444</v>
      </c>
      <c r="AI12">
        <f t="shared" si="10"/>
        <v>20.5087325154092</v>
      </c>
      <c r="AJ12" s="6">
        <f t="shared" si="11"/>
        <v>31.262602162888797</v>
      </c>
    </row>
    <row r="13" spans="1:36">
      <c r="A13" s="11"/>
      <c r="B13" s="11"/>
      <c r="C13" s="11">
        <v>8</v>
      </c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4"/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ref="W13:W18" si="13">(F13*100+((100-F13)*V13))/100</f>
        <v>100</v>
      </c>
      <c r="X13" s="6"/>
      <c r="Y13" s="3">
        <f>G13-K4</f>
        <v>-68.16</v>
      </c>
      <c r="Z13" s="3">
        <f>H13-L4</f>
        <v>-13.98</v>
      </c>
      <c r="AA13" s="3">
        <f>I13-M4</f>
        <v>-15.78</v>
      </c>
      <c r="AB13" s="3">
        <f t="shared" si="1"/>
        <v>4645.7855999999992</v>
      </c>
      <c r="AC13" s="3">
        <f t="shared" si="2"/>
        <v>195.44040000000001</v>
      </c>
      <c r="AD13" s="3">
        <f t="shared" si="2"/>
        <v>249.00839999999997</v>
      </c>
      <c r="AE13" s="3">
        <f t="shared" si="3"/>
        <v>71.345878647613546</v>
      </c>
      <c r="AF13" s="3">
        <f>(1-AE13/AE4)*100</f>
        <v>-647.29688998165796</v>
      </c>
      <c r="AG13" s="8">
        <f t="shared" si="8"/>
        <v>-647.29688998165796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 t="shared" si="5"/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-68.16</v>
      </c>
      <c r="Z14" s="3">
        <f>H14-L4</f>
        <v>-13.98</v>
      </c>
      <c r="AA14" s="3">
        <f>I14-M4</f>
        <v>-15.78</v>
      </c>
      <c r="AB14" s="3">
        <f t="shared" si="1"/>
        <v>4645.7855999999992</v>
      </c>
      <c r="AC14" s="3">
        <f t="shared" si="2"/>
        <v>195.44040000000001</v>
      </c>
      <c r="AD14" s="3">
        <f t="shared" si="2"/>
        <v>249.00839999999997</v>
      </c>
      <c r="AE14" s="3">
        <f t="shared" si="3"/>
        <v>71.345878647613546</v>
      </c>
      <c r="AF14" s="3">
        <f>(1-AE14/AE5)*100</f>
        <v>-626.51949118938512</v>
      </c>
      <c r="AG14" s="8">
        <f t="shared" si="8"/>
        <v>-626.51949118938512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4"/>
        <v>0</v>
      </c>
      <c r="Q15">
        <f t="shared" si="4"/>
        <v>0</v>
      </c>
      <c r="R15">
        <f t="shared" si="5"/>
        <v>0</v>
      </c>
      <c r="S15">
        <f t="shared" si="0"/>
        <v>0</v>
      </c>
      <c r="T15">
        <f t="shared" si="0"/>
        <v>0</v>
      </c>
      <c r="U15">
        <f t="shared" si="6"/>
        <v>0</v>
      </c>
      <c r="V15">
        <f>(1-U15/U4)*100</f>
        <v>100</v>
      </c>
      <c r="W15" s="6">
        <f t="shared" si="13"/>
        <v>100</v>
      </c>
      <c r="X15" s="6"/>
      <c r="Y15" s="3">
        <f>G15-K4</f>
        <v>-68.16</v>
      </c>
      <c r="Z15" s="3">
        <f>H15-L4</f>
        <v>-13.98</v>
      </c>
      <c r="AA15" s="3">
        <f>I15-M4</f>
        <v>-15.78</v>
      </c>
      <c r="AB15" s="3">
        <f t="shared" si="1"/>
        <v>4645.7855999999992</v>
      </c>
      <c r="AC15" s="3">
        <f t="shared" si="2"/>
        <v>195.44040000000001</v>
      </c>
      <c r="AD15" s="3">
        <f t="shared" si="2"/>
        <v>249.00839999999997</v>
      </c>
      <c r="AE15" s="3">
        <f t="shared" si="3"/>
        <v>71.345878647613546</v>
      </c>
      <c r="AF15" s="3">
        <f>(1-AE15/AE6)*100</f>
        <v>-667.33478274309186</v>
      </c>
      <c r="AG15" s="8">
        <f t="shared" si="8"/>
        <v>-667.33478274309198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 t="shared" si="4"/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 t="shared" si="6"/>
        <v>0</v>
      </c>
      <c r="V16">
        <f>(1-U16/U4)*100</f>
        <v>100</v>
      </c>
      <c r="W16" s="6">
        <f t="shared" si="13"/>
        <v>100</v>
      </c>
      <c r="X16" s="6"/>
      <c r="Y16" s="3">
        <f>G16-K4</f>
        <v>-68.16</v>
      </c>
      <c r="Z16" s="3">
        <f>H16-L4</f>
        <v>-13.98</v>
      </c>
      <c r="AA16" s="3">
        <f>I16-M4</f>
        <v>-15.78</v>
      </c>
      <c r="AB16" s="3">
        <f t="shared" si="1"/>
        <v>4645.7855999999992</v>
      </c>
      <c r="AC16" s="3">
        <f t="shared" si="2"/>
        <v>195.44040000000001</v>
      </c>
      <c r="AD16" s="3">
        <f t="shared" si="2"/>
        <v>249.00839999999997</v>
      </c>
      <c r="AE16" s="3">
        <f t="shared" si="3"/>
        <v>71.345878647613546</v>
      </c>
      <c r="AF16" s="3">
        <f>(1-AE16/AE7)*100</f>
        <v>-526.00604179151867</v>
      </c>
      <c r="AG16" s="8">
        <f t="shared" si="8"/>
        <v>-526.00604179151867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4"/>
        <v>0</v>
      </c>
      <c r="P17">
        <f t="shared" si="4"/>
        <v>0</v>
      </c>
      <c r="Q17">
        <f t="shared" si="4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13"/>
        <v>100</v>
      </c>
      <c r="X17" s="6"/>
      <c r="Y17" s="3">
        <f>G17-K4</f>
        <v>-68.16</v>
      </c>
      <c r="Z17" s="3">
        <f>H17-L4</f>
        <v>-13.98</v>
      </c>
      <c r="AA17" s="3">
        <f>I17-M4</f>
        <v>-15.78</v>
      </c>
      <c r="AB17" s="3">
        <f t="shared" si="1"/>
        <v>4645.7855999999992</v>
      </c>
      <c r="AC17" s="3">
        <f t="shared" si="2"/>
        <v>195.44040000000001</v>
      </c>
      <c r="AD17" s="3">
        <f>AA17*AA17</f>
        <v>249.00839999999997</v>
      </c>
      <c r="AE17" s="3">
        <f t="shared" si="3"/>
        <v>71.345878647613546</v>
      </c>
      <c r="AF17" s="3">
        <f>(1-AE17/AE8)*100</f>
        <v>-611.76785518677048</v>
      </c>
      <c r="AG17" s="8">
        <f t="shared" si="8"/>
        <v>-611.76785518677048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>G18-K18</f>
        <v>0</v>
      </c>
      <c r="P18">
        <f t="shared" si="4"/>
        <v>0</v>
      </c>
      <c r="Q18">
        <f t="shared" si="4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13"/>
        <v>100</v>
      </c>
      <c r="X18" s="6"/>
      <c r="AJ18" s="6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18"/>
  <sheetViews>
    <sheetView topLeftCell="V1" zoomScale="150" zoomScaleNormal="150" workbookViewId="0">
      <selection activeCell="AF16" sqref="AF16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78</v>
      </c>
      <c r="B4" s="11" t="s">
        <v>77</v>
      </c>
      <c r="C4" s="11">
        <v>0</v>
      </c>
      <c r="D4" s="33">
        <v>42432</v>
      </c>
      <c r="E4" s="16">
        <v>15.633800000000001</v>
      </c>
      <c r="F4" s="18">
        <f>(1-E4/E4)*100</f>
        <v>0</v>
      </c>
      <c r="G4" s="10">
        <v>51.74</v>
      </c>
      <c r="H4" s="10">
        <v>23.71</v>
      </c>
      <c r="I4" s="10">
        <v>9.92</v>
      </c>
      <c r="J4" s="11" t="s">
        <v>39</v>
      </c>
      <c r="K4" s="10">
        <v>69.77</v>
      </c>
      <c r="L4" s="10">
        <v>18.329999999999998</v>
      </c>
      <c r="M4" s="10">
        <v>14.09</v>
      </c>
      <c r="N4" s="13">
        <v>0</v>
      </c>
      <c r="O4">
        <f>G4-K4</f>
        <v>-18.029999999999994</v>
      </c>
      <c r="P4">
        <f>H4-L4</f>
        <v>5.3800000000000026</v>
      </c>
      <c r="Q4">
        <f>I4-M4</f>
        <v>-4.17</v>
      </c>
      <c r="R4">
        <f>O4*O4</f>
        <v>325.08089999999976</v>
      </c>
      <c r="S4">
        <f t="shared" ref="S4:T16" si="0">P4*P4</f>
        <v>28.944400000000027</v>
      </c>
      <c r="T4">
        <f t="shared" si="0"/>
        <v>17.3889</v>
      </c>
      <c r="U4">
        <f>SQRT(R4+S4+T4)</f>
        <v>19.272109381175682</v>
      </c>
      <c r="W4" s="6"/>
      <c r="X4" s="6"/>
      <c r="Y4" s="3">
        <f>G4-K4</f>
        <v>-18.029999999999994</v>
      </c>
      <c r="Z4" s="3">
        <f>H4-L4</f>
        <v>5.3800000000000026</v>
      </c>
      <c r="AA4" s="3">
        <f>I4-M4</f>
        <v>-4.17</v>
      </c>
      <c r="AB4" s="3">
        <f t="shared" ref="AB4:AD15" si="1">Y4*Y4</f>
        <v>325.08089999999976</v>
      </c>
      <c r="AC4" s="3">
        <f t="shared" si="1"/>
        <v>28.944400000000027</v>
      </c>
      <c r="AD4" s="3">
        <f t="shared" si="1"/>
        <v>17.3889</v>
      </c>
      <c r="AE4" s="3">
        <f t="shared" ref="AE4:AE15" si="2">SQRT(AB4+AC4+AD4)</f>
        <v>19.272109381175682</v>
      </c>
      <c r="AF4" s="3"/>
      <c r="AG4" s="8"/>
      <c r="AH4" s="54"/>
      <c r="AJ4" s="6"/>
    </row>
    <row r="5" spans="1:36" ht="16">
      <c r="A5" s="11" t="s">
        <v>78</v>
      </c>
      <c r="B5" s="11" t="s">
        <v>77</v>
      </c>
      <c r="C5" s="19">
        <v>1</v>
      </c>
      <c r="D5" s="36">
        <v>42471</v>
      </c>
      <c r="E5" s="16">
        <v>12.190899999999999</v>
      </c>
      <c r="F5" s="18">
        <f>(1-E5/E4)*100</f>
        <v>22.022157121109398</v>
      </c>
      <c r="G5" s="16">
        <v>55.47</v>
      </c>
      <c r="H5" s="16">
        <v>22.94</v>
      </c>
      <c r="I5" s="16">
        <v>14.31</v>
      </c>
      <c r="J5" s="19" t="s">
        <v>39</v>
      </c>
      <c r="K5" s="10">
        <v>71.16</v>
      </c>
      <c r="L5" s="10">
        <v>17.48</v>
      </c>
      <c r="M5" s="10">
        <v>17.73</v>
      </c>
      <c r="N5" s="17"/>
      <c r="O5">
        <f t="shared" ref="O5:Q16" si="3">G5-K5</f>
        <v>-15.689999999999998</v>
      </c>
      <c r="P5">
        <f t="shared" si="3"/>
        <v>5.4600000000000009</v>
      </c>
      <c r="Q5">
        <f t="shared" si="3"/>
        <v>-3.42</v>
      </c>
      <c r="R5">
        <f t="shared" ref="R5:T13" si="4">O5*O5</f>
        <v>246.17609999999993</v>
      </c>
      <c r="S5">
        <f t="shared" si="0"/>
        <v>29.811600000000009</v>
      </c>
      <c r="T5">
        <f t="shared" si="0"/>
        <v>11.696399999999999</v>
      </c>
      <c r="U5">
        <f t="shared" ref="U5:U14" si="5">SQRT(R5+S5+T5)</f>
        <v>16.961252901834815</v>
      </c>
      <c r="V5">
        <f>(1-U5/U4)*100</f>
        <v>11.990677479228252</v>
      </c>
      <c r="W5" s="6">
        <f t="shared" ref="W5:W16" si="6">(F5*100+((100-F5)*V5))/100</f>
        <v>31.372228765976523</v>
      </c>
      <c r="X5" s="6">
        <f>D5-D4</f>
        <v>39</v>
      </c>
      <c r="Y5" s="3">
        <f>G5-K4</f>
        <v>-14.299999999999997</v>
      </c>
      <c r="Z5" s="3">
        <f>H5-L4</f>
        <v>4.610000000000003</v>
      </c>
      <c r="AA5" s="3">
        <f>I5-M4</f>
        <v>0.22000000000000064</v>
      </c>
      <c r="AB5" s="3">
        <f t="shared" si="1"/>
        <v>204.48999999999992</v>
      </c>
      <c r="AC5" s="3">
        <f t="shared" si="1"/>
        <v>21.252100000000027</v>
      </c>
      <c r="AD5" s="3">
        <f t="shared" si="1"/>
        <v>4.8400000000000283E-2</v>
      </c>
      <c r="AE5" s="3">
        <f t="shared" si="2"/>
        <v>15.026326896484049</v>
      </c>
      <c r="AF5" s="3">
        <f>(1-AE5/AE4)*100</f>
        <v>22.030709771908853</v>
      </c>
      <c r="AG5" s="8">
        <f t="shared" ref="AG5:AG15" si="7">(F5*100+((100-F5)*AF5))/100</f>
        <v>39.201229372152881</v>
      </c>
      <c r="AH5" s="55">
        <f>(1-E5/E4)*100</f>
        <v>22.022157121109398</v>
      </c>
      <c r="AI5">
        <f>(1-U5/U4)*100</f>
        <v>11.990677479228252</v>
      </c>
      <c r="AJ5" s="6">
        <f>(AH5*100+((100-AH5)*AI5))/100</f>
        <v>31.372228765976523</v>
      </c>
    </row>
    <row r="6" spans="1:36" ht="16">
      <c r="A6" s="11" t="s">
        <v>78</v>
      </c>
      <c r="B6" s="11" t="s">
        <v>77</v>
      </c>
      <c r="C6" s="19">
        <v>2</v>
      </c>
      <c r="D6" s="36">
        <v>42495</v>
      </c>
      <c r="E6" s="16">
        <v>11.98</v>
      </c>
      <c r="F6" s="18">
        <f>(1-E6/E4)*100</f>
        <v>23.3711573641725</v>
      </c>
      <c r="G6" s="16">
        <v>54.75</v>
      </c>
      <c r="H6" s="16">
        <v>21.13</v>
      </c>
      <c r="I6" s="16">
        <v>14.1</v>
      </c>
      <c r="J6" s="19" t="s">
        <v>39</v>
      </c>
      <c r="K6" s="16">
        <v>69.94</v>
      </c>
      <c r="L6" s="16">
        <v>17.91</v>
      </c>
      <c r="M6" s="16">
        <v>15.03</v>
      </c>
      <c r="N6" s="17"/>
      <c r="O6">
        <f>G6-K6</f>
        <v>-15.189999999999998</v>
      </c>
      <c r="P6">
        <f t="shared" si="3"/>
        <v>3.2199999999999989</v>
      </c>
      <c r="Q6">
        <f t="shared" si="3"/>
        <v>-0.92999999999999972</v>
      </c>
      <c r="R6">
        <f t="shared" si="4"/>
        <v>230.73609999999994</v>
      </c>
      <c r="S6">
        <f t="shared" si="0"/>
        <v>10.368399999999992</v>
      </c>
      <c r="T6">
        <f t="shared" si="0"/>
        <v>0.86489999999999945</v>
      </c>
      <c r="U6">
        <f t="shared" si="5"/>
        <v>15.55536563376123</v>
      </c>
      <c r="V6">
        <f>(1-U6/U4)*100</f>
        <v>19.285609446804173</v>
      </c>
      <c r="W6" s="6">
        <f t="shared" si="6"/>
        <v>38.149496678524351</v>
      </c>
      <c r="X6" s="6">
        <f t="shared" ref="X6:X16" si="8">D6-D5</f>
        <v>24</v>
      </c>
      <c r="Y6" s="3">
        <f>G6-K4</f>
        <v>-15.019999999999996</v>
      </c>
      <c r="Z6" s="3">
        <f>H6-L4</f>
        <v>2.8000000000000007</v>
      </c>
      <c r="AA6" s="3">
        <f>I6-M4</f>
        <v>9.9999999999997868E-3</v>
      </c>
      <c r="AB6" s="3">
        <f t="shared" si="1"/>
        <v>225.60039999999989</v>
      </c>
      <c r="AC6" s="3">
        <f t="shared" si="1"/>
        <v>7.8400000000000043</v>
      </c>
      <c r="AD6" s="3">
        <f t="shared" si="1"/>
        <v>9.9999999999995736E-5</v>
      </c>
      <c r="AE6" s="3">
        <f t="shared" si="2"/>
        <v>15.27875976642083</v>
      </c>
      <c r="AF6" s="3">
        <f>(1-AE6/AE4)*100</f>
        <v>20.720874584986603</v>
      </c>
      <c r="AG6" s="8">
        <f t="shared" si="7"/>
        <v>39.249323742669056</v>
      </c>
      <c r="AH6" s="55">
        <f>(1-E6/E5)*100</f>
        <v>1.7299789187016468</v>
      </c>
      <c r="AI6">
        <f t="shared" ref="AI6:AI16" si="9">(1-U6/U5)*100</f>
        <v>8.2888173191586585</v>
      </c>
      <c r="AJ6" s="6">
        <f t="shared" ref="AJ6:AJ16" si="10">(AH6*100+((100-AH6)*AI6))/100</f>
        <v>9.875401445629171</v>
      </c>
    </row>
    <row r="7" spans="1:36" ht="16">
      <c r="A7" s="11" t="s">
        <v>78</v>
      </c>
      <c r="B7" s="11" t="s">
        <v>77</v>
      </c>
      <c r="C7" s="11">
        <v>3</v>
      </c>
      <c r="D7" s="33">
        <v>42527</v>
      </c>
      <c r="E7" s="10">
        <v>7.9770000000000003</v>
      </c>
      <c r="F7">
        <f>(1-E7/E4)*100</f>
        <v>48.975936752421035</v>
      </c>
      <c r="G7" s="10">
        <v>55.16</v>
      </c>
      <c r="H7" s="10">
        <v>21.01</v>
      </c>
      <c r="I7" s="10">
        <v>10.95</v>
      </c>
      <c r="J7" s="11" t="s">
        <v>39</v>
      </c>
      <c r="K7" s="10">
        <v>64.16</v>
      </c>
      <c r="L7" s="10">
        <v>16.329999999999998</v>
      </c>
      <c r="M7" s="10">
        <v>11.45</v>
      </c>
      <c r="N7" s="13"/>
      <c r="O7">
        <f t="shared" si="3"/>
        <v>-9</v>
      </c>
      <c r="P7">
        <f t="shared" si="3"/>
        <v>4.6800000000000033</v>
      </c>
      <c r="Q7">
        <f t="shared" si="3"/>
        <v>-0.5</v>
      </c>
      <c r="R7">
        <f t="shared" si="4"/>
        <v>81</v>
      </c>
      <c r="S7">
        <f t="shared" si="0"/>
        <v>21.902400000000032</v>
      </c>
      <c r="T7">
        <f t="shared" si="0"/>
        <v>0.25</v>
      </c>
      <c r="U7">
        <f t="shared" si="5"/>
        <v>10.15639699893619</v>
      </c>
      <c r="V7">
        <f>(1-U7/U4)*100</f>
        <v>47.300024101894103</v>
      </c>
      <c r="W7" s="6">
        <f>(F7*100+((100-F7)*V7))/100</f>
        <v>73.110330966291585</v>
      </c>
      <c r="X7" s="6">
        <f t="shared" si="8"/>
        <v>32</v>
      </c>
      <c r="Y7" s="3">
        <f>G7-K4</f>
        <v>-14.61</v>
      </c>
      <c r="Z7" s="3">
        <f>H7-L4</f>
        <v>2.6800000000000033</v>
      </c>
      <c r="AA7" s="3">
        <f>I7-M4</f>
        <v>-3.1400000000000006</v>
      </c>
      <c r="AB7" s="3">
        <f t="shared" si="1"/>
        <v>213.45209999999997</v>
      </c>
      <c r="AC7" s="3">
        <f t="shared" si="1"/>
        <v>7.1824000000000172</v>
      </c>
      <c r="AD7" s="3">
        <f t="shared" si="1"/>
        <v>9.8596000000000039</v>
      </c>
      <c r="AE7" s="3">
        <f t="shared" si="2"/>
        <v>15.182032143293599</v>
      </c>
      <c r="AF7" s="3">
        <f>(1-AE7/AE4)*100</f>
        <v>21.2227792868233</v>
      </c>
      <c r="AG7" s="8">
        <f t="shared" si="7"/>
        <v>59.804661078623852</v>
      </c>
      <c r="AH7" s="55">
        <f t="shared" ref="AH7:AH16" si="11">(1-E7/E6)*100</f>
        <v>33.414023372287147</v>
      </c>
      <c r="AI7">
        <f t="shared" si="9"/>
        <v>34.708079269491201</v>
      </c>
      <c r="AJ7" s="6">
        <f t="shared" si="10"/>
        <v>56.524736922598606</v>
      </c>
    </row>
    <row r="8" spans="1:36" ht="16">
      <c r="A8" s="11" t="s">
        <v>78</v>
      </c>
      <c r="B8" s="11" t="s">
        <v>77</v>
      </c>
      <c r="C8" s="11">
        <v>4</v>
      </c>
      <c r="D8" s="33">
        <v>42653</v>
      </c>
      <c r="E8" s="10">
        <v>6.6340000000000003</v>
      </c>
      <c r="F8">
        <f>(1-E8/E4)*100</f>
        <v>57.566298660594349</v>
      </c>
      <c r="G8" s="10">
        <v>54.3</v>
      </c>
      <c r="H8" s="10">
        <v>21.17</v>
      </c>
      <c r="I8" s="10">
        <v>10.93</v>
      </c>
      <c r="J8" s="11" t="s">
        <v>39</v>
      </c>
      <c r="K8" s="10">
        <v>61.64</v>
      </c>
      <c r="L8" s="10">
        <v>16.77</v>
      </c>
      <c r="M8" s="10">
        <v>14.26</v>
      </c>
      <c r="N8" s="13"/>
      <c r="O8">
        <f t="shared" si="3"/>
        <v>-7.3400000000000034</v>
      </c>
      <c r="P8">
        <f t="shared" si="3"/>
        <v>4.4000000000000021</v>
      </c>
      <c r="Q8">
        <f t="shared" si="3"/>
        <v>-3.33</v>
      </c>
      <c r="R8">
        <f t="shared" si="4"/>
        <v>53.875600000000048</v>
      </c>
      <c r="S8">
        <f t="shared" si="0"/>
        <v>19.360000000000017</v>
      </c>
      <c r="T8">
        <f t="shared" si="0"/>
        <v>11.088900000000001</v>
      </c>
      <c r="U8">
        <f t="shared" si="5"/>
        <v>9.1828372521786559</v>
      </c>
      <c r="V8">
        <f>(1-U8/U4)*100</f>
        <v>52.351675311950395</v>
      </c>
      <c r="W8" s="6">
        <f t="shared" si="6"/>
        <v>79.781052208642734</v>
      </c>
      <c r="X8" s="6">
        <f t="shared" si="8"/>
        <v>126</v>
      </c>
      <c r="Y8" s="3">
        <f>G8-K4</f>
        <v>-15.469999999999999</v>
      </c>
      <c r="Z8" s="3">
        <f>H8-L4</f>
        <v>2.8400000000000034</v>
      </c>
      <c r="AA8" s="3">
        <f>I8-M4</f>
        <v>-3.16</v>
      </c>
      <c r="AB8" s="3">
        <f t="shared" si="1"/>
        <v>239.32089999999997</v>
      </c>
      <c r="AC8" s="3">
        <f t="shared" si="1"/>
        <v>8.0656000000000194</v>
      </c>
      <c r="AD8" s="3">
        <f t="shared" si="1"/>
        <v>9.9856000000000016</v>
      </c>
      <c r="AE8" s="3">
        <f t="shared" si="2"/>
        <v>16.042820824281495</v>
      </c>
      <c r="AF8" s="3">
        <f>(1-AE8/AE4)*100</f>
        <v>16.756279725396549</v>
      </c>
      <c r="AG8" s="8">
        <f t="shared" si="7"/>
        <v>64.676608354864499</v>
      </c>
      <c r="AH8" s="55">
        <f t="shared" si="11"/>
        <v>16.835903221762571</v>
      </c>
      <c r="AI8">
        <f t="shared" si="9"/>
        <v>9.5856803043392951</v>
      </c>
      <c r="AJ8" s="6">
        <f t="shared" si="10"/>
        <v>24.807747666915748</v>
      </c>
    </row>
    <row r="9" spans="1:36" ht="16">
      <c r="A9" s="11" t="s">
        <v>78</v>
      </c>
      <c r="B9" s="11" t="s">
        <v>77</v>
      </c>
      <c r="C9" s="11">
        <v>5</v>
      </c>
      <c r="D9" s="33">
        <v>42681</v>
      </c>
      <c r="E9" s="10">
        <v>6.3542199999999998</v>
      </c>
      <c r="F9">
        <f>(1-E9/E4)*100</f>
        <v>59.355882766825729</v>
      </c>
      <c r="G9" s="10">
        <v>54.97</v>
      </c>
      <c r="H9" s="10">
        <v>17.149999999999999</v>
      </c>
      <c r="I9" s="10">
        <v>12.24</v>
      </c>
      <c r="J9" s="11" t="s">
        <v>39</v>
      </c>
      <c r="K9" s="10">
        <v>62.33</v>
      </c>
      <c r="L9" s="10">
        <v>14.05</v>
      </c>
      <c r="M9" s="10">
        <v>14.47</v>
      </c>
      <c r="N9" s="13"/>
      <c r="O9">
        <f t="shared" si="3"/>
        <v>-7.3599999999999994</v>
      </c>
      <c r="P9">
        <f t="shared" si="3"/>
        <v>3.0999999999999979</v>
      </c>
      <c r="Q9">
        <f t="shared" si="3"/>
        <v>-2.2300000000000004</v>
      </c>
      <c r="R9">
        <f t="shared" si="4"/>
        <v>54.169599999999988</v>
      </c>
      <c r="S9">
        <f t="shared" si="4"/>
        <v>9.609999999999987</v>
      </c>
      <c r="T9">
        <f t="shared" si="4"/>
        <v>4.9729000000000019</v>
      </c>
      <c r="U9">
        <f>SQRT(R9+S9+T9)</f>
        <v>8.2917127301903051</v>
      </c>
      <c r="V9">
        <f>(1-U9/U4)*100</f>
        <v>56.975582868529393</v>
      </c>
      <c r="W9" s="6">
        <f t="shared" si="6"/>
        <v>82.513105462195156</v>
      </c>
      <c r="X9" s="6">
        <f t="shared" si="8"/>
        <v>28</v>
      </c>
      <c r="Y9" s="3">
        <f>G9-K4</f>
        <v>-14.799999999999997</v>
      </c>
      <c r="Z9" s="3">
        <f>H9-L4</f>
        <v>-1.1799999999999997</v>
      </c>
      <c r="AA9" s="3">
        <f>I9-M4</f>
        <v>-1.8499999999999996</v>
      </c>
      <c r="AB9" s="3">
        <f t="shared" si="1"/>
        <v>219.03999999999991</v>
      </c>
      <c r="AC9" s="3">
        <f>Z9*Z9</f>
        <v>1.3923999999999994</v>
      </c>
      <c r="AD9" s="3">
        <f>AA9*AA9</f>
        <v>3.4224999999999985</v>
      </c>
      <c r="AE9" s="3">
        <f t="shared" si="2"/>
        <v>14.961781311060522</v>
      </c>
      <c r="AF9" s="3">
        <f>(1-AE9/AE4)*100</f>
        <v>22.365626848949582</v>
      </c>
      <c r="AG9" s="8">
        <f t="shared" si="7"/>
        <v>68.446194363247102</v>
      </c>
      <c r="AH9" s="55">
        <f t="shared" si="11"/>
        <v>4.2173650889357983</v>
      </c>
      <c r="AI9">
        <f t="shared" si="9"/>
        <v>9.7042395233230216</v>
      </c>
      <c r="AJ9" s="6">
        <f t="shared" si="10"/>
        <v>13.512341402455485</v>
      </c>
    </row>
    <row r="10" spans="1:36" ht="16">
      <c r="A10" s="11" t="s">
        <v>78</v>
      </c>
      <c r="B10" s="11" t="s">
        <v>77</v>
      </c>
      <c r="C10" s="11">
        <v>6</v>
      </c>
      <c r="D10" s="33">
        <v>42709</v>
      </c>
      <c r="E10" s="10">
        <v>5.4768699999999999</v>
      </c>
      <c r="F10">
        <f>(1-E10/E4)*100</f>
        <v>64.96776215635353</v>
      </c>
      <c r="G10" s="10">
        <v>56.89</v>
      </c>
      <c r="H10" s="10">
        <v>17.12</v>
      </c>
      <c r="I10" s="10">
        <v>11.84</v>
      </c>
      <c r="J10" s="11" t="s">
        <v>39</v>
      </c>
      <c r="K10" s="10">
        <v>64.88</v>
      </c>
      <c r="L10" s="10">
        <v>15.57</v>
      </c>
      <c r="M10" s="10">
        <v>14.09</v>
      </c>
      <c r="N10" s="13"/>
      <c r="O10">
        <f t="shared" si="3"/>
        <v>-7.9899999999999949</v>
      </c>
      <c r="P10">
        <f t="shared" si="3"/>
        <v>1.5500000000000007</v>
      </c>
      <c r="Q10">
        <f t="shared" si="3"/>
        <v>-2.25</v>
      </c>
      <c r="R10">
        <f t="shared" si="4"/>
        <v>63.840099999999921</v>
      </c>
      <c r="S10">
        <f t="shared" si="4"/>
        <v>2.4025000000000021</v>
      </c>
      <c r="T10">
        <f t="shared" si="4"/>
        <v>5.0625</v>
      </c>
      <c r="U10">
        <f>SQRT(R10+S10+T10)</f>
        <v>8.4442347196178726</v>
      </c>
      <c r="V10">
        <f>(1-U10/U4)*100</f>
        <v>56.184169814509758</v>
      </c>
      <c r="W10" s="6">
        <f t="shared" si="6"/>
        <v>84.650334156250807</v>
      </c>
      <c r="X10" s="6">
        <f t="shared" si="8"/>
        <v>28</v>
      </c>
      <c r="Y10" s="3">
        <f>G10-K4</f>
        <v>-12.879999999999995</v>
      </c>
      <c r="Z10" s="3">
        <f>H10-L4</f>
        <v>-1.2099999999999973</v>
      </c>
      <c r="AA10" s="3">
        <f>I10-M4</f>
        <v>-2.25</v>
      </c>
      <c r="AB10" s="3">
        <f t="shared" si="1"/>
        <v>165.89439999999988</v>
      </c>
      <c r="AC10" s="3">
        <f>Z10*Z10</f>
        <v>1.4640999999999935</v>
      </c>
      <c r="AD10" s="3">
        <f>AA10*AA10</f>
        <v>5.0625</v>
      </c>
      <c r="AE10" s="3">
        <f t="shared" si="2"/>
        <v>13.13091771354919</v>
      </c>
      <c r="AF10" s="3">
        <f>(1-AE10/AE4)*100</f>
        <v>31.865695374399394</v>
      </c>
      <c r="AG10" s="8">
        <f t="shared" si="7"/>
        <v>76.131028350444979</v>
      </c>
      <c r="AH10" s="55">
        <f t="shared" si="11"/>
        <v>13.807359518556172</v>
      </c>
      <c r="AI10">
        <f t="shared" si="9"/>
        <v>-1.8394509601403763</v>
      </c>
      <c r="AJ10" s="6">
        <f t="shared" si="10"/>
        <v>12.221888165649911</v>
      </c>
    </row>
    <row r="11" spans="1:36" ht="16">
      <c r="A11" s="11" t="s">
        <v>78</v>
      </c>
      <c r="B11" s="11" t="s">
        <v>77</v>
      </c>
      <c r="C11" s="11">
        <v>7</v>
      </c>
      <c r="D11" s="33">
        <v>42744</v>
      </c>
      <c r="E11" s="10">
        <v>5.16892</v>
      </c>
      <c r="F11">
        <f>(1-E11/E4)*100</f>
        <v>66.937532781537442</v>
      </c>
      <c r="G11" s="10">
        <v>58.45</v>
      </c>
      <c r="H11" s="10">
        <v>17.46</v>
      </c>
      <c r="I11" s="10">
        <v>12.83</v>
      </c>
      <c r="J11" s="11" t="s">
        <v>39</v>
      </c>
      <c r="K11" s="10">
        <v>67.400000000000006</v>
      </c>
      <c r="L11" s="10">
        <v>16.7</v>
      </c>
      <c r="M11" s="10">
        <v>15.05</v>
      </c>
      <c r="N11" s="13"/>
      <c r="O11">
        <f t="shared" si="3"/>
        <v>-8.9500000000000028</v>
      </c>
      <c r="P11">
        <f t="shared" si="3"/>
        <v>0.76000000000000156</v>
      </c>
      <c r="Q11">
        <f t="shared" si="3"/>
        <v>-2.2200000000000006</v>
      </c>
      <c r="R11">
        <f t="shared" si="4"/>
        <v>80.102500000000049</v>
      </c>
      <c r="S11">
        <f t="shared" si="0"/>
        <v>0.57760000000000233</v>
      </c>
      <c r="T11">
        <f t="shared" si="0"/>
        <v>4.9284000000000026</v>
      </c>
      <c r="U11">
        <f t="shared" si="5"/>
        <v>9.2524861523808859</v>
      </c>
      <c r="V11">
        <f>(1-U11/U4)*100</f>
        <v>51.990277922465566</v>
      </c>
      <c r="W11" s="6">
        <f t="shared" si="6"/>
        <v>84.126801376440199</v>
      </c>
      <c r="X11" s="6">
        <f t="shared" si="8"/>
        <v>35</v>
      </c>
      <c r="Y11" s="3">
        <f>G11-K4</f>
        <v>-11.319999999999993</v>
      </c>
      <c r="Z11" s="3">
        <f>H11-L4</f>
        <v>-0.86999999999999744</v>
      </c>
      <c r="AA11" s="3">
        <f>I11-M4</f>
        <v>-1.2599999999999998</v>
      </c>
      <c r="AB11" s="3">
        <f t="shared" si="1"/>
        <v>128.14239999999984</v>
      </c>
      <c r="AC11" s="3">
        <f t="shared" si="1"/>
        <v>0.75689999999999558</v>
      </c>
      <c r="AD11" s="3">
        <f t="shared" si="1"/>
        <v>1.5875999999999995</v>
      </c>
      <c r="AE11" s="3">
        <f t="shared" si="2"/>
        <v>11.42308627298244</v>
      </c>
      <c r="AF11" s="3">
        <f>(1-AE11/AE4)*100</f>
        <v>40.727369033406859</v>
      </c>
      <c r="AG11" s="8">
        <f t="shared" si="7"/>
        <v>80.403005817149847</v>
      </c>
      <c r="AH11" s="55">
        <f t="shared" si="11"/>
        <v>5.6227370742778282</v>
      </c>
      <c r="AI11">
        <f t="shared" si="9"/>
        <v>-9.571636265454142</v>
      </c>
      <c r="AJ11" s="6">
        <f t="shared" si="10"/>
        <v>-3.4107112502636028</v>
      </c>
    </row>
    <row r="12" spans="1:36" ht="16">
      <c r="A12" s="11" t="s">
        <v>78</v>
      </c>
      <c r="B12" s="11" t="s">
        <v>77</v>
      </c>
      <c r="C12" s="11">
        <v>8</v>
      </c>
      <c r="D12" s="33">
        <v>42772</v>
      </c>
      <c r="E12" s="10">
        <v>6.0080200000000001</v>
      </c>
      <c r="F12">
        <f>(1-E12/E4)*100</f>
        <v>61.570315598255064</v>
      </c>
      <c r="G12" s="10">
        <v>55.93</v>
      </c>
      <c r="H12" s="10">
        <v>18.22</v>
      </c>
      <c r="I12" s="10">
        <v>12.09</v>
      </c>
      <c r="J12" s="11" t="s">
        <v>39</v>
      </c>
      <c r="K12" s="10">
        <v>63.78</v>
      </c>
      <c r="L12" s="10">
        <v>18.71</v>
      </c>
      <c r="M12" s="10">
        <v>14.51</v>
      </c>
      <c r="N12" s="13"/>
      <c r="O12">
        <f t="shared" si="3"/>
        <v>-7.8500000000000014</v>
      </c>
      <c r="P12">
        <f t="shared" si="3"/>
        <v>-0.49000000000000199</v>
      </c>
      <c r="Q12">
        <f t="shared" si="3"/>
        <v>-2.42</v>
      </c>
      <c r="R12">
        <f t="shared" si="4"/>
        <v>61.622500000000024</v>
      </c>
      <c r="S12">
        <f t="shared" si="0"/>
        <v>0.24010000000000195</v>
      </c>
      <c r="T12">
        <f t="shared" si="0"/>
        <v>5.8563999999999998</v>
      </c>
      <c r="U12">
        <f t="shared" si="5"/>
        <v>8.2291554852244726</v>
      </c>
      <c r="V12">
        <f>(1-U12/U4)*100</f>
        <v>57.300182753931331</v>
      </c>
      <c r="W12" s="6">
        <f t="shared" si="6"/>
        <v>83.590594992213951</v>
      </c>
      <c r="X12" s="6">
        <f t="shared" si="8"/>
        <v>28</v>
      </c>
      <c r="Y12" s="3">
        <f>G12-K4</f>
        <v>-13.839999999999996</v>
      </c>
      <c r="Z12" s="3">
        <f>H12-L4</f>
        <v>-0.10999999999999943</v>
      </c>
      <c r="AA12" s="3">
        <f>I12-M4</f>
        <v>-2</v>
      </c>
      <c r="AB12" s="3">
        <f t="shared" si="1"/>
        <v>191.54559999999989</v>
      </c>
      <c r="AC12" s="3">
        <f t="shared" si="1"/>
        <v>1.2099999999999875E-2</v>
      </c>
      <c r="AD12" s="3">
        <f t="shared" si="1"/>
        <v>4</v>
      </c>
      <c r="AE12" s="3">
        <f t="shared" si="2"/>
        <v>13.984194649675036</v>
      </c>
      <c r="AF12" s="3">
        <f>(1-AE12/AE5)*100</f>
        <v>6.9353758505869889</v>
      </c>
      <c r="AG12" s="8">
        <f t="shared" si="7"/>
        <v>64.23555864971047</v>
      </c>
      <c r="AH12" s="55">
        <f t="shared" si="11"/>
        <v>-16.233565232195502</v>
      </c>
      <c r="AI12">
        <f t="shared" si="9"/>
        <v>11.060061591046921</v>
      </c>
      <c r="AJ12" s="6">
        <f t="shared" si="10"/>
        <v>-3.3780613280449781</v>
      </c>
    </row>
    <row r="13" spans="1:36" ht="16">
      <c r="A13" s="11" t="s">
        <v>78</v>
      </c>
      <c r="B13" s="11" t="s">
        <v>77</v>
      </c>
      <c r="C13" s="11">
        <v>9</v>
      </c>
      <c r="D13" s="33">
        <v>42800</v>
      </c>
      <c r="E13" s="10">
        <v>5.3329399999999998</v>
      </c>
      <c r="F13">
        <f>(1-E13/E4)*100</f>
        <v>65.888395655566796</v>
      </c>
      <c r="G13" s="10">
        <v>56.61</v>
      </c>
      <c r="H13" s="10">
        <v>16.86</v>
      </c>
      <c r="I13" s="10">
        <v>11.49</v>
      </c>
      <c r="J13" s="11" t="s">
        <v>39</v>
      </c>
      <c r="K13" s="10">
        <v>64.930000000000007</v>
      </c>
      <c r="L13" s="10">
        <v>17.510000000000002</v>
      </c>
      <c r="M13" s="10">
        <v>14.4</v>
      </c>
      <c r="N13" s="13"/>
      <c r="O13">
        <f>G13-K13</f>
        <v>-8.3200000000000074</v>
      </c>
      <c r="P13">
        <f t="shared" si="3"/>
        <v>-0.65000000000000213</v>
      </c>
      <c r="Q13">
        <f t="shared" si="3"/>
        <v>-2.91</v>
      </c>
      <c r="R13">
        <f t="shared" si="4"/>
        <v>69.222400000000121</v>
      </c>
      <c r="S13">
        <f t="shared" si="0"/>
        <v>0.42250000000000276</v>
      </c>
      <c r="T13">
        <f t="shared" si="0"/>
        <v>8.4681000000000015</v>
      </c>
      <c r="U13">
        <f t="shared" si="5"/>
        <v>8.8381559162531254</v>
      </c>
      <c r="V13">
        <f>(1-U13/U4)*100</f>
        <v>54.140173545891535</v>
      </c>
      <c r="W13" s="6">
        <f t="shared" si="6"/>
        <v>84.356477446930825</v>
      </c>
      <c r="X13" s="6">
        <f t="shared" si="8"/>
        <v>28</v>
      </c>
      <c r="Y13" s="3">
        <f>G13-K4</f>
        <v>-13.159999999999997</v>
      </c>
      <c r="Z13" s="3">
        <f>H13-L4</f>
        <v>-1.4699999999999989</v>
      </c>
      <c r="AA13" s="3">
        <f>I13-M4</f>
        <v>-2.5999999999999996</v>
      </c>
      <c r="AB13" s="3">
        <f t="shared" si="1"/>
        <v>173.18559999999991</v>
      </c>
      <c r="AC13" s="3">
        <f t="shared" si="1"/>
        <v>2.1608999999999967</v>
      </c>
      <c r="AD13" s="3">
        <f t="shared" si="1"/>
        <v>6.759999999999998</v>
      </c>
      <c r="AE13" s="3">
        <f t="shared" si="2"/>
        <v>13.494684138578416</v>
      </c>
      <c r="AF13" s="3">
        <f>(1-AE13/AE6)*100</f>
        <v>11.676835391858164</v>
      </c>
      <c r="AG13" s="8">
        <f t="shared" si="7"/>
        <v>69.871551544388197</v>
      </c>
      <c r="AH13" s="55">
        <f t="shared" si="11"/>
        <v>11.236314126783874</v>
      </c>
      <c r="AI13">
        <f t="shared" si="9"/>
        <v>-7.4005216224449555</v>
      </c>
      <c r="AJ13" s="6">
        <f t="shared" si="10"/>
        <v>4.6673383608573964</v>
      </c>
    </row>
    <row r="14" spans="1:36" ht="16">
      <c r="A14" s="11" t="s">
        <v>78</v>
      </c>
      <c r="B14" s="11" t="s">
        <v>77</v>
      </c>
      <c r="C14" s="11">
        <v>10</v>
      </c>
      <c r="D14" s="23">
        <v>44660</v>
      </c>
      <c r="E14" s="10">
        <v>11.64</v>
      </c>
      <c r="F14">
        <f>(1-E14/E4)*100</f>
        <v>25.545932530798655</v>
      </c>
      <c r="G14" s="10">
        <v>41.1</v>
      </c>
      <c r="H14" s="10">
        <v>21.84</v>
      </c>
      <c r="I14" s="10">
        <v>8.11</v>
      </c>
      <c r="J14" s="11" t="s">
        <v>39</v>
      </c>
      <c r="K14" s="10">
        <v>53.36</v>
      </c>
      <c r="L14" s="10">
        <v>19.21</v>
      </c>
      <c r="M14" s="10">
        <v>10.23</v>
      </c>
      <c r="N14" s="13"/>
      <c r="O14">
        <f t="shared" si="3"/>
        <v>-12.259999999999998</v>
      </c>
      <c r="P14">
        <f t="shared" si="3"/>
        <v>2.629999999999999</v>
      </c>
      <c r="Q14">
        <f t="shared" si="3"/>
        <v>-2.120000000000001</v>
      </c>
      <c r="R14">
        <f>O14*O14</f>
        <v>150.30759999999995</v>
      </c>
      <c r="S14">
        <f t="shared" si="0"/>
        <v>6.9168999999999947</v>
      </c>
      <c r="T14">
        <f t="shared" si="0"/>
        <v>4.4944000000000042</v>
      </c>
      <c r="U14">
        <f t="shared" si="5"/>
        <v>12.716874616036755</v>
      </c>
      <c r="V14">
        <f>(1-U14/U4)*100</f>
        <v>34.014101079884121</v>
      </c>
      <c r="W14" s="6">
        <f t="shared" si="6"/>
        <v>50.870814297857926</v>
      </c>
      <c r="X14" s="6">
        <f t="shared" si="8"/>
        <v>1860</v>
      </c>
      <c r="Y14" s="3">
        <f>G14-K4</f>
        <v>-28.669999999999995</v>
      </c>
      <c r="Z14" s="3">
        <f>H14-L4</f>
        <v>3.5100000000000016</v>
      </c>
      <c r="AA14" s="3">
        <f>I14-M4</f>
        <v>-5.98</v>
      </c>
      <c r="AB14" s="3">
        <f t="shared" si="1"/>
        <v>821.96889999999973</v>
      </c>
      <c r="AC14" s="3">
        <f t="shared" si="1"/>
        <v>12.320100000000011</v>
      </c>
      <c r="AD14" s="3">
        <f t="shared" si="1"/>
        <v>35.760400000000004</v>
      </c>
      <c r="AE14" s="3">
        <f t="shared" si="2"/>
        <v>29.496599804045207</v>
      </c>
      <c r="AF14" s="3">
        <f>(1-AE14/AE7)*100</f>
        <v>-94.286242616571087</v>
      </c>
      <c r="AG14" s="8">
        <f t="shared" si="7"/>
        <v>-44.654010161118059</v>
      </c>
      <c r="AH14" s="55">
        <f t="shared" si="11"/>
        <v>-118.26609712466296</v>
      </c>
      <c r="AI14">
        <f t="shared" si="9"/>
        <v>-43.886063298009638</v>
      </c>
      <c r="AJ14" s="6">
        <f t="shared" si="10"/>
        <v>-214.05449466688773</v>
      </c>
    </row>
    <row r="15" spans="1:36" ht="16">
      <c r="A15" s="11" t="s">
        <v>78</v>
      </c>
      <c r="B15" s="11" t="s">
        <v>77</v>
      </c>
      <c r="C15" s="11">
        <v>11</v>
      </c>
      <c r="D15" s="23">
        <v>44699</v>
      </c>
      <c r="E15" s="10">
        <v>9.85</v>
      </c>
      <c r="F15">
        <f>(1-E15/E4)*100</f>
        <v>36.995484143330479</v>
      </c>
      <c r="G15" s="10">
        <v>42.13</v>
      </c>
      <c r="H15" s="10">
        <v>17.54</v>
      </c>
      <c r="I15" s="10">
        <v>9.0299999999999994</v>
      </c>
      <c r="J15" s="11" t="s">
        <v>39</v>
      </c>
      <c r="K15" s="10">
        <v>50</v>
      </c>
      <c r="L15" s="10">
        <v>17.899999999999999</v>
      </c>
      <c r="M15" s="10">
        <v>10.28</v>
      </c>
      <c r="N15" s="13"/>
      <c r="O15">
        <f t="shared" si="3"/>
        <v>-7.8699999999999974</v>
      </c>
      <c r="P15">
        <f t="shared" si="3"/>
        <v>-0.35999999999999943</v>
      </c>
      <c r="Q15">
        <f t="shared" si="3"/>
        <v>-1.25</v>
      </c>
      <c r="R15">
        <f>O15*O15</f>
        <v>61.936899999999959</v>
      </c>
      <c r="S15">
        <f t="shared" si="0"/>
        <v>0.1295999999999996</v>
      </c>
      <c r="T15">
        <f t="shared" si="0"/>
        <v>1.5625</v>
      </c>
      <c r="U15">
        <f>SQRT(R15+S15+T15)</f>
        <v>7.9767787984875174</v>
      </c>
      <c r="V15">
        <f>(1-U15/U4)*100</f>
        <v>58.609726414904252</v>
      </c>
      <c r="W15" s="6">
        <f t="shared" si="6"/>
        <v>73.922258515959456</v>
      </c>
      <c r="X15" s="6">
        <f t="shared" si="8"/>
        <v>39</v>
      </c>
      <c r="Y15" s="3">
        <f>G15-K4</f>
        <v>-27.639999999999993</v>
      </c>
      <c r="Z15" s="3">
        <f>H15-L4</f>
        <v>-0.78999999999999915</v>
      </c>
      <c r="AA15" s="3">
        <f>I15-M4</f>
        <v>-5.0600000000000005</v>
      </c>
      <c r="AB15" s="3">
        <f t="shared" si="1"/>
        <v>763.96959999999967</v>
      </c>
      <c r="AC15" s="3">
        <f t="shared" si="1"/>
        <v>0.62409999999999866</v>
      </c>
      <c r="AD15" s="3">
        <f>AA15*AA15</f>
        <v>25.603600000000004</v>
      </c>
      <c r="AE15" s="3">
        <f t="shared" si="2"/>
        <v>28.110448235487098</v>
      </c>
      <c r="AF15" s="3">
        <f>(1-AE15/AE8)*100</f>
        <v>-75.221356290040546</v>
      </c>
      <c r="AG15" s="8">
        <f t="shared" si="7"/>
        <v>-10.397367208029991</v>
      </c>
      <c r="AH15" s="55">
        <f t="shared" si="11"/>
        <v>15.378006872852247</v>
      </c>
      <c r="AI15">
        <f t="shared" si="9"/>
        <v>37.274062697541169</v>
      </c>
      <c r="AJ15" s="6">
        <f t="shared" si="10"/>
        <v>46.920061646974283</v>
      </c>
    </row>
    <row r="16" spans="1:36" ht="16">
      <c r="A16" s="11" t="s">
        <v>78</v>
      </c>
      <c r="B16" s="11" t="s">
        <v>77</v>
      </c>
      <c r="C16" s="11">
        <v>12</v>
      </c>
      <c r="D16" s="23">
        <v>44739</v>
      </c>
      <c r="E16" s="10">
        <v>13.3964</v>
      </c>
      <c r="F16">
        <f>(1-E16/E4)*100</f>
        <v>14.311299875909889</v>
      </c>
      <c r="G16" s="10">
        <v>44.18</v>
      </c>
      <c r="H16" s="10">
        <v>17.32</v>
      </c>
      <c r="I16" s="10">
        <v>9.6300000000000008</v>
      </c>
      <c r="J16" s="11" t="s">
        <v>39</v>
      </c>
      <c r="K16" s="10">
        <v>39.799999999999997</v>
      </c>
      <c r="L16" s="10">
        <v>13.26</v>
      </c>
      <c r="M16" s="10">
        <v>10.81</v>
      </c>
      <c r="N16" s="13"/>
      <c r="O16">
        <f>G16-K16</f>
        <v>4.3800000000000026</v>
      </c>
      <c r="P16">
        <f t="shared" si="3"/>
        <v>4.0600000000000005</v>
      </c>
      <c r="Q16">
        <f t="shared" si="3"/>
        <v>-1.1799999999999997</v>
      </c>
      <c r="R16">
        <f>O16*O16</f>
        <v>19.184400000000021</v>
      </c>
      <c r="S16">
        <f t="shared" si="0"/>
        <v>16.483600000000003</v>
      </c>
      <c r="T16">
        <f t="shared" si="0"/>
        <v>1.3923999999999994</v>
      </c>
      <c r="U16">
        <f>SQRT(R16+S16+T16)</f>
        <v>6.0877253551716688</v>
      </c>
      <c r="V16">
        <f>(1-U16/U4)*100</f>
        <v>68.411733065826482</v>
      </c>
      <c r="W16" s="6">
        <f t="shared" si="6"/>
        <v>72.932424672378943</v>
      </c>
      <c r="X16" s="6">
        <f t="shared" si="8"/>
        <v>40</v>
      </c>
      <c r="AG16" s="8"/>
      <c r="AH16" s="55">
        <f t="shared" si="11"/>
        <v>-36.00406091370558</v>
      </c>
      <c r="AI16">
        <f t="shared" si="9"/>
        <v>23.681908337160273</v>
      </c>
      <c r="AJ16" s="6">
        <f t="shared" si="10"/>
        <v>-3.7957038733062016</v>
      </c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J18"/>
  <sheetViews>
    <sheetView topLeftCell="U1" zoomScale="140" zoomScaleNormal="140" workbookViewId="0">
      <selection activeCell="W5" sqref="W5:W7"/>
    </sheetView>
  </sheetViews>
  <sheetFormatPr baseColWidth="10" defaultColWidth="8.83203125" defaultRowHeight="14"/>
  <cols>
    <col min="4" max="4" width="9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79</v>
      </c>
      <c r="B4" s="11" t="s">
        <v>80</v>
      </c>
      <c r="C4" s="11">
        <v>0</v>
      </c>
      <c r="D4" s="33">
        <v>41943</v>
      </c>
      <c r="E4" s="16">
        <v>36.386499999999998</v>
      </c>
      <c r="F4" s="18">
        <f>(1-E4/E4)*100</f>
        <v>0</v>
      </c>
      <c r="G4" s="10">
        <v>51.28</v>
      </c>
      <c r="H4" s="10">
        <v>23.82</v>
      </c>
      <c r="I4" s="10">
        <v>14.67</v>
      </c>
      <c r="J4" s="11" t="s">
        <v>81</v>
      </c>
      <c r="K4" s="10">
        <v>52.07</v>
      </c>
      <c r="L4" s="10">
        <v>13.92</v>
      </c>
      <c r="M4" s="10">
        <v>17.7</v>
      </c>
      <c r="N4" s="13">
        <v>0</v>
      </c>
      <c r="O4">
        <f>G4-K4</f>
        <v>-0.78999999999999915</v>
      </c>
      <c r="P4">
        <f>H4-L4</f>
        <v>9.9</v>
      </c>
      <c r="Q4">
        <f>I4-M4</f>
        <v>-3.0299999999999994</v>
      </c>
      <c r="R4">
        <f>O4*O4</f>
        <v>0.62409999999999866</v>
      </c>
      <c r="S4">
        <f t="shared" ref="S4:T16" si="0">P4*P4</f>
        <v>98.01</v>
      </c>
      <c r="T4">
        <f t="shared" si="0"/>
        <v>9.1808999999999958</v>
      </c>
      <c r="U4">
        <f>SQRT(R4+S4+T4)</f>
        <v>10.383400213802798</v>
      </c>
      <c r="W4" s="6"/>
      <c r="X4" s="6"/>
      <c r="Y4" s="3">
        <f>G4-K4</f>
        <v>-0.78999999999999915</v>
      </c>
      <c r="Z4" s="3">
        <f>H4-L4</f>
        <v>9.9</v>
      </c>
      <c r="AA4" s="3">
        <f>I4-M4</f>
        <v>-3.0299999999999994</v>
      </c>
      <c r="AB4" s="3">
        <f t="shared" ref="AB4:AB15" si="1">Y4*Y4</f>
        <v>0.62409999999999866</v>
      </c>
      <c r="AC4" s="3">
        <f t="shared" ref="AC4:AD15" si="2">Z4*Z4</f>
        <v>98.01</v>
      </c>
      <c r="AD4" s="3">
        <f t="shared" si="2"/>
        <v>9.1808999999999958</v>
      </c>
      <c r="AE4" s="3">
        <f t="shared" ref="AE4:AE15" si="3">SQRT(AB4+AC4+AD4)</f>
        <v>10.383400213802798</v>
      </c>
      <c r="AF4" s="3"/>
      <c r="AG4" s="8"/>
      <c r="AH4" s="54"/>
      <c r="AJ4" s="6"/>
    </row>
    <row r="5" spans="1:36" ht="16">
      <c r="A5" s="11" t="s">
        <v>79</v>
      </c>
      <c r="B5" s="11" t="s">
        <v>80</v>
      </c>
      <c r="C5" s="19">
        <v>1</v>
      </c>
      <c r="D5" s="36">
        <v>42023</v>
      </c>
      <c r="E5" s="16">
        <v>25.779399999999999</v>
      </c>
      <c r="F5" s="18">
        <f>(1-E5/E4)*100</f>
        <v>29.151196185398433</v>
      </c>
      <c r="G5" s="16">
        <v>64.92</v>
      </c>
      <c r="H5" s="16">
        <v>19.79</v>
      </c>
      <c r="I5" s="16">
        <v>15.34</v>
      </c>
      <c r="J5" s="19" t="s">
        <v>81</v>
      </c>
      <c r="K5" s="10">
        <v>50.41</v>
      </c>
      <c r="L5" s="10">
        <v>8.1</v>
      </c>
      <c r="M5" s="10">
        <v>14.6</v>
      </c>
      <c r="N5" s="17"/>
      <c r="O5">
        <f t="shared" ref="O5:Q16" si="4">G5-K5</f>
        <v>14.510000000000005</v>
      </c>
      <c r="P5">
        <f t="shared" si="4"/>
        <v>11.69</v>
      </c>
      <c r="Q5">
        <f t="shared" si="4"/>
        <v>0.74000000000000021</v>
      </c>
      <c r="R5">
        <f t="shared" ref="R5:T13" si="5">O5*O5</f>
        <v>210.54010000000014</v>
      </c>
      <c r="S5">
        <f t="shared" si="0"/>
        <v>136.65609999999998</v>
      </c>
      <c r="T5">
        <f t="shared" si="0"/>
        <v>0.54760000000000031</v>
      </c>
      <c r="U5">
        <f t="shared" ref="U5:U14" si="6">SQRT(R5+S5+T5)</f>
        <v>18.647889961065303</v>
      </c>
      <c r="V5">
        <f>(1-U5/U4)*100</f>
        <v>-79.593289068030003</v>
      </c>
      <c r="W5" s="6">
        <f t="shared" ref="W5:W10" si="7">(F5*100+((100-F5)*V5))/100</f>
        <v>-27.239697035998855</v>
      </c>
      <c r="X5" s="6">
        <f>D5-D4</f>
        <v>80</v>
      </c>
      <c r="Y5" s="3">
        <f>G5-K4</f>
        <v>12.850000000000001</v>
      </c>
      <c r="Z5" s="3">
        <f>H5-L4</f>
        <v>5.8699999999999992</v>
      </c>
      <c r="AA5" s="3">
        <f>I5-M4</f>
        <v>-2.3599999999999994</v>
      </c>
      <c r="AB5" s="3">
        <f t="shared" si="1"/>
        <v>165.12250000000003</v>
      </c>
      <c r="AC5" s="3">
        <f t="shared" si="2"/>
        <v>34.45689999999999</v>
      </c>
      <c r="AD5" s="3">
        <f t="shared" si="2"/>
        <v>5.5695999999999977</v>
      </c>
      <c r="AE5" s="3">
        <f t="shared" si="3"/>
        <v>14.323023423844562</v>
      </c>
      <c r="AF5" s="3">
        <f>(1-AE5/AE4)*100</f>
        <v>-37.941552178685825</v>
      </c>
      <c r="AG5" s="8">
        <f t="shared" ref="AG5:AG15" si="8">(F5*100+((100-F5)*AF5))/100</f>
        <v>2.2700603181066299</v>
      </c>
      <c r="AH5" s="55">
        <f>(1-E5/E4)*100</f>
        <v>29.151196185398433</v>
      </c>
      <c r="AI5">
        <f>(1-U5/U4)*100</f>
        <v>-79.593289068030003</v>
      </c>
      <c r="AJ5" s="6">
        <f>(AH5*100+((100-AH5)*AI5))/100</f>
        <v>-27.239697035998855</v>
      </c>
    </row>
    <row r="6" spans="1:36" ht="16">
      <c r="A6" s="11" t="s">
        <v>79</v>
      </c>
      <c r="B6" s="11" t="s">
        <v>80</v>
      </c>
      <c r="C6" s="19">
        <v>2</v>
      </c>
      <c r="D6" s="36">
        <v>42069</v>
      </c>
      <c r="E6" s="16">
        <v>24.2134</v>
      </c>
      <c r="F6" s="18">
        <f>(1-E6/E4)*100</f>
        <v>33.454990174927509</v>
      </c>
      <c r="G6" s="16">
        <v>55.17</v>
      </c>
      <c r="H6" s="16">
        <v>17.53</v>
      </c>
      <c r="I6" s="16">
        <v>14.99</v>
      </c>
      <c r="J6" s="19" t="s">
        <v>81</v>
      </c>
      <c r="K6" s="16">
        <v>51.06</v>
      </c>
      <c r="L6" s="16">
        <v>9.5500000000000007</v>
      </c>
      <c r="M6" s="16">
        <v>15.67</v>
      </c>
      <c r="N6" s="17"/>
      <c r="O6">
        <f>G6-K6</f>
        <v>4.1099999999999994</v>
      </c>
      <c r="P6">
        <f t="shared" si="4"/>
        <v>7.98</v>
      </c>
      <c r="Q6">
        <f t="shared" si="4"/>
        <v>-0.67999999999999972</v>
      </c>
      <c r="R6">
        <f t="shared" si="5"/>
        <v>16.892099999999996</v>
      </c>
      <c r="S6">
        <f t="shared" si="0"/>
        <v>63.680400000000006</v>
      </c>
      <c r="T6">
        <f t="shared" si="0"/>
        <v>0.46239999999999959</v>
      </c>
      <c r="U6">
        <f t="shared" si="6"/>
        <v>9.0019386800844181</v>
      </c>
      <c r="V6">
        <f>(1-U6/U4)*100</f>
        <v>13.304519764941581</v>
      </c>
      <c r="W6" s="6">
        <f t="shared" si="7"/>
        <v>42.308484159686593</v>
      </c>
      <c r="X6" s="6">
        <f t="shared" ref="X6:X7" si="9">D6-D5</f>
        <v>46</v>
      </c>
      <c r="Y6" s="3">
        <f>G6-K4</f>
        <v>3.1000000000000014</v>
      </c>
      <c r="Z6" s="3">
        <f>H6-L4</f>
        <v>3.6100000000000012</v>
      </c>
      <c r="AA6" s="3">
        <f>I6-M4</f>
        <v>-2.7099999999999991</v>
      </c>
      <c r="AB6" s="3">
        <f t="shared" si="1"/>
        <v>9.6100000000000083</v>
      </c>
      <c r="AC6" s="3">
        <f t="shared" si="2"/>
        <v>13.032100000000009</v>
      </c>
      <c r="AD6" s="3">
        <f t="shared" si="2"/>
        <v>7.3440999999999947</v>
      </c>
      <c r="AE6" s="3">
        <f t="shared" si="3"/>
        <v>5.4759656682634539</v>
      </c>
      <c r="AF6" s="3">
        <f>(1-AE6/AE4)*100</f>
        <v>47.262307572579388</v>
      </c>
      <c r="AG6" s="8">
        <f t="shared" si="8"/>
        <v>64.90569739265645</v>
      </c>
      <c r="AH6" s="55">
        <f>(1-E6/E5)*100</f>
        <v>6.0746177180229122</v>
      </c>
      <c r="AI6">
        <f t="shared" ref="AI6:AI7" si="10">(1-U6/U5)*100</f>
        <v>51.726770702318312</v>
      </c>
      <c r="AJ6" s="6">
        <f t="shared" ref="AJ6:AJ7" si="11">(AH6*100+((100-AH6)*AI6))/100</f>
        <v>54.659184842297108</v>
      </c>
    </row>
    <row r="7" spans="1:36" ht="16">
      <c r="A7" s="11" t="s">
        <v>79</v>
      </c>
      <c r="B7" s="11" t="s">
        <v>80</v>
      </c>
      <c r="C7" s="11">
        <v>3</v>
      </c>
      <c r="D7" s="33">
        <v>42121</v>
      </c>
      <c r="E7" s="10">
        <v>17.9971</v>
      </c>
      <c r="F7" s="18">
        <f>(1-E7/E4)*100</f>
        <v>50.539073557500714</v>
      </c>
      <c r="G7" s="10">
        <v>59.64</v>
      </c>
      <c r="H7" s="10">
        <v>20.32</v>
      </c>
      <c r="I7" s="10">
        <v>15.63</v>
      </c>
      <c r="J7" s="11" t="s">
        <v>81</v>
      </c>
      <c r="K7" s="10">
        <v>52.64</v>
      </c>
      <c r="L7" s="10">
        <v>10.54</v>
      </c>
      <c r="M7" s="10">
        <v>14.86</v>
      </c>
      <c r="N7" s="13"/>
      <c r="O7">
        <f t="shared" si="4"/>
        <v>7</v>
      </c>
      <c r="P7">
        <f t="shared" si="4"/>
        <v>9.7800000000000011</v>
      </c>
      <c r="Q7">
        <f t="shared" si="4"/>
        <v>0.77000000000000135</v>
      </c>
      <c r="R7">
        <f t="shared" si="5"/>
        <v>49</v>
      </c>
      <c r="S7">
        <f t="shared" si="0"/>
        <v>95.648400000000024</v>
      </c>
      <c r="T7">
        <f t="shared" si="0"/>
        <v>0.59290000000000209</v>
      </c>
      <c r="U7">
        <f t="shared" si="6"/>
        <v>12.05160985097012</v>
      </c>
      <c r="V7">
        <f>(1-U7/U4)*100</f>
        <v>-16.066120950916908</v>
      </c>
      <c r="W7" s="6">
        <f t="shared" si="7"/>
        <v>42.592621291804733</v>
      </c>
      <c r="X7" s="6">
        <f t="shared" si="9"/>
        <v>52</v>
      </c>
      <c r="Y7" s="3">
        <f>G7-K4</f>
        <v>7.57</v>
      </c>
      <c r="Z7" s="3">
        <f>H7-L4</f>
        <v>6.4</v>
      </c>
      <c r="AA7" s="3">
        <f>I7-M4</f>
        <v>-2.0699999999999985</v>
      </c>
      <c r="AB7" s="3">
        <f t="shared" si="1"/>
        <v>57.304900000000004</v>
      </c>
      <c r="AC7" s="3">
        <f t="shared" si="2"/>
        <v>40.960000000000008</v>
      </c>
      <c r="AD7" s="3">
        <f t="shared" si="2"/>
        <v>4.2848999999999942</v>
      </c>
      <c r="AE7" s="3">
        <f t="shared" si="3"/>
        <v>10.126687513693705</v>
      </c>
      <c r="AF7" s="3">
        <f>(1-AE7/AE4)*100</f>
        <v>2.4723375274299908</v>
      </c>
      <c r="AG7" s="8">
        <f t="shared" si="8"/>
        <v>51.761914603353169</v>
      </c>
      <c r="AH7" s="55">
        <f>(1-E7/E6)*100</f>
        <v>25.672974468682629</v>
      </c>
      <c r="AI7">
        <f t="shared" si="10"/>
        <v>-33.877937622844414</v>
      </c>
      <c r="AJ7" s="6">
        <f t="shared" si="11"/>
        <v>0.49251112226728766</v>
      </c>
    </row>
    <row r="8" spans="1:36">
      <c r="A8" s="11"/>
      <c r="B8" s="11"/>
      <c r="C8" s="11">
        <v>3</v>
      </c>
      <c r="D8" s="10"/>
      <c r="E8" s="10"/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/>
      <c r="Y8" s="3">
        <f>G8-K4</f>
        <v>-52.07</v>
      </c>
      <c r="Z8" s="3">
        <f>H8-L4</f>
        <v>-13.92</v>
      </c>
      <c r="AA8" s="3">
        <f>I8-M4</f>
        <v>-17.7</v>
      </c>
      <c r="AB8" s="3">
        <f t="shared" si="1"/>
        <v>2711.2849000000001</v>
      </c>
      <c r="AC8" s="3">
        <f t="shared" si="2"/>
        <v>193.7664</v>
      </c>
      <c r="AD8" s="3">
        <f t="shared" si="2"/>
        <v>313.28999999999996</v>
      </c>
      <c r="AE8" s="3">
        <f t="shared" si="3"/>
        <v>56.730426580451514</v>
      </c>
      <c r="AF8" s="3">
        <f>(1-AE8/AE4)*100</f>
        <v>-446.35692944820687</v>
      </c>
      <c r="AG8" s="8">
        <f t="shared" si="8"/>
        <v>-446.35692944820687</v>
      </c>
      <c r="AJ8" s="6"/>
    </row>
    <row r="9" spans="1:36">
      <c r="A9" s="11"/>
      <c r="B9" s="11"/>
      <c r="C9" s="11"/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/>
      <c r="Y9" s="3">
        <f>G9-K4</f>
        <v>-52.07</v>
      </c>
      <c r="Z9" s="3">
        <f>H9-L4</f>
        <v>-13.92</v>
      </c>
      <c r="AA9" s="3">
        <f>I9-M4</f>
        <v>-17.7</v>
      </c>
      <c r="AB9" s="3">
        <f t="shared" si="1"/>
        <v>2711.2849000000001</v>
      </c>
      <c r="AC9" s="3">
        <f>Z9*Z9</f>
        <v>193.7664</v>
      </c>
      <c r="AD9" s="3">
        <f>AA9*AA9</f>
        <v>313.28999999999996</v>
      </c>
      <c r="AE9" s="3">
        <f t="shared" si="3"/>
        <v>56.730426580451514</v>
      </c>
      <c r="AF9" s="3">
        <f>(1-AE9/AE4)*100</f>
        <v>-446.35692944820687</v>
      </c>
      <c r="AG9" s="8">
        <f t="shared" si="8"/>
        <v>-446.35692944820687</v>
      </c>
      <c r="AJ9" s="6"/>
    </row>
    <row r="10" spans="1:36">
      <c r="A10" s="11"/>
      <c r="B10" s="11"/>
      <c r="C10" s="11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/>
      <c r="Y10" s="3">
        <f>G10-K4</f>
        <v>-52.07</v>
      </c>
      <c r="Z10" s="3">
        <f>H10-L4</f>
        <v>-13.92</v>
      </c>
      <c r="AA10" s="3">
        <f>I10-M4</f>
        <v>-17.7</v>
      </c>
      <c r="AB10" s="3">
        <f t="shared" si="1"/>
        <v>2711.2849000000001</v>
      </c>
      <c r="AC10" s="3">
        <f>Z10*Z10</f>
        <v>193.7664</v>
      </c>
      <c r="AD10" s="3">
        <f>AA10*AA10</f>
        <v>313.28999999999996</v>
      </c>
      <c r="AE10" s="3">
        <f t="shared" si="3"/>
        <v>56.730426580451514</v>
      </c>
      <c r="AF10" s="3">
        <f>(1-AE10/AE4)*100</f>
        <v>-446.35692944820687</v>
      </c>
      <c r="AG10" s="8">
        <f t="shared" si="8"/>
        <v>-446.35692944820687</v>
      </c>
      <c r="AJ10" s="6"/>
    </row>
    <row r="11" spans="1:36">
      <c r="A11" s="11"/>
      <c r="B11" s="11"/>
      <c r="C11" s="11"/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2">(F11*100+((100-F11)*V11))/100</f>
        <v>100</v>
      </c>
      <c r="X11" s="6"/>
      <c r="Y11" s="3">
        <f>G11-K4</f>
        <v>-52.07</v>
      </c>
      <c r="Z11" s="3">
        <f>H11-L4</f>
        <v>-13.92</v>
      </c>
      <c r="AA11" s="3">
        <f>I11-M4</f>
        <v>-17.7</v>
      </c>
      <c r="AB11" s="3">
        <f t="shared" si="1"/>
        <v>2711.2849000000001</v>
      </c>
      <c r="AC11" s="3">
        <f t="shared" si="2"/>
        <v>193.7664</v>
      </c>
      <c r="AD11" s="3">
        <f t="shared" si="2"/>
        <v>313.28999999999996</v>
      </c>
      <c r="AE11" s="3">
        <f t="shared" si="3"/>
        <v>56.730426580451514</v>
      </c>
      <c r="AF11" s="3">
        <f>(1-AE11/AE4)*100</f>
        <v>-446.35692944820687</v>
      </c>
      <c r="AG11" s="8">
        <f t="shared" si="8"/>
        <v>-446.35692944820687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2"/>
        <v>100</v>
      </c>
      <c r="X12" s="6"/>
      <c r="Y12" s="3">
        <f>G12-K4</f>
        <v>-52.07</v>
      </c>
      <c r="Z12" s="3">
        <f>H12-L4</f>
        <v>-13.92</v>
      </c>
      <c r="AA12" s="3">
        <f>I12-M4</f>
        <v>-17.7</v>
      </c>
      <c r="AB12" s="3">
        <f t="shared" si="1"/>
        <v>2711.2849000000001</v>
      </c>
      <c r="AC12" s="3">
        <f t="shared" si="2"/>
        <v>193.7664</v>
      </c>
      <c r="AD12" s="3">
        <f t="shared" si="2"/>
        <v>313.28999999999996</v>
      </c>
      <c r="AE12" s="3">
        <f t="shared" si="3"/>
        <v>56.730426580451514</v>
      </c>
      <c r="AF12" s="3">
        <f>(1-AE12/AE5)*100</f>
        <v>-296.07857155360307</v>
      </c>
      <c r="AG12" s="8">
        <f t="shared" si="8"/>
        <v>-296.07857155360307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2"/>
        <v>100</v>
      </c>
      <c r="X13" s="6"/>
      <c r="Y13" s="3">
        <f>G13-K4</f>
        <v>-52.07</v>
      </c>
      <c r="Z13" s="3">
        <f>H13-L4</f>
        <v>-13.92</v>
      </c>
      <c r="AA13" s="3">
        <f>I13-M4</f>
        <v>-17.7</v>
      </c>
      <c r="AB13" s="3">
        <f t="shared" si="1"/>
        <v>2711.2849000000001</v>
      </c>
      <c r="AC13" s="3">
        <f t="shared" si="2"/>
        <v>193.7664</v>
      </c>
      <c r="AD13" s="3">
        <f t="shared" si="2"/>
        <v>313.28999999999996</v>
      </c>
      <c r="AE13" s="3">
        <f t="shared" si="3"/>
        <v>56.730426580451514</v>
      </c>
      <c r="AF13" s="3">
        <f>(1-AE13/AE6)*100</f>
        <v>-935.98944948173767</v>
      </c>
      <c r="AG13" s="8">
        <f t="shared" si="8"/>
        <v>-935.98944948173767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2"/>
        <v>100</v>
      </c>
      <c r="X14" s="6"/>
      <c r="Y14" s="3">
        <f>G14-K4</f>
        <v>-52.07</v>
      </c>
      <c r="Z14" s="3">
        <f>H14-L4</f>
        <v>-13.92</v>
      </c>
      <c r="AA14" s="3">
        <f>I14-M4</f>
        <v>-17.7</v>
      </c>
      <c r="AB14" s="3">
        <f t="shared" si="1"/>
        <v>2711.2849000000001</v>
      </c>
      <c r="AC14" s="3">
        <f t="shared" si="2"/>
        <v>193.7664</v>
      </c>
      <c r="AD14" s="3">
        <f t="shared" si="2"/>
        <v>313.28999999999996</v>
      </c>
      <c r="AE14" s="3">
        <f t="shared" si="3"/>
        <v>56.730426580451514</v>
      </c>
      <c r="AF14" s="3">
        <f>(1-AE14/AE7)*100</f>
        <v>-460.20714082209412</v>
      </c>
      <c r="AG14" s="8">
        <f t="shared" si="8"/>
        <v>-460.20714082209417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2"/>
        <v>100</v>
      </c>
      <c r="X15" s="6"/>
      <c r="Y15" s="3">
        <f>G15-K4</f>
        <v>-52.07</v>
      </c>
      <c r="Z15" s="3">
        <f>H15-L4</f>
        <v>-13.92</v>
      </c>
      <c r="AA15" s="3">
        <f>I15-M4</f>
        <v>-17.7</v>
      </c>
      <c r="AB15" s="3">
        <f t="shared" si="1"/>
        <v>2711.2849000000001</v>
      </c>
      <c r="AC15" s="3">
        <f t="shared" si="2"/>
        <v>193.7664</v>
      </c>
      <c r="AD15" s="3">
        <f>AA15*AA15</f>
        <v>313.28999999999996</v>
      </c>
      <c r="AE15" s="3">
        <f t="shared" si="3"/>
        <v>56.730426580451514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2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J18"/>
  <sheetViews>
    <sheetView topLeftCell="V1" zoomScale="140" zoomScaleNormal="140" workbookViewId="0">
      <selection activeCell="W5" sqref="W5:W10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82</v>
      </c>
      <c r="B4" s="11" t="s">
        <v>83</v>
      </c>
      <c r="C4" s="11">
        <v>0</v>
      </c>
      <c r="D4" s="33">
        <v>41652</v>
      </c>
      <c r="E4" s="16">
        <v>35.03</v>
      </c>
      <c r="F4" s="18">
        <f>(1-E4/E4)*100</f>
        <v>0</v>
      </c>
      <c r="G4" s="10">
        <v>54.03</v>
      </c>
      <c r="H4" s="10">
        <v>21.54</v>
      </c>
      <c r="I4" s="10">
        <v>2.04</v>
      </c>
      <c r="J4" s="11" t="s">
        <v>69</v>
      </c>
      <c r="K4" s="10">
        <v>78.66</v>
      </c>
      <c r="L4" s="10">
        <v>17.989999999999998</v>
      </c>
      <c r="M4" s="10">
        <v>13.34</v>
      </c>
      <c r="N4" s="13">
        <v>0</v>
      </c>
      <c r="O4">
        <f>G4-K4</f>
        <v>-24.629999999999995</v>
      </c>
      <c r="P4">
        <f>H4-L4</f>
        <v>3.5500000000000007</v>
      </c>
      <c r="Q4">
        <f>I4-M4</f>
        <v>-11.3</v>
      </c>
      <c r="R4">
        <f>O4*O4</f>
        <v>606.63689999999974</v>
      </c>
      <c r="S4">
        <f t="shared" ref="S4:T16" si="0">P4*P4</f>
        <v>12.602500000000004</v>
      </c>
      <c r="T4">
        <f t="shared" si="0"/>
        <v>127.69000000000001</v>
      </c>
      <c r="U4">
        <f>SQRT(R4+S4+T4)</f>
        <v>27.33000914745547</v>
      </c>
      <c r="W4" s="6"/>
      <c r="X4" s="6"/>
      <c r="Y4" s="3">
        <f>G4-K4</f>
        <v>-24.629999999999995</v>
      </c>
      <c r="Z4" s="3">
        <f>H4-L4</f>
        <v>3.5500000000000007</v>
      </c>
      <c r="AA4" s="3">
        <f>I4-M4</f>
        <v>-11.3</v>
      </c>
      <c r="AB4" s="3">
        <f t="shared" ref="AB4:AB15" si="1">Y4*Y4</f>
        <v>606.63689999999974</v>
      </c>
      <c r="AC4" s="3">
        <f t="shared" ref="AC4:AD15" si="2">Z4*Z4</f>
        <v>12.602500000000004</v>
      </c>
      <c r="AD4" s="3">
        <f t="shared" si="2"/>
        <v>127.69000000000001</v>
      </c>
      <c r="AE4" s="3">
        <f t="shared" ref="AE4:AE15" si="3">SQRT(AB4+AC4+AD4)</f>
        <v>27.33000914745547</v>
      </c>
      <c r="AF4" s="3"/>
      <c r="AG4" s="8"/>
      <c r="AH4" s="54"/>
      <c r="AJ4" s="6"/>
    </row>
    <row r="5" spans="1:36" ht="16">
      <c r="A5" s="11" t="s">
        <v>82</v>
      </c>
      <c r="B5" s="11" t="s">
        <v>83</v>
      </c>
      <c r="C5" s="19">
        <v>1</v>
      </c>
      <c r="D5" s="36">
        <v>41708</v>
      </c>
      <c r="E5" s="16">
        <v>33.1267</v>
      </c>
      <c r="F5" s="18">
        <f>(1-E5/E4)*100</f>
        <v>5.4333428489865891</v>
      </c>
      <c r="G5" s="16">
        <v>55.98</v>
      </c>
      <c r="H5" s="16">
        <v>20.73</v>
      </c>
      <c r="I5" s="16">
        <v>3.25</v>
      </c>
      <c r="J5" s="19" t="s">
        <v>69</v>
      </c>
      <c r="K5" s="10">
        <v>76.44</v>
      </c>
      <c r="L5" s="10">
        <v>18.22</v>
      </c>
      <c r="M5" s="10">
        <v>11.21</v>
      </c>
      <c r="N5" s="17"/>
      <c r="O5">
        <f t="shared" ref="O5:Q16" si="4">G5-K5</f>
        <v>-20.46</v>
      </c>
      <c r="P5">
        <f t="shared" si="4"/>
        <v>2.5100000000000016</v>
      </c>
      <c r="Q5">
        <f t="shared" si="4"/>
        <v>-7.9600000000000009</v>
      </c>
      <c r="R5">
        <f t="shared" ref="R5:T13" si="5">O5*O5</f>
        <v>418.61160000000001</v>
      </c>
      <c r="S5">
        <f t="shared" si="0"/>
        <v>6.3001000000000076</v>
      </c>
      <c r="T5">
        <f t="shared" si="0"/>
        <v>63.361600000000017</v>
      </c>
      <c r="U5">
        <f t="shared" ref="U5:U14" si="6">SQRT(R5+S5+T5)</f>
        <v>22.096907023382254</v>
      </c>
      <c r="V5">
        <f>(1-U5/U4)*100</f>
        <v>19.147824268329739</v>
      </c>
      <c r="W5" s="6">
        <f t="shared" ref="W5:W10" si="7">(F5*100+((100-F5)*V5))/100</f>
        <v>23.540800176696518</v>
      </c>
      <c r="X5" s="6">
        <f>D5-D4</f>
        <v>56</v>
      </c>
      <c r="Y5" s="3">
        <f>G5-K4</f>
        <v>-22.68</v>
      </c>
      <c r="Z5" s="3">
        <f>H5-L4</f>
        <v>2.740000000000002</v>
      </c>
      <c r="AA5" s="3">
        <f>I5-M4</f>
        <v>-10.09</v>
      </c>
      <c r="AB5" s="3">
        <f t="shared" si="1"/>
        <v>514.38239999999996</v>
      </c>
      <c r="AC5" s="3">
        <f t="shared" si="2"/>
        <v>7.5076000000000107</v>
      </c>
      <c r="AD5" s="3">
        <f t="shared" si="2"/>
        <v>101.8081</v>
      </c>
      <c r="AE5" s="3">
        <f t="shared" si="3"/>
        <v>24.973948426310166</v>
      </c>
      <c r="AF5" s="3">
        <f>(1-AE5/AE4)*100</f>
        <v>8.6207827755691131</v>
      </c>
      <c r="AG5" s="8">
        <f t="shared" ref="AG5:AG15" si="8">(F5*100+((100-F5)*AF5))/100</f>
        <v>13.585728940092649</v>
      </c>
      <c r="AH5" s="55">
        <f>(1-E5/E4)*100</f>
        <v>5.4333428489865891</v>
      </c>
      <c r="AI5">
        <f>(1-U5/U4)*100</f>
        <v>19.147824268329739</v>
      </c>
      <c r="AJ5" s="6">
        <f>(AH5*100+((100-AH5)*AI5))/100</f>
        <v>23.540800176696518</v>
      </c>
    </row>
    <row r="6" spans="1:36" ht="16">
      <c r="A6" s="11" t="s">
        <v>82</v>
      </c>
      <c r="B6" s="11" t="s">
        <v>83</v>
      </c>
      <c r="C6" s="19">
        <v>2</v>
      </c>
      <c r="D6" s="36">
        <v>41740</v>
      </c>
      <c r="E6" s="16">
        <v>31.106200000000001</v>
      </c>
      <c r="F6" s="18">
        <f>(1-E6/E4)*100</f>
        <v>11.201256066228948</v>
      </c>
      <c r="G6" s="16">
        <v>58.25</v>
      </c>
      <c r="H6" s="16">
        <v>23.32</v>
      </c>
      <c r="I6" s="16">
        <v>7.03</v>
      </c>
      <c r="J6" s="19" t="s">
        <v>69</v>
      </c>
      <c r="K6" s="16">
        <v>78.53</v>
      </c>
      <c r="L6" s="16">
        <v>17.25</v>
      </c>
      <c r="M6" s="16">
        <v>13.08</v>
      </c>
      <c r="N6" s="17"/>
      <c r="O6">
        <f t="shared" ref="O6:Q7" si="9">G6-K6</f>
        <v>-20.28</v>
      </c>
      <c r="P6">
        <f t="shared" si="9"/>
        <v>6.07</v>
      </c>
      <c r="Q6">
        <f t="shared" si="9"/>
        <v>-6.05</v>
      </c>
      <c r="R6">
        <f t="shared" si="5"/>
        <v>411.27840000000003</v>
      </c>
      <c r="S6">
        <f t="shared" si="0"/>
        <v>36.844900000000003</v>
      </c>
      <c r="T6">
        <f t="shared" si="0"/>
        <v>36.602499999999999</v>
      </c>
      <c r="U6">
        <f t="shared" si="6"/>
        <v>22.016489275086528</v>
      </c>
      <c r="V6">
        <f>(1-U6/U4)*100</f>
        <v>19.442071327896549</v>
      </c>
      <c r="W6" s="6">
        <f t="shared" si="7"/>
        <v>28.465571200108926</v>
      </c>
      <c r="X6" s="6">
        <f t="shared" ref="X6:X10" si="10">D6-D5</f>
        <v>32</v>
      </c>
      <c r="Y6" s="3">
        <f>G6-K4</f>
        <v>-20.409999999999997</v>
      </c>
      <c r="Z6" s="3">
        <f>H6-L4</f>
        <v>5.3300000000000018</v>
      </c>
      <c r="AA6" s="3">
        <f>I6-M4</f>
        <v>-6.31</v>
      </c>
      <c r="AB6" s="3">
        <f t="shared" si="1"/>
        <v>416.56809999999984</v>
      </c>
      <c r="AC6" s="3">
        <f t="shared" si="2"/>
        <v>28.40890000000002</v>
      </c>
      <c r="AD6" s="3">
        <f t="shared" si="2"/>
        <v>39.816099999999992</v>
      </c>
      <c r="AE6" s="3">
        <f t="shared" si="3"/>
        <v>22.018017621938625</v>
      </c>
      <c r="AF6" s="3">
        <f>(1-AE6/AE4)*100</f>
        <v>19.436479134919761</v>
      </c>
      <c r="AG6" s="8">
        <f t="shared" si="8"/>
        <v>28.460605402987184</v>
      </c>
      <c r="AH6" s="55">
        <f>(1-E6/E5)*100</f>
        <v>6.0993096203364576</v>
      </c>
      <c r="AI6">
        <f t="shared" ref="AI6:AI10" si="11">(1-U6/U5)*100</f>
        <v>0.36393214765592097</v>
      </c>
      <c r="AJ6" s="6">
        <f t="shared" ref="AJ6:AJ10" si="12">(AH6*100+((100-AH6)*AI6))/100</f>
        <v>6.4410444194989047</v>
      </c>
    </row>
    <row r="7" spans="1:36" ht="16">
      <c r="A7" s="11" t="s">
        <v>82</v>
      </c>
      <c r="B7" s="11" t="s">
        <v>83</v>
      </c>
      <c r="C7" s="11">
        <v>3</v>
      </c>
      <c r="D7" s="36">
        <v>41775</v>
      </c>
      <c r="E7" s="16">
        <v>33.327500000000001</v>
      </c>
      <c r="F7" s="18">
        <f>(1-E7/E4)*100</f>
        <v>4.8601198972309412</v>
      </c>
      <c r="G7" s="16">
        <v>56.78</v>
      </c>
      <c r="H7" s="16">
        <v>26.25</v>
      </c>
      <c r="I7" s="16">
        <v>8.85</v>
      </c>
      <c r="J7" s="19" t="s">
        <v>69</v>
      </c>
      <c r="K7" s="16">
        <v>75.17</v>
      </c>
      <c r="L7" s="16">
        <v>19.04</v>
      </c>
      <c r="M7" s="16">
        <v>14.09</v>
      </c>
      <c r="N7" s="13"/>
      <c r="O7">
        <f t="shared" si="9"/>
        <v>-18.39</v>
      </c>
      <c r="P7">
        <f t="shared" si="9"/>
        <v>7.2100000000000009</v>
      </c>
      <c r="Q7">
        <f t="shared" si="9"/>
        <v>-5.24</v>
      </c>
      <c r="R7">
        <f t="shared" si="5"/>
        <v>338.19210000000004</v>
      </c>
      <c r="S7">
        <f t="shared" si="0"/>
        <v>51.984100000000012</v>
      </c>
      <c r="T7">
        <f t="shared" si="0"/>
        <v>27.457600000000003</v>
      </c>
      <c r="U7">
        <f t="shared" si="6"/>
        <v>20.436090624187397</v>
      </c>
      <c r="V7">
        <f>(1-U7/U4)*100</f>
        <v>25.224720877599573</v>
      </c>
      <c r="W7" s="6">
        <f t="shared" si="7"/>
        <v>28.858889096437334</v>
      </c>
      <c r="X7" s="6">
        <f t="shared" si="10"/>
        <v>35</v>
      </c>
      <c r="Y7" s="3">
        <f>G7-K4</f>
        <v>-21.879999999999995</v>
      </c>
      <c r="Z7" s="3">
        <f>H7-L4</f>
        <v>8.2600000000000016</v>
      </c>
      <c r="AA7" s="3">
        <f>I7-M4</f>
        <v>-4.49</v>
      </c>
      <c r="AB7" s="3">
        <f t="shared" si="1"/>
        <v>478.73439999999982</v>
      </c>
      <c r="AC7" s="3">
        <f t="shared" si="2"/>
        <v>68.227600000000024</v>
      </c>
      <c r="AD7" s="3">
        <f t="shared" si="2"/>
        <v>20.160100000000003</v>
      </c>
      <c r="AE7" s="3">
        <f t="shared" si="3"/>
        <v>23.814325520576894</v>
      </c>
      <c r="AF7" s="3">
        <f>(1-AE7/AE4)*100</f>
        <v>12.86382162519657</v>
      </c>
      <c r="AG7" s="8">
        <f t="shared" si="8"/>
        <v>17.098744368077035</v>
      </c>
      <c r="AH7" s="55">
        <f t="shared" ref="AH7:AH10" si="13">(1-E7/E6)*100</f>
        <v>-7.1410201181757893</v>
      </c>
      <c r="AI7">
        <f t="shared" si="11"/>
        <v>7.1782500431959555</v>
      </c>
      <c r="AJ7" s="6">
        <f t="shared" si="12"/>
        <v>0.54983020473775124</v>
      </c>
    </row>
    <row r="8" spans="1:36" ht="16">
      <c r="A8" s="11" t="s">
        <v>82</v>
      </c>
      <c r="B8" s="11" t="s">
        <v>83</v>
      </c>
      <c r="C8" s="11">
        <v>4</v>
      </c>
      <c r="D8" s="33">
        <v>41915</v>
      </c>
      <c r="E8" s="10">
        <v>30.624199999999998</v>
      </c>
      <c r="F8">
        <f>(1-E8/E4)*100</f>
        <v>12.577219526120476</v>
      </c>
      <c r="G8" s="10">
        <v>54.67</v>
      </c>
      <c r="H8" s="10">
        <v>22.38</v>
      </c>
      <c r="I8" s="10">
        <v>8.82</v>
      </c>
      <c r="J8" s="11" t="s">
        <v>69</v>
      </c>
      <c r="K8" s="10">
        <v>72.86</v>
      </c>
      <c r="L8" s="10">
        <v>16.61</v>
      </c>
      <c r="M8" s="10">
        <v>16.11</v>
      </c>
      <c r="N8" s="13"/>
      <c r="O8">
        <f t="shared" si="4"/>
        <v>-18.189999999999998</v>
      </c>
      <c r="P8">
        <f t="shared" si="4"/>
        <v>5.77</v>
      </c>
      <c r="Q8">
        <f t="shared" si="4"/>
        <v>-7.2899999999999991</v>
      </c>
      <c r="R8">
        <f t="shared" si="5"/>
        <v>330.87609999999989</v>
      </c>
      <c r="S8">
        <f t="shared" si="0"/>
        <v>33.292899999999996</v>
      </c>
      <c r="T8">
        <f t="shared" si="0"/>
        <v>53.144099999999987</v>
      </c>
      <c r="U8">
        <f t="shared" si="6"/>
        <v>20.428242704647893</v>
      </c>
      <c r="V8">
        <f>(1-U8/U4)*100</f>
        <v>25.253436270621076</v>
      </c>
      <c r="W8" s="6">
        <f t="shared" si="7"/>
        <v>34.654475679096613</v>
      </c>
      <c r="X8" s="6">
        <f t="shared" si="10"/>
        <v>140</v>
      </c>
      <c r="Y8" s="3">
        <f>G8-K4</f>
        <v>-23.989999999999995</v>
      </c>
      <c r="Z8" s="3">
        <f>H8-L4</f>
        <v>4.3900000000000006</v>
      </c>
      <c r="AA8" s="3">
        <f>I8-M4</f>
        <v>-4.5199999999999996</v>
      </c>
      <c r="AB8" s="3">
        <f t="shared" si="1"/>
        <v>575.52009999999973</v>
      </c>
      <c r="AC8" s="3">
        <f t="shared" si="2"/>
        <v>19.272100000000005</v>
      </c>
      <c r="AD8" s="3">
        <f t="shared" si="2"/>
        <v>20.430399999999995</v>
      </c>
      <c r="AE8" s="3">
        <f t="shared" si="3"/>
        <v>24.80368117840575</v>
      </c>
      <c r="AF8" s="3">
        <f>(1-AE8/AE4)*100</f>
        <v>9.2437874990061282</v>
      </c>
      <c r="AG8" s="8">
        <f t="shared" si="8"/>
        <v>20.658395578848523</v>
      </c>
      <c r="AH8" s="55">
        <f t="shared" si="13"/>
        <v>8.1113194809091631</v>
      </c>
      <c r="AI8">
        <f t="shared" si="11"/>
        <v>3.840225453989321E-2</v>
      </c>
      <c r="AJ8" s="6">
        <f t="shared" si="12"/>
        <v>8.1466068058954537</v>
      </c>
    </row>
    <row r="9" spans="1:36" ht="16">
      <c r="A9" s="11" t="s">
        <v>82</v>
      </c>
      <c r="B9" s="11" t="s">
        <v>83</v>
      </c>
      <c r="C9" s="11">
        <v>5</v>
      </c>
      <c r="D9" s="33">
        <v>41974</v>
      </c>
      <c r="E9" s="10">
        <v>30.415299999999998</v>
      </c>
      <c r="F9">
        <f>(1-E9/E4)*100</f>
        <v>13.173565515272633</v>
      </c>
      <c r="G9" s="10">
        <v>56.85</v>
      </c>
      <c r="H9" s="10">
        <v>22.56</v>
      </c>
      <c r="I9" s="10">
        <v>5.92</v>
      </c>
      <c r="J9" s="11" t="s">
        <v>69</v>
      </c>
      <c r="K9" s="10">
        <v>76.099999999999994</v>
      </c>
      <c r="L9" s="10">
        <v>15.89</v>
      </c>
      <c r="M9" s="10">
        <v>16.12</v>
      </c>
      <c r="N9" s="13"/>
      <c r="O9">
        <f t="shared" si="4"/>
        <v>-19.249999999999993</v>
      </c>
      <c r="P9">
        <f t="shared" si="4"/>
        <v>6.6699999999999982</v>
      </c>
      <c r="Q9">
        <f t="shared" si="4"/>
        <v>-10.200000000000001</v>
      </c>
      <c r="R9">
        <f t="shared" si="5"/>
        <v>370.56249999999972</v>
      </c>
      <c r="S9">
        <f t="shared" si="5"/>
        <v>44.488899999999973</v>
      </c>
      <c r="T9">
        <f t="shared" si="5"/>
        <v>104.04000000000002</v>
      </c>
      <c r="U9">
        <f>SQRT(R9+S9+T9)</f>
        <v>22.783577418833939</v>
      </c>
      <c r="V9">
        <f>(1-U9/U4)*100</f>
        <v>16.635309941141465</v>
      </c>
      <c r="W9" s="6">
        <f t="shared" si="7"/>
        <v>27.617412002649168</v>
      </c>
      <c r="X9" s="6">
        <f t="shared" si="10"/>
        <v>59</v>
      </c>
      <c r="Y9" s="3">
        <f>G9-K4</f>
        <v>-21.809999999999995</v>
      </c>
      <c r="Z9" s="3">
        <f>H9-L4</f>
        <v>4.57</v>
      </c>
      <c r="AA9" s="3">
        <f>I9-M4</f>
        <v>-7.42</v>
      </c>
      <c r="AB9" s="3">
        <f t="shared" si="1"/>
        <v>475.67609999999979</v>
      </c>
      <c r="AC9" s="3">
        <f>Z9*Z9</f>
        <v>20.884900000000002</v>
      </c>
      <c r="AD9" s="3">
        <f>AA9*AA9</f>
        <v>55.056399999999996</v>
      </c>
      <c r="AE9" s="3">
        <f t="shared" si="3"/>
        <v>23.486536568851523</v>
      </c>
      <c r="AF9" s="3">
        <f>(1-AE9/AE4)*100</f>
        <v>14.063195361066283</v>
      </c>
      <c r="AG9" s="8">
        <f t="shared" si="8"/>
        <v>25.384136621908066</v>
      </c>
      <c r="AH9" s="55">
        <f t="shared" si="13"/>
        <v>0.68214026815394124</v>
      </c>
      <c r="AI9">
        <f t="shared" si="11"/>
        <v>-11.529796019361726</v>
      </c>
      <c r="AJ9" s="6">
        <f t="shared" si="12"/>
        <v>-10.769006369723707</v>
      </c>
    </row>
    <row r="10" spans="1:36" ht="16">
      <c r="A10" s="11" t="s">
        <v>82</v>
      </c>
      <c r="B10" s="11" t="s">
        <v>83</v>
      </c>
      <c r="C10" s="11">
        <v>6</v>
      </c>
      <c r="D10" s="33">
        <v>42065</v>
      </c>
      <c r="E10" s="10">
        <v>29.418900000000001</v>
      </c>
      <c r="F10">
        <f>(1-E10/E4)*100</f>
        <v>16.017984584641731</v>
      </c>
      <c r="G10" s="10">
        <v>59.34</v>
      </c>
      <c r="H10" s="10">
        <v>22.47</v>
      </c>
      <c r="I10" s="10">
        <v>5.53</v>
      </c>
      <c r="J10" s="11" t="s">
        <v>69</v>
      </c>
      <c r="K10" s="10">
        <v>76.28</v>
      </c>
      <c r="L10" s="10">
        <v>17</v>
      </c>
      <c r="M10" s="10">
        <v>13.51</v>
      </c>
      <c r="N10" s="13"/>
      <c r="O10">
        <f t="shared" si="4"/>
        <v>-16.939999999999998</v>
      </c>
      <c r="P10">
        <f t="shared" si="4"/>
        <v>5.4699999999999989</v>
      </c>
      <c r="Q10">
        <f t="shared" si="4"/>
        <v>-7.9799999999999995</v>
      </c>
      <c r="R10">
        <f t="shared" si="5"/>
        <v>286.96359999999993</v>
      </c>
      <c r="S10">
        <f t="shared" si="5"/>
        <v>29.920899999999989</v>
      </c>
      <c r="T10">
        <f t="shared" si="5"/>
        <v>63.680399999999992</v>
      </c>
      <c r="U10">
        <f>SQRT(R10+S10+T10)</f>
        <v>19.508072687992524</v>
      </c>
      <c r="V10">
        <f>(1-U10/U4)*100</f>
        <v>28.620321410288298</v>
      </c>
      <c r="W10" s="6">
        <f t="shared" si="7"/>
        <v>40.053907323355126</v>
      </c>
      <c r="X10" s="6">
        <f t="shared" si="10"/>
        <v>91</v>
      </c>
      <c r="Y10" s="3">
        <f>G10-K4</f>
        <v>-19.319999999999993</v>
      </c>
      <c r="Z10" s="3">
        <f>H10-L4</f>
        <v>4.4800000000000004</v>
      </c>
      <c r="AA10" s="3">
        <f>I10-M4</f>
        <v>-7.81</v>
      </c>
      <c r="AB10" s="3">
        <f t="shared" si="1"/>
        <v>373.26239999999973</v>
      </c>
      <c r="AC10" s="3">
        <f>Z10*Z10</f>
        <v>20.070400000000003</v>
      </c>
      <c r="AD10" s="3">
        <f>AA10*AA10</f>
        <v>60.996099999999991</v>
      </c>
      <c r="AE10" s="3">
        <f t="shared" si="3"/>
        <v>21.314992376259479</v>
      </c>
      <c r="AF10" s="3">
        <f>(1-AE10/AE4)*100</f>
        <v>22.008835557802996</v>
      </c>
      <c r="AG10" s="8">
        <f t="shared" si="8"/>
        <v>34.501448255536694</v>
      </c>
      <c r="AH10" s="55">
        <f t="shared" si="13"/>
        <v>3.275982811282474</v>
      </c>
      <c r="AI10">
        <f t="shared" si="11"/>
        <v>14.376604124222103</v>
      </c>
      <c r="AJ10" s="6">
        <f t="shared" si="12"/>
        <v>17.181611855548933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4">(F11*100+((100-F11)*V11))/100</f>
        <v>100</v>
      </c>
      <c r="X11" s="6"/>
      <c r="Y11" s="3">
        <f>G11-K4</f>
        <v>-78.66</v>
      </c>
      <c r="Z11" s="3">
        <f>H11-L4</f>
        <v>-17.989999999999998</v>
      </c>
      <c r="AA11" s="3">
        <f>I11-M4</f>
        <v>-13.34</v>
      </c>
      <c r="AB11" s="3">
        <f t="shared" si="1"/>
        <v>6187.3955999999998</v>
      </c>
      <c r="AC11" s="3">
        <f t="shared" si="2"/>
        <v>323.64009999999996</v>
      </c>
      <c r="AD11" s="3">
        <f t="shared" si="2"/>
        <v>177.9556</v>
      </c>
      <c r="AE11" s="3">
        <f t="shared" si="3"/>
        <v>81.786253734964532</v>
      </c>
      <c r="AF11" s="3">
        <f>(1-AE11/AE4)*100</f>
        <v>-199.25439575851422</v>
      </c>
      <c r="AG11" s="8">
        <f t="shared" si="8"/>
        <v>-199.25439575851422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4"/>
        <v>100</v>
      </c>
      <c r="X12" s="6"/>
      <c r="Y12" s="3">
        <f>G12-K4</f>
        <v>-78.66</v>
      </c>
      <c r="Z12" s="3">
        <f>H12-L4</f>
        <v>-17.989999999999998</v>
      </c>
      <c r="AA12" s="3">
        <f>I12-M4</f>
        <v>-13.34</v>
      </c>
      <c r="AB12" s="3">
        <f t="shared" si="1"/>
        <v>6187.3955999999998</v>
      </c>
      <c r="AC12" s="3">
        <f t="shared" si="2"/>
        <v>323.64009999999996</v>
      </c>
      <c r="AD12" s="3">
        <f t="shared" si="2"/>
        <v>177.9556</v>
      </c>
      <c r="AE12" s="3">
        <f t="shared" si="3"/>
        <v>81.786253734964532</v>
      </c>
      <c r="AF12" s="3">
        <f>(1-AE12/AE5)*100</f>
        <v>-227.48627625418797</v>
      </c>
      <c r="AG12" s="8">
        <f t="shared" si="8"/>
        <v>-227.48627625418797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4"/>
        <v>100</v>
      </c>
      <c r="X13" s="6"/>
      <c r="Y13" s="3">
        <f>G13-K4</f>
        <v>-78.66</v>
      </c>
      <c r="Z13" s="3">
        <f>H13-L4</f>
        <v>-17.989999999999998</v>
      </c>
      <c r="AA13" s="3">
        <f>I13-M4</f>
        <v>-13.34</v>
      </c>
      <c r="AB13" s="3">
        <f t="shared" si="1"/>
        <v>6187.3955999999998</v>
      </c>
      <c r="AC13" s="3">
        <f t="shared" si="2"/>
        <v>323.64009999999996</v>
      </c>
      <c r="AD13" s="3">
        <f t="shared" si="2"/>
        <v>177.9556</v>
      </c>
      <c r="AE13" s="3">
        <f t="shared" si="3"/>
        <v>81.786253734964532</v>
      </c>
      <c r="AF13" s="3">
        <f>(1-AE13/AE6)*100</f>
        <v>-271.45148641117072</v>
      </c>
      <c r="AG13" s="8">
        <f t="shared" si="8"/>
        <v>-271.45148641117072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4"/>
        <v>100</v>
      </c>
      <c r="X14" s="6"/>
      <c r="Y14" s="3">
        <f>G14-K4</f>
        <v>-78.66</v>
      </c>
      <c r="Z14" s="3">
        <f>H14-L4</f>
        <v>-17.989999999999998</v>
      </c>
      <c r="AA14" s="3">
        <f>I14-M4</f>
        <v>-13.34</v>
      </c>
      <c r="AB14" s="3">
        <f t="shared" si="1"/>
        <v>6187.3955999999998</v>
      </c>
      <c r="AC14" s="3">
        <f t="shared" si="2"/>
        <v>323.64009999999996</v>
      </c>
      <c r="AD14" s="3">
        <f t="shared" si="2"/>
        <v>177.9556</v>
      </c>
      <c r="AE14" s="3">
        <f t="shared" si="3"/>
        <v>81.786253734964532</v>
      </c>
      <c r="AF14" s="3">
        <f>(1-AE14/AE7)*100</f>
        <v>-243.43300491251236</v>
      </c>
      <c r="AG14" s="8">
        <f t="shared" si="8"/>
        <v>-243.43300491251236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4"/>
        <v>100</v>
      </c>
      <c r="X15" s="6"/>
      <c r="Y15" s="3">
        <f>G15-K4</f>
        <v>-78.66</v>
      </c>
      <c r="Z15" s="3">
        <f>H15-L4</f>
        <v>-17.989999999999998</v>
      </c>
      <c r="AA15" s="3">
        <f>I15-M4</f>
        <v>-13.34</v>
      </c>
      <c r="AB15" s="3">
        <f t="shared" si="1"/>
        <v>6187.3955999999998</v>
      </c>
      <c r="AC15" s="3">
        <f t="shared" si="2"/>
        <v>323.64009999999996</v>
      </c>
      <c r="AD15" s="3">
        <f>AA15*AA15</f>
        <v>177.9556</v>
      </c>
      <c r="AE15" s="3">
        <f t="shared" si="3"/>
        <v>81.786253734964532</v>
      </c>
      <c r="AF15" s="3">
        <f>(1-AE15/AE8)*100</f>
        <v>-229.73433720059339</v>
      </c>
      <c r="AG15" s="8">
        <f t="shared" si="8"/>
        <v>-229.73433720059339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4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J18"/>
  <sheetViews>
    <sheetView topLeftCell="V1" zoomScale="156" zoomScaleNormal="90" workbookViewId="0">
      <selection activeCell="Z1" sqref="Z1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138</v>
      </c>
      <c r="B4" s="11" t="s">
        <v>84</v>
      </c>
      <c r="C4" s="11">
        <v>0</v>
      </c>
      <c r="D4" s="33">
        <v>41611</v>
      </c>
      <c r="E4" s="16">
        <v>7.2669300000000003</v>
      </c>
      <c r="F4" s="18">
        <f>(1-E4/E4)*100</f>
        <v>0</v>
      </c>
      <c r="G4" s="10">
        <v>65.319999999999993</v>
      </c>
      <c r="H4" s="10">
        <v>23.97</v>
      </c>
      <c r="I4" s="10">
        <v>8.7799999999999994</v>
      </c>
      <c r="J4" s="11" t="s">
        <v>69</v>
      </c>
      <c r="K4" s="10">
        <v>81.47</v>
      </c>
      <c r="L4" s="10">
        <v>15.2</v>
      </c>
      <c r="M4" s="10">
        <v>15.48</v>
      </c>
      <c r="N4" s="13">
        <v>0</v>
      </c>
      <c r="O4">
        <f>G4-K4</f>
        <v>-16.150000000000006</v>
      </c>
      <c r="P4">
        <f>H4-L4</f>
        <v>8.77</v>
      </c>
      <c r="Q4">
        <f>I4-M4</f>
        <v>-6.7000000000000011</v>
      </c>
      <c r="R4">
        <f>O4*O4</f>
        <v>260.82250000000016</v>
      </c>
      <c r="S4">
        <f t="shared" ref="S4:T16" si="0">P4*P4</f>
        <v>76.912899999999993</v>
      </c>
      <c r="T4">
        <f t="shared" si="0"/>
        <v>44.890000000000015</v>
      </c>
      <c r="U4">
        <f>SQRT(R4+S4+T4)</f>
        <v>19.560812866545199</v>
      </c>
      <c r="W4" s="6"/>
      <c r="X4" s="6"/>
      <c r="Y4" s="3">
        <f>G4-K4</f>
        <v>-16.150000000000006</v>
      </c>
      <c r="Z4" s="3">
        <f>H4-L4</f>
        <v>8.77</v>
      </c>
      <c r="AA4" s="3">
        <f>I4-M4</f>
        <v>-6.7000000000000011</v>
      </c>
      <c r="AB4" s="3">
        <f t="shared" ref="AB4:AB15" si="1">Y4*Y4</f>
        <v>260.82250000000016</v>
      </c>
      <c r="AC4" s="3">
        <f t="shared" ref="AC4:AD15" si="2">Z4*Z4</f>
        <v>76.912899999999993</v>
      </c>
      <c r="AD4" s="3">
        <f t="shared" si="2"/>
        <v>44.890000000000015</v>
      </c>
      <c r="AE4" s="3">
        <f t="shared" ref="AE4:AE15" si="3">SQRT(AB4+AC4+AD4)</f>
        <v>19.560812866545199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41659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48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138</v>
      </c>
      <c r="B6" s="11" t="s">
        <v>84</v>
      </c>
      <c r="C6" s="19">
        <v>2</v>
      </c>
      <c r="D6" s="36">
        <v>41701</v>
      </c>
      <c r="E6" s="16">
        <v>5.9947499999999998</v>
      </c>
      <c r="F6" s="18">
        <f>(1-E6/E4)*100</f>
        <v>17.506429812864589</v>
      </c>
      <c r="G6" s="16">
        <v>71.3</v>
      </c>
      <c r="H6" s="16">
        <v>21.31</v>
      </c>
      <c r="I6" s="16">
        <v>9.5299999999999994</v>
      </c>
      <c r="J6" s="19" t="s">
        <v>69</v>
      </c>
      <c r="K6" s="16">
        <v>81.36</v>
      </c>
      <c r="L6" s="16">
        <v>14.93</v>
      </c>
      <c r="M6" s="16">
        <v>14.41</v>
      </c>
      <c r="N6" s="17"/>
      <c r="O6">
        <f>G6-K6</f>
        <v>-10.060000000000002</v>
      </c>
      <c r="P6">
        <f t="shared" ref="O6:Q16" si="4">H6-L6</f>
        <v>6.379999999999999</v>
      </c>
      <c r="Q6">
        <f t="shared" si="4"/>
        <v>-4.8800000000000008</v>
      </c>
      <c r="R6">
        <f t="shared" ref="R6:T13" si="5">O6*O6</f>
        <v>101.20360000000005</v>
      </c>
      <c r="S6">
        <f t="shared" si="0"/>
        <v>40.704399999999985</v>
      </c>
      <c r="T6">
        <f t="shared" si="0"/>
        <v>23.814400000000006</v>
      </c>
      <c r="U6">
        <f t="shared" ref="U6:U14" si="6">SQRT(R6+S6+T6)</f>
        <v>12.873321249778552</v>
      </c>
      <c r="V6">
        <f>(1-U6/U4)*100</f>
        <v>34.188209162842334</v>
      </c>
      <c r="W6" s="6">
        <f>(F6*100+((100-F6)*V6))/100</f>
        <v>45.709504134338594</v>
      </c>
      <c r="X6" s="6">
        <f t="shared" ref="X6:X10" si="7">D6-D5</f>
        <v>42</v>
      </c>
      <c r="Y6" s="3">
        <f>G6-K4</f>
        <v>-10.170000000000002</v>
      </c>
      <c r="Z6" s="3">
        <f>H6-L4</f>
        <v>6.1099999999999994</v>
      </c>
      <c r="AA6" s="3">
        <f>I6-M4</f>
        <v>-5.9500000000000011</v>
      </c>
      <c r="AB6" s="3">
        <f t="shared" si="1"/>
        <v>103.42890000000004</v>
      </c>
      <c r="AC6" s="3">
        <f t="shared" si="2"/>
        <v>37.33209999999999</v>
      </c>
      <c r="AD6" s="3">
        <f t="shared" si="2"/>
        <v>35.402500000000011</v>
      </c>
      <c r="AE6" s="3">
        <f t="shared" si="3"/>
        <v>13.2726598690692</v>
      </c>
      <c r="AF6" s="3">
        <f>(1-AE6/AE4)*100</f>
        <v>32.14668552057266</v>
      </c>
      <c r="AG6" s="8">
        <f t="shared" ref="AG6:AG15" si="8">(F6*100+((100-F6)*AF6))/100</f>
        <v>44.025378395615895</v>
      </c>
      <c r="AH6" s="55"/>
      <c r="AJ6" s="6"/>
    </row>
    <row r="7" spans="1:36" ht="16">
      <c r="A7" s="11" t="s">
        <v>138</v>
      </c>
      <c r="B7" s="11" t="s">
        <v>84</v>
      </c>
      <c r="C7" s="11">
        <v>3</v>
      </c>
      <c r="D7" s="33">
        <v>42775</v>
      </c>
      <c r="E7" s="10">
        <v>5.42136</v>
      </c>
      <c r="F7" s="18">
        <f>(1-E7/E4)*100</f>
        <v>25.396831949667884</v>
      </c>
      <c r="G7" s="10">
        <v>62.7</v>
      </c>
      <c r="H7" s="10">
        <v>24.12</v>
      </c>
      <c r="I7" s="10">
        <v>11.71</v>
      </c>
      <c r="J7" s="11" t="s">
        <v>69</v>
      </c>
      <c r="K7" s="10">
        <v>75.540000000000006</v>
      </c>
      <c r="L7" s="10">
        <v>17.309999999999999</v>
      </c>
      <c r="M7" s="10">
        <v>19.41</v>
      </c>
      <c r="N7" s="13"/>
      <c r="O7">
        <f t="shared" si="4"/>
        <v>-12.840000000000003</v>
      </c>
      <c r="P7">
        <f t="shared" si="4"/>
        <v>6.8100000000000023</v>
      </c>
      <c r="Q7">
        <f t="shared" si="4"/>
        <v>-7.6999999999999993</v>
      </c>
      <c r="R7">
        <f t="shared" si="5"/>
        <v>164.86560000000009</v>
      </c>
      <c r="S7">
        <f t="shared" si="0"/>
        <v>46.376100000000029</v>
      </c>
      <c r="T7">
        <f t="shared" si="0"/>
        <v>59.289999999999992</v>
      </c>
      <c r="U7">
        <f t="shared" si="6"/>
        <v>16.447847883537836</v>
      </c>
      <c r="V7">
        <f>(1-U7/U4)*100</f>
        <v>15.914292541142084</v>
      </c>
      <c r="W7" s="6">
        <f t="shared" ref="W7:W10" si="9">(F7*100+((100-F7)*V7))/100</f>
        <v>37.269398358157581</v>
      </c>
      <c r="X7" s="6">
        <f t="shared" si="7"/>
        <v>1074</v>
      </c>
      <c r="Y7" s="3">
        <f>G7-K4</f>
        <v>-18.769999999999996</v>
      </c>
      <c r="Z7" s="3">
        <f>H7-L4</f>
        <v>8.9200000000000017</v>
      </c>
      <c r="AA7" s="3">
        <f>I7-M4</f>
        <v>-3.7699999999999996</v>
      </c>
      <c r="AB7" s="3">
        <f t="shared" si="1"/>
        <v>352.31289999999984</v>
      </c>
      <c r="AC7" s="3">
        <f t="shared" si="2"/>
        <v>79.56640000000003</v>
      </c>
      <c r="AD7" s="3">
        <f t="shared" si="2"/>
        <v>14.212899999999998</v>
      </c>
      <c r="AE7" s="3">
        <f t="shared" si="3"/>
        <v>21.120894867405593</v>
      </c>
      <c r="AF7" s="3">
        <f>(1-AE7/AE4)*100</f>
        <v>-7.9755479054175682</v>
      </c>
      <c r="AG7" s="8">
        <f t="shared" si="8"/>
        <v>19.446820542854475</v>
      </c>
      <c r="AH7" s="55">
        <f t="shared" ref="AH7:AH10" si="10">(1-E7/E6)*100</f>
        <v>9.5648692606030252</v>
      </c>
      <c r="AI7">
        <f t="shared" ref="AI7:AI10" si="11">(1-U7/U6)*100</f>
        <v>-27.766934145458166</v>
      </c>
      <c r="AJ7" s="6">
        <f>(AH7*100+((100-AH7)*AI7))/100</f>
        <v>-15.546193936164329</v>
      </c>
    </row>
    <row r="8" spans="1:36" ht="16">
      <c r="A8" s="11" t="s">
        <v>138</v>
      </c>
      <c r="B8" s="11" t="s">
        <v>84</v>
      </c>
      <c r="C8" s="11">
        <v>4</v>
      </c>
      <c r="D8" s="33">
        <v>42803</v>
      </c>
      <c r="E8" s="10">
        <v>4.8869100000000003</v>
      </c>
      <c r="F8">
        <f>(1-E8/E4)*100</f>
        <v>32.751381945333172</v>
      </c>
      <c r="G8" s="10">
        <v>62.01</v>
      </c>
      <c r="H8" s="10">
        <v>19.88</v>
      </c>
      <c r="I8" s="10">
        <v>12.31</v>
      </c>
      <c r="J8" s="11" t="s">
        <v>69</v>
      </c>
      <c r="K8" s="10">
        <v>71.11</v>
      </c>
      <c r="L8" s="10">
        <v>14.51</v>
      </c>
      <c r="M8" s="10">
        <v>18.96</v>
      </c>
      <c r="N8" s="13"/>
      <c r="O8">
        <f t="shared" si="4"/>
        <v>-9.1000000000000014</v>
      </c>
      <c r="P8">
        <f t="shared" si="4"/>
        <v>5.3699999999999992</v>
      </c>
      <c r="Q8">
        <f t="shared" si="4"/>
        <v>-6.65</v>
      </c>
      <c r="R8">
        <f t="shared" si="5"/>
        <v>82.810000000000031</v>
      </c>
      <c r="S8">
        <f t="shared" si="0"/>
        <v>28.836899999999993</v>
      </c>
      <c r="T8">
        <f t="shared" si="0"/>
        <v>44.222500000000004</v>
      </c>
      <c r="U8">
        <f t="shared" si="6"/>
        <v>12.484766717884641</v>
      </c>
      <c r="V8">
        <f>(1-U8/U4)*100</f>
        <v>36.174601725078091</v>
      </c>
      <c r="W8" s="6">
        <f t="shared" si="9"/>
        <v>57.078301692227853</v>
      </c>
      <c r="X8" s="6">
        <f t="shared" si="7"/>
        <v>28</v>
      </c>
      <c r="Y8" s="3">
        <f>G8-K4</f>
        <v>-19.46</v>
      </c>
      <c r="Z8" s="3">
        <f>H8-L4</f>
        <v>4.68</v>
      </c>
      <c r="AA8" s="3">
        <f>I8-M4</f>
        <v>-3.17</v>
      </c>
      <c r="AB8" s="3">
        <f t="shared" si="1"/>
        <v>378.69160000000005</v>
      </c>
      <c r="AC8" s="3">
        <f t="shared" si="2"/>
        <v>21.902399999999997</v>
      </c>
      <c r="AD8" s="3">
        <f t="shared" si="2"/>
        <v>10.0489</v>
      </c>
      <c r="AE8" s="3">
        <f t="shared" si="3"/>
        <v>20.264325796828278</v>
      </c>
      <c r="AF8" s="3">
        <f>(1-AE8/AE4)*100</f>
        <v>-3.5965424089624332</v>
      </c>
      <c r="AG8" s="8">
        <f t="shared" si="8"/>
        <v>30.332756877555912</v>
      </c>
      <c r="AH8" s="55">
        <f t="shared" si="10"/>
        <v>9.8582274558413285</v>
      </c>
      <c r="AI8">
        <f t="shared" si="11"/>
        <v>24.094831091061618</v>
      </c>
      <c r="AJ8" s="6">
        <f t="shared" ref="AJ8:AJ10" si="12">(AH8*100+((100-AH8)*AI8))/100</f>
        <v>31.577735292845318</v>
      </c>
    </row>
    <row r="9" spans="1:36" ht="16">
      <c r="A9" s="11" t="s">
        <v>138</v>
      </c>
      <c r="B9" s="11" t="s">
        <v>84</v>
      </c>
      <c r="C9" s="11">
        <v>5</v>
      </c>
      <c r="D9" s="33">
        <v>42844</v>
      </c>
      <c r="E9" s="10">
        <v>3.1984499999999998</v>
      </c>
      <c r="F9">
        <f>(1-E9/E4)*100</f>
        <v>55.98622802201205</v>
      </c>
      <c r="G9" s="10">
        <v>64.84</v>
      </c>
      <c r="H9" s="10">
        <v>22.38</v>
      </c>
      <c r="I9" s="10">
        <v>12.73</v>
      </c>
      <c r="J9" s="11" t="s">
        <v>69</v>
      </c>
      <c r="K9" s="10">
        <v>77.06</v>
      </c>
      <c r="L9" s="10">
        <v>17.28</v>
      </c>
      <c r="M9" s="10">
        <v>18.43</v>
      </c>
      <c r="N9" s="13"/>
      <c r="O9">
        <f t="shared" si="4"/>
        <v>-12.219999999999999</v>
      </c>
      <c r="P9">
        <f t="shared" si="4"/>
        <v>5.0999999999999979</v>
      </c>
      <c r="Q9">
        <f t="shared" si="4"/>
        <v>-5.6999999999999993</v>
      </c>
      <c r="R9">
        <f t="shared" si="5"/>
        <v>149.32839999999996</v>
      </c>
      <c r="S9">
        <f t="shared" si="5"/>
        <v>26.009999999999977</v>
      </c>
      <c r="T9">
        <f t="shared" si="5"/>
        <v>32.489999999999995</v>
      </c>
      <c r="U9">
        <f>SQRT(R9+S9+T9)</f>
        <v>14.416254714730867</v>
      </c>
      <c r="V9">
        <f>(1-U9/U4)*100</f>
        <v>26.300329065634354</v>
      </c>
      <c r="W9" s="6">
        <f t="shared" si="9"/>
        <v>67.561994886420834</v>
      </c>
      <c r="X9" s="6">
        <f t="shared" si="7"/>
        <v>41</v>
      </c>
      <c r="Y9" s="3">
        <f>G9-K4</f>
        <v>-16.629999999999995</v>
      </c>
      <c r="Z9" s="3">
        <f>H9-L4</f>
        <v>7.18</v>
      </c>
      <c r="AA9" s="3">
        <f>I9-M4</f>
        <v>-2.75</v>
      </c>
      <c r="AB9" s="3">
        <f t="shared" si="1"/>
        <v>276.55689999999987</v>
      </c>
      <c r="AC9" s="3">
        <f>Z9*Z9</f>
        <v>51.552399999999999</v>
      </c>
      <c r="AD9" s="3">
        <f>AA9*AA9</f>
        <v>7.5625</v>
      </c>
      <c r="AE9" s="3">
        <f t="shared" si="3"/>
        <v>18.32134820366667</v>
      </c>
      <c r="AF9" s="3">
        <f>(1-AE9/AE4)*100</f>
        <v>6.3364680769395942</v>
      </c>
      <c r="AG9" s="8">
        <f t="shared" si="8"/>
        <v>58.775146632854238</v>
      </c>
      <c r="AH9" s="55">
        <f t="shared" si="10"/>
        <v>34.550666985886792</v>
      </c>
      <c r="AI9">
        <f t="shared" si="11"/>
        <v>-15.470757607984265</v>
      </c>
      <c r="AJ9" s="6">
        <f t="shared" si="12"/>
        <v>24.425159319230914</v>
      </c>
    </row>
    <row r="10" spans="1:36" ht="16">
      <c r="A10" s="11" t="s">
        <v>138</v>
      </c>
      <c r="B10" s="11" t="s">
        <v>84</v>
      </c>
      <c r="C10" s="11">
        <v>6</v>
      </c>
      <c r="D10" s="33">
        <v>43167</v>
      </c>
      <c r="E10" s="10">
        <v>6.2991400000000004</v>
      </c>
      <c r="F10">
        <f>(1-E10/E4)*100</f>
        <v>13.317728394246265</v>
      </c>
      <c r="G10" s="10">
        <v>63.95</v>
      </c>
      <c r="H10" s="10">
        <v>23.49</v>
      </c>
      <c r="I10" s="10">
        <v>10.73</v>
      </c>
      <c r="J10" s="11" t="s">
        <v>69</v>
      </c>
      <c r="K10" s="10">
        <v>74.5</v>
      </c>
      <c r="L10" s="10">
        <v>19.5</v>
      </c>
      <c r="M10" s="10">
        <v>18.48</v>
      </c>
      <c r="N10" s="13"/>
      <c r="O10">
        <f t="shared" si="4"/>
        <v>-10.549999999999997</v>
      </c>
      <c r="P10">
        <f t="shared" si="4"/>
        <v>3.9899999999999984</v>
      </c>
      <c r="Q10">
        <f t="shared" si="4"/>
        <v>-7.75</v>
      </c>
      <c r="R10">
        <f t="shared" si="5"/>
        <v>111.30249999999994</v>
      </c>
      <c r="S10">
        <f t="shared" si="5"/>
        <v>15.920099999999987</v>
      </c>
      <c r="T10">
        <f t="shared" si="5"/>
        <v>60.0625</v>
      </c>
      <c r="U10">
        <f>SQRT(R10+S10+T10)</f>
        <v>13.685214649394432</v>
      </c>
      <c r="V10">
        <f>(1-U10/U4)*100</f>
        <v>30.037597400667259</v>
      </c>
      <c r="W10" s="6">
        <f t="shared" si="9"/>
        <v>39.355000156935482</v>
      </c>
      <c r="X10" s="6">
        <f t="shared" si="7"/>
        <v>323</v>
      </c>
      <c r="Y10" s="3">
        <f>G10-K4</f>
        <v>-17.519999999999996</v>
      </c>
      <c r="Z10" s="3">
        <f>H10-L4</f>
        <v>8.2899999999999991</v>
      </c>
      <c r="AA10" s="3">
        <f>I10-M4</f>
        <v>-4.75</v>
      </c>
      <c r="AB10" s="3">
        <f t="shared" si="1"/>
        <v>306.95039999999989</v>
      </c>
      <c r="AC10" s="3">
        <f>Z10*Z10</f>
        <v>68.724099999999993</v>
      </c>
      <c r="AD10" s="3">
        <f>AA10*AA10</f>
        <v>22.5625</v>
      </c>
      <c r="AE10" s="3">
        <f t="shared" si="3"/>
        <v>19.95587632753821</v>
      </c>
      <c r="AF10" s="3">
        <f>(1-AE10/AE4)*100</f>
        <v>-2.0196679130277229</v>
      </c>
      <c r="AG10" s="8">
        <f t="shared" si="8"/>
        <v>11.567034368341314</v>
      </c>
      <c r="AH10" s="55">
        <f t="shared" si="10"/>
        <v>-96.943519517266211</v>
      </c>
      <c r="AI10">
        <f t="shared" si="11"/>
        <v>5.0709430417419155</v>
      </c>
      <c r="AJ10" s="6">
        <f t="shared" si="12"/>
        <v>-86.956625818143763</v>
      </c>
    </row>
    <row r="11" spans="1:36">
      <c r="A11" s="11"/>
      <c r="B11" s="11"/>
      <c r="C11" s="11">
        <v>6</v>
      </c>
      <c r="D11" s="10"/>
      <c r="E11" s="10"/>
      <c r="G11" s="10"/>
      <c r="H11" s="10"/>
      <c r="I11" s="10"/>
      <c r="J11" s="11"/>
      <c r="K11" s="10"/>
      <c r="L11" s="10"/>
      <c r="M11" s="10"/>
      <c r="N11" s="13"/>
      <c r="O11">
        <f t="shared" si="4"/>
        <v>0</v>
      </c>
      <c r="P11">
        <f t="shared" si="4"/>
        <v>0</v>
      </c>
      <c r="Q11">
        <f t="shared" si="4"/>
        <v>0</v>
      </c>
      <c r="R11">
        <f t="shared" si="5"/>
        <v>0</v>
      </c>
      <c r="S11">
        <f t="shared" si="0"/>
        <v>0</v>
      </c>
      <c r="T11">
        <f t="shared" si="0"/>
        <v>0</v>
      </c>
      <c r="U11">
        <f t="shared" si="6"/>
        <v>0</v>
      </c>
      <c r="V11">
        <f>(1-U11/U4)*100</f>
        <v>100</v>
      </c>
      <c r="W11" s="6">
        <f t="shared" ref="W11:W16" si="13">(F11*100+((100-F11)*V11))/100</f>
        <v>100</v>
      </c>
      <c r="X11" s="6"/>
      <c r="Y11" s="3">
        <f>G11-K4</f>
        <v>-81.47</v>
      </c>
      <c r="Z11" s="3">
        <f>H11-L4</f>
        <v>-15.2</v>
      </c>
      <c r="AA11" s="3">
        <f>I11-M4</f>
        <v>-15.48</v>
      </c>
      <c r="AB11" s="3">
        <f t="shared" si="1"/>
        <v>6637.3608999999997</v>
      </c>
      <c r="AC11" s="3">
        <f t="shared" si="2"/>
        <v>231.04</v>
      </c>
      <c r="AD11" s="3">
        <f t="shared" si="2"/>
        <v>239.63040000000001</v>
      </c>
      <c r="AE11" s="3">
        <f t="shared" si="3"/>
        <v>84.30914126000809</v>
      </c>
      <c r="AF11" s="3">
        <f>(1-AE11/AE4)*100</f>
        <v>-331.0104177940467</v>
      </c>
      <c r="AG11" s="8">
        <f t="shared" si="8"/>
        <v>-331.01041779404676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3"/>
        <v>100</v>
      </c>
      <c r="X12" s="6"/>
      <c r="Y12" s="3">
        <f>G12-K4</f>
        <v>-81.47</v>
      </c>
      <c r="Z12" s="3">
        <f>H12-L4</f>
        <v>-15.2</v>
      </c>
      <c r="AA12" s="3">
        <f>I12-M4</f>
        <v>-15.48</v>
      </c>
      <c r="AB12" s="3">
        <f t="shared" si="1"/>
        <v>6637.3608999999997</v>
      </c>
      <c r="AC12" s="3">
        <f t="shared" si="2"/>
        <v>231.04</v>
      </c>
      <c r="AD12" s="3">
        <f t="shared" si="2"/>
        <v>239.63040000000001</v>
      </c>
      <c r="AE12" s="3">
        <f t="shared" si="3"/>
        <v>84.30914126000809</v>
      </c>
      <c r="AF12" s="3" t="e">
        <f>(1-AE12/#REF!)*100</f>
        <v>#REF!</v>
      </c>
      <c r="AG12" s="8" t="e">
        <f t="shared" si="8"/>
        <v>#REF!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3"/>
        <v>100</v>
      </c>
      <c r="X13" s="6"/>
      <c r="Y13" s="3">
        <f>G13-K4</f>
        <v>-81.47</v>
      </c>
      <c r="Z13" s="3">
        <f>H13-L4</f>
        <v>-15.2</v>
      </c>
      <c r="AA13" s="3">
        <f>I13-M4</f>
        <v>-15.48</v>
      </c>
      <c r="AB13" s="3">
        <f t="shared" si="1"/>
        <v>6637.3608999999997</v>
      </c>
      <c r="AC13" s="3">
        <f t="shared" si="2"/>
        <v>231.04</v>
      </c>
      <c r="AD13" s="3">
        <f t="shared" si="2"/>
        <v>239.63040000000001</v>
      </c>
      <c r="AE13" s="3">
        <f t="shared" si="3"/>
        <v>84.30914126000809</v>
      </c>
      <c r="AF13" s="3">
        <f>(1-AE13/AE6)*100</f>
        <v>-535.20908462728971</v>
      </c>
      <c r="AG13" s="8">
        <f t="shared" si="8"/>
        <v>-535.20908462728971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3"/>
        <v>100</v>
      </c>
      <c r="X14" s="6"/>
      <c r="Y14" s="3">
        <f>G14-K4</f>
        <v>-81.47</v>
      </c>
      <c r="Z14" s="3">
        <f>H14-L4</f>
        <v>-15.2</v>
      </c>
      <c r="AA14" s="3">
        <f>I14-M4</f>
        <v>-15.48</v>
      </c>
      <c r="AB14" s="3">
        <f t="shared" si="1"/>
        <v>6637.3608999999997</v>
      </c>
      <c r="AC14" s="3">
        <f t="shared" si="2"/>
        <v>231.04</v>
      </c>
      <c r="AD14" s="3">
        <f t="shared" si="2"/>
        <v>239.63040000000001</v>
      </c>
      <c r="AE14" s="3">
        <f t="shared" si="3"/>
        <v>84.30914126000809</v>
      </c>
      <c r="AF14" s="3">
        <f>(1-AE14/AE7)*100</f>
        <v>-299.17409650154798</v>
      </c>
      <c r="AG14" s="8">
        <f t="shared" si="8"/>
        <v>-299.17409650154798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3"/>
        <v>100</v>
      </c>
      <c r="X15" s="6"/>
      <c r="Y15" s="3">
        <f>G15-K4</f>
        <v>-81.47</v>
      </c>
      <c r="Z15" s="3">
        <f>H15-L4</f>
        <v>-15.2</v>
      </c>
      <c r="AA15" s="3">
        <f>I15-M4</f>
        <v>-15.48</v>
      </c>
      <c r="AB15" s="3">
        <f t="shared" si="1"/>
        <v>6637.3608999999997</v>
      </c>
      <c r="AC15" s="3">
        <f t="shared" si="2"/>
        <v>231.04</v>
      </c>
      <c r="AD15" s="3">
        <f>AA15*AA15</f>
        <v>239.63040000000001</v>
      </c>
      <c r="AE15" s="3">
        <f t="shared" si="3"/>
        <v>84.30914126000809</v>
      </c>
      <c r="AF15" s="3">
        <f>(1-AE15/AE8)*100</f>
        <v>-316.04710714433912</v>
      </c>
      <c r="AG15" s="8">
        <f t="shared" si="8"/>
        <v>-316.04710714433912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3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J23"/>
  <sheetViews>
    <sheetView topLeftCell="B1" zoomScale="140" zoomScaleNormal="140" workbookViewId="0">
      <selection activeCell="C5" sqref="C5:C21"/>
    </sheetView>
  </sheetViews>
  <sheetFormatPr baseColWidth="10" defaultColWidth="8.83203125" defaultRowHeight="14"/>
  <cols>
    <col min="4" max="4" width="10.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62</v>
      </c>
      <c r="B4" s="11" t="s">
        <v>152</v>
      </c>
      <c r="C4" s="11">
        <v>0</v>
      </c>
      <c r="D4" s="33">
        <v>41667</v>
      </c>
      <c r="E4" s="16">
        <v>199.94</v>
      </c>
      <c r="F4" s="18">
        <f>(1-E4/E4)*100</f>
        <v>0</v>
      </c>
      <c r="G4" s="10">
        <v>58.24</v>
      </c>
      <c r="H4" s="10">
        <v>27.79</v>
      </c>
      <c r="I4" s="10">
        <v>4.43</v>
      </c>
      <c r="J4" s="11" t="s">
        <v>39</v>
      </c>
      <c r="K4" s="10">
        <v>73.89</v>
      </c>
      <c r="L4" s="10">
        <v>18.39</v>
      </c>
      <c r="M4" s="10">
        <v>9.9600000000000009</v>
      </c>
      <c r="N4" s="13">
        <v>0</v>
      </c>
      <c r="O4">
        <f>G4-K4</f>
        <v>-15.649999999999999</v>
      </c>
      <c r="P4">
        <f>H4-L4</f>
        <v>9.3999999999999986</v>
      </c>
      <c r="Q4">
        <f>I4-M4</f>
        <v>-5.5300000000000011</v>
      </c>
      <c r="R4">
        <f>O4*O4</f>
        <v>244.92249999999996</v>
      </c>
      <c r="S4">
        <f t="shared" ref="S4:T21" si="0">P4*P4</f>
        <v>88.359999999999971</v>
      </c>
      <c r="T4">
        <f t="shared" si="0"/>
        <v>30.580900000000014</v>
      </c>
      <c r="U4">
        <f>SQRT(R4+S4+T4)</f>
        <v>19.075203799697658</v>
      </c>
      <c r="W4" s="6"/>
      <c r="X4" s="6"/>
      <c r="Y4" s="3">
        <f>G4-K4</f>
        <v>-15.649999999999999</v>
      </c>
      <c r="Z4" s="3">
        <f>H4-L4</f>
        <v>9.3999999999999986</v>
      </c>
      <c r="AA4" s="3">
        <f>I4-M4</f>
        <v>-5.5300000000000011</v>
      </c>
      <c r="AB4" s="3">
        <f t="shared" ref="AB4:AB19" si="1">Y4*Y4</f>
        <v>244.92249999999996</v>
      </c>
      <c r="AC4" s="3">
        <f t="shared" ref="AC4:AD21" si="2">Z4*Z4</f>
        <v>88.359999999999971</v>
      </c>
      <c r="AD4" s="3">
        <f t="shared" si="2"/>
        <v>30.580900000000014</v>
      </c>
      <c r="AE4" s="3">
        <f t="shared" ref="AE4:AE19" si="3">SQRT(AB4+AC4+AD4)</f>
        <v>19.075203799697658</v>
      </c>
      <c r="AF4" s="3"/>
      <c r="AG4" s="8"/>
      <c r="AH4" s="54"/>
      <c r="AJ4" s="6"/>
    </row>
    <row r="5" spans="1:36" ht="16">
      <c r="A5" s="11" t="s">
        <v>62</v>
      </c>
      <c r="B5" s="11" t="s">
        <v>152</v>
      </c>
      <c r="C5" s="19">
        <v>1</v>
      </c>
      <c r="D5" s="36">
        <v>41726</v>
      </c>
      <c r="E5" s="16">
        <v>199.31299999999999</v>
      </c>
      <c r="F5" s="18">
        <f>(1-E5/E4)*100</f>
        <v>0.31359407822346697</v>
      </c>
      <c r="G5" s="16">
        <v>53.52</v>
      </c>
      <c r="H5" s="16">
        <v>27.08</v>
      </c>
      <c r="I5" s="16">
        <v>5.18</v>
      </c>
      <c r="J5" s="19" t="s">
        <v>39</v>
      </c>
      <c r="K5" s="10">
        <v>58.73</v>
      </c>
      <c r="L5" s="10">
        <v>15.75</v>
      </c>
      <c r="M5" s="10">
        <v>9.6</v>
      </c>
      <c r="N5" s="17"/>
      <c r="O5">
        <f t="shared" ref="O5:Q21" si="4">G5-K5</f>
        <v>-5.2099999999999937</v>
      </c>
      <c r="P5">
        <f t="shared" si="4"/>
        <v>11.329999999999998</v>
      </c>
      <c r="Q5">
        <f t="shared" si="4"/>
        <v>-4.42</v>
      </c>
      <c r="R5">
        <f t="shared" ref="R5:T17" si="5">O5*O5</f>
        <v>27.144099999999934</v>
      </c>
      <c r="S5">
        <f t="shared" si="0"/>
        <v>128.36889999999997</v>
      </c>
      <c r="T5">
        <f t="shared" si="0"/>
        <v>19.5364</v>
      </c>
      <c r="U5">
        <f t="shared" ref="U5:U19" si="6">SQRT(R5+S5+T5)</f>
        <v>13.230623568071154</v>
      </c>
      <c r="V5">
        <f>(1-U5/U4)*100</f>
        <v>30.639673856166826</v>
      </c>
      <c r="W5" s="6">
        <f t="shared" ref="W5:W10" si="7">(F5*100+((100-F5)*V5))/100</f>
        <v>30.857183731590371</v>
      </c>
      <c r="X5" s="6">
        <f>D5-D4</f>
        <v>59</v>
      </c>
      <c r="Y5" s="3">
        <f>G5-K4</f>
        <v>-20.369999999999997</v>
      </c>
      <c r="Z5" s="3">
        <f>H5-L4</f>
        <v>8.6899999999999977</v>
      </c>
      <c r="AA5" s="3">
        <f>I5-M4</f>
        <v>-4.7800000000000011</v>
      </c>
      <c r="AB5" s="3">
        <f t="shared" si="1"/>
        <v>414.93689999999992</v>
      </c>
      <c r="AC5" s="3">
        <f t="shared" si="2"/>
        <v>75.516099999999966</v>
      </c>
      <c r="AD5" s="3">
        <f t="shared" si="2"/>
        <v>22.848400000000012</v>
      </c>
      <c r="AE5" s="3">
        <f t="shared" si="3"/>
        <v>22.656155896356289</v>
      </c>
      <c r="AF5" s="3">
        <f>(1-AE5/AE4)*100</f>
        <v>-18.772811731193094</v>
      </c>
      <c r="AG5" s="8">
        <f t="shared" ref="AG5:AG22" si="8">(F5*100+((100-F5)*AF5))/100</f>
        <v>-18.400347227064564</v>
      </c>
      <c r="AH5" s="55">
        <f>(1-E5/E4)*100</f>
        <v>0.31359407822346697</v>
      </c>
      <c r="AI5">
        <f>(1-U5/U4)*100</f>
        <v>30.639673856166826</v>
      </c>
      <c r="AJ5" s="6">
        <f>(AH5*100+((100-AH5)*AI5))/100</f>
        <v>30.857183731590371</v>
      </c>
    </row>
    <row r="6" spans="1:36" ht="16">
      <c r="A6" s="11" t="s">
        <v>62</v>
      </c>
      <c r="B6" s="11" t="s">
        <v>152</v>
      </c>
      <c r="C6" s="19">
        <v>2</v>
      </c>
      <c r="D6" s="36">
        <v>41775</v>
      </c>
      <c r="E6" s="16">
        <v>199.94</v>
      </c>
      <c r="F6" s="18">
        <f>(1-E6/E4)*100</f>
        <v>0</v>
      </c>
      <c r="G6" s="16">
        <v>61.6</v>
      </c>
      <c r="H6" s="16">
        <v>25.11</v>
      </c>
      <c r="I6" s="16">
        <v>7.69</v>
      </c>
      <c r="J6" s="19" t="s">
        <v>39</v>
      </c>
      <c r="K6" s="16">
        <v>68.709999999999994</v>
      </c>
      <c r="L6" s="16">
        <v>17.649999999999999</v>
      </c>
      <c r="M6" s="16">
        <v>11.23</v>
      </c>
      <c r="N6" s="17"/>
      <c r="O6">
        <f>G6-K6</f>
        <v>-7.1099999999999923</v>
      </c>
      <c r="P6">
        <f t="shared" si="4"/>
        <v>7.4600000000000009</v>
      </c>
      <c r="Q6">
        <f t="shared" si="4"/>
        <v>-3.54</v>
      </c>
      <c r="R6">
        <f t="shared" si="5"/>
        <v>50.552099999999889</v>
      </c>
      <c r="S6">
        <f t="shared" si="0"/>
        <v>55.651600000000016</v>
      </c>
      <c r="T6">
        <f t="shared" si="0"/>
        <v>12.531600000000001</v>
      </c>
      <c r="U6">
        <f t="shared" si="6"/>
        <v>10.896572855719358</v>
      </c>
      <c r="V6">
        <f>(1-U6/U4)*100</f>
        <v>42.875719860502528</v>
      </c>
      <c r="W6" s="6">
        <f>(F6*100+((100-F6)*V6))/100</f>
        <v>42.875719860502528</v>
      </c>
      <c r="X6" s="6">
        <f t="shared" ref="X6:X22" si="9">D6-D5</f>
        <v>49</v>
      </c>
      <c r="Y6" s="3">
        <f>G6-K4</f>
        <v>-12.29</v>
      </c>
      <c r="Z6" s="3">
        <f>H6-L4</f>
        <v>6.7199999999999989</v>
      </c>
      <c r="AA6" s="3">
        <f>I6-M4</f>
        <v>-2.2700000000000005</v>
      </c>
      <c r="AB6" s="3">
        <f t="shared" si="1"/>
        <v>151.04409999999999</v>
      </c>
      <c r="AC6" s="3">
        <f t="shared" si="2"/>
        <v>45.158399999999986</v>
      </c>
      <c r="AD6" s="3">
        <f t="shared" si="2"/>
        <v>5.1529000000000025</v>
      </c>
      <c r="AE6" s="3">
        <f t="shared" si="3"/>
        <v>14.189975334721339</v>
      </c>
      <c r="AF6" s="3">
        <f>(1-AE6/AE4)*100</f>
        <v>25.610360530217502</v>
      </c>
      <c r="AG6" s="8">
        <f t="shared" si="8"/>
        <v>25.610360530217505</v>
      </c>
      <c r="AH6" s="55">
        <f>(1-E6/E5)*100</f>
        <v>-0.31458058430708924</v>
      </c>
      <c r="AI6">
        <f t="shared" ref="AI6:AI21" si="10">(1-U6/U5)*100</f>
        <v>17.641275185127725</v>
      </c>
      <c r="AJ6" s="6">
        <f t="shared" ref="AJ6:AJ21" si="11">(AH6*100+((100-AH6)*AI6))/100</f>
        <v>17.382190627377234</v>
      </c>
    </row>
    <row r="7" spans="1:36" ht="16">
      <c r="A7" s="11" t="s">
        <v>62</v>
      </c>
      <c r="B7" s="11" t="s">
        <v>152</v>
      </c>
      <c r="C7" s="11">
        <v>3</v>
      </c>
      <c r="D7" s="33">
        <v>41821</v>
      </c>
      <c r="E7" s="10">
        <v>184.185</v>
      </c>
      <c r="F7" s="18">
        <f>(1-E7/E4)*100</f>
        <v>7.87986395918775</v>
      </c>
      <c r="G7" s="10">
        <v>51.87</v>
      </c>
      <c r="H7" s="10">
        <v>22.93</v>
      </c>
      <c r="I7" s="10">
        <v>6.8</v>
      </c>
      <c r="J7" s="11" t="s">
        <v>39</v>
      </c>
      <c r="K7" s="10">
        <v>55.6</v>
      </c>
      <c r="L7" s="10">
        <v>13.1</v>
      </c>
      <c r="M7" s="10">
        <v>10.91</v>
      </c>
      <c r="N7" s="13"/>
      <c r="O7">
        <f t="shared" si="4"/>
        <v>-3.730000000000004</v>
      </c>
      <c r="P7">
        <f t="shared" si="4"/>
        <v>9.83</v>
      </c>
      <c r="Q7">
        <f t="shared" si="4"/>
        <v>-4.1100000000000003</v>
      </c>
      <c r="R7">
        <f t="shared" si="5"/>
        <v>13.912900000000029</v>
      </c>
      <c r="S7">
        <f t="shared" si="0"/>
        <v>96.628900000000002</v>
      </c>
      <c r="T7">
        <f t="shared" si="0"/>
        <v>16.892100000000003</v>
      </c>
      <c r="U7">
        <f t="shared" si="6"/>
        <v>11.28866245398453</v>
      </c>
      <c r="V7">
        <f>(1-U7/U4)*100</f>
        <v>40.820226234419287</v>
      </c>
      <c r="W7" s="6">
        <f t="shared" si="7"/>
        <v>45.48351189850213</v>
      </c>
      <c r="X7" s="6">
        <f t="shared" si="9"/>
        <v>46</v>
      </c>
      <c r="Y7" s="3">
        <f>G7-K4</f>
        <v>-22.020000000000003</v>
      </c>
      <c r="Z7" s="3">
        <f>H7-L4</f>
        <v>4.5399999999999991</v>
      </c>
      <c r="AA7" s="3">
        <f>I7-M4</f>
        <v>-3.160000000000001</v>
      </c>
      <c r="AB7" s="3">
        <f t="shared" si="1"/>
        <v>484.88040000000012</v>
      </c>
      <c r="AC7" s="3">
        <f t="shared" si="2"/>
        <v>20.611599999999992</v>
      </c>
      <c r="AD7" s="3">
        <f t="shared" si="2"/>
        <v>9.9856000000000069</v>
      </c>
      <c r="AE7" s="3">
        <f t="shared" si="3"/>
        <v>22.704131782563284</v>
      </c>
      <c r="AF7" s="3">
        <f>(1-AE7/AE4)*100</f>
        <v>-19.024320898333702</v>
      </c>
      <c r="AG7" s="8">
        <f t="shared" si="8"/>
        <v>-9.6453663331979325</v>
      </c>
      <c r="AH7" s="55">
        <f t="shared" ref="AH7:AH21" si="12">(1-E7/E6)*100</f>
        <v>7.87986395918775</v>
      </c>
      <c r="AI7">
        <f t="shared" si="10"/>
        <v>-3.5982836388725126</v>
      </c>
      <c r="AJ7" s="6">
        <f t="shared" si="11"/>
        <v>4.5651201759241014</v>
      </c>
    </row>
    <row r="8" spans="1:36" ht="16">
      <c r="A8" s="11" t="s">
        <v>143</v>
      </c>
      <c r="B8" s="11"/>
      <c r="C8" s="11">
        <v>4</v>
      </c>
      <c r="D8" s="33">
        <v>41880</v>
      </c>
      <c r="E8" s="10"/>
      <c r="F8" s="18">
        <f>(1-E8/E4)*100</f>
        <v>100</v>
      </c>
      <c r="G8" s="10"/>
      <c r="H8" s="10"/>
      <c r="I8" s="10"/>
      <c r="J8" s="11"/>
      <c r="K8" s="10"/>
      <c r="L8" s="10"/>
      <c r="M8" s="10"/>
      <c r="N8" s="13"/>
      <c r="W8" s="6"/>
      <c r="X8" s="6">
        <f t="shared" si="9"/>
        <v>59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si="11"/>
        <v>0</v>
      </c>
    </row>
    <row r="9" spans="1:36" ht="16">
      <c r="A9" s="11" t="s">
        <v>62</v>
      </c>
      <c r="B9" s="11" t="s">
        <v>152</v>
      </c>
      <c r="C9" s="11">
        <v>5</v>
      </c>
      <c r="D9" s="33">
        <v>41908</v>
      </c>
      <c r="E9" s="10">
        <f>(E6+E10)/2</f>
        <v>184.56299999999999</v>
      </c>
      <c r="F9">
        <f>(1-E9/E4)*100</f>
        <v>7.6908072421726592</v>
      </c>
      <c r="G9" s="10">
        <v>62.25</v>
      </c>
      <c r="H9" s="10">
        <v>23.46</v>
      </c>
      <c r="I9" s="10">
        <v>8.0500000000000007</v>
      </c>
      <c r="J9" s="11" t="s">
        <v>39</v>
      </c>
      <c r="K9" s="10">
        <v>69.819999999999993</v>
      </c>
      <c r="L9" s="10">
        <v>16.21</v>
      </c>
      <c r="M9" s="10">
        <v>12.61</v>
      </c>
      <c r="N9" s="13"/>
      <c r="O9">
        <f t="shared" si="4"/>
        <v>-7.5699999999999932</v>
      </c>
      <c r="P9">
        <f t="shared" si="4"/>
        <v>7.25</v>
      </c>
      <c r="Q9">
        <f t="shared" si="4"/>
        <v>-4.5599999999999987</v>
      </c>
      <c r="R9">
        <f t="shared" si="5"/>
        <v>57.304899999999897</v>
      </c>
      <c r="S9">
        <f t="shared" si="5"/>
        <v>52.5625</v>
      </c>
      <c r="T9">
        <f t="shared" si="5"/>
        <v>20.793599999999987</v>
      </c>
      <c r="U9">
        <f>SQRT(R9+S9+T9)</f>
        <v>11.430704265267293</v>
      </c>
      <c r="V9">
        <f>(1-U9/U4)*100</f>
        <v>40.075585114071131</v>
      </c>
      <c r="W9" s="6">
        <f t="shared" si="7"/>
        <v>44.684256353947745</v>
      </c>
      <c r="X9" s="6">
        <f t="shared" si="9"/>
        <v>28</v>
      </c>
      <c r="Y9" s="3">
        <f>G9-K4</f>
        <v>-11.64</v>
      </c>
      <c r="Z9" s="3">
        <f>H9-L4</f>
        <v>5.07</v>
      </c>
      <c r="AA9" s="3">
        <f>I9-M4</f>
        <v>-1.9100000000000001</v>
      </c>
      <c r="AB9" s="3">
        <f t="shared" si="1"/>
        <v>135.48960000000002</v>
      </c>
      <c r="AC9" s="3">
        <f>Z9*Z9</f>
        <v>25.704900000000002</v>
      </c>
      <c r="AD9" s="3">
        <f>AA9*AA9</f>
        <v>3.6481000000000003</v>
      </c>
      <c r="AE9" s="3">
        <f t="shared" si="3"/>
        <v>12.839104330131445</v>
      </c>
      <c r="AF9" s="3">
        <f>(1-AE9/AE4)*100</f>
        <v>32.692177420746901</v>
      </c>
      <c r="AG9" s="8">
        <f t="shared" si="8"/>
        <v>37.868692314220823</v>
      </c>
      <c r="AH9" s="55"/>
      <c r="AJ9" s="6">
        <f t="shared" si="11"/>
        <v>0</v>
      </c>
    </row>
    <row r="10" spans="1:36" ht="16">
      <c r="A10" s="11" t="s">
        <v>62</v>
      </c>
      <c r="B10" s="11" t="s">
        <v>152</v>
      </c>
      <c r="C10" s="11">
        <v>6</v>
      </c>
      <c r="D10" s="33">
        <v>41943</v>
      </c>
      <c r="E10" s="10">
        <v>169.18600000000001</v>
      </c>
      <c r="F10">
        <f>(1-E10/E4)*100</f>
        <v>15.381614484345295</v>
      </c>
      <c r="G10" s="10">
        <v>62.87</v>
      </c>
      <c r="H10" s="10">
        <v>21.71</v>
      </c>
      <c r="I10" s="10">
        <v>9.4499999999999993</v>
      </c>
      <c r="J10" s="11" t="s">
        <v>39</v>
      </c>
      <c r="K10" s="10">
        <v>67.400000000000006</v>
      </c>
      <c r="L10" s="10">
        <v>15.91</v>
      </c>
      <c r="M10" s="10">
        <v>12.34</v>
      </c>
      <c r="N10" s="13"/>
      <c r="O10">
        <f t="shared" si="4"/>
        <v>-4.5300000000000082</v>
      </c>
      <c r="P10">
        <f t="shared" si="4"/>
        <v>5.8000000000000007</v>
      </c>
      <c r="Q10">
        <f t="shared" si="4"/>
        <v>-2.8900000000000006</v>
      </c>
      <c r="R10">
        <f t="shared" si="5"/>
        <v>20.520900000000076</v>
      </c>
      <c r="S10">
        <f t="shared" si="5"/>
        <v>33.640000000000008</v>
      </c>
      <c r="T10">
        <f t="shared" si="5"/>
        <v>8.3521000000000036</v>
      </c>
      <c r="U10">
        <f>SQRT(R10+S10+T10)</f>
        <v>7.9065162998630498</v>
      </c>
      <c r="V10">
        <f>(1-U10/U4)*100</f>
        <v>58.55081611244244</v>
      </c>
      <c r="W10" s="6">
        <f t="shared" si="7"/>
        <v>64.926369784933911</v>
      </c>
      <c r="X10" s="6">
        <f t="shared" si="9"/>
        <v>35</v>
      </c>
      <c r="Y10" s="3">
        <f>G10-K4</f>
        <v>-11.020000000000003</v>
      </c>
      <c r="Z10" s="3">
        <f>H10-L4</f>
        <v>3.3200000000000003</v>
      </c>
      <c r="AA10" s="3">
        <f>I10-M4</f>
        <v>-0.51000000000000156</v>
      </c>
      <c r="AB10" s="3">
        <f t="shared" si="1"/>
        <v>121.44040000000007</v>
      </c>
      <c r="AC10" s="3">
        <f>Z10*Z10</f>
        <v>11.022400000000001</v>
      </c>
      <c r="AD10" s="3">
        <f>AA10*AA10</f>
        <v>0.26010000000000161</v>
      </c>
      <c r="AE10" s="3">
        <f t="shared" si="3"/>
        <v>11.520542521947483</v>
      </c>
      <c r="AF10" s="3">
        <f>(1-AE10/AE4)*100</f>
        <v>39.604616323260025</v>
      </c>
      <c r="AG10" s="8">
        <f t="shared" si="8"/>
        <v>48.894401406757382</v>
      </c>
      <c r="AH10" s="55">
        <f t="shared" si="12"/>
        <v>8.3315724170066492</v>
      </c>
      <c r="AI10">
        <f t="shared" si="10"/>
        <v>30.830890937425849</v>
      </c>
      <c r="AJ10" s="6">
        <f t="shared" si="11"/>
        <v>36.593765349172521</v>
      </c>
    </row>
    <row r="11" spans="1:36" ht="16">
      <c r="A11" s="11" t="s">
        <v>62</v>
      </c>
      <c r="B11" s="11" t="s">
        <v>152</v>
      </c>
      <c r="C11" s="11">
        <v>7</v>
      </c>
      <c r="D11" s="33">
        <v>41964</v>
      </c>
      <c r="E11" s="10">
        <v>166.232</v>
      </c>
      <c r="F11">
        <f>(1-E11/E4)*100</f>
        <v>16.859057717315196</v>
      </c>
      <c r="G11" s="10">
        <v>55.83</v>
      </c>
      <c r="H11" s="10">
        <v>21.17</v>
      </c>
      <c r="I11" s="10">
        <v>7.07</v>
      </c>
      <c r="J11" s="11" t="s">
        <v>39</v>
      </c>
      <c r="K11" s="10">
        <v>65.23</v>
      </c>
      <c r="L11" s="10">
        <v>14.44</v>
      </c>
      <c r="M11" s="10">
        <v>12.28</v>
      </c>
      <c r="N11" s="13"/>
      <c r="O11">
        <f t="shared" si="4"/>
        <v>-9.4000000000000057</v>
      </c>
      <c r="P11">
        <f t="shared" si="4"/>
        <v>6.7300000000000022</v>
      </c>
      <c r="Q11">
        <f t="shared" si="4"/>
        <v>-5.2099999999999991</v>
      </c>
      <c r="R11">
        <f t="shared" si="5"/>
        <v>88.360000000000113</v>
      </c>
      <c r="S11">
        <f t="shared" si="0"/>
        <v>45.292900000000031</v>
      </c>
      <c r="T11">
        <f t="shared" si="0"/>
        <v>27.144099999999991</v>
      </c>
      <c r="U11">
        <f t="shared" si="6"/>
        <v>12.680575696710308</v>
      </c>
      <c r="V11">
        <f>(1-U11/U4)*100</f>
        <v>33.523249188502533</v>
      </c>
      <c r="W11" s="6">
        <f t="shared" ref="W11:W22" si="13">(F11*100+((100-F11)*V11))/100</f>
        <v>44.730602976408683</v>
      </c>
      <c r="X11" s="6">
        <f t="shared" si="9"/>
        <v>21</v>
      </c>
      <c r="Y11" s="3">
        <f>G11-K4</f>
        <v>-18.060000000000002</v>
      </c>
      <c r="Z11" s="3">
        <f>H11-L4</f>
        <v>2.7800000000000011</v>
      </c>
      <c r="AA11" s="3">
        <f>I11-M4</f>
        <v>-2.8900000000000006</v>
      </c>
      <c r="AB11" s="3">
        <f t="shared" si="1"/>
        <v>326.16360000000009</v>
      </c>
      <c r="AC11" s="3">
        <f t="shared" si="2"/>
        <v>7.7284000000000059</v>
      </c>
      <c r="AD11" s="3">
        <f t="shared" si="2"/>
        <v>8.3521000000000036</v>
      </c>
      <c r="AE11" s="3">
        <f t="shared" si="3"/>
        <v>18.499840539853313</v>
      </c>
      <c r="AF11" s="3">
        <f>(1-AE11/AE4)*100</f>
        <v>3.0162889261160286</v>
      </c>
      <c r="AG11" s="8">
        <f t="shared" si="8"/>
        <v>19.366828752456335</v>
      </c>
      <c r="AH11" s="55">
        <f t="shared" si="12"/>
        <v>1.7460073528542619</v>
      </c>
      <c r="AI11">
        <f t="shared" si="10"/>
        <v>-60.381326184453087</v>
      </c>
      <c r="AJ11" s="6">
        <f t="shared" si="11"/>
        <v>-57.58105643666736</v>
      </c>
    </row>
    <row r="12" spans="1:36" ht="16">
      <c r="A12" s="11" t="s">
        <v>62</v>
      </c>
      <c r="B12" s="11" t="s">
        <v>152</v>
      </c>
      <c r="C12" s="11">
        <v>8</v>
      </c>
      <c r="D12" s="33">
        <v>41996</v>
      </c>
      <c r="E12" s="10">
        <v>166.44300000000001</v>
      </c>
      <c r="F12">
        <f>(1-E12/E4)*100</f>
        <v>16.753526057817336</v>
      </c>
      <c r="G12" s="10">
        <v>60.38</v>
      </c>
      <c r="H12" s="10">
        <v>22.06</v>
      </c>
      <c r="I12" s="10">
        <v>8.83</v>
      </c>
      <c r="J12" s="11" t="s">
        <v>39</v>
      </c>
      <c r="K12" s="10">
        <v>64.599999999999994</v>
      </c>
      <c r="L12" s="10">
        <v>15.13</v>
      </c>
      <c r="M12" s="10">
        <v>12.75</v>
      </c>
      <c r="N12" s="13"/>
      <c r="O12">
        <f t="shared" si="4"/>
        <v>-4.2199999999999918</v>
      </c>
      <c r="P12">
        <f t="shared" si="4"/>
        <v>6.9299999999999979</v>
      </c>
      <c r="Q12">
        <f t="shared" si="4"/>
        <v>-3.92</v>
      </c>
      <c r="R12">
        <f t="shared" si="5"/>
        <v>17.808399999999931</v>
      </c>
      <c r="S12">
        <f t="shared" si="0"/>
        <v>48.024899999999974</v>
      </c>
      <c r="T12">
        <f t="shared" si="0"/>
        <v>15.366399999999999</v>
      </c>
      <c r="U12">
        <f t="shared" si="6"/>
        <v>9.0110876147111068</v>
      </c>
      <c r="V12">
        <f>(1-U12/U4)*100</f>
        <v>52.760202672886081</v>
      </c>
      <c r="W12" s="6">
        <f t="shared" si="13"/>
        <v>60.674534427744199</v>
      </c>
      <c r="X12" s="6">
        <f t="shared" si="9"/>
        <v>32</v>
      </c>
      <c r="Y12" s="3">
        <f>G12-K4</f>
        <v>-13.509999999999998</v>
      </c>
      <c r="Z12" s="3">
        <f>H12-L4</f>
        <v>3.6699999999999982</v>
      </c>
      <c r="AA12" s="3">
        <f>I12-M4</f>
        <v>-1.1300000000000008</v>
      </c>
      <c r="AB12" s="3">
        <f t="shared" si="1"/>
        <v>182.52009999999996</v>
      </c>
      <c r="AC12" s="3">
        <f t="shared" si="2"/>
        <v>13.468899999999987</v>
      </c>
      <c r="AD12" s="3">
        <f t="shared" si="2"/>
        <v>1.2769000000000017</v>
      </c>
      <c r="AE12" s="3">
        <f t="shared" si="3"/>
        <v>14.045137948770741</v>
      </c>
      <c r="AF12" s="3">
        <f>(1-AE12/AE5)*100</f>
        <v>38.007409496023236</v>
      </c>
      <c r="AG12" s="8">
        <f t="shared" si="8"/>
        <v>48.393354300022978</v>
      </c>
      <c r="AH12" s="55">
        <f t="shared" si="12"/>
        <v>-0.12693103614227486</v>
      </c>
      <c r="AI12">
        <f t="shared" si="10"/>
        <v>28.93786662186929</v>
      </c>
      <c r="AJ12" s="6">
        <f t="shared" si="11"/>
        <v>28.847666719667629</v>
      </c>
    </row>
    <row r="13" spans="1:36" ht="16">
      <c r="A13" s="11" t="s">
        <v>62</v>
      </c>
      <c r="B13" s="11" t="s">
        <v>152</v>
      </c>
      <c r="C13" s="11">
        <v>9</v>
      </c>
      <c r="D13" s="33">
        <v>42038</v>
      </c>
      <c r="E13" s="10">
        <v>171.49</v>
      </c>
      <c r="F13">
        <f>(1-E13/E4)*100</f>
        <v>14.229268780634186</v>
      </c>
      <c r="G13" s="10">
        <v>65.2</v>
      </c>
      <c r="H13" s="10">
        <v>21.08</v>
      </c>
      <c r="I13" s="10">
        <v>9.0299999999999994</v>
      </c>
      <c r="J13" s="11" t="s">
        <v>39</v>
      </c>
      <c r="K13" s="10">
        <v>66.489999999999995</v>
      </c>
      <c r="L13" s="10">
        <v>15.81</v>
      </c>
      <c r="M13" s="10">
        <v>11.3</v>
      </c>
      <c r="N13" s="13"/>
      <c r="O13">
        <f>G13-K13</f>
        <v>-1.289999999999992</v>
      </c>
      <c r="P13">
        <f t="shared" si="4"/>
        <v>5.2699999999999978</v>
      </c>
      <c r="Q13">
        <f t="shared" si="4"/>
        <v>-2.2700000000000014</v>
      </c>
      <c r="R13">
        <f t="shared" si="5"/>
        <v>1.6640999999999795</v>
      </c>
      <c r="S13">
        <f t="shared" si="0"/>
        <v>27.772899999999975</v>
      </c>
      <c r="T13">
        <f t="shared" si="0"/>
        <v>5.152900000000006</v>
      </c>
      <c r="U13">
        <f t="shared" si="6"/>
        <v>5.8813178795232588</v>
      </c>
      <c r="V13">
        <f>(1-U13/U4)*100</f>
        <v>69.167732406526227</v>
      </c>
      <c r="W13" s="6">
        <f t="shared" si="13"/>
        <v>73.554938633565982</v>
      </c>
      <c r="X13" s="6">
        <f t="shared" si="9"/>
        <v>42</v>
      </c>
      <c r="Y13" s="3">
        <f>G13-K4</f>
        <v>-8.6899999999999977</v>
      </c>
      <c r="Z13" s="3">
        <f>H13-L4</f>
        <v>2.6899999999999977</v>
      </c>
      <c r="AA13" s="3">
        <f>I13-M4</f>
        <v>-0.93000000000000149</v>
      </c>
      <c r="AB13" s="3">
        <f t="shared" si="1"/>
        <v>75.516099999999966</v>
      </c>
      <c r="AC13" s="3">
        <f t="shared" si="2"/>
        <v>7.236099999999988</v>
      </c>
      <c r="AD13" s="3">
        <f t="shared" si="2"/>
        <v>0.86490000000000278</v>
      </c>
      <c r="AE13" s="3">
        <f t="shared" si="3"/>
        <v>9.1442386233081194</v>
      </c>
      <c r="AF13" s="3">
        <f>(1-AE13/AE6)*100</f>
        <v>35.558460056423399</v>
      </c>
      <c r="AG13" s="8">
        <f t="shared" si="8"/>
        <v>44.728019981374658</v>
      </c>
      <c r="AH13" s="55">
        <f t="shared" si="12"/>
        <v>-3.0322693054078531</v>
      </c>
      <c r="AI13">
        <f t="shared" si="10"/>
        <v>34.732430412487872</v>
      </c>
      <c r="AJ13" s="6">
        <f t="shared" si="11"/>
        <v>32.753341933500025</v>
      </c>
    </row>
    <row r="14" spans="1:36" ht="16">
      <c r="A14" s="11" t="s">
        <v>62</v>
      </c>
      <c r="B14" s="11" t="s">
        <v>152</v>
      </c>
      <c r="C14" s="11">
        <v>10</v>
      </c>
      <c r="D14" s="33">
        <v>42069</v>
      </c>
      <c r="E14" s="10">
        <v>156.57499999999999</v>
      </c>
      <c r="F14">
        <f>(1-E14/E4)*100</f>
        <v>21.689006702010605</v>
      </c>
      <c r="G14" s="10">
        <v>60.49</v>
      </c>
      <c r="H14" s="10">
        <v>21.51</v>
      </c>
      <c r="I14" s="10">
        <v>6.78</v>
      </c>
      <c r="J14" s="11" t="s">
        <v>39</v>
      </c>
      <c r="K14" s="10">
        <v>67.55</v>
      </c>
      <c r="L14" s="10">
        <v>13.85</v>
      </c>
      <c r="M14" s="10">
        <v>12.62</v>
      </c>
      <c r="N14" s="13"/>
      <c r="O14">
        <f>G14-K14</f>
        <v>-7.0599999999999952</v>
      </c>
      <c r="P14">
        <f t="shared" si="4"/>
        <v>7.6600000000000019</v>
      </c>
      <c r="Q14">
        <f t="shared" si="4"/>
        <v>-5.839999999999999</v>
      </c>
      <c r="R14">
        <f t="shared" si="5"/>
        <v>49.843599999999931</v>
      </c>
      <c r="S14">
        <f t="shared" si="0"/>
        <v>58.675600000000031</v>
      </c>
      <c r="T14">
        <f t="shared" si="0"/>
        <v>34.105599999999988</v>
      </c>
      <c r="U14">
        <f t="shared" si="6"/>
        <v>11.942562539086824</v>
      </c>
      <c r="W14" s="6"/>
      <c r="X14" s="6">
        <f t="shared" si="9"/>
        <v>31</v>
      </c>
      <c r="Y14" s="3"/>
      <c r="Z14" s="3"/>
      <c r="AA14" s="3"/>
      <c r="AB14" s="3"/>
      <c r="AC14" s="3"/>
      <c r="AD14" s="3"/>
      <c r="AE14" s="3"/>
      <c r="AF14" s="3"/>
      <c r="AG14" s="8"/>
      <c r="AH14" s="55">
        <f t="shared" si="12"/>
        <v>8.697300134118624</v>
      </c>
      <c r="AI14">
        <f t="shared" si="10"/>
        <v>-103.0592935754544</v>
      </c>
      <c r="AJ14" s="6">
        <f t="shared" si="11"/>
        <v>-85.398617362976069</v>
      </c>
    </row>
    <row r="15" spans="1:36" ht="16">
      <c r="A15" s="11" t="s">
        <v>62</v>
      </c>
      <c r="B15" s="11" t="s">
        <v>152</v>
      </c>
      <c r="C15" s="11">
        <v>11</v>
      </c>
      <c r="D15" s="33">
        <v>42097</v>
      </c>
      <c r="E15" s="10">
        <v>149.28200000000001</v>
      </c>
      <c r="F15">
        <f>(1-E15/E4)*100</f>
        <v>25.336600980294076</v>
      </c>
      <c r="G15" s="10">
        <v>63.19</v>
      </c>
      <c r="H15" s="10">
        <v>20.72</v>
      </c>
      <c r="I15" s="10">
        <v>7.92</v>
      </c>
      <c r="J15" s="11" t="s">
        <v>39</v>
      </c>
      <c r="K15" s="10">
        <v>66.92</v>
      </c>
      <c r="L15" s="10">
        <v>14.18</v>
      </c>
      <c r="M15" s="10">
        <v>12.89</v>
      </c>
      <c r="N15" s="13"/>
      <c r="O15">
        <f>G15-K15</f>
        <v>-3.730000000000004</v>
      </c>
      <c r="P15">
        <f t="shared" si="4"/>
        <v>6.5399999999999991</v>
      </c>
      <c r="Q15">
        <f t="shared" si="4"/>
        <v>-4.9700000000000006</v>
      </c>
      <c r="R15">
        <f t="shared" si="5"/>
        <v>13.912900000000029</v>
      </c>
      <c r="S15">
        <f t="shared" si="0"/>
        <v>42.771599999999992</v>
      </c>
      <c r="T15">
        <f t="shared" si="0"/>
        <v>24.700900000000008</v>
      </c>
      <c r="U15">
        <f t="shared" si="6"/>
        <v>9.0213857028729265</v>
      </c>
      <c r="W15" s="6"/>
      <c r="X15" s="6">
        <f t="shared" si="9"/>
        <v>28</v>
      </c>
      <c r="Y15" s="3"/>
      <c r="Z15" s="3"/>
      <c r="AA15" s="3"/>
      <c r="AB15" s="3"/>
      <c r="AC15" s="3"/>
      <c r="AD15" s="3"/>
      <c r="AE15" s="3"/>
      <c r="AF15" s="3"/>
      <c r="AG15" s="8"/>
      <c r="AH15" s="55">
        <f t="shared" si="12"/>
        <v>4.6578317100430926</v>
      </c>
      <c r="AI15">
        <f t="shared" si="10"/>
        <v>24.460218036566062</v>
      </c>
      <c r="AJ15" s="6">
        <f t="shared" si="11"/>
        <v>27.978733954556297</v>
      </c>
    </row>
    <row r="16" spans="1:36" ht="16">
      <c r="A16" s="11" t="s">
        <v>62</v>
      </c>
      <c r="B16" s="11" t="s">
        <v>152</v>
      </c>
      <c r="C16" s="11">
        <v>12</v>
      </c>
      <c r="D16" s="33">
        <v>42285</v>
      </c>
      <c r="E16" s="10">
        <v>139.61000000000001</v>
      </c>
      <c r="F16">
        <f>(1-E16/E4)*100</f>
        <v>30.174052215664695</v>
      </c>
      <c r="G16" s="10">
        <v>62.61</v>
      </c>
      <c r="H16" s="10">
        <v>23.24</v>
      </c>
      <c r="I16" s="10">
        <v>8.7799999999999994</v>
      </c>
      <c r="J16" s="11" t="s">
        <v>39</v>
      </c>
      <c r="K16" s="10">
        <v>64.05</v>
      </c>
      <c r="L16" s="10">
        <v>18.07</v>
      </c>
      <c r="M16" s="10">
        <v>12.53</v>
      </c>
      <c r="N16" s="13"/>
      <c r="O16">
        <f>G16-K16</f>
        <v>-1.4399999999999977</v>
      </c>
      <c r="P16">
        <f t="shared" si="4"/>
        <v>5.1699999999999982</v>
      </c>
      <c r="Q16">
        <f t="shared" si="4"/>
        <v>-3.75</v>
      </c>
      <c r="R16">
        <f t="shared" si="5"/>
        <v>2.0735999999999937</v>
      </c>
      <c r="S16">
        <f t="shared" si="0"/>
        <v>26.728899999999982</v>
      </c>
      <c r="T16">
        <f t="shared" si="0"/>
        <v>14.0625</v>
      </c>
      <c r="U16">
        <f t="shared" si="6"/>
        <v>6.5471367787758927</v>
      </c>
      <c r="W16" s="6"/>
      <c r="X16" s="6">
        <f t="shared" si="9"/>
        <v>188</v>
      </c>
      <c r="Y16" s="3"/>
      <c r="Z16" s="3"/>
      <c r="AA16" s="3"/>
      <c r="AB16" s="3"/>
      <c r="AC16" s="3"/>
      <c r="AD16" s="3"/>
      <c r="AE16" s="3"/>
      <c r="AF16" s="3"/>
      <c r="AG16" s="8"/>
      <c r="AH16" s="55">
        <f t="shared" si="12"/>
        <v>6.4790128749614766</v>
      </c>
      <c r="AI16">
        <f t="shared" si="10"/>
        <v>27.426484196425516</v>
      </c>
      <c r="AJ16" s="6">
        <f t="shared" si="11"/>
        <v>32.128531629151304</v>
      </c>
    </row>
    <row r="17" spans="1:36" ht="16">
      <c r="A17" s="11" t="s">
        <v>62</v>
      </c>
      <c r="B17" s="11" t="s">
        <v>152</v>
      </c>
      <c r="C17" s="11">
        <v>13</v>
      </c>
      <c r="D17" s="33">
        <v>42313</v>
      </c>
      <c r="E17" s="10">
        <v>131.83199999999999</v>
      </c>
      <c r="F17">
        <f>(1-E17/E4)*100</f>
        <v>34.064219265779741</v>
      </c>
      <c r="G17" s="10">
        <v>64.13</v>
      </c>
      <c r="H17" s="10">
        <v>21.93</v>
      </c>
      <c r="I17" s="10">
        <v>8.82</v>
      </c>
      <c r="J17" s="11" t="s">
        <v>39</v>
      </c>
      <c r="K17" s="10">
        <v>67.19</v>
      </c>
      <c r="L17" s="10">
        <v>15.14</v>
      </c>
      <c r="M17" s="10">
        <v>14.56</v>
      </c>
      <c r="N17" s="13"/>
      <c r="O17">
        <f>G17-K17</f>
        <v>-3.0600000000000023</v>
      </c>
      <c r="P17">
        <f t="shared" si="4"/>
        <v>6.7899999999999991</v>
      </c>
      <c r="Q17">
        <f t="shared" si="4"/>
        <v>-5.74</v>
      </c>
      <c r="R17">
        <f t="shared" si="5"/>
        <v>9.3636000000000141</v>
      </c>
      <c r="S17">
        <f t="shared" si="0"/>
        <v>46.104099999999988</v>
      </c>
      <c r="T17">
        <f t="shared" si="0"/>
        <v>32.947600000000001</v>
      </c>
      <c r="U17">
        <f t="shared" si="6"/>
        <v>9.4029410292737658</v>
      </c>
      <c r="W17" s="6"/>
      <c r="X17" s="6">
        <f t="shared" si="9"/>
        <v>28</v>
      </c>
      <c r="Y17" s="3"/>
      <c r="Z17" s="3"/>
      <c r="AA17" s="3"/>
      <c r="AB17" s="3"/>
      <c r="AC17" s="3"/>
      <c r="AD17" s="3"/>
      <c r="AE17" s="3"/>
      <c r="AF17" s="3"/>
      <c r="AG17" s="8"/>
      <c r="AH17" s="55">
        <f t="shared" si="12"/>
        <v>5.5712341522813684</v>
      </c>
      <c r="AI17">
        <f t="shared" si="10"/>
        <v>-43.619132255731152</v>
      </c>
      <c r="AJ17" s="6">
        <f t="shared" si="11"/>
        <v>-35.617774110289709</v>
      </c>
    </row>
    <row r="18" spans="1:36" ht="16">
      <c r="A18" s="11" t="s">
        <v>143</v>
      </c>
      <c r="B18" s="11"/>
      <c r="C18" s="11">
        <v>14</v>
      </c>
      <c r="D18" s="33">
        <v>42383</v>
      </c>
      <c r="E18" s="10"/>
      <c r="F18">
        <f>(1-E18/E4)*100</f>
        <v>100</v>
      </c>
      <c r="G18" s="10"/>
      <c r="H18" s="10"/>
      <c r="I18" s="10"/>
      <c r="J18" s="11"/>
      <c r="K18" s="10"/>
      <c r="L18" s="10"/>
      <c r="M18" s="10"/>
      <c r="N18" s="13"/>
      <c r="W18" s="6"/>
      <c r="X18" s="6">
        <f t="shared" si="9"/>
        <v>70</v>
      </c>
      <c r="Y18" s="3"/>
      <c r="Z18" s="3"/>
      <c r="AA18" s="3"/>
      <c r="AB18" s="3"/>
      <c r="AC18" s="3"/>
      <c r="AD18" s="3"/>
      <c r="AE18" s="3"/>
      <c r="AF18" s="3"/>
      <c r="AG18" s="8"/>
      <c r="AH18" s="55"/>
      <c r="AJ18" s="6">
        <f t="shared" si="11"/>
        <v>0</v>
      </c>
    </row>
    <row r="19" spans="1:36" ht="16">
      <c r="A19" s="11" t="s">
        <v>62</v>
      </c>
      <c r="B19" s="11" t="s">
        <v>152</v>
      </c>
      <c r="C19" s="11">
        <v>15</v>
      </c>
      <c r="D19" s="33">
        <v>42432</v>
      </c>
      <c r="E19" s="10">
        <v>146.93</v>
      </c>
      <c r="F19">
        <f>(1-E19/E4)*100</f>
        <v>26.512953886165846</v>
      </c>
      <c r="G19" s="10">
        <v>68.150000000000006</v>
      </c>
      <c r="H19" s="10">
        <v>21.63</v>
      </c>
      <c r="I19" s="10">
        <v>8.67</v>
      </c>
      <c r="J19" s="11" t="s">
        <v>39</v>
      </c>
      <c r="K19" s="10">
        <v>66.94</v>
      </c>
      <c r="L19" s="10">
        <v>14.95</v>
      </c>
      <c r="M19" s="10">
        <v>12.51</v>
      </c>
      <c r="N19" s="13"/>
      <c r="O19">
        <f t="shared" si="4"/>
        <v>1.210000000000008</v>
      </c>
      <c r="P19">
        <f t="shared" si="4"/>
        <v>6.68</v>
      </c>
      <c r="Q19">
        <f t="shared" si="4"/>
        <v>-3.84</v>
      </c>
      <c r="R19">
        <f>O19*O19</f>
        <v>1.4641000000000193</v>
      </c>
      <c r="S19">
        <f t="shared" si="0"/>
        <v>44.622399999999999</v>
      </c>
      <c r="T19">
        <f t="shared" si="0"/>
        <v>14.7456</v>
      </c>
      <c r="U19">
        <f t="shared" si="6"/>
        <v>7.7994935733033337</v>
      </c>
      <c r="V19">
        <f>(1-U19/U4)*100</f>
        <v>59.111872904723796</v>
      </c>
      <c r="W19" s="6">
        <f t="shared" si="13"/>
        <v>69.952523186411256</v>
      </c>
      <c r="X19" s="6">
        <f t="shared" si="9"/>
        <v>49</v>
      </c>
      <c r="Y19" s="3">
        <f>G19-K4</f>
        <v>-5.7399999999999949</v>
      </c>
      <c r="Z19" s="3">
        <f>H19-L4</f>
        <v>3.2399999999999984</v>
      </c>
      <c r="AA19" s="3">
        <f>I19-M4</f>
        <v>-1.2900000000000009</v>
      </c>
      <c r="AB19" s="3">
        <f t="shared" si="1"/>
        <v>32.947599999999944</v>
      </c>
      <c r="AC19" s="3">
        <f t="shared" si="2"/>
        <v>10.49759999999999</v>
      </c>
      <c r="AD19" s="3">
        <f t="shared" si="2"/>
        <v>1.6641000000000024</v>
      </c>
      <c r="AE19" s="3">
        <f t="shared" si="3"/>
        <v>6.7163457326138252</v>
      </c>
      <c r="AF19" s="3">
        <f>(1-AE19/AE7)*100</f>
        <v>70.417958295273976</v>
      </c>
      <c r="AG19" s="8">
        <f t="shared" si="8"/>
        <v>78.261031371034335</v>
      </c>
      <c r="AH19" s="55"/>
      <c r="AJ19" s="6">
        <f t="shared" si="11"/>
        <v>0</v>
      </c>
    </row>
    <row r="20" spans="1:36" ht="16">
      <c r="A20" s="11" t="s">
        <v>62</v>
      </c>
      <c r="B20" s="11" t="s">
        <v>152</v>
      </c>
      <c r="C20" s="11">
        <v>16</v>
      </c>
      <c r="D20" s="33">
        <v>42649</v>
      </c>
      <c r="E20" s="10">
        <v>136.21299999999999</v>
      </c>
      <c r="F20">
        <f>(1-E20/E4)*100</f>
        <v>31.873061918575573</v>
      </c>
      <c r="G20" s="10">
        <v>62.61</v>
      </c>
      <c r="H20" s="10">
        <v>23.07</v>
      </c>
      <c r="I20" s="10">
        <v>8.35</v>
      </c>
      <c r="J20" s="11" t="s">
        <v>39</v>
      </c>
      <c r="K20" s="10">
        <v>65.13</v>
      </c>
      <c r="L20" s="10">
        <v>16.88</v>
      </c>
      <c r="M20" s="10">
        <v>13.19</v>
      </c>
      <c r="N20" s="13"/>
      <c r="O20">
        <f t="shared" si="4"/>
        <v>-2.519999999999996</v>
      </c>
      <c r="P20">
        <f t="shared" si="4"/>
        <v>6.1900000000000013</v>
      </c>
      <c r="Q20">
        <f t="shared" si="4"/>
        <v>-4.84</v>
      </c>
      <c r="R20">
        <f>O20*O20</f>
        <v>6.3503999999999801</v>
      </c>
      <c r="S20">
        <f t="shared" si="0"/>
        <v>38.316100000000013</v>
      </c>
      <c r="T20">
        <f t="shared" si="0"/>
        <v>23.425599999999999</v>
      </c>
      <c r="U20">
        <f>SQRT(R20+S20+T20)</f>
        <v>8.2517937443927902</v>
      </c>
      <c r="V20">
        <f>(1-U20/U4)*100</f>
        <v>56.740730893142114</v>
      </c>
      <c r="W20" s="6">
        <f t="shared" si="13"/>
        <v>70.528784521094167</v>
      </c>
      <c r="X20" s="6">
        <f t="shared" si="9"/>
        <v>217</v>
      </c>
      <c r="Y20" s="3">
        <f>G20-K4</f>
        <v>-11.280000000000001</v>
      </c>
      <c r="Z20" s="3">
        <f>H20-L4</f>
        <v>4.68</v>
      </c>
      <c r="AA20" s="3">
        <f>I20-M4</f>
        <v>-1.6100000000000012</v>
      </c>
      <c r="AB20" s="3">
        <f>Y20*Y20</f>
        <v>127.23840000000003</v>
      </c>
      <c r="AC20" s="3">
        <f t="shared" si="2"/>
        <v>21.902399999999997</v>
      </c>
      <c r="AD20" s="3">
        <f>AA20*AA20</f>
        <v>2.5921000000000038</v>
      </c>
      <c r="AE20" s="3">
        <f>SQRT(AB20+AC20+AD20)</f>
        <v>12.317990907611518</v>
      </c>
      <c r="AF20" s="3" t="e">
        <f>(1-AE20/#REF!)*100</f>
        <v>#REF!</v>
      </c>
      <c r="AG20" s="8" t="e">
        <f t="shared" si="8"/>
        <v>#REF!</v>
      </c>
      <c r="AH20" s="55">
        <f t="shared" si="12"/>
        <v>7.2939494997617977</v>
      </c>
      <c r="AI20">
        <f t="shared" si="10"/>
        <v>-5.7990966572191605</v>
      </c>
      <c r="AJ20" s="6">
        <f t="shared" si="11"/>
        <v>1.9178360241625774</v>
      </c>
    </row>
    <row r="21" spans="1:36" ht="16">
      <c r="A21" s="11" t="s">
        <v>62</v>
      </c>
      <c r="B21" s="11" t="s">
        <v>152</v>
      </c>
      <c r="C21" s="11">
        <v>17</v>
      </c>
      <c r="D21" s="33">
        <v>42752</v>
      </c>
      <c r="E21" s="10">
        <v>134.22499999999999</v>
      </c>
      <c r="F21">
        <f>(1-E21/E4)*100</f>
        <v>32.867360208062422</v>
      </c>
      <c r="G21" s="10">
        <v>61.61</v>
      </c>
      <c r="H21" s="10">
        <v>22.88</v>
      </c>
      <c r="I21" s="10">
        <v>6.78</v>
      </c>
      <c r="J21" s="11" t="s">
        <v>39</v>
      </c>
      <c r="K21" s="10">
        <v>64.8</v>
      </c>
      <c r="L21" s="10">
        <v>14.73</v>
      </c>
      <c r="M21" s="10">
        <v>13.29</v>
      </c>
      <c r="N21" s="13"/>
      <c r="O21">
        <f>G21-K21</f>
        <v>-3.1899999999999977</v>
      </c>
      <c r="P21">
        <f t="shared" si="4"/>
        <v>8.1499999999999986</v>
      </c>
      <c r="Q21">
        <f t="shared" si="4"/>
        <v>-6.5099999999999989</v>
      </c>
      <c r="R21">
        <f t="shared" ref="R21:T22" si="14">O21*O21</f>
        <v>10.176099999999986</v>
      </c>
      <c r="S21">
        <f t="shared" si="0"/>
        <v>66.422499999999971</v>
      </c>
      <c r="T21">
        <f t="shared" si="0"/>
        <v>42.380099999999985</v>
      </c>
      <c r="U21">
        <f t="shared" ref="U21:U22" si="15">SQRT(R21+S21+T21)</f>
        <v>10.907735787045814</v>
      </c>
      <c r="V21">
        <f t="shared" ref="V21:V22" si="16">(1-U21/U5)*100</f>
        <v>17.556903263660651</v>
      </c>
      <c r="W21" s="6">
        <f t="shared" si="13"/>
        <v>44.653772834674655</v>
      </c>
      <c r="X21" s="6">
        <f t="shared" si="9"/>
        <v>103</v>
      </c>
      <c r="Y21" s="3">
        <f t="shared" ref="Y21:Y22" si="17">G21-K5</f>
        <v>2.8800000000000026</v>
      </c>
      <c r="Z21" s="3">
        <f t="shared" ref="Z21:Z22" si="18">H21-L5</f>
        <v>7.129999999999999</v>
      </c>
      <c r="AA21" s="3">
        <f t="shared" ref="AA21:AA22" si="19">I21-M5</f>
        <v>-2.8199999999999994</v>
      </c>
      <c r="AB21" s="3">
        <f t="shared" ref="AB21:AC22" si="20">Y21*Y21</f>
        <v>8.2944000000000155</v>
      </c>
      <c r="AC21" s="3">
        <f t="shared" si="2"/>
        <v>50.836899999999986</v>
      </c>
      <c r="AD21" s="3">
        <f t="shared" ref="AD21:AD22" si="21">AA21*AA21</f>
        <v>7.9523999999999964</v>
      </c>
      <c r="AE21" s="3">
        <f t="shared" ref="AE21:AE22" si="22">SQRT(AB21+AC21+AD21)</f>
        <v>8.1904639673219979</v>
      </c>
      <c r="AF21" s="3" t="e">
        <f>(1-AE21/#REF!)*100</f>
        <v>#REF!</v>
      </c>
      <c r="AG21" s="8" t="e">
        <f t="shared" si="8"/>
        <v>#REF!</v>
      </c>
      <c r="AH21" s="55">
        <f t="shared" si="12"/>
        <v>1.4594789043630207</v>
      </c>
      <c r="AI21">
        <f t="shared" si="10"/>
        <v>-32.186238833923511</v>
      </c>
      <c r="AJ21" s="6">
        <f t="shared" si="11"/>
        <v>-30.257008563671477</v>
      </c>
    </row>
    <row r="22" spans="1:36">
      <c r="A22" s="11" t="s">
        <v>143</v>
      </c>
      <c r="B22" s="11"/>
      <c r="C22" s="11">
        <v>18</v>
      </c>
      <c r="D22" s="33">
        <v>43074</v>
      </c>
      <c r="E22" s="10"/>
      <c r="G22" s="10"/>
      <c r="H22" s="10"/>
      <c r="I22" s="10"/>
      <c r="J22" s="11"/>
      <c r="K22" s="10"/>
      <c r="L22" s="10"/>
      <c r="M22" s="10"/>
      <c r="N22" s="13"/>
      <c r="O22">
        <f>G22-K22</f>
        <v>0</v>
      </c>
      <c r="P22">
        <f t="shared" ref="P22:Q22" si="23">H22-L22</f>
        <v>0</v>
      </c>
      <c r="Q22">
        <f t="shared" si="23"/>
        <v>0</v>
      </c>
      <c r="R22">
        <f t="shared" si="14"/>
        <v>0</v>
      </c>
      <c r="S22">
        <f t="shared" si="14"/>
        <v>0</v>
      </c>
      <c r="T22">
        <f t="shared" si="14"/>
        <v>0</v>
      </c>
      <c r="U22">
        <f t="shared" si="15"/>
        <v>0</v>
      </c>
      <c r="V22">
        <f t="shared" si="16"/>
        <v>100</v>
      </c>
      <c r="W22" s="6">
        <f t="shared" si="13"/>
        <v>100</v>
      </c>
      <c r="X22" s="6">
        <f t="shared" si="9"/>
        <v>322</v>
      </c>
      <c r="Y22" s="3">
        <f t="shared" si="17"/>
        <v>-68.709999999999994</v>
      </c>
      <c r="Z22" s="3">
        <f t="shared" si="18"/>
        <v>-17.649999999999999</v>
      </c>
      <c r="AA22" s="3">
        <f t="shared" si="19"/>
        <v>-11.23</v>
      </c>
      <c r="AB22" s="3">
        <f t="shared" si="20"/>
        <v>4721.0640999999987</v>
      </c>
      <c r="AC22" s="3">
        <f t="shared" si="20"/>
        <v>311.52249999999992</v>
      </c>
      <c r="AD22" s="3">
        <f t="shared" si="21"/>
        <v>126.11290000000001</v>
      </c>
      <c r="AE22" s="3">
        <f t="shared" si="22"/>
        <v>71.824087185289017</v>
      </c>
      <c r="AF22" s="3" t="e">
        <f>(1-AE22/#REF!)*100</f>
        <v>#REF!</v>
      </c>
      <c r="AG22" s="8" t="e">
        <f t="shared" si="8"/>
        <v>#REF!</v>
      </c>
    </row>
    <row r="23" spans="1:36">
      <c r="C23" s="11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EF81-63C5-4BFE-9734-B31642B0776E}">
  <dimension ref="A1:AH16"/>
  <sheetViews>
    <sheetView topLeftCell="V1" zoomScale="140" zoomScaleNormal="140" workbookViewId="0">
      <selection activeCell="W6" sqref="W6:W11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88</v>
      </c>
      <c r="B4" s="11" t="s">
        <v>139</v>
      </c>
      <c r="C4" s="11">
        <v>0</v>
      </c>
      <c r="D4" s="33">
        <v>41625</v>
      </c>
      <c r="E4" s="10">
        <v>16.495200000000001</v>
      </c>
      <c r="G4" s="10">
        <v>62.87</v>
      </c>
      <c r="H4" s="10">
        <v>18.41</v>
      </c>
      <c r="I4" s="10">
        <v>11.46</v>
      </c>
      <c r="J4" s="11" t="s">
        <v>21</v>
      </c>
      <c r="K4" s="10">
        <v>57.03</v>
      </c>
      <c r="L4" s="10">
        <v>11.34</v>
      </c>
      <c r="M4" s="10">
        <v>12.65</v>
      </c>
      <c r="N4" s="13">
        <v>0</v>
      </c>
      <c r="O4">
        <f>G4-K4</f>
        <v>5.8399999999999963</v>
      </c>
      <c r="P4">
        <f>H4-L4</f>
        <v>7.07</v>
      </c>
      <c r="Q4">
        <f>I4-M4</f>
        <v>-1.1899999999999995</v>
      </c>
      <c r="R4">
        <f>O4*O4</f>
        <v>34.10559999999996</v>
      </c>
      <c r="S4">
        <f t="shared" ref="S4:T11" si="0">P4*P4</f>
        <v>49.984900000000003</v>
      </c>
      <c r="T4">
        <f t="shared" si="0"/>
        <v>1.4160999999999988</v>
      </c>
      <c r="U4">
        <f>SQRT(R4+S4+T4)</f>
        <v>9.2469778846929209</v>
      </c>
      <c r="W4" s="6"/>
      <c r="X4" s="6"/>
      <c r="Y4" s="3">
        <f>I4-M4</f>
        <v>-1.1899999999999995</v>
      </c>
      <c r="Z4" s="3" t="e">
        <f>#REF!*#REF!</f>
        <v>#REF!</v>
      </c>
      <c r="AA4" s="3" t="e">
        <f>#REF!*#REF!</f>
        <v>#REF!</v>
      </c>
      <c r="AB4" s="3">
        <f t="shared" ref="AB4:AB11" si="1">Y4*Y4</f>
        <v>1.4160999999999988</v>
      </c>
      <c r="AC4" s="3" t="e">
        <f t="shared" ref="AC4:AC11" si="2">SQRT(Z4+AA4+AB4)</f>
        <v>#REF!</v>
      </c>
      <c r="AD4" s="3"/>
      <c r="AE4" s="8"/>
      <c r="AF4" s="54"/>
      <c r="AH4" s="6"/>
    </row>
    <row r="5" spans="1:34">
      <c r="A5" s="11" t="s">
        <v>143</v>
      </c>
      <c r="C5" s="11">
        <v>1</v>
      </c>
      <c r="D5" s="33">
        <v>41677</v>
      </c>
      <c r="E5" s="15"/>
      <c r="F5" s="18">
        <f>(1-E5/E4)*100</f>
        <v>100</v>
      </c>
      <c r="J5" s="11" t="s">
        <v>21</v>
      </c>
      <c r="O5">
        <f t="shared" ref="O5:Q11" si="3">G5-K5</f>
        <v>0</v>
      </c>
      <c r="P5">
        <f t="shared" si="3"/>
        <v>0</v>
      </c>
      <c r="Q5">
        <f t="shared" si="3"/>
        <v>0</v>
      </c>
      <c r="R5">
        <f t="shared" ref="R5:T11" si="4">O5*O5</f>
        <v>0</v>
      </c>
      <c r="S5">
        <f t="shared" si="0"/>
        <v>0</v>
      </c>
      <c r="T5">
        <f t="shared" si="0"/>
        <v>0</v>
      </c>
      <c r="U5">
        <f t="shared" ref="U5:U11" si="5">SQRT(R5+S5+T5)</f>
        <v>0</v>
      </c>
      <c r="V5">
        <f>(1-U5/U4)*100</f>
        <v>100</v>
      </c>
      <c r="W5" s="6">
        <f t="shared" ref="W5:W11" si="6">(F5*100+((100-F5)*V5))/100</f>
        <v>100</v>
      </c>
      <c r="X5" s="6">
        <f>D5-D4</f>
        <v>52</v>
      </c>
      <c r="Y5" s="3">
        <f>I5-M4</f>
        <v>-12.65</v>
      </c>
      <c r="Z5" s="3" t="e">
        <f>#REF!*#REF!</f>
        <v>#REF!</v>
      </c>
      <c r="AA5" s="3" t="e">
        <f>#REF!*#REF!</f>
        <v>#REF!</v>
      </c>
      <c r="AB5" s="3">
        <f t="shared" si="1"/>
        <v>160.02250000000001</v>
      </c>
      <c r="AC5" s="3" t="e">
        <f t="shared" si="2"/>
        <v>#REF!</v>
      </c>
      <c r="AD5" s="3" t="e">
        <f>(1-AC5/AC4)*100</f>
        <v>#REF!</v>
      </c>
      <c r="AE5" s="8" t="e">
        <f t="shared" ref="AE5:AE11" si="7">(F5*100+((100-F5)*AD5))/100</f>
        <v>#REF!</v>
      </c>
      <c r="AF5" s="54"/>
      <c r="AH5" s="6"/>
    </row>
    <row r="6" spans="1:34" ht="16">
      <c r="A6" s="11" t="s">
        <v>88</v>
      </c>
      <c r="B6" s="11" t="s">
        <v>139</v>
      </c>
      <c r="C6" s="11">
        <v>2</v>
      </c>
      <c r="D6" s="33">
        <v>41708</v>
      </c>
      <c r="E6" s="15">
        <v>12.816599999999999</v>
      </c>
      <c r="F6" s="18">
        <f>(1-E6/E4)*100</f>
        <v>22.301033027789906</v>
      </c>
      <c r="G6" s="10">
        <v>66.41</v>
      </c>
      <c r="H6" s="10">
        <v>22.6</v>
      </c>
      <c r="I6" s="10">
        <v>9.4600000000000009</v>
      </c>
      <c r="J6" s="11" t="s">
        <v>21</v>
      </c>
      <c r="K6" s="10">
        <v>58.48</v>
      </c>
      <c r="L6" s="10">
        <v>14.39</v>
      </c>
      <c r="M6" s="10">
        <v>10.49</v>
      </c>
      <c r="O6">
        <f>G6-K6</f>
        <v>7.93</v>
      </c>
      <c r="P6">
        <f t="shared" si="3"/>
        <v>8.2100000000000009</v>
      </c>
      <c r="Q6">
        <f t="shared" si="3"/>
        <v>-1.0299999999999994</v>
      </c>
      <c r="R6">
        <f t="shared" si="4"/>
        <v>62.884899999999995</v>
      </c>
      <c r="S6">
        <f t="shared" si="0"/>
        <v>67.404100000000014</v>
      </c>
      <c r="T6">
        <f t="shared" si="0"/>
        <v>1.0608999999999986</v>
      </c>
      <c r="U6">
        <f t="shared" si="5"/>
        <v>11.460798401507638</v>
      </c>
      <c r="V6">
        <f>(1-U6/U4)*100</f>
        <v>-23.941016669666617</v>
      </c>
      <c r="W6" s="6">
        <f t="shared" si="6"/>
        <v>3.6991103928143274</v>
      </c>
      <c r="X6" s="6">
        <f t="shared" ref="X6:X11" si="8">D6-D5</f>
        <v>31</v>
      </c>
      <c r="Y6" s="3">
        <f>I6-M4</f>
        <v>-3.1899999999999995</v>
      </c>
      <c r="Z6" s="3" t="e">
        <f>#REF!*#REF!</f>
        <v>#REF!</v>
      </c>
      <c r="AA6" s="3" t="e">
        <f>#REF!*#REF!</f>
        <v>#REF!</v>
      </c>
      <c r="AB6" s="3">
        <f t="shared" si="1"/>
        <v>10.176099999999996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/>
      <c r="AH6" s="6"/>
    </row>
    <row r="7" spans="1:34">
      <c r="A7" s="11" t="s">
        <v>88</v>
      </c>
      <c r="B7" s="11" t="s">
        <v>139</v>
      </c>
      <c r="C7" s="11">
        <v>3</v>
      </c>
      <c r="D7" s="33">
        <v>41743</v>
      </c>
      <c r="E7" s="10">
        <v>11.701499999999999</v>
      </c>
      <c r="F7">
        <f>(1-E7/E4)*100</f>
        <v>29.06118143459916</v>
      </c>
      <c r="G7" s="10">
        <v>64.06</v>
      </c>
      <c r="H7" s="10">
        <v>20.94</v>
      </c>
      <c r="I7" s="10">
        <v>10.53</v>
      </c>
      <c r="J7" s="11" t="s">
        <v>21</v>
      </c>
      <c r="K7" s="10">
        <v>53.01</v>
      </c>
      <c r="L7" s="10">
        <v>11.07</v>
      </c>
      <c r="M7" s="10">
        <v>10.58</v>
      </c>
      <c r="O7">
        <f t="shared" si="3"/>
        <v>11.050000000000004</v>
      </c>
      <c r="P7">
        <f t="shared" si="3"/>
        <v>9.870000000000001</v>
      </c>
      <c r="Q7">
        <f t="shared" si="3"/>
        <v>-5.0000000000000711E-2</v>
      </c>
      <c r="R7">
        <f t="shared" si="4"/>
        <v>122.10250000000009</v>
      </c>
      <c r="S7">
        <f t="shared" si="0"/>
        <v>97.416900000000027</v>
      </c>
      <c r="T7">
        <f t="shared" si="0"/>
        <v>2.5000000000000712E-3</v>
      </c>
      <c r="U7">
        <f t="shared" si="5"/>
        <v>14.81627146079607</v>
      </c>
      <c r="V7">
        <f>(1-U7/U4)*100</f>
        <v>-60.228256686136739</v>
      </c>
      <c r="W7" s="6">
        <f t="shared" si="6"/>
        <v>-13.664032301083274</v>
      </c>
      <c r="X7" s="6">
        <f t="shared" si="8"/>
        <v>35</v>
      </c>
      <c r="Y7" s="3">
        <f>I7-M4</f>
        <v>-2.120000000000001</v>
      </c>
      <c r="Z7" s="3" t="e">
        <f>#REF!*#REF!</f>
        <v>#REF!</v>
      </c>
      <c r="AA7" s="3" t="e">
        <f>#REF!*#REF!</f>
        <v>#REF!</v>
      </c>
      <c r="AB7" s="3">
        <f t="shared" si="1"/>
        <v>4.4944000000000042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4">
        <f>(1-E7/E6)*100</f>
        <v>8.7004353728758037</v>
      </c>
      <c r="AG7">
        <f>(1-U7/U6)*100</f>
        <v>-29.277829883536111</v>
      </c>
      <c r="AH7" s="6">
        <f>(AF7*100+((100-AF7)*AG7))/100</f>
        <v>-18.030095843062728</v>
      </c>
    </row>
    <row r="8" spans="1:34" ht="16">
      <c r="A8" s="11" t="s">
        <v>88</v>
      </c>
      <c r="B8" s="11" t="s">
        <v>139</v>
      </c>
      <c r="C8" s="11">
        <v>4</v>
      </c>
      <c r="D8" s="33">
        <v>41778</v>
      </c>
      <c r="E8" s="10">
        <v>11.6172</v>
      </c>
      <c r="F8">
        <f>(1-E8/E4)*100</f>
        <v>29.572239196857264</v>
      </c>
      <c r="G8" s="10">
        <v>66.989999999999995</v>
      </c>
      <c r="H8" s="10">
        <v>24.89</v>
      </c>
      <c r="I8" s="10">
        <v>11.96</v>
      </c>
      <c r="J8" s="11" t="s">
        <v>21</v>
      </c>
      <c r="K8" s="10">
        <v>58.54</v>
      </c>
      <c r="L8" s="10">
        <v>18.36</v>
      </c>
      <c r="M8" s="10">
        <v>12.52</v>
      </c>
      <c r="O8">
        <f t="shared" si="3"/>
        <v>8.4499999999999957</v>
      </c>
      <c r="P8">
        <f t="shared" si="3"/>
        <v>6.5300000000000011</v>
      </c>
      <c r="Q8">
        <f t="shared" si="3"/>
        <v>-0.55999999999999872</v>
      </c>
      <c r="R8">
        <f t="shared" si="4"/>
        <v>71.402499999999932</v>
      </c>
      <c r="S8">
        <f t="shared" si="0"/>
        <v>42.640900000000016</v>
      </c>
      <c r="T8">
        <f t="shared" si="0"/>
        <v>0.31359999999999855</v>
      </c>
      <c r="U8">
        <f t="shared" si="5"/>
        <v>10.693783240743191</v>
      </c>
      <c r="V8">
        <f>(1-U8/U4)*100</f>
        <v>-15.646250851808063</v>
      </c>
      <c r="W8" s="6">
        <f t="shared" si="6"/>
        <v>18.552935072286196</v>
      </c>
      <c r="X8" s="6">
        <f t="shared" si="8"/>
        <v>35</v>
      </c>
      <c r="Y8" s="3">
        <f>I8-M4</f>
        <v>-0.6899999999999995</v>
      </c>
      <c r="Z8" s="3" t="e">
        <f>#REF!*#REF!</f>
        <v>#REF!</v>
      </c>
      <c r="AA8" s="3" t="e">
        <f>#REF!*#REF!</f>
        <v>#REF!</v>
      </c>
      <c r="AB8" s="3">
        <f t="shared" si="1"/>
        <v>0.4760999999999993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>(1-E8/E7)*100</f>
        <v>0.72042045891551609</v>
      </c>
      <c r="AG8">
        <f t="shared" ref="AG8:AG11" si="9">(1-U8/U7)*100</f>
        <v>27.82405972353439</v>
      </c>
      <c r="AH8" s="6">
        <f t="shared" ref="AH8:AH11" si="10">(AF8*100+((100-AF8)*AG8))/100</f>
        <v>28.344029963700692</v>
      </c>
    </row>
    <row r="9" spans="1:34">
      <c r="A9" s="11" t="s">
        <v>88</v>
      </c>
      <c r="B9" s="11" t="s">
        <v>139</v>
      </c>
      <c r="C9" s="11">
        <v>5</v>
      </c>
      <c r="D9" s="33">
        <v>41879</v>
      </c>
      <c r="E9" s="10">
        <v>12.7422</v>
      </c>
      <c r="F9">
        <f>(1-E9/E4)*100</f>
        <v>22.752073330423393</v>
      </c>
      <c r="G9" s="10">
        <v>60.99</v>
      </c>
      <c r="H9" s="10">
        <v>23.87</v>
      </c>
      <c r="I9" s="10">
        <v>14.4</v>
      </c>
      <c r="J9" s="11" t="s">
        <v>21</v>
      </c>
      <c r="K9" s="10">
        <v>52.1</v>
      </c>
      <c r="L9" s="10">
        <v>16.850000000000001</v>
      </c>
      <c r="M9" s="10">
        <v>15.49</v>
      </c>
      <c r="O9">
        <f t="shared" si="3"/>
        <v>8.89</v>
      </c>
      <c r="P9">
        <f t="shared" si="3"/>
        <v>7.02</v>
      </c>
      <c r="Q9">
        <f t="shared" si="3"/>
        <v>-1.0899999999999999</v>
      </c>
      <c r="R9">
        <f t="shared" si="4"/>
        <v>79.032100000000014</v>
      </c>
      <c r="S9">
        <f t="shared" si="4"/>
        <v>49.280399999999993</v>
      </c>
      <c r="T9">
        <f t="shared" si="4"/>
        <v>1.1880999999999997</v>
      </c>
      <c r="U9">
        <f>SQRT(R9+S9+T9)</f>
        <v>11.379833039197015</v>
      </c>
      <c r="V9">
        <f>(1-U9/U4)*100</f>
        <v>-23.065429387851545</v>
      </c>
      <c r="W9" s="6">
        <f t="shared" si="6"/>
        <v>4.9345073508728596</v>
      </c>
      <c r="X9" s="6">
        <f t="shared" si="8"/>
        <v>101</v>
      </c>
      <c r="Y9" s="3">
        <f>I9-M4</f>
        <v>1.75</v>
      </c>
      <c r="Z9" s="3" t="e">
        <f>#REF!*#REF!</f>
        <v>#REF!</v>
      </c>
      <c r="AA9" s="3" t="e">
        <f>#REF!*#REF!</f>
        <v>#REF!</v>
      </c>
      <c r="AB9" s="3">
        <f>Y9*Y9</f>
        <v>3.0625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4">
        <f>(1-E9/E8)*100</f>
        <v>-9.6839169507282321</v>
      </c>
      <c r="AG9">
        <f t="shared" si="9"/>
        <v>-6.4154077468110859</v>
      </c>
      <c r="AH9" s="6">
        <f t="shared" si="10"/>
        <v>-16.72058745579109</v>
      </c>
    </row>
    <row r="10" spans="1:34" ht="16">
      <c r="A10" s="11" t="s">
        <v>88</v>
      </c>
      <c r="B10" s="11" t="s">
        <v>139</v>
      </c>
      <c r="C10" s="11">
        <v>6</v>
      </c>
      <c r="D10" s="33">
        <v>41929</v>
      </c>
      <c r="E10" s="10">
        <v>11.9353</v>
      </c>
      <c r="F10">
        <f>(1-E10/E4)*100</f>
        <v>27.643799408312731</v>
      </c>
      <c r="G10" s="10">
        <v>67.87</v>
      </c>
      <c r="H10" s="10">
        <v>19.88</v>
      </c>
      <c r="I10" s="10">
        <v>12.55</v>
      </c>
      <c r="J10" s="11" t="s">
        <v>21</v>
      </c>
      <c r="K10" s="10">
        <v>52.59</v>
      </c>
      <c r="L10" s="10">
        <v>10.79</v>
      </c>
      <c r="M10" s="10">
        <v>14.14</v>
      </c>
      <c r="O10">
        <f t="shared" si="3"/>
        <v>15.280000000000001</v>
      </c>
      <c r="P10">
        <f t="shared" si="3"/>
        <v>9.09</v>
      </c>
      <c r="Q10">
        <f t="shared" si="3"/>
        <v>-1.5899999999999999</v>
      </c>
      <c r="R10">
        <f t="shared" si="4"/>
        <v>233.47840000000002</v>
      </c>
      <c r="S10">
        <f t="shared" si="4"/>
        <v>82.628100000000003</v>
      </c>
      <c r="T10">
        <f t="shared" si="4"/>
        <v>2.5280999999999993</v>
      </c>
      <c r="U10">
        <f>SQRT(R10+S10+T10)</f>
        <v>17.85033893235644</v>
      </c>
      <c r="V10">
        <f>(1-U10/U4)*100</f>
        <v>-93.039706106631655</v>
      </c>
      <c r="W10" s="6">
        <f t="shared" si="6"/>
        <v>-39.676196972117985</v>
      </c>
      <c r="X10" s="6">
        <f t="shared" si="8"/>
        <v>50</v>
      </c>
      <c r="Y10" s="3">
        <f>I10-M4</f>
        <v>-9.9999999999999645E-2</v>
      </c>
      <c r="Z10" s="3" t="e">
        <f>#REF!*#REF!</f>
        <v>#REF!</v>
      </c>
      <c r="AA10" s="3" t="e">
        <f>#REF!*#REF!</f>
        <v>#REF!</v>
      </c>
      <c r="AB10" s="3">
        <f>Y10*Y10</f>
        <v>9.9999999999999291E-3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>(1-E10/E9)*100</f>
        <v>6.3325014518686</v>
      </c>
      <c r="AG10">
        <f t="shared" si="9"/>
        <v>-56.859409719564709</v>
      </c>
      <c r="AH10" s="6">
        <f t="shared" si="10"/>
        <v>-46.926285321680758</v>
      </c>
    </row>
    <row r="11" spans="1:34">
      <c r="A11" s="11" t="s">
        <v>88</v>
      </c>
      <c r="B11" s="11" t="s">
        <v>139</v>
      </c>
      <c r="C11" s="11">
        <v>7</v>
      </c>
      <c r="D11" s="33">
        <v>41957</v>
      </c>
      <c r="E11" s="10">
        <v>11.498799999999999</v>
      </c>
      <c r="F11">
        <f>(1-E11/E4)*100</f>
        <v>30.290023764489071</v>
      </c>
      <c r="G11" s="10">
        <v>66.27</v>
      </c>
      <c r="H11" s="10">
        <v>19.53</v>
      </c>
      <c r="I11" s="10">
        <v>12.75</v>
      </c>
      <c r="J11" s="11" t="s">
        <v>21</v>
      </c>
      <c r="K11" s="10">
        <v>52.94</v>
      </c>
      <c r="L11" s="10">
        <v>10.51</v>
      </c>
      <c r="M11" s="10">
        <v>14.23</v>
      </c>
      <c r="O11">
        <f t="shared" si="3"/>
        <v>13.329999999999998</v>
      </c>
      <c r="P11">
        <f t="shared" si="3"/>
        <v>9.0200000000000014</v>
      </c>
      <c r="Q11">
        <f t="shared" si="3"/>
        <v>-1.4800000000000004</v>
      </c>
      <c r="R11">
        <f t="shared" si="4"/>
        <v>177.68889999999996</v>
      </c>
      <c r="S11">
        <f t="shared" si="0"/>
        <v>81.360400000000027</v>
      </c>
      <c r="T11">
        <f t="shared" si="0"/>
        <v>2.1904000000000012</v>
      </c>
      <c r="U11">
        <f t="shared" si="5"/>
        <v>16.162911247668227</v>
      </c>
      <c r="V11">
        <f>(1-U11/U4)*100</f>
        <v>-74.791282613789605</v>
      </c>
      <c r="W11" s="6">
        <f t="shared" si="6"/>
        <v>-21.846961571817484</v>
      </c>
      <c r="X11" s="6">
        <f t="shared" si="8"/>
        <v>28</v>
      </c>
      <c r="Y11" s="3">
        <f>I11-M4</f>
        <v>9.9999999999999645E-2</v>
      </c>
      <c r="Z11" s="3" t="e">
        <f>#REF!*#REF!</f>
        <v>#REF!</v>
      </c>
      <c r="AA11" s="3" t="e">
        <f>#REF!*#REF!</f>
        <v>#REF!</v>
      </c>
      <c r="AB11" s="3">
        <f t="shared" si="1"/>
        <v>9.9999999999999291E-3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4">
        <f>(1-E11/E10)*100</f>
        <v>3.6572185030958604</v>
      </c>
      <c r="AG11">
        <f t="shared" si="9"/>
        <v>9.4531968893290639</v>
      </c>
      <c r="AH11" s="6">
        <f t="shared" si="10"/>
        <v>12.764691326654299</v>
      </c>
    </row>
    <row r="12" spans="1:34">
      <c r="C12" s="11">
        <v>7</v>
      </c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W16" s="6"/>
      <c r="X16" s="6"/>
      <c r="Y16" s="3"/>
      <c r="Z16" s="3"/>
      <c r="AA16" s="3"/>
      <c r="AB16" s="3"/>
      <c r="AC16" s="3"/>
      <c r="AD16" s="3"/>
      <c r="AE16" s="8"/>
      <c r="AH16" s="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J18"/>
  <sheetViews>
    <sheetView topLeftCell="W1" zoomScale="150" zoomScaleNormal="150" workbookViewId="0">
      <selection activeCell="X11" sqref="X11"/>
    </sheetView>
  </sheetViews>
  <sheetFormatPr baseColWidth="10" defaultColWidth="8.83203125" defaultRowHeight="14"/>
  <cols>
    <col min="4" max="4" width="10.8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43</v>
      </c>
      <c r="B4" s="11" t="s">
        <v>151</v>
      </c>
      <c r="C4" s="11">
        <v>0</v>
      </c>
      <c r="D4" s="33">
        <v>41625</v>
      </c>
      <c r="E4" s="16">
        <v>61.239899999999999</v>
      </c>
      <c r="F4" s="18">
        <f>(1-E4/E4)*100</f>
        <v>0</v>
      </c>
      <c r="G4" s="10">
        <v>59.52</v>
      </c>
      <c r="H4" s="10">
        <v>22.92</v>
      </c>
      <c r="I4" s="10">
        <v>7.96</v>
      </c>
      <c r="J4" s="11"/>
      <c r="K4" s="10">
        <v>66.989999999999995</v>
      </c>
      <c r="L4" s="10">
        <v>15.3</v>
      </c>
      <c r="M4" s="10">
        <v>14.06</v>
      </c>
      <c r="N4" s="13">
        <v>0</v>
      </c>
      <c r="O4">
        <f>G4-K4</f>
        <v>-7.4699999999999918</v>
      </c>
      <c r="P4">
        <f>H4-L4</f>
        <v>7.620000000000001</v>
      </c>
      <c r="Q4">
        <f>I4-M4</f>
        <v>-6.1000000000000005</v>
      </c>
      <c r="R4">
        <f>O4*O4</f>
        <v>55.800899999999878</v>
      </c>
      <c r="S4">
        <f t="shared" ref="S4:T16" si="0">P4*P4</f>
        <v>58.064400000000013</v>
      </c>
      <c r="T4">
        <f t="shared" si="0"/>
        <v>37.210000000000008</v>
      </c>
      <c r="U4">
        <f>SQRT(R4+S4+T4)</f>
        <v>12.291269259112337</v>
      </c>
      <c r="W4" s="6"/>
      <c r="X4" s="6"/>
      <c r="Y4" s="3">
        <f>G4-K4</f>
        <v>-7.4699999999999918</v>
      </c>
      <c r="Z4" s="3">
        <f>H4-L4</f>
        <v>7.620000000000001</v>
      </c>
      <c r="AA4" s="3">
        <f>I4-M4</f>
        <v>-6.1000000000000005</v>
      </c>
      <c r="AB4" s="3">
        <f t="shared" ref="AB4:AB15" si="1">Y4*Y4</f>
        <v>55.800899999999878</v>
      </c>
      <c r="AC4" s="3">
        <f t="shared" ref="AC4:AD15" si="2">Z4*Z4</f>
        <v>58.064400000000013</v>
      </c>
      <c r="AD4" s="3">
        <f t="shared" si="2"/>
        <v>37.210000000000008</v>
      </c>
      <c r="AE4" s="3">
        <f t="shared" ref="AE4:AE15" si="3">SQRT(AB4+AC4+AD4)</f>
        <v>12.291269259112337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0</v>
      </c>
      <c r="D5" s="37">
        <v>41677</v>
      </c>
      <c r="F5" s="18">
        <f>(1-E5/E4)*100</f>
        <v>100</v>
      </c>
      <c r="N5" s="17"/>
      <c r="O5">
        <f t="shared" ref="O5:Q16" si="4">G5-K5</f>
        <v>0</v>
      </c>
      <c r="P5">
        <f t="shared" si="4"/>
        <v>0</v>
      </c>
      <c r="Q5">
        <f t="shared" si="4"/>
        <v>0</v>
      </c>
      <c r="R5">
        <f t="shared" ref="R5:T13" si="5">O5*O5</f>
        <v>0</v>
      </c>
      <c r="S5">
        <f t="shared" si="0"/>
        <v>0</v>
      </c>
      <c r="T5">
        <f t="shared" si="0"/>
        <v>0</v>
      </c>
      <c r="U5">
        <f t="shared" ref="U5:U14" si="6">SQRT(R5+S5+T5)</f>
        <v>0</v>
      </c>
      <c r="V5">
        <f>(1-U5/U4)*100</f>
        <v>100</v>
      </c>
      <c r="W5" s="6">
        <f t="shared" ref="W5:W10" si="7">(F5*100+((100-F5)*V5))/100</f>
        <v>100</v>
      </c>
      <c r="X5" s="6">
        <f>D5-D4</f>
        <v>52</v>
      </c>
      <c r="Y5" s="3">
        <f>G11-K4</f>
        <v>-4.8099999999999952</v>
      </c>
      <c r="Z5" s="3">
        <f>H11-L4</f>
        <v>5.8499999999999979</v>
      </c>
      <c r="AA5" s="3">
        <f>I11-M4</f>
        <v>-3.8600000000000012</v>
      </c>
      <c r="AB5" s="3">
        <f t="shared" si="1"/>
        <v>23.136099999999953</v>
      </c>
      <c r="AC5" s="3">
        <f t="shared" si="2"/>
        <v>34.222499999999975</v>
      </c>
      <c r="AD5" s="3">
        <f t="shared" si="2"/>
        <v>14.89960000000001</v>
      </c>
      <c r="AE5" s="3">
        <f t="shared" si="3"/>
        <v>8.5004823392558109</v>
      </c>
      <c r="AF5" s="3">
        <f>(1-AE5/AE4)*100</f>
        <v>30.841297509174346</v>
      </c>
      <c r="AG5" s="8">
        <f t="shared" ref="AG5:AG15" si="8">(F5*100+((100-F5)*AF5))/100</f>
        <v>100</v>
      </c>
      <c r="AH5" s="55"/>
      <c r="AJ5" s="6"/>
    </row>
    <row r="6" spans="1:36" ht="16">
      <c r="A6" s="25" t="s">
        <v>143</v>
      </c>
      <c r="B6" s="19"/>
      <c r="C6" s="19">
        <v>1</v>
      </c>
      <c r="D6" s="36">
        <v>41747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4"/>
        <v>0</v>
      </c>
      <c r="Q6">
        <f t="shared" si="4"/>
        <v>0</v>
      </c>
      <c r="R6">
        <f t="shared" si="5"/>
        <v>0</v>
      </c>
      <c r="S6">
        <f t="shared" si="0"/>
        <v>0</v>
      </c>
      <c r="T6">
        <f t="shared" si="0"/>
        <v>0</v>
      </c>
      <c r="U6">
        <f t="shared" si="6"/>
        <v>0</v>
      </c>
      <c r="V6">
        <f>(1-U6/U4)*100</f>
        <v>100</v>
      </c>
      <c r="W6" s="6">
        <f>(F6*100+((100-F6)*V6))/100</f>
        <v>100</v>
      </c>
      <c r="X6" s="6">
        <f t="shared" ref="X6:X11" si="9">D6-D5</f>
        <v>70</v>
      </c>
      <c r="Y6" s="3">
        <f>G6-K4</f>
        <v>-66.989999999999995</v>
      </c>
      <c r="Z6" s="3">
        <f>H6-L4</f>
        <v>-15.3</v>
      </c>
      <c r="AA6" s="3">
        <f>I6-M4</f>
        <v>-14.06</v>
      </c>
      <c r="AB6" s="3">
        <f t="shared" si="1"/>
        <v>4487.6600999999991</v>
      </c>
      <c r="AC6" s="3">
        <f t="shared" si="2"/>
        <v>234.09000000000003</v>
      </c>
      <c r="AD6" s="3">
        <f t="shared" si="2"/>
        <v>197.68360000000001</v>
      </c>
      <c r="AE6" s="3">
        <f t="shared" si="3"/>
        <v>70.138674780751302</v>
      </c>
      <c r="AF6" s="3">
        <f>(1-AE6/AE4)*100</f>
        <v>-470.63817659639039</v>
      </c>
      <c r="AG6" s="8">
        <f t="shared" si="8"/>
        <v>100</v>
      </c>
      <c r="AH6" s="55"/>
      <c r="AJ6" s="6"/>
    </row>
    <row r="7" spans="1:36" ht="16">
      <c r="A7" s="25" t="s">
        <v>143</v>
      </c>
      <c r="B7" s="11"/>
      <c r="C7" s="19">
        <v>2</v>
      </c>
      <c r="D7" s="33">
        <v>41775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4"/>
        <v>0</v>
      </c>
      <c r="P7">
        <f t="shared" si="4"/>
        <v>0</v>
      </c>
      <c r="Q7">
        <f t="shared" si="4"/>
        <v>0</v>
      </c>
      <c r="R7">
        <f t="shared" si="5"/>
        <v>0</v>
      </c>
      <c r="S7">
        <f t="shared" si="0"/>
        <v>0</v>
      </c>
      <c r="T7">
        <f t="shared" si="0"/>
        <v>0</v>
      </c>
      <c r="U7">
        <f t="shared" si="6"/>
        <v>0</v>
      </c>
      <c r="V7">
        <f>(1-U7/U4)*100</f>
        <v>100</v>
      </c>
      <c r="W7" s="6">
        <f t="shared" si="7"/>
        <v>100</v>
      </c>
      <c r="X7" s="6">
        <f t="shared" si="9"/>
        <v>28</v>
      </c>
      <c r="Y7" s="3">
        <f>G7-K4</f>
        <v>-66.989999999999995</v>
      </c>
      <c r="Z7" s="3">
        <f>H7-L4</f>
        <v>-15.3</v>
      </c>
      <c r="AA7" s="3">
        <f>I7-M4</f>
        <v>-14.06</v>
      </c>
      <c r="AB7" s="3">
        <f t="shared" si="1"/>
        <v>4487.6600999999991</v>
      </c>
      <c r="AC7" s="3">
        <f t="shared" si="2"/>
        <v>234.09000000000003</v>
      </c>
      <c r="AD7" s="3">
        <f t="shared" si="2"/>
        <v>197.68360000000001</v>
      </c>
      <c r="AE7" s="3">
        <f t="shared" si="3"/>
        <v>70.138674780751302</v>
      </c>
      <c r="AF7" s="3">
        <f>(1-AE7/AE4)*100</f>
        <v>-470.63817659639039</v>
      </c>
      <c r="AG7" s="8">
        <f t="shared" si="8"/>
        <v>100</v>
      </c>
      <c r="AH7" s="55"/>
      <c r="AJ7" s="6"/>
    </row>
    <row r="8" spans="1:36" ht="16">
      <c r="A8" s="25" t="s">
        <v>143</v>
      </c>
      <c r="B8" s="11"/>
      <c r="C8" s="19">
        <v>3</v>
      </c>
      <c r="D8" s="33">
        <v>41823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4"/>
        <v>0</v>
      </c>
      <c r="P8">
        <f t="shared" si="4"/>
        <v>0</v>
      </c>
      <c r="Q8">
        <f t="shared" si="4"/>
        <v>0</v>
      </c>
      <c r="R8">
        <f t="shared" si="5"/>
        <v>0</v>
      </c>
      <c r="S8">
        <f t="shared" si="0"/>
        <v>0</v>
      </c>
      <c r="T8">
        <f t="shared" si="0"/>
        <v>0</v>
      </c>
      <c r="U8">
        <f t="shared" si="6"/>
        <v>0</v>
      </c>
      <c r="V8">
        <f>(1-U8/U4)*100</f>
        <v>100</v>
      </c>
      <c r="W8" s="6">
        <f t="shared" si="7"/>
        <v>100</v>
      </c>
      <c r="X8" s="6">
        <f t="shared" si="9"/>
        <v>48</v>
      </c>
      <c r="Y8" s="3">
        <f>G8-K4</f>
        <v>-66.989999999999995</v>
      </c>
      <c r="Z8" s="3">
        <f>H8-L4</f>
        <v>-15.3</v>
      </c>
      <c r="AA8" s="3">
        <f>I8-M4</f>
        <v>-14.06</v>
      </c>
      <c r="AB8" s="3">
        <f t="shared" si="1"/>
        <v>4487.6600999999991</v>
      </c>
      <c r="AC8" s="3">
        <f t="shared" si="2"/>
        <v>234.09000000000003</v>
      </c>
      <c r="AD8" s="3">
        <f t="shared" si="2"/>
        <v>197.68360000000001</v>
      </c>
      <c r="AE8" s="3">
        <f t="shared" si="3"/>
        <v>70.138674780751302</v>
      </c>
      <c r="AF8" s="3">
        <f>(1-AE8/AE4)*100</f>
        <v>-470.63817659639039</v>
      </c>
      <c r="AG8" s="8">
        <f t="shared" si="8"/>
        <v>100</v>
      </c>
      <c r="AH8" s="55"/>
      <c r="AJ8" s="6"/>
    </row>
    <row r="9" spans="1:36" ht="16">
      <c r="A9" s="25" t="s">
        <v>143</v>
      </c>
      <c r="B9" s="11"/>
      <c r="C9" s="19">
        <v>4</v>
      </c>
      <c r="D9" s="33">
        <v>41877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4"/>
        <v>0</v>
      </c>
      <c r="P9">
        <f t="shared" si="4"/>
        <v>0</v>
      </c>
      <c r="Q9">
        <f t="shared" si="4"/>
        <v>0</v>
      </c>
      <c r="R9">
        <f t="shared" si="5"/>
        <v>0</v>
      </c>
      <c r="S9">
        <f t="shared" si="5"/>
        <v>0</v>
      </c>
      <c r="T9">
        <f t="shared" si="5"/>
        <v>0</v>
      </c>
      <c r="U9">
        <f>SQRT(R9+S9+T9)</f>
        <v>0</v>
      </c>
      <c r="V9">
        <f>(1-U9/U4)*100</f>
        <v>100</v>
      </c>
      <c r="W9" s="6">
        <f t="shared" si="7"/>
        <v>100</v>
      </c>
      <c r="X9" s="6">
        <f t="shared" si="9"/>
        <v>54</v>
      </c>
      <c r="Y9" s="3">
        <f>G9-K4</f>
        <v>-66.989999999999995</v>
      </c>
      <c r="Z9" s="3">
        <f>H9-L4</f>
        <v>-15.3</v>
      </c>
      <c r="AA9" s="3">
        <f>I9-M4</f>
        <v>-14.06</v>
      </c>
      <c r="AB9" s="3">
        <f t="shared" si="1"/>
        <v>4487.6600999999991</v>
      </c>
      <c r="AC9" s="3">
        <f>Z9*Z9</f>
        <v>234.09000000000003</v>
      </c>
      <c r="AD9" s="3">
        <f>AA9*AA9</f>
        <v>197.68360000000001</v>
      </c>
      <c r="AE9" s="3">
        <f t="shared" si="3"/>
        <v>70.138674780751302</v>
      </c>
      <c r="AF9" s="3">
        <f>(1-AE9/AE4)*100</f>
        <v>-470.63817659639039</v>
      </c>
      <c r="AG9" s="8">
        <f t="shared" si="8"/>
        <v>100</v>
      </c>
      <c r="AH9" s="55"/>
      <c r="AJ9" s="6"/>
    </row>
    <row r="10" spans="1:36" ht="16">
      <c r="A10" s="25" t="s">
        <v>143</v>
      </c>
      <c r="B10" s="11"/>
      <c r="C10" s="19">
        <v>5</v>
      </c>
      <c r="D10" s="33">
        <v>41908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4"/>
        <v>0</v>
      </c>
      <c r="P10">
        <f t="shared" si="4"/>
        <v>0</v>
      </c>
      <c r="Q10">
        <f t="shared" si="4"/>
        <v>0</v>
      </c>
      <c r="R10">
        <f t="shared" si="5"/>
        <v>0</v>
      </c>
      <c r="S10">
        <f t="shared" si="5"/>
        <v>0</v>
      </c>
      <c r="T10">
        <f t="shared" si="5"/>
        <v>0</v>
      </c>
      <c r="U10">
        <f>SQRT(R10+S10+T10)</f>
        <v>0</v>
      </c>
      <c r="V10">
        <f>(1-U10/U4)*100</f>
        <v>100</v>
      </c>
      <c r="W10" s="6">
        <f t="shared" si="7"/>
        <v>100</v>
      </c>
      <c r="X10" s="6">
        <f t="shared" si="9"/>
        <v>31</v>
      </c>
      <c r="Y10" s="3">
        <f>G10-K4</f>
        <v>-66.989999999999995</v>
      </c>
      <c r="Z10" s="3">
        <f>H10-L4</f>
        <v>-15.3</v>
      </c>
      <c r="AA10" s="3">
        <f>I10-M4</f>
        <v>-14.06</v>
      </c>
      <c r="AB10" s="3">
        <f t="shared" si="1"/>
        <v>4487.6600999999991</v>
      </c>
      <c r="AC10" s="3">
        <f>Z10*Z10</f>
        <v>234.09000000000003</v>
      </c>
      <c r="AD10" s="3">
        <f>AA10*AA10</f>
        <v>197.68360000000001</v>
      </c>
      <c r="AE10" s="3">
        <f t="shared" si="3"/>
        <v>70.138674780751302</v>
      </c>
      <c r="AF10" s="3">
        <f>(1-AE10/AE4)*100</f>
        <v>-470.63817659639039</v>
      </c>
      <c r="AG10" s="8">
        <f t="shared" si="8"/>
        <v>100</v>
      </c>
      <c r="AH10" s="55"/>
      <c r="AJ10" s="6"/>
    </row>
    <row r="11" spans="1:36" ht="16">
      <c r="A11" s="11" t="s">
        <v>43</v>
      </c>
      <c r="B11" s="11" t="s">
        <v>151</v>
      </c>
      <c r="C11" s="19">
        <v>6</v>
      </c>
      <c r="D11" s="36">
        <v>41950</v>
      </c>
      <c r="E11" s="16">
        <v>23.165900000000001</v>
      </c>
      <c r="F11">
        <f>(1-E11/E4)*100</f>
        <v>62.171884669961905</v>
      </c>
      <c r="G11" s="16">
        <v>62.18</v>
      </c>
      <c r="H11" s="16">
        <v>21.15</v>
      </c>
      <c r="I11" s="16">
        <v>10.199999999999999</v>
      </c>
      <c r="J11" s="19" t="s">
        <v>85</v>
      </c>
      <c r="K11" s="10">
        <v>65.64</v>
      </c>
      <c r="L11" s="10">
        <v>16.52</v>
      </c>
      <c r="M11" s="10">
        <v>14.17</v>
      </c>
      <c r="N11" s="13"/>
      <c r="O11">
        <f t="shared" si="4"/>
        <v>-3.4600000000000009</v>
      </c>
      <c r="P11">
        <f t="shared" si="4"/>
        <v>4.629999999999999</v>
      </c>
      <c r="Q11">
        <f t="shared" si="4"/>
        <v>-3.9700000000000006</v>
      </c>
      <c r="R11">
        <f t="shared" si="5"/>
        <v>11.971600000000006</v>
      </c>
      <c r="S11">
        <f t="shared" si="0"/>
        <v>21.436899999999991</v>
      </c>
      <c r="T11">
        <f t="shared" si="0"/>
        <v>15.760900000000005</v>
      </c>
      <c r="U11">
        <f t="shared" si="6"/>
        <v>7.0120895601810451</v>
      </c>
      <c r="V11">
        <f>(1-U11/U4)*100</f>
        <v>42.950647224797258</v>
      </c>
      <c r="W11" s="6">
        <f t="shared" ref="W11:W16" si="10">(F11*100+((100-F11)*V11))/100</f>
        <v>78.419305037156008</v>
      </c>
      <c r="X11" s="6">
        <f t="shared" si="9"/>
        <v>42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2"/>
        <v>#REF!</v>
      </c>
      <c r="AD11" s="3" t="e">
        <f t="shared" si="2"/>
        <v>#REF!</v>
      </c>
      <c r="AE11" s="3" t="e">
        <f t="shared" si="3"/>
        <v>#REF!</v>
      </c>
      <c r="AF11" s="3" t="e">
        <f>(1-AE11/AE4)*100</f>
        <v>#REF!</v>
      </c>
      <c r="AG11" s="8" t="e">
        <f t="shared" si="8"/>
        <v>#REF!</v>
      </c>
      <c r="AH11" s="55"/>
      <c r="AJ11" s="6"/>
    </row>
    <row r="12" spans="1:36">
      <c r="A12" s="11"/>
      <c r="B12" s="11"/>
      <c r="C12" s="11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4"/>
        <v>0</v>
      </c>
      <c r="P12">
        <f t="shared" si="4"/>
        <v>0</v>
      </c>
      <c r="Q12">
        <f t="shared" si="4"/>
        <v>0</v>
      </c>
      <c r="R12">
        <f t="shared" si="5"/>
        <v>0</v>
      </c>
      <c r="S12">
        <f t="shared" si="0"/>
        <v>0</v>
      </c>
      <c r="T12">
        <f t="shared" si="0"/>
        <v>0</v>
      </c>
      <c r="U12">
        <f t="shared" si="6"/>
        <v>0</v>
      </c>
      <c r="V12">
        <f>(1-U12/U4)*100</f>
        <v>100</v>
      </c>
      <c r="W12" s="6">
        <f t="shared" si="10"/>
        <v>100</v>
      </c>
      <c r="X12" s="6"/>
      <c r="Y12" s="3">
        <f>G12-K4</f>
        <v>-66.989999999999995</v>
      </c>
      <c r="Z12" s="3">
        <f>H12-L4</f>
        <v>-15.3</v>
      </c>
      <c r="AA12" s="3">
        <f>I12-M4</f>
        <v>-14.06</v>
      </c>
      <c r="AB12" s="3">
        <f t="shared" si="1"/>
        <v>4487.6600999999991</v>
      </c>
      <c r="AC12" s="3">
        <f t="shared" si="2"/>
        <v>234.09000000000003</v>
      </c>
      <c r="AD12" s="3">
        <f t="shared" si="2"/>
        <v>197.68360000000001</v>
      </c>
      <c r="AE12" s="3">
        <f t="shared" si="3"/>
        <v>70.138674780751302</v>
      </c>
      <c r="AF12" s="3">
        <f>(1-AE12/AE5)*100</f>
        <v>-725.11405802052059</v>
      </c>
      <c r="AG12" s="8">
        <f t="shared" si="8"/>
        <v>-725.11405802052059</v>
      </c>
      <c r="AJ12" s="6"/>
    </row>
    <row r="13" spans="1:36">
      <c r="A13" s="11" t="s">
        <v>165</v>
      </c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4"/>
        <v>0</v>
      </c>
      <c r="Q13">
        <f t="shared" si="4"/>
        <v>0</v>
      </c>
      <c r="R13">
        <f t="shared" si="5"/>
        <v>0</v>
      </c>
      <c r="S13">
        <f t="shared" si="0"/>
        <v>0</v>
      </c>
      <c r="T13">
        <f t="shared" si="0"/>
        <v>0</v>
      </c>
      <c r="U13">
        <f t="shared" si="6"/>
        <v>0</v>
      </c>
      <c r="V13">
        <f>(1-U13/U4)*100</f>
        <v>100</v>
      </c>
      <c r="W13" s="6">
        <f t="shared" si="10"/>
        <v>100</v>
      </c>
      <c r="X13" s="6"/>
      <c r="Y13" s="3">
        <f>G13-K4</f>
        <v>-66.989999999999995</v>
      </c>
      <c r="Z13" s="3">
        <f>H13-L4</f>
        <v>-15.3</v>
      </c>
      <c r="AA13" s="3">
        <f>I13-M4</f>
        <v>-14.06</v>
      </c>
      <c r="AB13" s="3">
        <f t="shared" si="1"/>
        <v>4487.6600999999991</v>
      </c>
      <c r="AC13" s="3">
        <f t="shared" si="2"/>
        <v>234.09000000000003</v>
      </c>
      <c r="AD13" s="3">
        <f t="shared" si="2"/>
        <v>197.68360000000001</v>
      </c>
      <c r="AE13" s="3">
        <f t="shared" si="3"/>
        <v>70.138674780751302</v>
      </c>
      <c r="AF13" s="3">
        <f>(1-AE13/AE6)*100</f>
        <v>0</v>
      </c>
      <c r="AG13" s="8">
        <f t="shared" si="8"/>
        <v>0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4"/>
        <v>0</v>
      </c>
      <c r="P14">
        <f t="shared" si="4"/>
        <v>0</v>
      </c>
      <c r="Q14">
        <f t="shared" si="4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6"/>
        <v>0</v>
      </c>
      <c r="V14">
        <f>(1-U14/U4)*100</f>
        <v>100</v>
      </c>
      <c r="W14" s="6">
        <f t="shared" si="10"/>
        <v>100</v>
      </c>
      <c r="X14" s="6"/>
      <c r="Y14" s="3">
        <f>G14-K4</f>
        <v>-66.989999999999995</v>
      </c>
      <c r="Z14" s="3">
        <f>H14-L4</f>
        <v>-15.3</v>
      </c>
      <c r="AA14" s="3">
        <f>I14-M4</f>
        <v>-14.06</v>
      </c>
      <c r="AB14" s="3">
        <f t="shared" si="1"/>
        <v>4487.6600999999991</v>
      </c>
      <c r="AC14" s="3">
        <f t="shared" si="2"/>
        <v>234.09000000000003</v>
      </c>
      <c r="AD14" s="3">
        <f t="shared" si="2"/>
        <v>197.68360000000001</v>
      </c>
      <c r="AE14" s="3">
        <f t="shared" si="3"/>
        <v>70.138674780751302</v>
      </c>
      <c r="AF14" s="3">
        <f>(1-AE14/AE7)*100</f>
        <v>0</v>
      </c>
      <c r="AG14" s="8">
        <f t="shared" si="8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4"/>
        <v>0</v>
      </c>
      <c r="P15">
        <f t="shared" si="4"/>
        <v>0</v>
      </c>
      <c r="Q15">
        <f t="shared" si="4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G15-K4</f>
        <v>-66.989999999999995</v>
      </c>
      <c r="Z15" s="3">
        <f>H15-L4</f>
        <v>-15.3</v>
      </c>
      <c r="AA15" s="3">
        <f>I15-M4</f>
        <v>-14.06</v>
      </c>
      <c r="AB15" s="3">
        <f t="shared" si="1"/>
        <v>4487.6600999999991</v>
      </c>
      <c r="AC15" s="3">
        <f t="shared" si="2"/>
        <v>234.09000000000003</v>
      </c>
      <c r="AD15" s="3">
        <f>AA15*AA15</f>
        <v>197.68360000000001</v>
      </c>
      <c r="AE15" s="3">
        <f t="shared" si="3"/>
        <v>70.138674780751302</v>
      </c>
      <c r="AF15" s="3">
        <f>(1-AE15/AE8)*100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4"/>
        <v>0</v>
      </c>
      <c r="Q16">
        <f t="shared" si="4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J19"/>
  <sheetViews>
    <sheetView topLeftCell="Q1" zoomScale="125" zoomScaleNormal="100" workbookViewId="0">
      <selection activeCell="W6" sqref="W6:W11"/>
    </sheetView>
  </sheetViews>
  <sheetFormatPr baseColWidth="10" defaultColWidth="8.83203125" defaultRowHeight="14"/>
  <cols>
    <col min="4" max="4" width="1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18</v>
      </c>
      <c r="B4" s="11" t="s">
        <v>150</v>
      </c>
      <c r="C4" s="11">
        <v>0</v>
      </c>
      <c r="D4" s="33">
        <v>41635</v>
      </c>
      <c r="E4" s="16">
        <v>10.228</v>
      </c>
      <c r="F4" s="18">
        <f>(1-E4/E4)*100</f>
        <v>0</v>
      </c>
      <c r="G4" s="10">
        <v>61.74</v>
      </c>
      <c r="H4" s="10">
        <v>23.52</v>
      </c>
      <c r="I4" s="10">
        <v>9.3000000000000007</v>
      </c>
      <c r="J4" s="11" t="s">
        <v>86</v>
      </c>
      <c r="K4" s="10">
        <v>51.88</v>
      </c>
      <c r="L4" s="10">
        <v>12.45</v>
      </c>
      <c r="M4" s="10">
        <v>13.81</v>
      </c>
      <c r="N4" s="13">
        <v>0</v>
      </c>
      <c r="O4">
        <f>G4-K4</f>
        <v>9.86</v>
      </c>
      <c r="P4">
        <f>H4-L4</f>
        <v>11.07</v>
      </c>
      <c r="Q4">
        <f>I4-M4</f>
        <v>-4.51</v>
      </c>
      <c r="R4">
        <f>O4*O4</f>
        <v>97.219599999999986</v>
      </c>
      <c r="S4">
        <f t="shared" ref="S4:T19" si="0">P4*P4</f>
        <v>122.54490000000001</v>
      </c>
      <c r="T4">
        <f t="shared" si="0"/>
        <v>20.3401</v>
      </c>
      <c r="U4">
        <f>SQRT(R4+S4+T4)</f>
        <v>15.49530896755531</v>
      </c>
      <c r="W4" s="6"/>
      <c r="X4" s="6"/>
      <c r="Y4" s="3">
        <f>G4-K4</f>
        <v>9.86</v>
      </c>
      <c r="Z4" s="3">
        <f>H4-L4</f>
        <v>11.07</v>
      </c>
      <c r="AA4" s="3">
        <f>I4-M4</f>
        <v>-4.51</v>
      </c>
      <c r="AB4" s="3">
        <f t="shared" ref="AB4:AD18" si="1">Y4*Y4</f>
        <v>97.219599999999986</v>
      </c>
      <c r="AC4" s="3">
        <f t="shared" si="1"/>
        <v>122.54490000000001</v>
      </c>
      <c r="AD4" s="3">
        <f t="shared" si="1"/>
        <v>20.3401</v>
      </c>
      <c r="AE4" s="3">
        <f t="shared" ref="AE4:AE18" si="2">SQRT(AB4+AC4+AD4)</f>
        <v>15.49530896755531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0</v>
      </c>
      <c r="D5" s="33">
        <v>41758</v>
      </c>
      <c r="E5" s="16"/>
      <c r="F5" s="18">
        <f>(1-E5/E4)*100</f>
        <v>100</v>
      </c>
      <c r="G5" s="10"/>
      <c r="H5" s="10"/>
      <c r="I5" s="10"/>
      <c r="J5" s="11"/>
      <c r="K5" s="10"/>
      <c r="L5" s="10"/>
      <c r="M5" s="10"/>
      <c r="N5" s="13"/>
      <c r="W5" s="6"/>
      <c r="X5" s="6">
        <f>D5-D4</f>
        <v>123</v>
      </c>
      <c r="Y5" s="3"/>
      <c r="Z5" s="3"/>
      <c r="AA5" s="3"/>
      <c r="AB5" s="3"/>
      <c r="AC5" s="3"/>
      <c r="AD5" s="3"/>
      <c r="AE5" s="3"/>
      <c r="AF5" s="3"/>
      <c r="AG5" s="8"/>
      <c r="AH5" s="55"/>
      <c r="AJ5" s="6"/>
    </row>
    <row r="6" spans="1:36" ht="16">
      <c r="A6" s="11" t="s">
        <v>18</v>
      </c>
      <c r="B6" s="11" t="s">
        <v>150</v>
      </c>
      <c r="C6" s="19">
        <v>1</v>
      </c>
      <c r="D6" s="37">
        <v>41789</v>
      </c>
      <c r="E6">
        <v>7.8516700000000004</v>
      </c>
      <c r="F6" s="18">
        <f>(1-E6/E4)*100</f>
        <v>23.233574501368782</v>
      </c>
      <c r="G6">
        <v>54.84</v>
      </c>
      <c r="H6">
        <v>25.78</v>
      </c>
      <c r="I6">
        <v>12.48</v>
      </c>
      <c r="J6" s="11" t="s">
        <v>86</v>
      </c>
      <c r="K6">
        <v>60.36</v>
      </c>
      <c r="L6">
        <v>13.68</v>
      </c>
      <c r="M6">
        <v>16.05</v>
      </c>
      <c r="N6" s="17"/>
      <c r="O6">
        <f t="shared" ref="O6:Q19" si="3">G6-K6</f>
        <v>-5.519999999999996</v>
      </c>
      <c r="P6">
        <f t="shared" si="3"/>
        <v>12.100000000000001</v>
      </c>
      <c r="Q6">
        <f t="shared" si="3"/>
        <v>-3.5700000000000003</v>
      </c>
      <c r="R6">
        <f t="shared" ref="R6:T16" si="4">O6*O6</f>
        <v>30.470399999999955</v>
      </c>
      <c r="S6">
        <f t="shared" si="0"/>
        <v>146.41000000000003</v>
      </c>
      <c r="T6">
        <f t="shared" si="0"/>
        <v>12.744900000000001</v>
      </c>
      <c r="U6">
        <f t="shared" ref="U6:U16" si="5">SQRT(R6+S6+T6)</f>
        <v>13.770450246814734</v>
      </c>
      <c r="V6">
        <f>(1-U6/U4)*100</f>
        <v>11.131489693765728</v>
      </c>
      <c r="W6" s="6">
        <f t="shared" ref="W6:W19" si="6">(F6*100+((100-F6)*V6))/100</f>
        <v>31.778821244021259</v>
      </c>
      <c r="X6" s="6">
        <f t="shared" ref="X6:X11" si="7">D6-D5</f>
        <v>31</v>
      </c>
      <c r="Y6" s="3">
        <f>G14-K4</f>
        <v>-51.88</v>
      </c>
      <c r="Z6" s="3">
        <f>H14-L4</f>
        <v>-12.45</v>
      </c>
      <c r="AA6" s="3">
        <f>I14-M4</f>
        <v>-13.81</v>
      </c>
      <c r="AB6" s="3">
        <f t="shared" si="1"/>
        <v>2691.5344000000005</v>
      </c>
      <c r="AC6" s="3">
        <f t="shared" si="1"/>
        <v>155.00249999999997</v>
      </c>
      <c r="AD6" s="3">
        <f t="shared" si="1"/>
        <v>190.71610000000001</v>
      </c>
      <c r="AE6" s="3">
        <f t="shared" si="2"/>
        <v>55.111278337559916</v>
      </c>
      <c r="AF6" s="3">
        <f>(1-AE6/AE4)*100</f>
        <v>-255.66427525229787</v>
      </c>
      <c r="AG6" s="8">
        <f t="shared" ref="AG6:AG18" si="8">(F6*100+((100-F6)*AF6))/100</f>
        <v>-173.03075088680191</v>
      </c>
      <c r="AH6" s="55"/>
      <c r="AJ6" s="6"/>
    </row>
    <row r="7" spans="1:36" ht="16">
      <c r="A7" s="11" t="s">
        <v>18</v>
      </c>
      <c r="B7" s="11" t="s">
        <v>150</v>
      </c>
      <c r="C7" s="19">
        <v>2</v>
      </c>
      <c r="D7" s="36">
        <v>41834</v>
      </c>
      <c r="E7" s="16">
        <v>6.5667400000000002</v>
      </c>
      <c r="F7" s="18">
        <f>(1-E7/E4)*100</f>
        <v>35.796441141963228</v>
      </c>
      <c r="G7" s="16">
        <v>56.39</v>
      </c>
      <c r="H7" s="16">
        <v>26.79</v>
      </c>
      <c r="I7" s="16">
        <v>15.35</v>
      </c>
      <c r="J7" s="19" t="s">
        <v>86</v>
      </c>
      <c r="K7" s="16">
        <v>53.86</v>
      </c>
      <c r="L7" s="16">
        <v>17.95</v>
      </c>
      <c r="M7" s="16">
        <v>14.13</v>
      </c>
      <c r="N7" s="17"/>
      <c r="O7">
        <f>G7-K7</f>
        <v>2.5300000000000011</v>
      </c>
      <c r="P7">
        <f t="shared" si="3"/>
        <v>8.84</v>
      </c>
      <c r="Q7">
        <f t="shared" si="3"/>
        <v>1.2199999999999989</v>
      </c>
      <c r="R7">
        <f t="shared" si="4"/>
        <v>6.4009000000000054</v>
      </c>
      <c r="S7">
        <f t="shared" si="0"/>
        <v>78.145600000000002</v>
      </c>
      <c r="T7">
        <f t="shared" si="0"/>
        <v>1.4883999999999973</v>
      </c>
      <c r="U7">
        <f t="shared" si="5"/>
        <v>9.2754999865236378</v>
      </c>
      <c r="V7">
        <f>(1-U7/U4)*100</f>
        <v>40.13994812271865</v>
      </c>
      <c r="W7" s="6">
        <f>(F7*100+((100-F7)*V7))/100</f>
        <v>61.567716360518318</v>
      </c>
      <c r="X7" s="6">
        <f t="shared" si="7"/>
        <v>45</v>
      </c>
      <c r="Y7" s="3">
        <f>G7-K4</f>
        <v>4.509999999999998</v>
      </c>
      <c r="Z7" s="3">
        <f>H7-L4</f>
        <v>14.34</v>
      </c>
      <c r="AA7" s="3">
        <f>I7-M4</f>
        <v>1.5399999999999991</v>
      </c>
      <c r="AB7" s="3">
        <f t="shared" si="1"/>
        <v>20.340099999999982</v>
      </c>
      <c r="AC7" s="3">
        <f t="shared" si="1"/>
        <v>205.63559999999998</v>
      </c>
      <c r="AD7" s="3">
        <f t="shared" si="1"/>
        <v>2.3715999999999973</v>
      </c>
      <c r="AE7" s="3">
        <f t="shared" si="2"/>
        <v>15.111164746636838</v>
      </c>
      <c r="AF7" s="3">
        <f>(1-AE7/AE4)*100</f>
        <v>2.479100105217702</v>
      </c>
      <c r="AG7" s="8">
        <f t="shared" si="8"/>
        <v>37.388111637166325</v>
      </c>
      <c r="AH7" s="55">
        <f t="shared" ref="AH7:AH11" si="9">(1-E7/E6)*100</f>
        <v>16.365053549117579</v>
      </c>
      <c r="AI7">
        <f t="shared" ref="AI7:AI11" si="10">(1-U7/U6)*100</f>
        <v>32.641999206458991</v>
      </c>
      <c r="AJ7" s="6">
        <f>(AH7*100+((100-AH7)*AI7))/100</f>
        <v>43.665172105937017</v>
      </c>
    </row>
    <row r="8" spans="1:36" ht="16">
      <c r="A8" s="11" t="s">
        <v>143</v>
      </c>
      <c r="B8" s="11"/>
      <c r="C8" s="19">
        <v>3</v>
      </c>
      <c r="D8" s="36">
        <v>41912</v>
      </c>
      <c r="E8" s="16"/>
      <c r="F8" s="18">
        <f>(1-E8/E4)*100</f>
        <v>100</v>
      </c>
      <c r="G8" s="16"/>
      <c r="H8" s="16"/>
      <c r="I8" s="16"/>
      <c r="J8" s="19"/>
      <c r="K8" s="16"/>
      <c r="L8" s="16"/>
      <c r="M8" s="16"/>
      <c r="N8" s="17"/>
      <c r="W8" s="6"/>
      <c r="X8" s="6">
        <f t="shared" si="7"/>
        <v>78</v>
      </c>
      <c r="Y8" s="3"/>
      <c r="Z8" s="3"/>
      <c r="AA8" s="3"/>
      <c r="AB8" s="3"/>
      <c r="AC8" s="3"/>
      <c r="AD8" s="3"/>
      <c r="AE8" s="3"/>
      <c r="AF8" s="3"/>
      <c r="AG8" s="8"/>
      <c r="AH8" s="55"/>
      <c r="AJ8" s="6">
        <f t="shared" ref="AJ8:AJ11" si="11">(AH8*100+((100-AH8)*AI8))/100</f>
        <v>0</v>
      </c>
    </row>
    <row r="9" spans="1:36" ht="16">
      <c r="A9" s="11" t="s">
        <v>143</v>
      </c>
      <c r="B9" s="11"/>
      <c r="C9" s="19">
        <v>4</v>
      </c>
      <c r="D9" s="36">
        <v>42079</v>
      </c>
      <c r="E9" s="16"/>
      <c r="F9" s="18">
        <f>(1-E9/E4)*100</f>
        <v>100</v>
      </c>
      <c r="G9" s="16"/>
      <c r="H9" s="16"/>
      <c r="I9" s="16"/>
      <c r="J9" s="19"/>
      <c r="K9" s="16"/>
      <c r="L9" s="16"/>
      <c r="M9" s="16"/>
      <c r="N9" s="17"/>
      <c r="W9" s="6"/>
      <c r="X9" s="6">
        <f t="shared" si="7"/>
        <v>167</v>
      </c>
      <c r="Y9" s="3"/>
      <c r="Z9" s="3"/>
      <c r="AA9" s="3"/>
      <c r="AB9" s="3"/>
      <c r="AC9" s="3"/>
      <c r="AD9" s="3"/>
      <c r="AE9" s="3"/>
      <c r="AF9" s="3"/>
      <c r="AG9" s="8"/>
      <c r="AH9" s="55"/>
      <c r="AJ9" s="6">
        <f t="shared" si="11"/>
        <v>0</v>
      </c>
    </row>
    <row r="10" spans="1:36" ht="16">
      <c r="A10" s="11" t="s">
        <v>18</v>
      </c>
      <c r="B10" s="11" t="s">
        <v>150</v>
      </c>
      <c r="C10" s="19">
        <v>5</v>
      </c>
      <c r="D10" s="33">
        <v>42192</v>
      </c>
      <c r="E10" s="10">
        <v>6.65</v>
      </c>
      <c r="F10" s="18">
        <f>(1-E10/E4)*100</f>
        <v>34.982401251466555</v>
      </c>
      <c r="G10" s="10">
        <v>59.04</v>
      </c>
      <c r="H10" s="10">
        <v>26.88</v>
      </c>
      <c r="I10" s="10">
        <v>16.239999999999998</v>
      </c>
      <c r="J10" s="11" t="s">
        <v>86</v>
      </c>
      <c r="K10" s="10">
        <v>53.93</v>
      </c>
      <c r="L10" s="10">
        <v>16.510000000000002</v>
      </c>
      <c r="M10" s="10">
        <v>14.68</v>
      </c>
      <c r="N10" s="13"/>
      <c r="O10">
        <f t="shared" si="3"/>
        <v>5.1099999999999994</v>
      </c>
      <c r="P10">
        <f t="shared" si="3"/>
        <v>10.369999999999997</v>
      </c>
      <c r="Q10">
        <f t="shared" si="3"/>
        <v>1.5599999999999987</v>
      </c>
      <c r="R10">
        <f t="shared" si="4"/>
        <v>26.112099999999995</v>
      </c>
      <c r="S10">
        <f t="shared" si="0"/>
        <v>107.53689999999995</v>
      </c>
      <c r="T10">
        <f t="shared" si="0"/>
        <v>2.4335999999999962</v>
      </c>
      <c r="U10">
        <f t="shared" si="5"/>
        <v>11.665444697910146</v>
      </c>
      <c r="V10">
        <f>(1-U10/U4)*100</f>
        <v>24.716282054551375</v>
      </c>
      <c r="W10" s="6">
        <f t="shared" si="6"/>
        <v>51.05233434325055</v>
      </c>
      <c r="X10" s="6">
        <f t="shared" si="7"/>
        <v>113</v>
      </c>
      <c r="Y10" s="3">
        <f>G10-K4</f>
        <v>7.1599999999999966</v>
      </c>
      <c r="Z10" s="3">
        <f>H10-L4</f>
        <v>14.43</v>
      </c>
      <c r="AA10" s="3">
        <f>I10-M4</f>
        <v>2.4299999999999979</v>
      </c>
      <c r="AB10" s="3">
        <f t="shared" si="1"/>
        <v>51.265599999999949</v>
      </c>
      <c r="AC10" s="3">
        <f t="shared" si="1"/>
        <v>208.22489999999999</v>
      </c>
      <c r="AD10" s="3">
        <f t="shared" si="1"/>
        <v>5.9048999999999898</v>
      </c>
      <c r="AE10" s="3">
        <f t="shared" si="2"/>
        <v>16.290960683765704</v>
      </c>
      <c r="AF10" s="3">
        <f>(1-AE10/AE4)*100</f>
        <v>-5.1347909091477906</v>
      </c>
      <c r="AG10" s="8">
        <f t="shared" si="8"/>
        <v>31.643883501580671</v>
      </c>
      <c r="AH10" s="55"/>
      <c r="AJ10" s="6">
        <f t="shared" si="11"/>
        <v>0</v>
      </c>
    </row>
    <row r="11" spans="1:36" ht="16">
      <c r="A11" s="11" t="s">
        <v>18</v>
      </c>
      <c r="B11" s="11" t="s">
        <v>150</v>
      </c>
      <c r="C11" s="19">
        <v>6</v>
      </c>
      <c r="D11" s="33">
        <v>42331</v>
      </c>
      <c r="E11" s="10">
        <v>4.5766400000000003</v>
      </c>
      <c r="F11">
        <f>(1-E11/E4)*100</f>
        <v>55.253813062182246</v>
      </c>
      <c r="G11" s="10">
        <v>60.27</v>
      </c>
      <c r="H11" s="10">
        <v>25.12</v>
      </c>
      <c r="I11" s="10">
        <v>14.99</v>
      </c>
      <c r="J11" s="11" t="s">
        <v>86</v>
      </c>
      <c r="K11" s="10">
        <v>57.15</v>
      </c>
      <c r="L11" s="10">
        <v>14.88</v>
      </c>
      <c r="M11" s="10">
        <v>18.71</v>
      </c>
      <c r="N11" s="13"/>
      <c r="O11">
        <f t="shared" si="3"/>
        <v>3.1200000000000045</v>
      </c>
      <c r="P11">
        <f t="shared" si="3"/>
        <v>10.24</v>
      </c>
      <c r="Q11">
        <f t="shared" si="3"/>
        <v>-3.7200000000000006</v>
      </c>
      <c r="R11">
        <f t="shared" si="4"/>
        <v>9.7344000000000293</v>
      </c>
      <c r="S11">
        <f t="shared" si="0"/>
        <v>104.85760000000001</v>
      </c>
      <c r="T11">
        <f t="shared" si="0"/>
        <v>13.838400000000005</v>
      </c>
      <c r="U11">
        <f t="shared" si="5"/>
        <v>11.332713708551895</v>
      </c>
      <c r="V11">
        <f>(1-U11/U4)*100</f>
        <v>26.863583473677245</v>
      </c>
      <c r="W11" s="6">
        <f t="shared" si="6"/>
        <v>67.274242341510586</v>
      </c>
      <c r="X11" s="6">
        <f t="shared" si="7"/>
        <v>139</v>
      </c>
      <c r="Y11" s="3">
        <f>G11-K4</f>
        <v>8.39</v>
      </c>
      <c r="Z11" s="3">
        <f>H11-L4</f>
        <v>12.670000000000002</v>
      </c>
      <c r="AA11" s="3">
        <f>I11-M4</f>
        <v>1.1799999999999997</v>
      </c>
      <c r="AB11" s="3">
        <f t="shared" si="1"/>
        <v>70.392100000000013</v>
      </c>
      <c r="AC11" s="3">
        <f t="shared" si="1"/>
        <v>160.52890000000005</v>
      </c>
      <c r="AD11" s="3">
        <f t="shared" si="1"/>
        <v>1.3923999999999994</v>
      </c>
      <c r="AE11" s="3">
        <f t="shared" si="2"/>
        <v>15.241830598717467</v>
      </c>
      <c r="AF11" s="3">
        <f>(1-AE11/AE4)*100</f>
        <v>1.6358393973852747</v>
      </c>
      <c r="AG11" s="8">
        <f t="shared" si="8"/>
        <v>55.985788816938729</v>
      </c>
      <c r="AH11" s="55">
        <f t="shared" si="9"/>
        <v>31.178345864661651</v>
      </c>
      <c r="AI11">
        <f t="shared" si="10"/>
        <v>2.8522786569624814</v>
      </c>
      <c r="AJ11" s="6">
        <f t="shared" si="11"/>
        <v>33.141331216932443</v>
      </c>
    </row>
    <row r="12" spans="1:36">
      <c r="A12" s="11"/>
      <c r="B12" s="11"/>
      <c r="C12" s="19">
        <v>6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4"/>
        <v>0</v>
      </c>
      <c r="T12">
        <f t="shared" si="4"/>
        <v>0</v>
      </c>
      <c r="U12">
        <f>SQRT(R12+S12+T12)</f>
        <v>0</v>
      </c>
      <c r="V12">
        <f>(1-U12/U4)*100</f>
        <v>100</v>
      </c>
      <c r="W12" s="6">
        <f t="shared" si="6"/>
        <v>100</v>
      </c>
      <c r="X12" s="6"/>
      <c r="Y12" s="3">
        <f>G12-K4</f>
        <v>-51.88</v>
      </c>
      <c r="Z12" s="3">
        <f>H12-L4</f>
        <v>-12.45</v>
      </c>
      <c r="AA12" s="3">
        <f>I12-M4</f>
        <v>-13.81</v>
      </c>
      <c r="AB12" s="3">
        <f t="shared" si="1"/>
        <v>2691.5344000000005</v>
      </c>
      <c r="AC12" s="3">
        <f>Z12*Z12</f>
        <v>155.00249999999997</v>
      </c>
      <c r="AD12" s="3">
        <f>AA12*AA12</f>
        <v>190.71610000000001</v>
      </c>
      <c r="AE12" s="3">
        <f t="shared" si="2"/>
        <v>55.111278337559916</v>
      </c>
      <c r="AF12" s="3">
        <f>(1-AE12/AE4)*100</f>
        <v>-255.66427525229787</v>
      </c>
      <c r="AG12" s="8">
        <f t="shared" si="8"/>
        <v>-255.6642752522979</v>
      </c>
      <c r="AJ12" s="6"/>
    </row>
    <row r="13" spans="1:36">
      <c r="A13" s="11"/>
      <c r="B13" s="11"/>
      <c r="C13" s="19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4"/>
        <v>0</v>
      </c>
      <c r="T13">
        <f t="shared" si="4"/>
        <v>0</v>
      </c>
      <c r="U13">
        <f>SQRT(R13+S13+T13)</f>
        <v>0</v>
      </c>
      <c r="V13">
        <f>(1-U13/U4)*100</f>
        <v>100</v>
      </c>
      <c r="W13" s="6">
        <f t="shared" si="6"/>
        <v>100</v>
      </c>
      <c r="X13" s="6"/>
      <c r="Y13" s="3">
        <f>G13-K4</f>
        <v>-51.88</v>
      </c>
      <c r="Z13" s="3">
        <f>H13-L4</f>
        <v>-12.45</v>
      </c>
      <c r="AA13" s="3">
        <f>I13-M4</f>
        <v>-13.81</v>
      </c>
      <c r="AB13" s="3">
        <f t="shared" si="1"/>
        <v>2691.5344000000005</v>
      </c>
      <c r="AC13" s="3">
        <f>Z13*Z13</f>
        <v>155.00249999999997</v>
      </c>
      <c r="AD13" s="3">
        <f>AA13*AA13</f>
        <v>190.71610000000001</v>
      </c>
      <c r="AE13" s="3">
        <f t="shared" si="2"/>
        <v>55.111278337559916</v>
      </c>
      <c r="AF13" s="3">
        <f>(1-AE13/AE4)*100</f>
        <v>-255.66427525229787</v>
      </c>
      <c r="AG13" s="8">
        <f t="shared" si="8"/>
        <v>-255.6642752522979</v>
      </c>
      <c r="AJ13" s="6"/>
    </row>
    <row r="14" spans="1:36">
      <c r="A14" s="11"/>
      <c r="B14" s="11"/>
      <c r="C14" s="19"/>
      <c r="D14" s="20"/>
      <c r="E14" s="16"/>
      <c r="G14" s="16"/>
      <c r="H14" s="16"/>
      <c r="I14" s="16"/>
      <c r="J14" s="19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 t="shared" si="4"/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 t="e">
        <f>#REF!-K4</f>
        <v>#REF!</v>
      </c>
      <c r="Z14" s="3" t="e">
        <f>#REF!-L4</f>
        <v>#REF!</v>
      </c>
      <c r="AA14" s="3" t="e">
        <f>#REF!-M4</f>
        <v>#REF!</v>
      </c>
      <c r="AB14" s="3" t="e">
        <f t="shared" si="1"/>
        <v>#REF!</v>
      </c>
      <c r="AC14" s="3" t="e">
        <f t="shared" si="1"/>
        <v>#REF!</v>
      </c>
      <c r="AD14" s="3" t="e">
        <f t="shared" si="1"/>
        <v>#REF!</v>
      </c>
      <c r="AE14" s="3" t="e">
        <f t="shared" si="2"/>
        <v>#REF!</v>
      </c>
      <c r="AF14" s="3" t="e">
        <f>(1-AE14/AE4)*100</f>
        <v>#REF!</v>
      </c>
      <c r="AG14" s="8" t="e">
        <f t="shared" si="8"/>
        <v>#REF!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 t="shared" si="4"/>
        <v>0</v>
      </c>
      <c r="S15">
        <f t="shared" si="0"/>
        <v>0</v>
      </c>
      <c r="T15">
        <f t="shared" si="0"/>
        <v>0</v>
      </c>
      <c r="U15">
        <f t="shared" si="5"/>
        <v>0</v>
      </c>
      <c r="V15">
        <f>(1-U15/U4)*100</f>
        <v>100</v>
      </c>
      <c r="W15" s="6">
        <f t="shared" si="6"/>
        <v>100</v>
      </c>
      <c r="X15" s="6"/>
      <c r="Y15" s="3">
        <f>G15-K4</f>
        <v>-51.88</v>
      </c>
      <c r="Z15" s="3">
        <f>H15-L4</f>
        <v>-12.45</v>
      </c>
      <c r="AA15" s="3">
        <f>I15-M4</f>
        <v>-13.81</v>
      </c>
      <c r="AB15" s="3">
        <f t="shared" si="1"/>
        <v>2691.5344000000005</v>
      </c>
      <c r="AC15" s="3">
        <f t="shared" si="1"/>
        <v>155.00249999999997</v>
      </c>
      <c r="AD15" s="3">
        <f t="shared" si="1"/>
        <v>190.71610000000001</v>
      </c>
      <c r="AE15" s="3">
        <f t="shared" si="2"/>
        <v>55.111278337559916</v>
      </c>
      <c r="AF15" s="3">
        <f>(1-AE15/AE6)*100</f>
        <v>0</v>
      </c>
      <c r="AG15" s="8">
        <f t="shared" si="8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 t="shared" si="4"/>
        <v>0</v>
      </c>
      <c r="S16">
        <f t="shared" si="0"/>
        <v>0</v>
      </c>
      <c r="T16">
        <f t="shared" si="0"/>
        <v>0</v>
      </c>
      <c r="U16">
        <f t="shared" si="5"/>
        <v>0</v>
      </c>
      <c r="V16">
        <f>(1-U16/U4)*100</f>
        <v>100</v>
      </c>
      <c r="W16" s="6">
        <f t="shared" si="6"/>
        <v>100</v>
      </c>
      <c r="X16" s="6"/>
      <c r="Y16" s="3">
        <f>G16-K4</f>
        <v>-51.88</v>
      </c>
      <c r="Z16" s="3">
        <f>H16-L4</f>
        <v>-12.45</v>
      </c>
      <c r="AA16" s="3">
        <f>I16-M4</f>
        <v>-13.81</v>
      </c>
      <c r="AB16" s="3">
        <f t="shared" si="1"/>
        <v>2691.5344000000005</v>
      </c>
      <c r="AC16" s="3">
        <f t="shared" si="1"/>
        <v>155.00249999999997</v>
      </c>
      <c r="AD16" s="3">
        <f t="shared" si="1"/>
        <v>190.71610000000001</v>
      </c>
      <c r="AE16" s="3">
        <f t="shared" si="2"/>
        <v>55.111278337559916</v>
      </c>
      <c r="AF16" s="3">
        <f>(1-AE16/AE7)*100</f>
        <v>-264.70569450859546</v>
      </c>
      <c r="AG16" s="8">
        <f t="shared" si="8"/>
        <v>-264.70569450859546</v>
      </c>
      <c r="AJ16" s="6"/>
    </row>
    <row r="17" spans="1:36">
      <c r="A17" s="11"/>
      <c r="B17" s="11"/>
      <c r="C17" s="11"/>
      <c r="D17" s="10"/>
      <c r="E17" s="10"/>
      <c r="G17" s="10"/>
      <c r="H17" s="10"/>
      <c r="I17" s="10"/>
      <c r="J17" s="11"/>
      <c r="K17" s="10"/>
      <c r="L17" s="10"/>
      <c r="M17" s="10"/>
      <c r="N17" s="13"/>
      <c r="O17">
        <f t="shared" si="3"/>
        <v>0</v>
      </c>
      <c r="P17">
        <f t="shared" si="3"/>
        <v>0</v>
      </c>
      <c r="Q17">
        <f t="shared" si="3"/>
        <v>0</v>
      </c>
      <c r="R17">
        <f>O17*O17</f>
        <v>0</v>
      </c>
      <c r="S17">
        <f t="shared" si="0"/>
        <v>0</v>
      </c>
      <c r="T17">
        <f t="shared" si="0"/>
        <v>0</v>
      </c>
      <c r="U17">
        <f>SQRT(R17+S17+T17)</f>
        <v>0</v>
      </c>
      <c r="V17">
        <f>(1-U17/U4)*100</f>
        <v>100</v>
      </c>
      <c r="W17" s="6">
        <f t="shared" si="6"/>
        <v>100</v>
      </c>
      <c r="X17" s="6"/>
      <c r="Y17" s="3">
        <f>G17-K4</f>
        <v>-51.88</v>
      </c>
      <c r="Z17" s="3">
        <f>H17-L4</f>
        <v>-12.45</v>
      </c>
      <c r="AA17" s="3">
        <f>I17-M4</f>
        <v>-13.81</v>
      </c>
      <c r="AB17" s="3">
        <f t="shared" si="1"/>
        <v>2691.5344000000005</v>
      </c>
      <c r="AC17" s="3">
        <f t="shared" si="1"/>
        <v>155.00249999999997</v>
      </c>
      <c r="AD17" s="3">
        <f t="shared" si="1"/>
        <v>190.71610000000001</v>
      </c>
      <c r="AE17" s="3">
        <f t="shared" si="2"/>
        <v>55.111278337559916</v>
      </c>
      <c r="AF17" s="3">
        <f>(1-AE17/AE10)*100</f>
        <v>-238.29360592883577</v>
      </c>
      <c r="AG17" s="8">
        <f t="shared" si="8"/>
        <v>-238.29360592883577</v>
      </c>
      <c r="AJ17" s="6"/>
    </row>
    <row r="18" spans="1:36">
      <c r="A18" s="11"/>
      <c r="B18" s="11"/>
      <c r="C18" s="11"/>
      <c r="D18" s="10"/>
      <c r="E18" s="10"/>
      <c r="G18" s="10"/>
      <c r="H18" s="10"/>
      <c r="I18" s="10"/>
      <c r="J18" s="11"/>
      <c r="K18" s="10"/>
      <c r="L18" s="10"/>
      <c r="M18" s="10"/>
      <c r="N18" s="13"/>
      <c r="O18">
        <f t="shared" si="3"/>
        <v>0</v>
      </c>
      <c r="P18">
        <f t="shared" si="3"/>
        <v>0</v>
      </c>
      <c r="Q18">
        <f t="shared" si="3"/>
        <v>0</v>
      </c>
      <c r="R18">
        <f>O18*O18</f>
        <v>0</v>
      </c>
      <c r="S18">
        <f t="shared" si="0"/>
        <v>0</v>
      </c>
      <c r="T18">
        <f t="shared" si="0"/>
        <v>0</v>
      </c>
      <c r="U18">
        <f>SQRT(R18+S18+T18)</f>
        <v>0</v>
      </c>
      <c r="V18">
        <f>(1-U18/U4)*100</f>
        <v>100</v>
      </c>
      <c r="W18" s="6">
        <f t="shared" si="6"/>
        <v>100</v>
      </c>
      <c r="X18" s="6"/>
      <c r="Y18" s="3">
        <f>G18-K4</f>
        <v>-51.88</v>
      </c>
      <c r="Z18" s="3">
        <f>H18-L4</f>
        <v>-12.45</v>
      </c>
      <c r="AA18" s="3">
        <f>I18-M4</f>
        <v>-13.81</v>
      </c>
      <c r="AB18" s="3">
        <f t="shared" si="1"/>
        <v>2691.5344000000005</v>
      </c>
      <c r="AC18" s="3">
        <f t="shared" si="1"/>
        <v>155.00249999999997</v>
      </c>
      <c r="AD18" s="3">
        <f>AA18*AA18</f>
        <v>190.71610000000001</v>
      </c>
      <c r="AE18" s="3">
        <f t="shared" si="2"/>
        <v>55.111278337559916</v>
      </c>
      <c r="AF18" s="3">
        <f>(1-AE18/AE11)*100</f>
        <v>-261.57912909881895</v>
      </c>
      <c r="AG18" s="8">
        <f t="shared" si="8"/>
        <v>-261.57912909881895</v>
      </c>
      <c r="AJ18" s="6"/>
    </row>
    <row r="19" spans="1:36">
      <c r="A19" s="11"/>
      <c r="B19" s="11"/>
      <c r="C19" s="11"/>
      <c r="D19" s="10"/>
      <c r="E19" s="10"/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>O19*O19</f>
        <v>0</v>
      </c>
      <c r="S19">
        <f t="shared" si="0"/>
        <v>0</v>
      </c>
      <c r="T19">
        <f t="shared" si="0"/>
        <v>0</v>
      </c>
      <c r="U19">
        <f>SQRT(R19+S19+T19)</f>
        <v>0</v>
      </c>
      <c r="V19">
        <f>(1-U19/U4)*100</f>
        <v>100</v>
      </c>
      <c r="W19" s="6">
        <f t="shared" si="6"/>
        <v>100</v>
      </c>
      <c r="X19" s="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J18"/>
  <sheetViews>
    <sheetView zoomScale="140" zoomScaleNormal="140" workbookViewId="0">
      <selection activeCell="C5" sqref="C5:C11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88</v>
      </c>
      <c r="B4" s="11" t="s">
        <v>87</v>
      </c>
      <c r="C4" s="11">
        <v>0</v>
      </c>
      <c r="D4" s="33">
        <v>42374</v>
      </c>
      <c r="E4" s="16">
        <v>86.63</v>
      </c>
      <c r="F4" s="18">
        <f>(1-E4/E4)*100</f>
        <v>0</v>
      </c>
      <c r="G4">
        <v>53.22</v>
      </c>
      <c r="H4">
        <v>22.54</v>
      </c>
      <c r="I4">
        <v>7.63</v>
      </c>
      <c r="J4" s="11" t="s">
        <v>69</v>
      </c>
      <c r="K4" s="10">
        <v>66.55</v>
      </c>
      <c r="L4" s="10">
        <v>18.59</v>
      </c>
      <c r="M4" s="10">
        <v>14.24</v>
      </c>
      <c r="N4" s="13">
        <v>0</v>
      </c>
      <c r="O4">
        <f>G4-K4</f>
        <v>-13.329999999999998</v>
      </c>
      <c r="P4">
        <f>H4-L4</f>
        <v>3.9499999999999993</v>
      </c>
      <c r="Q4">
        <f>I4-M4</f>
        <v>-6.61</v>
      </c>
      <c r="R4">
        <f>O4*O4</f>
        <v>177.68889999999996</v>
      </c>
      <c r="S4">
        <f t="shared" ref="S4:T16" si="0">P4*P4</f>
        <v>15.602499999999994</v>
      </c>
      <c r="T4">
        <f t="shared" si="0"/>
        <v>43.692100000000003</v>
      </c>
      <c r="U4">
        <f>SQRT(R4+S4+T4)</f>
        <v>15.394268413926008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88</v>
      </c>
      <c r="B5" s="11" t="s">
        <v>87</v>
      </c>
      <c r="C5" s="19">
        <v>1</v>
      </c>
      <c r="D5" s="37">
        <v>42416</v>
      </c>
      <c r="E5">
        <v>83.373999999999995</v>
      </c>
      <c r="F5" s="18">
        <f>(1-E5/E4)*100</f>
        <v>3.7585132171303215</v>
      </c>
      <c r="G5">
        <v>57.14</v>
      </c>
      <c r="H5">
        <v>24.21</v>
      </c>
      <c r="I5">
        <v>9.34</v>
      </c>
      <c r="J5" s="11" t="s">
        <v>69</v>
      </c>
      <c r="K5">
        <v>72.510000000000005</v>
      </c>
      <c r="L5">
        <v>18.98</v>
      </c>
      <c r="M5">
        <v>16.95</v>
      </c>
      <c r="N5" s="17"/>
      <c r="O5">
        <f t="shared" ref="O5:Q16" si="3">G5-K5</f>
        <v>-15.370000000000005</v>
      </c>
      <c r="P5">
        <f t="shared" si="3"/>
        <v>5.23</v>
      </c>
      <c r="Q5">
        <f t="shared" si="3"/>
        <v>-7.6099999999999994</v>
      </c>
      <c r="R5">
        <f t="shared" ref="R5:T13" si="4">O5*O5</f>
        <v>236.23690000000013</v>
      </c>
      <c r="S5">
        <f t="shared" si="0"/>
        <v>27.352900000000005</v>
      </c>
      <c r="T5">
        <f t="shared" si="0"/>
        <v>57.912099999999988</v>
      </c>
      <c r="U5">
        <f t="shared" ref="U5:U14" si="5">SQRT(R5+S5+T5)</f>
        <v>17.930474059544554</v>
      </c>
      <c r="V5">
        <f>(1-U5/U4)*100</f>
        <v>-16.474999509065569</v>
      </c>
      <c r="W5" s="6">
        <f t="shared" ref="W5:W16" si="6">(F5*100+((100-F5)*V5))/100</f>
        <v>-12.097271257864863</v>
      </c>
      <c r="X5" s="6">
        <f>D5-D4</f>
        <v>42</v>
      </c>
      <c r="Y5" s="3">
        <f>G11-K4</f>
        <v>-10.219999999999999</v>
      </c>
      <c r="Z5" s="3">
        <f>H11-L4</f>
        <v>2.7300000000000004</v>
      </c>
      <c r="AA5" s="3">
        <f>I11-M4</f>
        <v>-4.1899999999999995</v>
      </c>
      <c r="AB5" s="3">
        <f t="shared" si="1"/>
        <v>104.44839999999998</v>
      </c>
      <c r="AC5" s="3">
        <f t="shared" si="1"/>
        <v>7.4529000000000023</v>
      </c>
      <c r="AD5" s="3">
        <f t="shared" si="1"/>
        <v>17.556099999999997</v>
      </c>
      <c r="AE5" s="3">
        <f t="shared" si="2"/>
        <v>11.377934786243063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3.7585132171303215</v>
      </c>
      <c r="AI5">
        <f>(1-U5/U4)*100</f>
        <v>-16.474999509065569</v>
      </c>
      <c r="AJ5" s="6">
        <f>(AH5*100+((100-AH5)*AI5))/100</f>
        <v>-12.097271257864863</v>
      </c>
    </row>
    <row r="6" spans="1:36" ht="16">
      <c r="A6" s="25" t="s">
        <v>143</v>
      </c>
      <c r="B6" s="19"/>
      <c r="C6" s="19">
        <v>2</v>
      </c>
      <c r="D6" s="36">
        <v>42445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11" si="8">D6-D5</f>
        <v>29</v>
      </c>
      <c r="Y6" s="3">
        <f>G6-K4</f>
        <v>-66.55</v>
      </c>
      <c r="Z6" s="3">
        <f>H6-L4</f>
        <v>-18.59</v>
      </c>
      <c r="AA6" s="3">
        <f>I6-M4</f>
        <v>-14.24</v>
      </c>
      <c r="AB6" s="3">
        <f t="shared" si="1"/>
        <v>4428.9024999999992</v>
      </c>
      <c r="AC6" s="3">
        <f t="shared" si="1"/>
        <v>345.5881</v>
      </c>
      <c r="AD6" s="3">
        <f t="shared" si="1"/>
        <v>202.77760000000001</v>
      </c>
      <c r="AE6" s="3">
        <f t="shared" si="2"/>
        <v>70.549756909574114</v>
      </c>
      <c r="AF6" s="3" t="e">
        <f>(1-AE6/AE4)*100</f>
        <v>#REF!</v>
      </c>
      <c r="AG6" s="8" t="e">
        <f t="shared" si="7"/>
        <v>#REF!</v>
      </c>
      <c r="AH6" s="55"/>
      <c r="AJ6" s="6">
        <f t="shared" ref="AJ6:AJ11" si="9">(AH6*100+((100-AH6)*AI6))/100</f>
        <v>0</v>
      </c>
    </row>
    <row r="7" spans="1:36" ht="16">
      <c r="A7" s="25" t="s">
        <v>143</v>
      </c>
      <c r="B7" s="11"/>
      <c r="C7" s="19">
        <v>3</v>
      </c>
      <c r="D7" s="33">
        <v>42479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si="6"/>
        <v>100</v>
      </c>
      <c r="X7" s="6">
        <f t="shared" si="8"/>
        <v>34</v>
      </c>
      <c r="Y7" s="3">
        <f>G7-K4</f>
        <v>-66.55</v>
      </c>
      <c r="Z7" s="3">
        <f>H7-L4</f>
        <v>-18.59</v>
      </c>
      <c r="AA7" s="3">
        <f>I7-M4</f>
        <v>-14.24</v>
      </c>
      <c r="AB7" s="3">
        <f t="shared" si="1"/>
        <v>4428.9024999999992</v>
      </c>
      <c r="AC7" s="3">
        <f t="shared" si="1"/>
        <v>345.5881</v>
      </c>
      <c r="AD7" s="3">
        <f t="shared" si="1"/>
        <v>202.77760000000001</v>
      </c>
      <c r="AE7" s="3">
        <f t="shared" si="2"/>
        <v>70.549756909574114</v>
      </c>
      <c r="AF7" s="3" t="e">
        <f>(1-AE7/AE4)*100</f>
        <v>#REF!</v>
      </c>
      <c r="AG7" s="8" t="e">
        <f t="shared" si="7"/>
        <v>#REF!</v>
      </c>
      <c r="AH7" s="55"/>
      <c r="AJ7" s="6">
        <f t="shared" si="9"/>
        <v>0</v>
      </c>
    </row>
    <row r="8" spans="1:36" ht="16">
      <c r="A8" s="25" t="s">
        <v>143</v>
      </c>
      <c r="B8" s="11"/>
      <c r="C8" s="19">
        <v>4</v>
      </c>
      <c r="D8" s="33">
        <v>42636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6"/>
        <v>100</v>
      </c>
      <c r="X8" s="6">
        <f t="shared" si="8"/>
        <v>157</v>
      </c>
      <c r="Y8" s="3">
        <f>G8-K4</f>
        <v>-66.55</v>
      </c>
      <c r="Z8" s="3">
        <f>H8-L4</f>
        <v>-18.59</v>
      </c>
      <c r="AA8" s="3">
        <f>I8-M4</f>
        <v>-14.24</v>
      </c>
      <c r="AB8" s="3">
        <f t="shared" si="1"/>
        <v>4428.9024999999992</v>
      </c>
      <c r="AC8" s="3">
        <f t="shared" si="1"/>
        <v>345.5881</v>
      </c>
      <c r="AD8" s="3">
        <f t="shared" si="1"/>
        <v>202.77760000000001</v>
      </c>
      <c r="AE8" s="3">
        <f t="shared" si="2"/>
        <v>70.549756909574114</v>
      </c>
      <c r="AF8" s="3" t="e">
        <f>(1-AE8/AE4)*100</f>
        <v>#REF!</v>
      </c>
      <c r="AG8" s="8" t="e">
        <f t="shared" si="7"/>
        <v>#REF!</v>
      </c>
      <c r="AH8" s="55"/>
      <c r="AJ8" s="6">
        <f t="shared" si="9"/>
        <v>0</v>
      </c>
    </row>
    <row r="9" spans="1:36" ht="16">
      <c r="A9" s="25" t="s">
        <v>143</v>
      </c>
      <c r="B9" s="11"/>
      <c r="C9" s="19">
        <v>5</v>
      </c>
      <c r="D9" s="33">
        <v>42668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>
        <f t="shared" si="8"/>
        <v>32</v>
      </c>
      <c r="Y9" s="3">
        <f>G9-K4</f>
        <v>-66.55</v>
      </c>
      <c r="Z9" s="3">
        <f>H9-L4</f>
        <v>-18.59</v>
      </c>
      <c r="AA9" s="3">
        <f>I9-M4</f>
        <v>-14.24</v>
      </c>
      <c r="AB9" s="3">
        <f t="shared" si="1"/>
        <v>4428.9024999999992</v>
      </c>
      <c r="AC9" s="3">
        <f>Z9*Z9</f>
        <v>345.5881</v>
      </c>
      <c r="AD9" s="3">
        <f>AA9*AA9</f>
        <v>202.77760000000001</v>
      </c>
      <c r="AE9" s="3">
        <f t="shared" si="2"/>
        <v>70.549756909574114</v>
      </c>
      <c r="AF9" s="3" t="e">
        <f>(1-AE9/AE4)*100</f>
        <v>#REF!</v>
      </c>
      <c r="AG9" s="8" t="e">
        <f t="shared" si="7"/>
        <v>#REF!</v>
      </c>
      <c r="AH9" s="55"/>
      <c r="AJ9" s="6">
        <f t="shared" si="9"/>
        <v>0</v>
      </c>
    </row>
    <row r="10" spans="1:36" ht="16">
      <c r="A10" s="11" t="s">
        <v>88</v>
      </c>
      <c r="B10" s="11" t="s">
        <v>87</v>
      </c>
      <c r="C10" s="19">
        <v>6</v>
      </c>
      <c r="D10" s="33">
        <v>42696</v>
      </c>
      <c r="E10" s="10">
        <v>55.048000000000002</v>
      </c>
      <c r="F10">
        <f>(1-E10/E4)*100</f>
        <v>36.456193004732761</v>
      </c>
      <c r="G10" s="10">
        <v>53.76</v>
      </c>
      <c r="H10" s="10">
        <v>21.43</v>
      </c>
      <c r="I10" s="10">
        <v>8.86</v>
      </c>
      <c r="J10" s="11" t="s">
        <v>69</v>
      </c>
      <c r="K10" s="10">
        <v>69.319999999999993</v>
      </c>
      <c r="L10" s="10">
        <v>18.559999999999999</v>
      </c>
      <c r="M10" s="10">
        <v>16.100000000000001</v>
      </c>
      <c r="N10" s="13"/>
      <c r="O10">
        <f t="shared" si="3"/>
        <v>-15.559999999999995</v>
      </c>
      <c r="P10">
        <f t="shared" si="3"/>
        <v>2.870000000000001</v>
      </c>
      <c r="Q10">
        <f t="shared" si="3"/>
        <v>-7.240000000000002</v>
      </c>
      <c r="R10">
        <f t="shared" si="4"/>
        <v>242.11359999999985</v>
      </c>
      <c r="S10">
        <f t="shared" si="4"/>
        <v>8.2369000000000057</v>
      </c>
      <c r="T10">
        <f t="shared" si="4"/>
        <v>52.417600000000029</v>
      </c>
      <c r="U10">
        <f>SQRT(R10+S10+T10)</f>
        <v>17.400232757063907</v>
      </c>
      <c r="V10">
        <f>(1-U10/U4)*100</f>
        <v>-13.030592225631565</v>
      </c>
      <c r="W10" s="6">
        <f t="shared" si="6"/>
        <v>28.176058630537135</v>
      </c>
      <c r="X10" s="6">
        <f t="shared" si="8"/>
        <v>28</v>
      </c>
      <c r="Y10" s="3">
        <f>G10-K4</f>
        <v>-12.79</v>
      </c>
      <c r="Z10" s="3">
        <f>H10-L4</f>
        <v>2.84</v>
      </c>
      <c r="AA10" s="3">
        <f>I10-M4</f>
        <v>-5.3800000000000008</v>
      </c>
      <c r="AB10" s="3">
        <f t="shared" si="1"/>
        <v>163.58409999999998</v>
      </c>
      <c r="AC10" s="3">
        <f>Z10*Z10</f>
        <v>8.0655999999999999</v>
      </c>
      <c r="AD10" s="3">
        <f>AA10*AA10</f>
        <v>28.944400000000009</v>
      </c>
      <c r="AE10" s="3">
        <f t="shared" si="2"/>
        <v>14.163124655244689</v>
      </c>
      <c r="AF10" s="3" t="e">
        <f>(1-AE10/AE4)*100</f>
        <v>#REF!</v>
      </c>
      <c r="AG10" s="8" t="e">
        <f t="shared" si="7"/>
        <v>#REF!</v>
      </c>
      <c r="AH10" s="55"/>
      <c r="AJ10" s="6">
        <f t="shared" si="9"/>
        <v>0</v>
      </c>
    </row>
    <row r="11" spans="1:36" ht="16">
      <c r="A11" s="11" t="s">
        <v>88</v>
      </c>
      <c r="B11" s="11" t="s">
        <v>87</v>
      </c>
      <c r="C11" s="19">
        <v>7</v>
      </c>
      <c r="D11" s="36">
        <v>42744</v>
      </c>
      <c r="E11" s="10">
        <v>49.97</v>
      </c>
      <c r="F11">
        <f>(1-E11/E4)*100</f>
        <v>42.317903728500518</v>
      </c>
      <c r="G11" s="10">
        <v>56.33</v>
      </c>
      <c r="H11" s="10">
        <v>21.32</v>
      </c>
      <c r="I11" s="10">
        <v>10.050000000000001</v>
      </c>
      <c r="J11" s="19" t="s">
        <v>69</v>
      </c>
      <c r="K11" s="10">
        <v>68.19</v>
      </c>
      <c r="L11" s="10">
        <v>19.329999999999998</v>
      </c>
      <c r="M11" s="10">
        <v>16.89</v>
      </c>
      <c r="N11" s="13"/>
      <c r="O11">
        <f t="shared" si="3"/>
        <v>-11.86</v>
      </c>
      <c r="P11">
        <f t="shared" si="3"/>
        <v>1.990000000000002</v>
      </c>
      <c r="Q11">
        <f t="shared" si="3"/>
        <v>-6.84</v>
      </c>
      <c r="R11">
        <f t="shared" si="4"/>
        <v>140.65959999999998</v>
      </c>
      <c r="S11">
        <f t="shared" si="0"/>
        <v>3.9601000000000077</v>
      </c>
      <c r="T11">
        <f t="shared" si="0"/>
        <v>46.785599999999995</v>
      </c>
      <c r="U11">
        <f t="shared" si="5"/>
        <v>13.834930429893747</v>
      </c>
      <c r="V11">
        <f>(1-U11/U4)*100</f>
        <v>10.129341272376724</v>
      </c>
      <c r="W11" s="6">
        <f t="shared" si="6"/>
        <v>48.160720112901593</v>
      </c>
      <c r="X11" s="6">
        <f t="shared" si="8"/>
        <v>48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ref="AH11" si="10">(1-E11/E10)*100</f>
        <v>9.2246766458363716</v>
      </c>
      <c r="AI11">
        <f t="shared" ref="AI11" si="11">(1-U11/U10)*100</f>
        <v>20.489969168503031</v>
      </c>
      <c r="AJ11" s="6">
        <f t="shared" si="9"/>
        <v>27.824512413713432</v>
      </c>
    </row>
    <row r="12" spans="1:36">
      <c r="A12" s="11" t="s">
        <v>143</v>
      </c>
      <c r="B12" s="11"/>
      <c r="C12" s="11">
        <v>8</v>
      </c>
      <c r="D12" s="33">
        <v>42779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-66.55</v>
      </c>
      <c r="Z12" s="3">
        <f>H12-L4</f>
        <v>-18.59</v>
      </c>
      <c r="AA12" s="3">
        <f>I12-M4</f>
        <v>-14.24</v>
      </c>
      <c r="AB12" s="3">
        <f t="shared" si="1"/>
        <v>4428.9024999999992</v>
      </c>
      <c r="AC12" s="3">
        <f t="shared" si="1"/>
        <v>345.5881</v>
      </c>
      <c r="AD12" s="3">
        <f t="shared" si="1"/>
        <v>202.77760000000001</v>
      </c>
      <c r="AE12" s="3">
        <f t="shared" si="2"/>
        <v>70.549756909574114</v>
      </c>
      <c r="AF12" s="3">
        <f>(1-AE12/AE5)*100</f>
        <v>-520.05766630755397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42807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-66.55</v>
      </c>
      <c r="Z13" s="3">
        <f>H13-L4</f>
        <v>-18.59</v>
      </c>
      <c r="AA13" s="3">
        <f>I13-M4</f>
        <v>-14.24</v>
      </c>
      <c r="AB13" s="3">
        <f t="shared" si="1"/>
        <v>4428.9024999999992</v>
      </c>
      <c r="AC13" s="3">
        <f t="shared" si="1"/>
        <v>345.5881</v>
      </c>
      <c r="AD13" s="3">
        <f t="shared" si="1"/>
        <v>202.77760000000001</v>
      </c>
      <c r="AE13" s="3">
        <f t="shared" si="2"/>
        <v>70.549756909574114</v>
      </c>
      <c r="AF13" s="3">
        <f>(1-AE13/AE6)*100</f>
        <v>0</v>
      </c>
      <c r="AG13" s="8">
        <f t="shared" si="7"/>
        <v>100</v>
      </c>
      <c r="AJ13" s="6"/>
    </row>
    <row r="14" spans="1:36">
      <c r="A14" s="11" t="s">
        <v>143</v>
      </c>
      <c r="B14" s="11"/>
      <c r="C14" s="11">
        <v>10</v>
      </c>
      <c r="D14" s="33">
        <v>42836</v>
      </c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-66.55</v>
      </c>
      <c r="Z14" s="3">
        <f>H14-L4</f>
        <v>-18.59</v>
      </c>
      <c r="AA14" s="3">
        <f>I14-M4</f>
        <v>-14.24</v>
      </c>
      <c r="AB14" s="3">
        <f t="shared" si="1"/>
        <v>4428.9024999999992</v>
      </c>
      <c r="AC14" s="3">
        <f t="shared" si="1"/>
        <v>345.5881</v>
      </c>
      <c r="AD14" s="3">
        <f t="shared" si="1"/>
        <v>202.77760000000001</v>
      </c>
      <c r="AE14" s="3">
        <f t="shared" si="2"/>
        <v>70.549756909574114</v>
      </c>
      <c r="AF14" s="3">
        <f>(1-AE14/AE7)*100</f>
        <v>0</v>
      </c>
      <c r="AG14" s="8">
        <f t="shared" si="7"/>
        <v>100</v>
      </c>
      <c r="AJ14" s="6"/>
    </row>
    <row r="15" spans="1:36">
      <c r="A15" s="11"/>
      <c r="B15" s="11"/>
      <c r="C15" s="11">
        <v>11</v>
      </c>
      <c r="D15" s="33">
        <v>43047</v>
      </c>
      <c r="E15" s="10"/>
      <c r="F15">
        <f>(1-E15/E4)*100</f>
        <v>100</v>
      </c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-66.55</v>
      </c>
      <c r="Z15" s="3">
        <f>H15-L4</f>
        <v>-18.59</v>
      </c>
      <c r="AA15" s="3">
        <f>I15-M4</f>
        <v>-14.24</v>
      </c>
      <c r="AB15" s="3">
        <f t="shared" si="1"/>
        <v>4428.9024999999992</v>
      </c>
      <c r="AC15" s="3">
        <f t="shared" si="1"/>
        <v>345.5881</v>
      </c>
      <c r="AD15" s="3">
        <f>AA15*AA15</f>
        <v>202.77760000000001</v>
      </c>
      <c r="AE15" s="3">
        <f t="shared" si="2"/>
        <v>70.549756909574114</v>
      </c>
      <c r="AF15" s="3">
        <f>(1-AE15/AE8)*100</f>
        <v>0</v>
      </c>
      <c r="AG15" s="8">
        <f t="shared" si="7"/>
        <v>100</v>
      </c>
      <c r="AJ15" s="6"/>
    </row>
    <row r="16" spans="1:36">
      <c r="A16" s="11"/>
      <c r="B16" s="11"/>
      <c r="C16" s="11">
        <v>12</v>
      </c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89</v>
      </c>
      <c r="AJ17" s="6"/>
    </row>
    <row r="18" spans="1:36">
      <c r="AJ18" s="6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J18"/>
  <sheetViews>
    <sheetView topLeftCell="W1" zoomScale="160" zoomScaleNormal="110" workbookViewId="0">
      <selection activeCell="W7" sqref="W7:W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90</v>
      </c>
      <c r="B4" s="11" t="s">
        <v>91</v>
      </c>
      <c r="C4" s="11">
        <v>0</v>
      </c>
      <c r="D4" s="33">
        <v>42425</v>
      </c>
      <c r="E4">
        <v>51.222700000000003</v>
      </c>
      <c r="F4" s="18">
        <f>(1-E4/E4)*100</f>
        <v>0</v>
      </c>
      <c r="G4">
        <v>66.010000000000005</v>
      </c>
      <c r="H4">
        <v>22.13</v>
      </c>
      <c r="I4">
        <v>10.97</v>
      </c>
      <c r="J4" s="11" t="s">
        <v>86</v>
      </c>
      <c r="K4" s="10">
        <v>69.3</v>
      </c>
      <c r="L4" s="10">
        <v>14.25</v>
      </c>
      <c r="M4" s="10">
        <v>14.61</v>
      </c>
      <c r="N4" s="13">
        <v>0</v>
      </c>
      <c r="O4">
        <f>G4-K4</f>
        <v>-3.289999999999992</v>
      </c>
      <c r="P4">
        <f>H4-L4</f>
        <v>7.879999999999999</v>
      </c>
      <c r="Q4">
        <f>I4-M4</f>
        <v>-3.6399999999999988</v>
      </c>
      <c r="R4">
        <f>O4*O4</f>
        <v>10.824099999999948</v>
      </c>
      <c r="S4">
        <f t="shared" ref="S4:T16" si="0">P4*P4</f>
        <v>62.094399999999986</v>
      </c>
      <c r="T4">
        <f t="shared" si="0"/>
        <v>13.249599999999992</v>
      </c>
      <c r="U4">
        <f>SQRT(R4+S4+T4)</f>
        <v>9.2826774154874041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25"/>
      <c r="C5" s="19">
        <v>1</v>
      </c>
      <c r="D5" s="37">
        <v>42459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34</v>
      </c>
      <c r="Y5" s="3">
        <f>G11-K4</f>
        <v>-69.3</v>
      </c>
      <c r="Z5" s="3">
        <f>H11-L4</f>
        <v>-14.25</v>
      </c>
      <c r="AA5" s="3">
        <f>I11-M4</f>
        <v>-14.61</v>
      </c>
      <c r="AB5" s="3">
        <f t="shared" si="1"/>
        <v>4802.49</v>
      </c>
      <c r="AC5" s="3">
        <f t="shared" si="1"/>
        <v>203.0625</v>
      </c>
      <c r="AD5" s="3">
        <f t="shared" si="1"/>
        <v>213.45209999999997</v>
      </c>
      <c r="AE5" s="3">
        <f t="shared" si="2"/>
        <v>72.242678521771325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143</v>
      </c>
      <c r="B6" s="19"/>
      <c r="C6" s="19">
        <v>2</v>
      </c>
      <c r="D6" s="36">
        <v>42489</v>
      </c>
      <c r="E6" s="16"/>
      <c r="F6" s="18">
        <f>(1-E6/E4)*100</f>
        <v>100</v>
      </c>
      <c r="G6" s="16"/>
      <c r="H6" s="16"/>
      <c r="I6" s="16"/>
      <c r="J6" s="19"/>
      <c r="K6" s="16"/>
      <c r="L6" s="16"/>
      <c r="M6" s="16"/>
      <c r="N6" s="17"/>
      <c r="O6">
        <f>G6-K6</f>
        <v>0</v>
      </c>
      <c r="P6">
        <f t="shared" si="3"/>
        <v>0</v>
      </c>
      <c r="Q6">
        <f t="shared" si="3"/>
        <v>0</v>
      </c>
      <c r="R6">
        <f t="shared" si="4"/>
        <v>0</v>
      </c>
      <c r="S6">
        <f t="shared" si="0"/>
        <v>0</v>
      </c>
      <c r="T6">
        <f t="shared" si="0"/>
        <v>0</v>
      </c>
      <c r="U6">
        <f t="shared" si="5"/>
        <v>0</v>
      </c>
      <c r="V6">
        <f>(1-U6/U4)*100</f>
        <v>100</v>
      </c>
      <c r="W6" s="6">
        <f>(F6*100+((100-F6)*V6))/100</f>
        <v>100</v>
      </c>
      <c r="X6" s="6">
        <f t="shared" ref="X6:X8" si="8">D6-D5</f>
        <v>30</v>
      </c>
      <c r="Y6" s="3">
        <f>G6-K4</f>
        <v>-69.3</v>
      </c>
      <c r="Z6" s="3">
        <f>H6-L4</f>
        <v>-14.25</v>
      </c>
      <c r="AA6" s="3">
        <f>I6-M4</f>
        <v>-14.61</v>
      </c>
      <c r="AB6" s="3">
        <f t="shared" si="1"/>
        <v>4802.49</v>
      </c>
      <c r="AC6" s="3">
        <f t="shared" si="1"/>
        <v>203.0625</v>
      </c>
      <c r="AD6" s="3">
        <f t="shared" si="1"/>
        <v>213.45209999999997</v>
      </c>
      <c r="AE6" s="3">
        <f t="shared" si="2"/>
        <v>72.242678521771325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11" t="s">
        <v>90</v>
      </c>
      <c r="B7" s="11" t="s">
        <v>91</v>
      </c>
      <c r="C7" s="19">
        <v>3</v>
      </c>
      <c r="D7" s="33">
        <v>42662</v>
      </c>
      <c r="E7" s="10">
        <v>42.9</v>
      </c>
      <c r="F7" s="18">
        <f>(1-E7/E4)*100</f>
        <v>16.248069703471323</v>
      </c>
      <c r="G7" s="10">
        <v>69.95</v>
      </c>
      <c r="H7" s="10">
        <v>20.07</v>
      </c>
      <c r="I7" s="10">
        <v>12.96</v>
      </c>
      <c r="J7" s="11" t="s">
        <v>86</v>
      </c>
      <c r="K7" s="10">
        <v>65.87</v>
      </c>
      <c r="L7" s="10">
        <v>15.14</v>
      </c>
      <c r="M7" s="10">
        <v>15.19</v>
      </c>
      <c r="N7" s="13"/>
      <c r="O7">
        <f t="shared" si="3"/>
        <v>4.0799999999999983</v>
      </c>
      <c r="P7">
        <f t="shared" si="3"/>
        <v>4.93</v>
      </c>
      <c r="Q7">
        <f t="shared" si="3"/>
        <v>-2.2299999999999986</v>
      </c>
      <c r="R7">
        <f t="shared" si="4"/>
        <v>16.646399999999986</v>
      </c>
      <c r="S7">
        <f t="shared" si="0"/>
        <v>24.304899999999996</v>
      </c>
      <c r="T7">
        <f t="shared" si="0"/>
        <v>4.9728999999999939</v>
      </c>
      <c r="U7">
        <f t="shared" si="5"/>
        <v>6.7767396290546662</v>
      </c>
      <c r="V7">
        <f>(1-U7/U4)*100</f>
        <v>26.995851242786717</v>
      </c>
      <c r="W7" s="6">
        <f t="shared" si="6"/>
        <v>38.85761621928463</v>
      </c>
      <c r="X7" s="6">
        <f t="shared" si="8"/>
        <v>173</v>
      </c>
      <c r="Y7" s="3">
        <f>G7-K4</f>
        <v>0.65000000000000568</v>
      </c>
      <c r="Z7" s="3">
        <f>H7-L4</f>
        <v>5.82</v>
      </c>
      <c r="AA7" s="3">
        <f>I7-M4</f>
        <v>-1.6499999999999986</v>
      </c>
      <c r="AB7" s="3">
        <f t="shared" si="1"/>
        <v>0.42250000000000737</v>
      </c>
      <c r="AC7" s="3">
        <f t="shared" si="1"/>
        <v>33.872400000000006</v>
      </c>
      <c r="AD7" s="3">
        <f t="shared" si="1"/>
        <v>2.7224999999999953</v>
      </c>
      <c r="AE7" s="3">
        <f t="shared" si="2"/>
        <v>6.0841926333737995</v>
      </c>
      <c r="AF7" s="3" t="e">
        <f>(1-AE7/AE4)*100</f>
        <v>#REF!</v>
      </c>
      <c r="AG7" s="8" t="e">
        <f t="shared" si="7"/>
        <v>#REF!</v>
      </c>
      <c r="AH7" s="55"/>
      <c r="AJ7" s="6"/>
    </row>
    <row r="8" spans="1:36" ht="16">
      <c r="A8" s="11" t="s">
        <v>90</v>
      </c>
      <c r="B8" s="11" t="s">
        <v>91</v>
      </c>
      <c r="C8" s="19">
        <v>4</v>
      </c>
      <c r="D8" s="33">
        <v>42698</v>
      </c>
      <c r="E8" s="10">
        <v>42.825099999999999</v>
      </c>
      <c r="F8">
        <f>(1-E8/E4)*100</f>
        <v>16.394293936086935</v>
      </c>
      <c r="G8" s="10">
        <v>70.760000000000005</v>
      </c>
      <c r="H8" s="10">
        <v>19.02</v>
      </c>
      <c r="I8" s="10">
        <v>13.48</v>
      </c>
      <c r="J8" s="11" t="s">
        <v>86</v>
      </c>
      <c r="K8" s="10">
        <v>68.760000000000005</v>
      </c>
      <c r="L8" s="10">
        <v>15.04</v>
      </c>
      <c r="M8" s="10">
        <v>15.15</v>
      </c>
      <c r="N8" s="13"/>
      <c r="O8">
        <f t="shared" si="3"/>
        <v>2</v>
      </c>
      <c r="P8">
        <f t="shared" si="3"/>
        <v>3.9800000000000004</v>
      </c>
      <c r="Q8">
        <f t="shared" si="3"/>
        <v>-1.67</v>
      </c>
      <c r="R8">
        <f t="shared" si="4"/>
        <v>4</v>
      </c>
      <c r="S8">
        <f t="shared" si="0"/>
        <v>15.840400000000004</v>
      </c>
      <c r="T8">
        <f t="shared" si="0"/>
        <v>2.7888999999999999</v>
      </c>
      <c r="U8">
        <f t="shared" si="5"/>
        <v>4.7570263821004817</v>
      </c>
      <c r="V8">
        <f>(1-U8/U4)*100</f>
        <v>48.753725146542706</v>
      </c>
      <c r="W8" s="6">
        <f t="shared" si="6"/>
        <v>57.155190077313499</v>
      </c>
      <c r="X8" s="6">
        <f t="shared" si="8"/>
        <v>36</v>
      </c>
      <c r="Y8" s="3">
        <f>G8-K4</f>
        <v>1.460000000000008</v>
      </c>
      <c r="Z8" s="3">
        <f>H8-L4</f>
        <v>4.7699999999999996</v>
      </c>
      <c r="AA8" s="3">
        <f>I8-M4</f>
        <v>-1.129999999999999</v>
      </c>
      <c r="AB8" s="3">
        <f t="shared" si="1"/>
        <v>2.1316000000000233</v>
      </c>
      <c r="AC8" s="3">
        <f t="shared" si="1"/>
        <v>22.752899999999997</v>
      </c>
      <c r="AD8" s="3">
        <f t="shared" si="1"/>
        <v>1.2768999999999977</v>
      </c>
      <c r="AE8" s="3">
        <f t="shared" si="2"/>
        <v>5.1148216000169562</v>
      </c>
      <c r="AF8" s="3" t="e">
        <f>(1-AE8/AE4)*100</f>
        <v>#REF!</v>
      </c>
      <c r="AG8" s="8" t="e">
        <f t="shared" si="7"/>
        <v>#REF!</v>
      </c>
      <c r="AH8" s="55">
        <f>(1-E8/E7)*100</f>
        <v>0.1745920745920726</v>
      </c>
      <c r="AI8">
        <f t="shared" ref="AI8" si="9">(1-U8/U7)*100</f>
        <v>29.803612909884336</v>
      </c>
      <c r="AJ8" s="6">
        <f>(AH8*100+((100-AH8)*AI8))/100</f>
        <v>29.926170238393652</v>
      </c>
    </row>
    <row r="9" spans="1:36">
      <c r="A9" s="11" t="s">
        <v>143</v>
      </c>
      <c r="B9" s="11"/>
      <c r="C9" s="19">
        <v>5</v>
      </c>
      <c r="D9" s="33">
        <v>42782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-69.3</v>
      </c>
      <c r="Z9" s="3">
        <f>H9-L4</f>
        <v>-14.25</v>
      </c>
      <c r="AA9" s="3">
        <f>I9-M4</f>
        <v>-14.61</v>
      </c>
      <c r="AB9" s="3">
        <f t="shared" si="1"/>
        <v>4802.49</v>
      </c>
      <c r="AC9" s="3">
        <f>Z9*Z9</f>
        <v>203.0625</v>
      </c>
      <c r="AD9" s="3">
        <f>AA9*AA9</f>
        <v>213.45209999999997</v>
      </c>
      <c r="AE9" s="3">
        <f t="shared" si="2"/>
        <v>72.242678521771325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 t="s">
        <v>143</v>
      </c>
      <c r="B10" s="11"/>
      <c r="C10" s="19">
        <v>6</v>
      </c>
      <c r="D10" s="33">
        <v>42824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-69.3</v>
      </c>
      <c r="Z10" s="3">
        <f>H10-L4</f>
        <v>-14.25</v>
      </c>
      <c r="AA10" s="3">
        <f>I10-M4</f>
        <v>-14.61</v>
      </c>
      <c r="AB10" s="3">
        <f t="shared" si="1"/>
        <v>4802.49</v>
      </c>
      <c r="AC10" s="3">
        <f>Z10*Z10</f>
        <v>203.0625</v>
      </c>
      <c r="AD10" s="3">
        <f>AA10*AA10</f>
        <v>213.45209999999997</v>
      </c>
      <c r="AE10" s="3">
        <f t="shared" si="2"/>
        <v>72.242678521771325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 t="s">
        <v>143</v>
      </c>
      <c r="B11" s="11"/>
      <c r="C11" s="19">
        <v>7</v>
      </c>
      <c r="D11" s="36">
        <v>43045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 t="s">
        <v>143</v>
      </c>
      <c r="B12" s="11"/>
      <c r="C12" s="11">
        <v>8</v>
      </c>
      <c r="D12" s="33">
        <v>43080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-69.3</v>
      </c>
      <c r="Z12" s="3">
        <f>H12-L4</f>
        <v>-14.25</v>
      </c>
      <c r="AA12" s="3">
        <f>I12-M4</f>
        <v>-14.61</v>
      </c>
      <c r="AB12" s="3">
        <f t="shared" si="1"/>
        <v>4802.49</v>
      </c>
      <c r="AC12" s="3">
        <f t="shared" si="1"/>
        <v>203.0625</v>
      </c>
      <c r="AD12" s="3">
        <f t="shared" si="1"/>
        <v>213.45209999999997</v>
      </c>
      <c r="AE12" s="3">
        <f t="shared" si="2"/>
        <v>72.242678521771325</v>
      </c>
      <c r="AF12" s="3">
        <f>(1-AE12/AE5)*100</f>
        <v>0</v>
      </c>
      <c r="AG12" s="8">
        <f t="shared" si="7"/>
        <v>100</v>
      </c>
      <c r="AJ12" s="6"/>
    </row>
    <row r="13" spans="1:36">
      <c r="A13" s="11" t="s">
        <v>143</v>
      </c>
      <c r="B13" s="11"/>
      <c r="C13" s="11">
        <v>9</v>
      </c>
      <c r="D13" s="33">
        <v>43150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-69.3</v>
      </c>
      <c r="Z13" s="3">
        <f>H13-L4</f>
        <v>-14.25</v>
      </c>
      <c r="AA13" s="3">
        <f>I13-M4</f>
        <v>-14.61</v>
      </c>
      <c r="AB13" s="3">
        <f t="shared" si="1"/>
        <v>4802.49</v>
      </c>
      <c r="AC13" s="3">
        <f t="shared" si="1"/>
        <v>203.0625</v>
      </c>
      <c r="AD13" s="3">
        <f t="shared" si="1"/>
        <v>213.45209999999997</v>
      </c>
      <c r="AE13" s="3">
        <f t="shared" si="2"/>
        <v>72.242678521771325</v>
      </c>
      <c r="AF13" s="3">
        <f>(1-AE13/AE6)*100</f>
        <v>0</v>
      </c>
      <c r="AG13" s="8">
        <f t="shared" si="7"/>
        <v>100</v>
      </c>
      <c r="AJ13" s="6"/>
    </row>
    <row r="14" spans="1:36">
      <c r="A14" s="11"/>
      <c r="B14" s="11"/>
      <c r="C14" s="11">
        <v>10</v>
      </c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-69.3</v>
      </c>
      <c r="Z14" s="3">
        <f>H14-L4</f>
        <v>-14.25</v>
      </c>
      <c r="AA14" s="3">
        <f>I14-M4</f>
        <v>-14.61</v>
      </c>
      <c r="AB14" s="3">
        <f t="shared" si="1"/>
        <v>4802.49</v>
      </c>
      <c r="AC14" s="3">
        <f t="shared" si="1"/>
        <v>203.0625</v>
      </c>
      <c r="AD14" s="3">
        <f t="shared" si="1"/>
        <v>213.45209999999997</v>
      </c>
      <c r="AE14" s="3">
        <f t="shared" si="2"/>
        <v>72.242678521771325</v>
      </c>
      <c r="AF14" s="3">
        <f>(1-AE14/AE7)*100</f>
        <v>-1087.3831562382895</v>
      </c>
      <c r="AG14" s="8">
        <f t="shared" si="7"/>
        <v>-1087.3831562382895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-69.3</v>
      </c>
      <c r="Z15" s="3">
        <f>H15-L4</f>
        <v>-14.25</v>
      </c>
      <c r="AA15" s="3">
        <f>I15-M4</f>
        <v>-14.61</v>
      </c>
      <c r="AB15" s="3">
        <f t="shared" si="1"/>
        <v>4802.49</v>
      </c>
      <c r="AC15" s="3">
        <f t="shared" si="1"/>
        <v>203.0625</v>
      </c>
      <c r="AD15" s="3">
        <f>AA15*AA15</f>
        <v>213.45209999999997</v>
      </c>
      <c r="AE15" s="3">
        <f t="shared" si="2"/>
        <v>72.242678521771325</v>
      </c>
      <c r="AF15" s="3">
        <f>(1-AE15/AE8)*100</f>
        <v>-1312.4183436140145</v>
      </c>
      <c r="AG15" s="8">
        <f t="shared" si="7"/>
        <v>-1312.4183436140145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92</v>
      </c>
      <c r="AJ17" s="6"/>
    </row>
    <row r="18" spans="1:36">
      <c r="A18" t="s">
        <v>93</v>
      </c>
      <c r="AJ18" s="6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J18"/>
  <sheetViews>
    <sheetView zoomScale="150" zoomScaleNormal="100" workbookViewId="0">
      <selection activeCell="W6" sqref="W6:W11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74</v>
      </c>
      <c r="B4" s="11" t="s">
        <v>149</v>
      </c>
      <c r="C4" s="11">
        <v>0</v>
      </c>
      <c r="D4" s="33">
        <v>42488</v>
      </c>
      <c r="E4">
        <v>23.5746</v>
      </c>
      <c r="F4" s="18">
        <f>(1-E4/E4)*100</f>
        <v>0</v>
      </c>
      <c r="G4">
        <v>62.11</v>
      </c>
      <c r="H4">
        <v>27.3</v>
      </c>
      <c r="I4">
        <v>11.05</v>
      </c>
      <c r="J4" s="11" t="s">
        <v>69</v>
      </c>
      <c r="K4" s="10">
        <v>68.11</v>
      </c>
      <c r="L4" s="10">
        <v>15.85</v>
      </c>
      <c r="M4" s="10">
        <v>12.41</v>
      </c>
      <c r="N4" s="13">
        <v>0</v>
      </c>
      <c r="O4">
        <f>G4-K4</f>
        <v>-6</v>
      </c>
      <c r="P4">
        <f>H4-L4</f>
        <v>11.450000000000001</v>
      </c>
      <c r="Q4">
        <f>I4-M4</f>
        <v>-1.3599999999999994</v>
      </c>
      <c r="R4">
        <f>O4*O4</f>
        <v>36</v>
      </c>
      <c r="S4">
        <f t="shared" ref="S4:T16" si="0">P4*P4</f>
        <v>131.10250000000002</v>
      </c>
      <c r="T4">
        <f t="shared" si="0"/>
        <v>1.8495999999999984</v>
      </c>
      <c r="U4">
        <f>SQRT(R4+S4+T4)</f>
        <v>12.998157561746973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25" t="s">
        <v>143</v>
      </c>
      <c r="B5" s="19"/>
      <c r="C5" s="19">
        <v>1</v>
      </c>
      <c r="D5" s="37">
        <v>42542</v>
      </c>
      <c r="F5" s="18">
        <f>(1-E5/E4)*100</f>
        <v>100</v>
      </c>
      <c r="N5" s="17"/>
      <c r="O5">
        <f t="shared" ref="O5:Q16" si="3">G5-K5</f>
        <v>0</v>
      </c>
      <c r="P5">
        <f t="shared" si="3"/>
        <v>0</v>
      </c>
      <c r="Q5">
        <f t="shared" si="3"/>
        <v>0</v>
      </c>
      <c r="R5">
        <f t="shared" ref="R5:T13" si="4">O5*O5</f>
        <v>0</v>
      </c>
      <c r="S5">
        <f t="shared" si="0"/>
        <v>0</v>
      </c>
      <c r="T5">
        <f t="shared" si="0"/>
        <v>0</v>
      </c>
      <c r="U5">
        <f t="shared" ref="U5:U14" si="5">SQRT(R5+S5+T5)</f>
        <v>0</v>
      </c>
      <c r="V5">
        <f>(1-U5/U4)*100</f>
        <v>100</v>
      </c>
      <c r="W5" s="6">
        <f t="shared" ref="W5:W16" si="6">(F5*100+((100-F5)*V5))/100</f>
        <v>100</v>
      </c>
      <c r="X5" s="6">
        <f>D5-D4</f>
        <v>54</v>
      </c>
      <c r="Y5" s="3">
        <f>G11-K4</f>
        <v>-5.019999999999996</v>
      </c>
      <c r="Z5" s="3">
        <f>H11-L4</f>
        <v>7.3600000000000012</v>
      </c>
      <c r="AA5" s="3">
        <f>I11-M4</f>
        <v>0.49000000000000021</v>
      </c>
      <c r="AB5" s="3">
        <f t="shared" si="1"/>
        <v>25.200399999999959</v>
      </c>
      <c r="AC5" s="3">
        <f t="shared" si="1"/>
        <v>54.169600000000017</v>
      </c>
      <c r="AD5" s="3">
        <f t="shared" si="1"/>
        <v>0.2401000000000002</v>
      </c>
      <c r="AE5" s="3">
        <f t="shared" si="2"/>
        <v>8.9224492153219881</v>
      </c>
      <c r="AF5" s="3" t="e">
        <f>(1-AE5/AE4)*100</f>
        <v>#REF!</v>
      </c>
      <c r="AG5" s="8" t="e">
        <f t="shared" ref="AG5:AG15" si="7">(F5*100+((100-F5)*AF5))/100</f>
        <v>#REF!</v>
      </c>
      <c r="AH5" s="55"/>
      <c r="AJ5" s="6"/>
    </row>
    <row r="6" spans="1:36" ht="16">
      <c r="A6" s="25" t="s">
        <v>74</v>
      </c>
      <c r="B6" s="19" t="s">
        <v>148</v>
      </c>
      <c r="C6" s="19">
        <v>2</v>
      </c>
      <c r="D6" s="36">
        <v>42640</v>
      </c>
      <c r="E6" s="16">
        <v>22.74</v>
      </c>
      <c r="F6" s="18">
        <f>(1-E6/E4)*100</f>
        <v>3.5402509480542688</v>
      </c>
      <c r="G6" s="16">
        <v>68.209999999999994</v>
      </c>
      <c r="H6" s="16">
        <v>26.4</v>
      </c>
      <c r="I6" s="16">
        <v>14.95</v>
      </c>
      <c r="J6" s="19" t="s">
        <v>69</v>
      </c>
      <c r="K6" s="16">
        <v>70.777000000000001</v>
      </c>
      <c r="L6" s="16">
        <v>17.489999999999998</v>
      </c>
      <c r="M6" s="16">
        <v>15.01</v>
      </c>
      <c r="N6" s="17"/>
      <c r="O6">
        <f>G6-K6</f>
        <v>-2.5670000000000073</v>
      </c>
      <c r="P6">
        <f t="shared" si="3"/>
        <v>8.91</v>
      </c>
      <c r="Q6">
        <f t="shared" si="3"/>
        <v>-6.0000000000000497E-2</v>
      </c>
      <c r="R6">
        <f t="shared" si="4"/>
        <v>6.5894890000000377</v>
      </c>
      <c r="S6">
        <f t="shared" si="0"/>
        <v>79.388100000000009</v>
      </c>
      <c r="T6">
        <f t="shared" si="0"/>
        <v>3.6000000000000597E-3</v>
      </c>
      <c r="U6">
        <f t="shared" si="5"/>
        <v>9.2726042188804794</v>
      </c>
      <c r="V6">
        <f>(1-U6/U4)*100</f>
        <v>28.662164811962576</v>
      </c>
      <c r="W6" s="6">
        <f>(F6*100+((100-F6)*V6))/100</f>
        <v>31.18770319852846</v>
      </c>
      <c r="X6" s="6">
        <f t="shared" ref="X6:X11" si="8">D6-D5</f>
        <v>98</v>
      </c>
      <c r="Y6" s="3">
        <f>G6-K4</f>
        <v>9.9999999999994316E-2</v>
      </c>
      <c r="Z6" s="3">
        <f>H6-L4</f>
        <v>10.549999999999999</v>
      </c>
      <c r="AA6" s="3">
        <f>I6-M4</f>
        <v>2.5399999999999991</v>
      </c>
      <c r="AB6" s="3">
        <f t="shared" si="1"/>
        <v>9.999999999998864E-3</v>
      </c>
      <c r="AC6" s="3">
        <f t="shared" si="1"/>
        <v>111.30249999999998</v>
      </c>
      <c r="AD6" s="3">
        <f t="shared" si="1"/>
        <v>6.4515999999999956</v>
      </c>
      <c r="AE6" s="3">
        <f t="shared" si="2"/>
        <v>10.851916881362481</v>
      </c>
      <c r="AF6" s="3" t="e">
        <f>(1-AE6/AE4)*100</f>
        <v>#REF!</v>
      </c>
      <c r="AG6" s="8" t="e">
        <f t="shared" si="7"/>
        <v>#REF!</v>
      </c>
      <c r="AH6" s="55"/>
      <c r="AJ6" s="6"/>
    </row>
    <row r="7" spans="1:36" ht="16">
      <c r="A7" s="25" t="s">
        <v>74</v>
      </c>
      <c r="B7" s="19" t="s">
        <v>148</v>
      </c>
      <c r="C7" s="19">
        <v>3</v>
      </c>
      <c r="D7" s="33">
        <v>42705</v>
      </c>
      <c r="E7" s="10">
        <v>20.010000000000002</v>
      </c>
      <c r="F7" s="18">
        <f>(1-E7/E4)*100</f>
        <v>15.12051105851212</v>
      </c>
      <c r="G7" s="10">
        <v>68.48</v>
      </c>
      <c r="H7" s="10">
        <v>25.06</v>
      </c>
      <c r="I7" s="10">
        <v>13.99</v>
      </c>
      <c r="J7" s="11" t="s">
        <v>69</v>
      </c>
      <c r="K7" s="10">
        <v>70</v>
      </c>
      <c r="L7" s="10">
        <v>17.38</v>
      </c>
      <c r="M7" s="10">
        <v>14.55</v>
      </c>
      <c r="N7" s="13"/>
      <c r="O7">
        <f t="shared" si="3"/>
        <v>-1.519999999999996</v>
      </c>
      <c r="P7">
        <f t="shared" si="3"/>
        <v>7.68</v>
      </c>
      <c r="Q7">
        <f t="shared" si="3"/>
        <v>-0.5600000000000005</v>
      </c>
      <c r="R7">
        <f t="shared" si="4"/>
        <v>2.310399999999988</v>
      </c>
      <c r="S7">
        <f t="shared" si="0"/>
        <v>58.982399999999998</v>
      </c>
      <c r="T7">
        <f t="shared" si="0"/>
        <v>0.31360000000000054</v>
      </c>
      <c r="U7">
        <f t="shared" si="5"/>
        <v>7.8489744553030611</v>
      </c>
      <c r="V7">
        <f>(1-U7/U4)*100</f>
        <v>39.614715254704556</v>
      </c>
      <c r="W7" s="6">
        <f t="shared" si="6"/>
        <v>48.745278912330988</v>
      </c>
      <c r="X7" s="6">
        <f t="shared" si="8"/>
        <v>65</v>
      </c>
      <c r="Y7" s="3">
        <f>G7-K4</f>
        <v>0.37000000000000455</v>
      </c>
      <c r="Z7" s="3">
        <f>H7-L4</f>
        <v>9.2099999999999991</v>
      </c>
      <c r="AA7" s="3">
        <f>I7-M4</f>
        <v>1.58</v>
      </c>
      <c r="AB7" s="3">
        <f t="shared" si="1"/>
        <v>0.13690000000000335</v>
      </c>
      <c r="AC7" s="3">
        <f t="shared" si="1"/>
        <v>84.824099999999987</v>
      </c>
      <c r="AD7" s="3">
        <f t="shared" si="1"/>
        <v>2.4964000000000004</v>
      </c>
      <c r="AE7" s="3">
        <f t="shared" si="2"/>
        <v>9.3518661239348368</v>
      </c>
      <c r="AF7" s="3" t="e">
        <f>(1-AE7/AE4)*100</f>
        <v>#REF!</v>
      </c>
      <c r="AG7" s="8" t="e">
        <f t="shared" si="7"/>
        <v>#REF!</v>
      </c>
      <c r="AH7" s="55">
        <f t="shared" ref="AH7:AH11" si="9">(1-E7/E6)*100</f>
        <v>12.005277044854868</v>
      </c>
      <c r="AI7">
        <f t="shared" ref="AI7:AI11" si="10">(1-U7/U6)*100</f>
        <v>15.353073742527313</v>
      </c>
      <c r="AJ7" s="6">
        <f>(AH7*100+((100-AH7)*AI7))/100</f>
        <v>25.515171749690907</v>
      </c>
    </row>
    <row r="8" spans="1:36" ht="16">
      <c r="A8" s="25" t="s">
        <v>74</v>
      </c>
      <c r="B8" s="19" t="s">
        <v>148</v>
      </c>
      <c r="C8" s="19">
        <v>4</v>
      </c>
      <c r="D8" s="33">
        <v>42807</v>
      </c>
      <c r="E8" s="10">
        <v>18.759799999999998</v>
      </c>
      <c r="F8">
        <f>(1-E8/E4)*100</f>
        <v>20.423676329608998</v>
      </c>
      <c r="G8" s="10">
        <v>69.41</v>
      </c>
      <c r="H8" s="10">
        <v>23.8</v>
      </c>
      <c r="I8" s="10">
        <v>14.8</v>
      </c>
      <c r="J8" s="11" t="s">
        <v>69</v>
      </c>
      <c r="K8" s="10">
        <v>70.09</v>
      </c>
      <c r="L8" s="10">
        <v>18.61</v>
      </c>
      <c r="M8" s="10">
        <v>16.100000000000001</v>
      </c>
      <c r="N8" s="13"/>
      <c r="O8">
        <f t="shared" si="3"/>
        <v>-0.68000000000000682</v>
      </c>
      <c r="P8">
        <f t="shared" si="3"/>
        <v>5.1900000000000013</v>
      </c>
      <c r="Q8">
        <f t="shared" si="3"/>
        <v>-1.3000000000000007</v>
      </c>
      <c r="R8">
        <f t="shared" si="4"/>
        <v>0.4624000000000093</v>
      </c>
      <c r="S8">
        <f t="shared" si="0"/>
        <v>26.936100000000014</v>
      </c>
      <c r="T8">
        <f t="shared" si="0"/>
        <v>1.6900000000000019</v>
      </c>
      <c r="U8">
        <f t="shared" si="5"/>
        <v>5.3933755663777045</v>
      </c>
      <c r="V8">
        <f>(1-U8/U4)*100</f>
        <v>58.506614950951352</v>
      </c>
      <c r="W8" s="6">
        <f t="shared" si="6"/>
        <v>66.981089611567427</v>
      </c>
      <c r="X8" s="6">
        <f t="shared" si="8"/>
        <v>102</v>
      </c>
      <c r="Y8" s="3">
        <f>G8-K4</f>
        <v>1.2999999999999972</v>
      </c>
      <c r="Z8" s="3">
        <f>H8-L4</f>
        <v>7.9500000000000011</v>
      </c>
      <c r="AA8" s="3">
        <f>I8-M4</f>
        <v>2.3900000000000006</v>
      </c>
      <c r="AB8" s="3">
        <f t="shared" si="1"/>
        <v>1.6899999999999926</v>
      </c>
      <c r="AC8" s="3">
        <f t="shared" si="1"/>
        <v>63.202500000000015</v>
      </c>
      <c r="AD8" s="3">
        <f t="shared" si="1"/>
        <v>5.7121000000000031</v>
      </c>
      <c r="AE8" s="3">
        <f t="shared" si="2"/>
        <v>8.4026543425277236</v>
      </c>
      <c r="AF8" s="3" t="e">
        <f>(1-AE8/AE4)*100</f>
        <v>#REF!</v>
      </c>
      <c r="AG8" s="8" t="e">
        <f t="shared" si="7"/>
        <v>#REF!</v>
      </c>
      <c r="AH8" s="55">
        <f t="shared" si="9"/>
        <v>6.247876061969027</v>
      </c>
      <c r="AI8">
        <f t="shared" si="10"/>
        <v>31.285601742101001</v>
      </c>
      <c r="AJ8" s="6">
        <f t="shared" ref="AJ8:AJ11" si="11">(AH8*100+((100-AH8)*AI8))/100</f>
        <v>35.578792181982337</v>
      </c>
    </row>
    <row r="9" spans="1:36" ht="16">
      <c r="A9" s="25" t="s">
        <v>74</v>
      </c>
      <c r="B9" s="19" t="s">
        <v>148</v>
      </c>
      <c r="C9" s="19">
        <v>5</v>
      </c>
      <c r="D9" s="33">
        <v>42894</v>
      </c>
      <c r="E9" s="10">
        <v>16.9102</v>
      </c>
      <c r="F9">
        <f>(1-E9/E4)*100</f>
        <v>28.269408600782199</v>
      </c>
      <c r="G9" s="10">
        <v>63.52</v>
      </c>
      <c r="H9" s="10">
        <v>22.94</v>
      </c>
      <c r="I9" s="10">
        <v>12.49</v>
      </c>
      <c r="J9" s="11" t="s">
        <v>69</v>
      </c>
      <c r="K9" s="10">
        <v>62.47</v>
      </c>
      <c r="L9" s="10">
        <v>17.559999999999999</v>
      </c>
      <c r="M9" s="10">
        <v>13.51</v>
      </c>
      <c r="N9" s="13"/>
      <c r="O9">
        <f t="shared" si="3"/>
        <v>1.0500000000000043</v>
      </c>
      <c r="P9">
        <f t="shared" si="3"/>
        <v>5.3800000000000026</v>
      </c>
      <c r="Q9">
        <f t="shared" si="3"/>
        <v>-1.0199999999999996</v>
      </c>
      <c r="R9">
        <f t="shared" si="4"/>
        <v>1.1025000000000089</v>
      </c>
      <c r="S9">
        <f t="shared" si="4"/>
        <v>28.944400000000027</v>
      </c>
      <c r="T9">
        <f t="shared" si="4"/>
        <v>1.0403999999999991</v>
      </c>
      <c r="U9">
        <f>SQRT(R9+S9+T9)</f>
        <v>5.5755986225696015</v>
      </c>
      <c r="V9">
        <f>(1-U9/U4)*100</f>
        <v>57.104700446328238</v>
      </c>
      <c r="W9" s="6">
        <f t="shared" si="6"/>
        <v>69.230947947685209</v>
      </c>
      <c r="X9" s="6">
        <f t="shared" si="8"/>
        <v>87</v>
      </c>
      <c r="Y9" s="3">
        <f>G9-K4</f>
        <v>-4.5899999999999963</v>
      </c>
      <c r="Z9" s="3">
        <f>H9-L4</f>
        <v>7.0900000000000016</v>
      </c>
      <c r="AA9" s="3">
        <f>I9-M4</f>
        <v>8.0000000000000071E-2</v>
      </c>
      <c r="AB9" s="3">
        <f t="shared" si="1"/>
        <v>21.068099999999966</v>
      </c>
      <c r="AC9" s="3">
        <f>Z9*Z9</f>
        <v>50.268100000000025</v>
      </c>
      <c r="AD9" s="3">
        <f>AA9*AA9</f>
        <v>6.4000000000000116E-3</v>
      </c>
      <c r="AE9" s="3">
        <f t="shared" si="2"/>
        <v>8.4464548776394928</v>
      </c>
      <c r="AF9" s="3" t="e">
        <f>(1-AE9/AE4)*100</f>
        <v>#REF!</v>
      </c>
      <c r="AG9" s="8" t="e">
        <f t="shared" si="7"/>
        <v>#REF!</v>
      </c>
      <c r="AH9" s="55">
        <f t="shared" si="9"/>
        <v>9.8593801639676233</v>
      </c>
      <c r="AI9">
        <f t="shared" si="10"/>
        <v>-3.3786457840591533</v>
      </c>
      <c r="AJ9" s="6">
        <f t="shared" si="11"/>
        <v>6.8138479121527267</v>
      </c>
    </row>
    <row r="10" spans="1:36" ht="16">
      <c r="A10" s="25" t="s">
        <v>74</v>
      </c>
      <c r="B10" s="19" t="s">
        <v>148</v>
      </c>
      <c r="C10" s="19">
        <v>6</v>
      </c>
      <c r="D10" s="33">
        <v>42954</v>
      </c>
      <c r="E10" s="10">
        <v>14.9322</v>
      </c>
      <c r="F10">
        <f>(1-E10/E4)*100</f>
        <v>36.659794863963754</v>
      </c>
      <c r="G10" s="10">
        <v>69.88</v>
      </c>
      <c r="H10" s="10">
        <v>24.37</v>
      </c>
      <c r="I10" s="10">
        <v>13.88</v>
      </c>
      <c r="J10" s="11" t="s">
        <v>69</v>
      </c>
      <c r="K10" s="10">
        <v>69.95</v>
      </c>
      <c r="L10" s="10">
        <v>17.920000000000002</v>
      </c>
      <c r="M10" s="10">
        <v>14.89</v>
      </c>
      <c r="N10" s="13"/>
      <c r="O10">
        <f t="shared" si="3"/>
        <v>-7.000000000000739E-2</v>
      </c>
      <c r="P10">
        <f t="shared" si="3"/>
        <v>6.4499999999999993</v>
      </c>
      <c r="Q10">
        <f t="shared" si="3"/>
        <v>-1.0099999999999998</v>
      </c>
      <c r="R10">
        <f t="shared" si="4"/>
        <v>4.9000000000010346E-3</v>
      </c>
      <c r="S10">
        <f t="shared" si="4"/>
        <v>41.602499999999992</v>
      </c>
      <c r="T10">
        <f t="shared" si="4"/>
        <v>1.0200999999999996</v>
      </c>
      <c r="U10">
        <f>SQRT(R10+S10+T10)</f>
        <v>6.5289738856883162</v>
      </c>
      <c r="V10">
        <f>(1-U10/U4)*100</f>
        <v>49.770005059003054</v>
      </c>
      <c r="W10" s="6">
        <f t="shared" si="6"/>
        <v>68.184218164551908</v>
      </c>
      <c r="X10" s="6">
        <f t="shared" si="8"/>
        <v>60</v>
      </c>
      <c r="Y10" s="3">
        <f>G10-K4</f>
        <v>1.769999999999996</v>
      </c>
      <c r="Z10" s="3">
        <f>H10-L4</f>
        <v>8.5200000000000014</v>
      </c>
      <c r="AA10" s="3">
        <f>I10-M4</f>
        <v>1.4700000000000006</v>
      </c>
      <c r="AB10" s="3">
        <f t="shared" si="1"/>
        <v>3.132899999999986</v>
      </c>
      <c r="AC10" s="3">
        <f>Z10*Z10</f>
        <v>72.590400000000017</v>
      </c>
      <c r="AD10" s="3">
        <f>AA10*AA10</f>
        <v>2.160900000000002</v>
      </c>
      <c r="AE10" s="3">
        <f t="shared" si="2"/>
        <v>8.8252025472506865</v>
      </c>
      <c r="AF10" s="3" t="e">
        <f>(1-AE10/AE4)*100</f>
        <v>#REF!</v>
      </c>
      <c r="AG10" s="8" t="e">
        <f t="shared" si="7"/>
        <v>#REF!</v>
      </c>
      <c r="AH10" s="55">
        <f t="shared" si="9"/>
        <v>11.697082234391075</v>
      </c>
      <c r="AI10">
        <f t="shared" si="10"/>
        <v>-17.099065547141869</v>
      </c>
      <c r="AJ10" s="6">
        <f t="shared" si="11"/>
        <v>-3.4018915543891763</v>
      </c>
    </row>
    <row r="11" spans="1:36" ht="16">
      <c r="A11" s="25" t="s">
        <v>74</v>
      </c>
      <c r="B11" s="19" t="s">
        <v>148</v>
      </c>
      <c r="C11" s="19">
        <v>7</v>
      </c>
      <c r="D11" s="36">
        <v>42992</v>
      </c>
      <c r="E11" s="16">
        <v>13.969200000000001</v>
      </c>
      <c r="F11">
        <f>(1-E11/E4)*100</f>
        <v>40.744699804026361</v>
      </c>
      <c r="G11" s="16">
        <v>63.09</v>
      </c>
      <c r="H11" s="16">
        <v>23.21</v>
      </c>
      <c r="I11" s="16">
        <v>12.9</v>
      </c>
      <c r="J11" s="19" t="s">
        <v>69</v>
      </c>
      <c r="K11" s="10">
        <v>60.79</v>
      </c>
      <c r="L11" s="10">
        <v>16.420000000000002</v>
      </c>
      <c r="M11" s="10">
        <v>13.38</v>
      </c>
      <c r="N11" s="13"/>
      <c r="O11">
        <f t="shared" si="3"/>
        <v>2.3000000000000043</v>
      </c>
      <c r="P11">
        <f t="shared" si="3"/>
        <v>6.7899999999999991</v>
      </c>
      <c r="Q11">
        <f t="shared" si="3"/>
        <v>-0.48000000000000043</v>
      </c>
      <c r="R11">
        <f t="shared" si="4"/>
        <v>5.2900000000000196</v>
      </c>
      <c r="S11">
        <f t="shared" si="0"/>
        <v>46.104099999999988</v>
      </c>
      <c r="T11">
        <f t="shared" si="0"/>
        <v>0.23040000000000041</v>
      </c>
      <c r="U11">
        <f t="shared" si="5"/>
        <v>7.1850191370656775</v>
      </c>
      <c r="V11">
        <f>(1-U11/U4)*100</f>
        <v>44.722787803320031</v>
      </c>
      <c r="W11" s="6">
        <f t="shared" si="6"/>
        <v>67.245321972891929</v>
      </c>
      <c r="X11" s="6">
        <f t="shared" si="8"/>
        <v>38</v>
      </c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H11" s="55">
        <f t="shared" si="9"/>
        <v>6.4491501587173978</v>
      </c>
      <c r="AI11">
        <f t="shared" si="10"/>
        <v>-10.048213744818767</v>
      </c>
      <c r="AJ11" s="6">
        <f t="shared" si="11"/>
        <v>-2.9510391934291262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-68.11</v>
      </c>
      <c r="Z12" s="3">
        <f>H12-L4</f>
        <v>-15.85</v>
      </c>
      <c r="AA12" s="3">
        <f>I12-M4</f>
        <v>-12.41</v>
      </c>
      <c r="AB12" s="3">
        <f t="shared" si="1"/>
        <v>4638.9721</v>
      </c>
      <c r="AC12" s="3">
        <f t="shared" si="1"/>
        <v>251.2225</v>
      </c>
      <c r="AD12" s="3">
        <f t="shared" si="1"/>
        <v>154.00810000000001</v>
      </c>
      <c r="AE12" s="3">
        <f t="shared" si="2"/>
        <v>71.022550644144005</v>
      </c>
      <c r="AF12" s="3">
        <f>(1-AE12/AE5)*100</f>
        <v>-695.99837365486178</v>
      </c>
      <c r="AG12" s="8">
        <f t="shared" si="7"/>
        <v>-695.99837365486178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-68.11</v>
      </c>
      <c r="Z13" s="3">
        <f>H13-L4</f>
        <v>-15.85</v>
      </c>
      <c r="AA13" s="3">
        <f>I13-M4</f>
        <v>-12.41</v>
      </c>
      <c r="AB13" s="3">
        <f t="shared" si="1"/>
        <v>4638.9721</v>
      </c>
      <c r="AC13" s="3">
        <f t="shared" si="1"/>
        <v>251.2225</v>
      </c>
      <c r="AD13" s="3">
        <f t="shared" si="1"/>
        <v>154.00810000000001</v>
      </c>
      <c r="AE13" s="3">
        <f t="shared" si="2"/>
        <v>71.022550644144005</v>
      </c>
      <c r="AF13" s="3">
        <f>(1-AE13/AE6)*100</f>
        <v>-554.47009427542696</v>
      </c>
      <c r="AG13" s="8">
        <f t="shared" si="7"/>
        <v>-554.47009427542696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-68.11</v>
      </c>
      <c r="Z14" s="3">
        <f>H14-L4</f>
        <v>-15.85</v>
      </c>
      <c r="AA14" s="3">
        <f>I14-M4</f>
        <v>-12.41</v>
      </c>
      <c r="AB14" s="3">
        <f t="shared" si="1"/>
        <v>4638.9721</v>
      </c>
      <c r="AC14" s="3">
        <f t="shared" si="1"/>
        <v>251.2225</v>
      </c>
      <c r="AD14" s="3">
        <f t="shared" si="1"/>
        <v>154.00810000000001</v>
      </c>
      <c r="AE14" s="3">
        <f t="shared" si="2"/>
        <v>71.022550644144005</v>
      </c>
      <c r="AF14" s="3">
        <f>(1-AE14/AE7)*100</f>
        <v>-659.44789738137274</v>
      </c>
      <c r="AG14" s="8">
        <f t="shared" si="7"/>
        <v>-659.44789738137274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-68.11</v>
      </c>
      <c r="Z15" s="3">
        <f>H15-L4</f>
        <v>-15.85</v>
      </c>
      <c r="AA15" s="3">
        <f>I15-M4</f>
        <v>-12.41</v>
      </c>
      <c r="AB15" s="3">
        <f t="shared" si="1"/>
        <v>4638.9721</v>
      </c>
      <c r="AC15" s="3">
        <f t="shared" si="1"/>
        <v>251.2225</v>
      </c>
      <c r="AD15" s="3">
        <f>AA15*AA15</f>
        <v>154.00810000000001</v>
      </c>
      <c r="AE15" s="3">
        <f t="shared" si="2"/>
        <v>71.022550644144005</v>
      </c>
      <c r="AF15" s="3">
        <f>(1-AE15/AE8)*100</f>
        <v>-745.23946539943825</v>
      </c>
      <c r="AG15" s="8">
        <f t="shared" si="7"/>
        <v>-745.23946539943825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94</v>
      </c>
      <c r="AJ17" s="6"/>
    </row>
    <row r="18" spans="1:36">
      <c r="A18" t="s">
        <v>95</v>
      </c>
      <c r="AJ18" s="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J18"/>
  <sheetViews>
    <sheetView zoomScale="150" zoomScaleNormal="100" workbookViewId="0">
      <selection activeCell="W5" sqref="W5:W11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140</v>
      </c>
      <c r="B4" s="11" t="s">
        <v>121</v>
      </c>
      <c r="C4" s="11">
        <v>0</v>
      </c>
      <c r="D4" s="33">
        <v>41652</v>
      </c>
      <c r="E4" s="10">
        <v>32.231000000000002</v>
      </c>
      <c r="F4" s="18">
        <f>(1-E4/E4)*100</f>
        <v>0</v>
      </c>
      <c r="G4">
        <v>65.989999999999995</v>
      </c>
      <c r="H4">
        <v>20.54</v>
      </c>
      <c r="I4">
        <v>11.75</v>
      </c>
      <c r="J4" s="11" t="s">
        <v>69</v>
      </c>
      <c r="K4">
        <v>77.27</v>
      </c>
      <c r="L4" s="10">
        <v>15.23</v>
      </c>
      <c r="M4" s="10">
        <v>15.81</v>
      </c>
      <c r="N4" s="13">
        <v>0</v>
      </c>
      <c r="O4">
        <f>G4-K4</f>
        <v>-11.280000000000001</v>
      </c>
      <c r="P4">
        <f>H4-L4</f>
        <v>5.3099999999999987</v>
      </c>
      <c r="Q4">
        <f>I4-M4</f>
        <v>-4.0600000000000005</v>
      </c>
      <c r="R4">
        <f>O4*O4</f>
        <v>127.23840000000003</v>
      </c>
      <c r="S4">
        <f t="shared" ref="S4:T16" si="0">P4*P4</f>
        <v>28.196099999999987</v>
      </c>
      <c r="T4">
        <f t="shared" si="0"/>
        <v>16.483600000000003</v>
      </c>
      <c r="U4">
        <f>SQRT(R4+S4+T4)</f>
        <v>13.111754268594268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140</v>
      </c>
      <c r="B5" s="11" t="s">
        <v>121</v>
      </c>
      <c r="C5" s="19">
        <v>1</v>
      </c>
      <c r="D5" s="37">
        <v>41708</v>
      </c>
      <c r="E5">
        <v>13.33</v>
      </c>
      <c r="F5" s="18">
        <f>(1-E5/E4)*100</f>
        <v>58.642300890447089</v>
      </c>
      <c r="G5">
        <v>69.05</v>
      </c>
      <c r="H5">
        <v>19.53</v>
      </c>
      <c r="I5">
        <v>10.95</v>
      </c>
      <c r="J5" s="11" t="s">
        <v>69</v>
      </c>
      <c r="K5">
        <v>79.89</v>
      </c>
      <c r="L5">
        <v>15.26</v>
      </c>
      <c r="M5">
        <v>14.82</v>
      </c>
      <c r="N5" s="17"/>
      <c r="O5">
        <f t="shared" ref="O5:Q16" si="3">G5-K5</f>
        <v>-10.840000000000003</v>
      </c>
      <c r="P5">
        <f t="shared" si="3"/>
        <v>4.2700000000000014</v>
      </c>
      <c r="Q5">
        <f t="shared" si="3"/>
        <v>-3.870000000000001</v>
      </c>
      <c r="R5">
        <f t="shared" ref="R5:T13" si="4">O5*O5</f>
        <v>117.50560000000007</v>
      </c>
      <c r="S5">
        <f t="shared" si="0"/>
        <v>18.232900000000011</v>
      </c>
      <c r="T5">
        <f t="shared" si="0"/>
        <v>14.976900000000008</v>
      </c>
      <c r="U5">
        <f t="shared" ref="U5:U14" si="5">SQRT(R5+S5+T5)</f>
        <v>12.276620056025196</v>
      </c>
      <c r="V5">
        <f>(1-U5/U4)*100</f>
        <v>6.3693552781828311</v>
      </c>
      <c r="W5" s="6">
        <f>(F5*100+((100-F5)*V5))/100</f>
        <v>61.276519681616364</v>
      </c>
      <c r="X5" s="6">
        <f>D5-D4</f>
        <v>56</v>
      </c>
      <c r="Y5" s="3">
        <f>G11-E4</f>
        <v>34.898999999999994</v>
      </c>
      <c r="Z5" s="3">
        <f>H11-L4</f>
        <v>2.9299999999999997</v>
      </c>
      <c r="AA5" s="3">
        <f>I11-M4</f>
        <v>-0.71000000000000085</v>
      </c>
      <c r="AB5" s="3">
        <f t="shared" si="1"/>
        <v>1217.9402009999997</v>
      </c>
      <c r="AC5" s="3">
        <f t="shared" si="1"/>
        <v>8.5848999999999975</v>
      </c>
      <c r="AD5" s="3">
        <f t="shared" si="1"/>
        <v>0.50410000000000121</v>
      </c>
      <c r="AE5" s="3">
        <f t="shared" si="2"/>
        <v>35.028976590816924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58.642300890447089</v>
      </c>
      <c r="AI5">
        <f>(1-U5/U4)*100</f>
        <v>6.3693552781828311</v>
      </c>
      <c r="AJ5" s="6">
        <f>(AH5*100+((100-AH5)*AI5))/100</f>
        <v>61.276519681616364</v>
      </c>
    </row>
    <row r="6" spans="1:36" ht="16">
      <c r="A6" s="11" t="s">
        <v>140</v>
      </c>
      <c r="B6" s="11" t="s">
        <v>121</v>
      </c>
      <c r="C6" s="19">
        <v>2</v>
      </c>
      <c r="D6" s="36">
        <v>41757</v>
      </c>
      <c r="E6" s="16">
        <v>9.5</v>
      </c>
      <c r="F6" s="18">
        <f>(1-E6/E4)*100</f>
        <v>70.525270702119087</v>
      </c>
      <c r="G6" s="16">
        <v>70.790000000000006</v>
      </c>
      <c r="H6" s="16">
        <v>29.3</v>
      </c>
      <c r="I6" s="16">
        <v>12.1</v>
      </c>
      <c r="J6" s="19" t="s">
        <v>69</v>
      </c>
      <c r="K6" s="16">
        <v>78.19</v>
      </c>
      <c r="L6" s="16">
        <v>18.11</v>
      </c>
      <c r="M6" s="16">
        <v>15.11</v>
      </c>
      <c r="N6" s="17"/>
      <c r="O6">
        <f>G6-K6</f>
        <v>-7.3999999999999915</v>
      </c>
      <c r="P6">
        <f t="shared" si="3"/>
        <v>11.190000000000001</v>
      </c>
      <c r="Q6">
        <f t="shared" si="3"/>
        <v>-3.01</v>
      </c>
      <c r="R6">
        <f t="shared" si="4"/>
        <v>54.759999999999877</v>
      </c>
      <c r="S6">
        <f t="shared" si="0"/>
        <v>125.21610000000003</v>
      </c>
      <c r="T6">
        <f t="shared" si="0"/>
        <v>9.0600999999999985</v>
      </c>
      <c r="U6">
        <f t="shared" si="5"/>
        <v>13.749043603101995</v>
      </c>
      <c r="V6">
        <f>(1-U6/U4)*100</f>
        <v>-4.8604429388536152</v>
      </c>
      <c r="W6" s="6">
        <f>(F6*100+((100-F6)*V6))/100</f>
        <v>69.092668303214012</v>
      </c>
      <c r="X6" s="6">
        <f t="shared" ref="X6:X11" si="7">D6-D5</f>
        <v>49</v>
      </c>
      <c r="Y6" s="3">
        <f>G6-E4</f>
        <v>38.559000000000005</v>
      </c>
      <c r="Z6" s="3">
        <f>H6-L4</f>
        <v>14.07</v>
      </c>
      <c r="AA6" s="3">
        <f>I6-M4</f>
        <v>-3.7100000000000009</v>
      </c>
      <c r="AB6" s="3">
        <f t="shared" si="1"/>
        <v>1486.7964810000003</v>
      </c>
      <c r="AC6" s="3">
        <f t="shared" si="1"/>
        <v>197.9649</v>
      </c>
      <c r="AD6" s="3">
        <f t="shared" si="1"/>
        <v>13.764100000000006</v>
      </c>
      <c r="AE6" s="3">
        <f t="shared" si="2"/>
        <v>41.213171207758329</v>
      </c>
      <c r="AF6" s="3" t="e">
        <f>(1-AE6/AE4)*100</f>
        <v>#REF!</v>
      </c>
      <c r="AG6" s="8" t="e">
        <f t="shared" si="6"/>
        <v>#REF!</v>
      </c>
      <c r="AH6" s="55">
        <f>(1-E6/E5)*100</f>
        <v>28.732183045761438</v>
      </c>
      <c r="AI6">
        <f t="shared" ref="AI6:AI11" si="8">(1-U6/U5)*100</f>
        <v>-11.993720913063143</v>
      </c>
      <c r="AJ6" s="6">
        <f t="shared" ref="AJ6:AJ11" si="9">(AH6*100+((100-AH6)*AI6))/100</f>
        <v>20.184519979437368</v>
      </c>
    </row>
    <row r="7" spans="1:36" ht="16">
      <c r="A7" s="11" t="s">
        <v>143</v>
      </c>
      <c r="B7" s="11"/>
      <c r="C7" s="19">
        <v>3</v>
      </c>
      <c r="D7" s="33">
        <v>41789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6" si="10">(F7*100+((100-F7)*V7))/100</f>
        <v>100</v>
      </c>
      <c r="X7" s="6">
        <f t="shared" si="7"/>
        <v>32</v>
      </c>
      <c r="Y7" s="3">
        <f>G7-E4</f>
        <v>-32.231000000000002</v>
      </c>
      <c r="Z7" s="3">
        <f>H7-L4</f>
        <v>-15.23</v>
      </c>
      <c r="AA7" s="3">
        <f>I7-M4</f>
        <v>-15.81</v>
      </c>
      <c r="AB7" s="3">
        <f t="shared" si="1"/>
        <v>1038.8373610000001</v>
      </c>
      <c r="AC7" s="3">
        <f t="shared" si="1"/>
        <v>231.9529</v>
      </c>
      <c r="AD7" s="3">
        <f t="shared" si="1"/>
        <v>249.95610000000002</v>
      </c>
      <c r="AE7" s="3">
        <f t="shared" si="2"/>
        <v>38.996748082372207</v>
      </c>
      <c r="AF7" s="3" t="e">
        <f>(1-AE7/AE4)*100</f>
        <v>#REF!</v>
      </c>
      <c r="AG7" s="8" t="e">
        <f t="shared" si="6"/>
        <v>#REF!</v>
      </c>
      <c r="AH7" s="55"/>
      <c r="AJ7" s="6">
        <f t="shared" si="9"/>
        <v>0</v>
      </c>
    </row>
    <row r="8" spans="1:36" ht="16">
      <c r="A8" s="11" t="s">
        <v>140</v>
      </c>
      <c r="B8" s="11" t="s">
        <v>121</v>
      </c>
      <c r="C8" s="19">
        <v>4</v>
      </c>
      <c r="D8" s="33">
        <v>41834</v>
      </c>
      <c r="E8" s="10">
        <v>4.4980000000000002</v>
      </c>
      <c r="F8">
        <f>(1-E8/E4)*100</f>
        <v>86.044491328224382</v>
      </c>
      <c r="G8" s="10">
        <v>66.959999999999994</v>
      </c>
      <c r="H8" s="10">
        <v>19.75</v>
      </c>
      <c r="I8" s="10">
        <v>12.18</v>
      </c>
      <c r="J8" s="11" t="s">
        <v>69</v>
      </c>
      <c r="K8" s="10">
        <v>75.400000000000006</v>
      </c>
      <c r="L8" s="10">
        <v>16.82</v>
      </c>
      <c r="M8" s="10">
        <v>15.21</v>
      </c>
      <c r="N8" s="13"/>
      <c r="O8">
        <f t="shared" si="3"/>
        <v>-8.4400000000000119</v>
      </c>
      <c r="P8">
        <f t="shared" si="3"/>
        <v>2.9299999999999997</v>
      </c>
      <c r="Q8">
        <f t="shared" si="3"/>
        <v>-3.0300000000000011</v>
      </c>
      <c r="R8">
        <f t="shared" si="4"/>
        <v>71.233600000000195</v>
      </c>
      <c r="S8">
        <f t="shared" si="0"/>
        <v>8.5848999999999975</v>
      </c>
      <c r="T8">
        <f t="shared" si="0"/>
        <v>9.1809000000000065</v>
      </c>
      <c r="U8">
        <f t="shared" si="5"/>
        <v>9.4339493320666197</v>
      </c>
      <c r="V8">
        <f>(1-U8/U4)*100</f>
        <v>28.049678640918817</v>
      </c>
      <c r="W8" s="6">
        <f t="shared" si="10"/>
        <v>89.958966663362986</v>
      </c>
      <c r="X8" s="6">
        <f t="shared" si="7"/>
        <v>45</v>
      </c>
      <c r="Y8" s="3">
        <f>G8-E4</f>
        <v>34.728999999999992</v>
      </c>
      <c r="Z8" s="3">
        <f>H8-L4</f>
        <v>4.5199999999999996</v>
      </c>
      <c r="AA8" s="3">
        <f>I8-M4</f>
        <v>-3.6300000000000008</v>
      </c>
      <c r="AB8" s="3">
        <f t="shared" si="1"/>
        <v>1206.1034409999995</v>
      </c>
      <c r="AC8" s="3">
        <f t="shared" si="1"/>
        <v>20.430399999999995</v>
      </c>
      <c r="AD8" s="3">
        <f t="shared" si="1"/>
        <v>13.176900000000005</v>
      </c>
      <c r="AE8" s="3">
        <f t="shared" si="2"/>
        <v>35.20952628195954</v>
      </c>
      <c r="AF8" s="3" t="e">
        <f>(1-AE8/AE4)*100</f>
        <v>#REF!</v>
      </c>
      <c r="AG8" s="8" t="e">
        <f t="shared" si="6"/>
        <v>#REF!</v>
      </c>
      <c r="AH8" s="55"/>
      <c r="AJ8" s="6">
        <f t="shared" si="9"/>
        <v>0</v>
      </c>
    </row>
    <row r="9" spans="1:36" ht="16">
      <c r="A9" s="11" t="s">
        <v>140</v>
      </c>
      <c r="B9" s="11" t="s">
        <v>121</v>
      </c>
      <c r="C9" s="19">
        <v>5</v>
      </c>
      <c r="D9" s="33">
        <v>41911</v>
      </c>
      <c r="E9" s="10">
        <v>3.4</v>
      </c>
      <c r="F9">
        <f>(1-E9/E4)*100</f>
        <v>89.451149514442619</v>
      </c>
      <c r="G9" s="10">
        <v>67.14</v>
      </c>
      <c r="H9" s="10">
        <v>20.47</v>
      </c>
      <c r="I9" s="10">
        <v>13.41</v>
      </c>
      <c r="J9" s="11" t="s">
        <v>69</v>
      </c>
      <c r="K9" s="10">
        <v>76.52</v>
      </c>
      <c r="L9" s="10">
        <v>18.82</v>
      </c>
      <c r="M9" s="10">
        <v>18.21</v>
      </c>
      <c r="N9" s="13"/>
      <c r="O9">
        <f t="shared" si="3"/>
        <v>-9.3799999999999955</v>
      </c>
      <c r="P9">
        <f t="shared" si="3"/>
        <v>1.6499999999999986</v>
      </c>
      <c r="Q9">
        <f t="shared" si="3"/>
        <v>-4.8000000000000007</v>
      </c>
      <c r="R9">
        <f t="shared" si="4"/>
        <v>87.984399999999908</v>
      </c>
      <c r="S9">
        <f t="shared" si="4"/>
        <v>2.7224999999999953</v>
      </c>
      <c r="T9">
        <f t="shared" si="4"/>
        <v>23.040000000000006</v>
      </c>
      <c r="U9">
        <f>SQRT(R9+S9+T9)</f>
        <v>10.665219172619</v>
      </c>
      <c r="V9">
        <f>(1-U9/U4)*100</f>
        <v>18.659098133308472</v>
      </c>
      <c r="W9" s="6">
        <f t="shared" si="10"/>
        <v>91.419469878478765</v>
      </c>
      <c r="X9" s="6">
        <f t="shared" si="7"/>
        <v>77</v>
      </c>
      <c r="Y9" s="3">
        <f>G9-E4</f>
        <v>34.908999999999999</v>
      </c>
      <c r="Z9" s="3">
        <f>H9-L4</f>
        <v>5.2399999999999984</v>
      </c>
      <c r="AA9" s="3">
        <f>I9-M4</f>
        <v>-2.4000000000000004</v>
      </c>
      <c r="AB9" s="3">
        <f t="shared" si="1"/>
        <v>1218.638281</v>
      </c>
      <c r="AC9" s="3">
        <f>Z9*Z9</f>
        <v>27.457599999999985</v>
      </c>
      <c r="AD9" s="3">
        <f>AA9*AA9</f>
        <v>5.7600000000000016</v>
      </c>
      <c r="AE9" s="3">
        <f t="shared" si="2"/>
        <v>35.381575445420744</v>
      </c>
      <c r="AF9" s="3" t="e">
        <f>(1-AE9/AE4)*100</f>
        <v>#REF!</v>
      </c>
      <c r="AG9" s="8" t="e">
        <f t="shared" si="6"/>
        <v>#REF!</v>
      </c>
      <c r="AH9" s="55">
        <f t="shared" ref="AH9:AH11" si="11">(1-E9/E8)*100</f>
        <v>24.410849266340605</v>
      </c>
      <c r="AI9">
        <f t="shared" si="8"/>
        <v>-13.051478200833809</v>
      </c>
      <c r="AJ9" s="6">
        <f t="shared" si="9"/>
        <v>14.54534773614164</v>
      </c>
    </row>
    <row r="10" spans="1:36" ht="16">
      <c r="A10" s="11" t="s">
        <v>140</v>
      </c>
      <c r="B10" s="11" t="s">
        <v>121</v>
      </c>
      <c r="C10" s="19">
        <v>6</v>
      </c>
      <c r="D10" s="33">
        <v>41968</v>
      </c>
      <c r="E10" s="10">
        <v>2.4689999999999999</v>
      </c>
      <c r="F10">
        <f>(1-E10/E4)*100</f>
        <v>92.339672985634948</v>
      </c>
      <c r="G10" s="10">
        <v>70.81</v>
      </c>
      <c r="H10" s="10">
        <v>18.73</v>
      </c>
      <c r="I10" s="10">
        <v>14.07</v>
      </c>
      <c r="J10" s="11" t="s">
        <v>69</v>
      </c>
      <c r="K10" s="10">
        <v>75.489999999999995</v>
      </c>
      <c r="L10" s="10">
        <v>19.16</v>
      </c>
      <c r="M10" s="10">
        <v>19.88</v>
      </c>
      <c r="N10" s="13"/>
      <c r="O10">
        <f t="shared" si="3"/>
        <v>-4.6799999999999926</v>
      </c>
      <c r="P10">
        <f t="shared" si="3"/>
        <v>-0.42999999999999972</v>
      </c>
      <c r="Q10">
        <f t="shared" si="3"/>
        <v>-5.8099999999999987</v>
      </c>
      <c r="R10">
        <f t="shared" si="4"/>
        <v>21.902399999999933</v>
      </c>
      <c r="S10">
        <f t="shared" si="4"/>
        <v>0.18489999999999976</v>
      </c>
      <c r="T10">
        <f t="shared" si="4"/>
        <v>33.756099999999982</v>
      </c>
      <c r="U10">
        <f>SQRT(R10+S10+T10)</f>
        <v>7.4728441707291022</v>
      </c>
      <c r="V10">
        <f>(1-U10/U4)*100</f>
        <v>43.00652668096199</v>
      </c>
      <c r="W10" s="6">
        <f t="shared" si="10"/>
        <v>95.63411356691681</v>
      </c>
      <c r="X10" s="6">
        <f t="shared" si="7"/>
        <v>57</v>
      </c>
      <c r="Y10" s="3">
        <f>G10-E4</f>
        <v>38.579000000000001</v>
      </c>
      <c r="Z10" s="3">
        <f>H10-L4</f>
        <v>3.5</v>
      </c>
      <c r="AA10" s="3">
        <f>I10-M4</f>
        <v>-1.7400000000000002</v>
      </c>
      <c r="AB10" s="3">
        <f t="shared" si="1"/>
        <v>1488.3392410000001</v>
      </c>
      <c r="AC10" s="3">
        <f>Z10*Z10</f>
        <v>12.25</v>
      </c>
      <c r="AD10" s="3">
        <f>AA10*AA10</f>
        <v>3.027600000000001</v>
      </c>
      <c r="AE10" s="3">
        <f t="shared" si="2"/>
        <v>38.776498565497114</v>
      </c>
      <c r="AF10" s="3" t="e">
        <f>(1-AE10/AE4)*100</f>
        <v>#REF!</v>
      </c>
      <c r="AG10" s="8" t="e">
        <f t="shared" si="6"/>
        <v>#REF!</v>
      </c>
      <c r="AH10" s="55">
        <f t="shared" si="11"/>
        <v>27.382352941176467</v>
      </c>
      <c r="AI10">
        <f t="shared" si="8"/>
        <v>29.932577570330075</v>
      </c>
      <c r="AJ10" s="6">
        <f t="shared" si="9"/>
        <v>49.118686476807341</v>
      </c>
    </row>
    <row r="11" spans="1:36" ht="16">
      <c r="A11" s="11" t="s">
        <v>140</v>
      </c>
      <c r="B11" s="11" t="s">
        <v>121</v>
      </c>
      <c r="C11" s="19">
        <v>7</v>
      </c>
      <c r="D11" s="36">
        <v>42059</v>
      </c>
      <c r="E11" s="16">
        <v>3.6213000000000002</v>
      </c>
      <c r="F11">
        <f>(1-E11/E4)*100</f>
        <v>88.764543451956186</v>
      </c>
      <c r="G11" s="16">
        <v>67.13</v>
      </c>
      <c r="H11" s="16">
        <v>18.16</v>
      </c>
      <c r="I11" s="16">
        <v>15.1</v>
      </c>
      <c r="J11" s="19" t="s">
        <v>69</v>
      </c>
      <c r="K11" s="10">
        <v>71.989999999999995</v>
      </c>
      <c r="L11" s="10">
        <v>17.989999999999998</v>
      </c>
      <c r="M11" s="10">
        <v>19.57</v>
      </c>
      <c r="N11" s="13"/>
      <c r="O11">
        <f t="shared" si="3"/>
        <v>-4.8599999999999994</v>
      </c>
      <c r="P11">
        <f t="shared" si="3"/>
        <v>0.17000000000000171</v>
      </c>
      <c r="Q11">
        <f t="shared" si="3"/>
        <v>-4.4700000000000006</v>
      </c>
      <c r="R11">
        <f t="shared" si="4"/>
        <v>23.619599999999995</v>
      </c>
      <c r="S11">
        <f t="shared" si="0"/>
        <v>2.8900000000000581E-2</v>
      </c>
      <c r="T11">
        <f t="shared" si="0"/>
        <v>19.980900000000005</v>
      </c>
      <c r="U11">
        <f t="shared" si="5"/>
        <v>6.6052554833253803</v>
      </c>
      <c r="V11">
        <f>(1-U11/U4)*100</f>
        <v>49.623403947200885</v>
      </c>
      <c r="W11" s="6">
        <f t="shared" si="10"/>
        <v>94.339959440104195</v>
      </c>
      <c r="X11" s="6">
        <f t="shared" si="7"/>
        <v>91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>
        <f t="shared" si="11"/>
        <v>-46.670716889428945</v>
      </c>
      <c r="AI11">
        <f t="shared" si="8"/>
        <v>11.609885976239676</v>
      </c>
      <c r="AJ11" s="6">
        <f t="shared" si="9"/>
        <v>-29.642413898032942</v>
      </c>
    </row>
    <row r="12" spans="1:36">
      <c r="A12" s="11"/>
      <c r="B12" s="11"/>
      <c r="C12" s="11">
        <v>8</v>
      </c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/>
      <c r="Y12" s="3">
        <f>G12-E4</f>
        <v>-32.231000000000002</v>
      </c>
      <c r="Z12" s="3">
        <f>H12-L4</f>
        <v>-15.23</v>
      </c>
      <c r="AA12" s="3">
        <f>I12-M4</f>
        <v>-15.81</v>
      </c>
      <c r="AB12" s="3">
        <f t="shared" si="1"/>
        <v>1038.8373610000001</v>
      </c>
      <c r="AC12" s="3">
        <f t="shared" si="1"/>
        <v>231.9529</v>
      </c>
      <c r="AD12" s="3">
        <f t="shared" si="1"/>
        <v>249.95610000000002</v>
      </c>
      <c r="AE12" s="3">
        <f t="shared" si="2"/>
        <v>38.996748082372207</v>
      </c>
      <c r="AF12" s="3">
        <f>(1-AE12/AE5)*100</f>
        <v>-11.327112230265545</v>
      </c>
      <c r="AG12" s="8">
        <f t="shared" si="6"/>
        <v>-11.327112230265545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/>
      <c r="Y13" s="3">
        <f>G13-E4</f>
        <v>-32.231000000000002</v>
      </c>
      <c r="Z13" s="3">
        <f>H13-L4</f>
        <v>-15.23</v>
      </c>
      <c r="AA13" s="3">
        <f>I13-M4</f>
        <v>-15.81</v>
      </c>
      <c r="AB13" s="3">
        <f t="shared" si="1"/>
        <v>1038.8373610000001</v>
      </c>
      <c r="AC13" s="3">
        <f t="shared" si="1"/>
        <v>231.9529</v>
      </c>
      <c r="AD13" s="3">
        <f t="shared" si="1"/>
        <v>249.95610000000002</v>
      </c>
      <c r="AE13" s="3">
        <f t="shared" si="2"/>
        <v>38.996748082372207</v>
      </c>
      <c r="AF13" s="3">
        <f>(1-AE13/AE6)*100</f>
        <v>5.3779485063476073</v>
      </c>
      <c r="AG13" s="8">
        <f t="shared" si="6"/>
        <v>5.3779485063476065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10"/>
        <v>100</v>
      </c>
      <c r="X14" s="6"/>
      <c r="Y14" s="3">
        <f>G14-E4</f>
        <v>-32.231000000000002</v>
      </c>
      <c r="Z14" s="3">
        <f>H14-L4</f>
        <v>-15.23</v>
      </c>
      <c r="AA14" s="3">
        <f>I14-M4</f>
        <v>-15.81</v>
      </c>
      <c r="AB14" s="3">
        <f t="shared" si="1"/>
        <v>1038.8373610000001</v>
      </c>
      <c r="AC14" s="3">
        <f t="shared" si="1"/>
        <v>231.9529</v>
      </c>
      <c r="AD14" s="3">
        <f t="shared" si="1"/>
        <v>249.95610000000002</v>
      </c>
      <c r="AE14" s="3">
        <f t="shared" si="2"/>
        <v>38.996748082372207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-32.231000000000002</v>
      </c>
      <c r="Z15" s="3">
        <f>H15-L4</f>
        <v>-15.23</v>
      </c>
      <c r="AA15" s="3">
        <f>I15-M4</f>
        <v>-15.81</v>
      </c>
      <c r="AB15" s="3">
        <f t="shared" si="1"/>
        <v>1038.8373610000001</v>
      </c>
      <c r="AC15" s="3">
        <f t="shared" si="1"/>
        <v>231.9529</v>
      </c>
      <c r="AD15" s="3">
        <f>AA15*AA15</f>
        <v>249.95610000000002</v>
      </c>
      <c r="AE15" s="3">
        <f t="shared" si="2"/>
        <v>38.996748082372207</v>
      </c>
      <c r="AF15" s="3">
        <f>(1-AE15/AE8)*100</f>
        <v>-10.756241847971527</v>
      </c>
      <c r="AG15" s="8">
        <f t="shared" si="6"/>
        <v>-10.756241847971529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122</v>
      </c>
      <c r="AJ17" s="6"/>
    </row>
    <row r="18" spans="1:36">
      <c r="AJ18" s="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J18"/>
  <sheetViews>
    <sheetView topLeftCell="U1" zoomScale="161" zoomScaleNormal="110" workbookViewId="0">
      <selection activeCell="W5" sqref="W5:W8"/>
    </sheetView>
  </sheetViews>
  <sheetFormatPr baseColWidth="10" defaultColWidth="8.83203125" defaultRowHeight="14"/>
  <cols>
    <col min="3" max="3" width="9" bestFit="1" customWidth="1"/>
    <col min="4" max="4" width="11.83203125" customWidth="1"/>
    <col min="5" max="5" width="9" bestFit="1" customWidth="1"/>
    <col min="6" max="6" width="9.33203125" bestFit="1" customWidth="1"/>
    <col min="7" max="9" width="9" bestFit="1" customWidth="1"/>
    <col min="11" max="22" width="9" bestFit="1" customWidth="1"/>
    <col min="23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97</v>
      </c>
      <c r="B4" s="11" t="s">
        <v>98</v>
      </c>
      <c r="C4" s="11">
        <v>0</v>
      </c>
      <c r="D4" s="33">
        <v>42646</v>
      </c>
      <c r="E4">
        <v>68.566800000000001</v>
      </c>
      <c r="F4" s="18">
        <f>(1-E4/E4)*100</f>
        <v>0</v>
      </c>
      <c r="G4">
        <v>57.1</v>
      </c>
      <c r="H4">
        <v>28.9</v>
      </c>
      <c r="I4">
        <v>12.34</v>
      </c>
      <c r="J4" s="11" t="s">
        <v>69</v>
      </c>
      <c r="K4" s="10">
        <v>63.72</v>
      </c>
      <c r="L4" s="10">
        <v>17.07</v>
      </c>
      <c r="M4" s="10">
        <v>17.239999999999998</v>
      </c>
      <c r="N4" s="13">
        <v>0</v>
      </c>
      <c r="O4">
        <f>G4-K4</f>
        <v>-6.6199999999999974</v>
      </c>
      <c r="P4">
        <f>H4-L4</f>
        <v>11.829999999999998</v>
      </c>
      <c r="Q4">
        <f>I4-M4</f>
        <v>-4.8999999999999986</v>
      </c>
      <c r="R4">
        <f>O4*O4</f>
        <v>43.824399999999969</v>
      </c>
      <c r="S4">
        <f t="shared" ref="S4:T16" si="0">P4*P4</f>
        <v>139.94889999999995</v>
      </c>
      <c r="T4">
        <f t="shared" si="0"/>
        <v>24.009999999999987</v>
      </c>
      <c r="U4">
        <f>SQRT(R4+S4+T4)</f>
        <v>14.41469042331468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97</v>
      </c>
      <c r="B5" s="11" t="s">
        <v>98</v>
      </c>
      <c r="C5" s="19">
        <v>0</v>
      </c>
      <c r="D5" s="37">
        <v>42689</v>
      </c>
      <c r="E5">
        <v>56.584299999999999</v>
      </c>
      <c r="F5" s="18">
        <f>(1-E5/E4)*100</f>
        <v>17.475658773633885</v>
      </c>
      <c r="G5">
        <v>56.75</v>
      </c>
      <c r="H5">
        <v>29.62</v>
      </c>
      <c r="I5">
        <v>12.25</v>
      </c>
      <c r="J5" s="11" t="s">
        <v>69</v>
      </c>
      <c r="K5">
        <v>64.36</v>
      </c>
      <c r="L5">
        <v>17.7</v>
      </c>
      <c r="M5">
        <v>17.64</v>
      </c>
      <c r="N5" s="17"/>
      <c r="O5">
        <f t="shared" ref="O5:Q16" si="3">G5-K5</f>
        <v>-7.6099999999999994</v>
      </c>
      <c r="P5">
        <f t="shared" si="3"/>
        <v>11.920000000000002</v>
      </c>
      <c r="Q5">
        <f t="shared" si="3"/>
        <v>-5.3900000000000006</v>
      </c>
      <c r="R5">
        <f t="shared" ref="R5:T13" si="4">O5*O5</f>
        <v>57.912099999999988</v>
      </c>
      <c r="S5">
        <f t="shared" si="0"/>
        <v>142.08640000000005</v>
      </c>
      <c r="T5">
        <f t="shared" si="0"/>
        <v>29.052100000000006</v>
      </c>
      <c r="U5">
        <f t="shared" ref="U5:U14" si="5">SQRT(R5+S5+T5)</f>
        <v>15.134417729136461</v>
      </c>
      <c r="V5">
        <f>(1-U5/U4)*100</f>
        <v>-4.9930125773473222</v>
      </c>
      <c r="W5" s="6">
        <f t="shared" ref="W5:W16" si="6">(F5*100+((100-F5)*V5))/100</f>
        <v>13.355208036828403</v>
      </c>
      <c r="X5" s="6">
        <f>D5-D4</f>
        <v>43</v>
      </c>
      <c r="Y5" s="3">
        <f>G11-K4</f>
        <v>-63.72</v>
      </c>
      <c r="Z5" s="3">
        <f>H11-L4</f>
        <v>-17.07</v>
      </c>
      <c r="AA5" s="3">
        <f>I11-M4</f>
        <v>-17.239999999999998</v>
      </c>
      <c r="AB5" s="3">
        <f t="shared" si="1"/>
        <v>4060.2383999999997</v>
      </c>
      <c r="AC5" s="3">
        <f t="shared" si="1"/>
        <v>291.38490000000002</v>
      </c>
      <c r="AD5" s="3">
        <f t="shared" si="1"/>
        <v>297.21759999999995</v>
      </c>
      <c r="AE5" s="3">
        <f t="shared" si="2"/>
        <v>68.182409021682417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17.475658773633885</v>
      </c>
      <c r="AI5">
        <f>(1-U5/U4)*100</f>
        <v>-4.9930125773473222</v>
      </c>
      <c r="AJ5" s="6">
        <f>(AH5*100+((100-AH5)*AI5))/100</f>
        <v>13.355208036828403</v>
      </c>
    </row>
    <row r="6" spans="1:36" ht="16">
      <c r="A6" s="11" t="s">
        <v>97</v>
      </c>
      <c r="B6" s="11" t="s">
        <v>98</v>
      </c>
      <c r="C6" s="19">
        <v>1</v>
      </c>
      <c r="D6" s="36">
        <v>42716</v>
      </c>
      <c r="E6" s="16">
        <v>50.964799999999997</v>
      </c>
      <c r="F6" s="18">
        <f>(1-E6/E4)*100</f>
        <v>25.671316147173272</v>
      </c>
      <c r="G6" s="16">
        <v>59.81</v>
      </c>
      <c r="H6" s="16">
        <v>25.96</v>
      </c>
      <c r="I6" s="16">
        <v>13.87</v>
      </c>
      <c r="J6" s="19" t="s">
        <v>69</v>
      </c>
      <c r="K6" s="16">
        <v>65.069999999999993</v>
      </c>
      <c r="L6" s="16">
        <v>15.72</v>
      </c>
      <c r="M6" s="16">
        <v>16.91</v>
      </c>
      <c r="N6" s="17"/>
      <c r="O6">
        <f>G6-K6</f>
        <v>-5.2599999999999909</v>
      </c>
      <c r="P6">
        <f t="shared" si="3"/>
        <v>10.24</v>
      </c>
      <c r="Q6">
        <f t="shared" si="3"/>
        <v>-3.0400000000000009</v>
      </c>
      <c r="R6">
        <f t="shared" si="4"/>
        <v>27.667599999999904</v>
      </c>
      <c r="S6">
        <f t="shared" si="0"/>
        <v>104.85760000000001</v>
      </c>
      <c r="T6">
        <f t="shared" si="0"/>
        <v>9.2416000000000054</v>
      </c>
      <c r="U6">
        <f t="shared" si="5"/>
        <v>11.906586412570141</v>
      </c>
      <c r="V6">
        <f>(1-U6/U4)*100</f>
        <v>17.399638404220386</v>
      </c>
      <c r="W6" s="6">
        <f>(F6*100+((100-F6)*V6))/100</f>
        <v>38.604238368181271</v>
      </c>
      <c r="X6" s="6">
        <f t="shared" ref="X6:X8" si="8">D6-D5</f>
        <v>27</v>
      </c>
      <c r="Y6" s="3">
        <f>G6-K4</f>
        <v>-3.9099999999999966</v>
      </c>
      <c r="Z6" s="3">
        <f>H6-L4</f>
        <v>8.89</v>
      </c>
      <c r="AA6" s="3">
        <f>I6-M4</f>
        <v>-3.3699999999999992</v>
      </c>
      <c r="AB6" s="3">
        <f t="shared" si="1"/>
        <v>15.288099999999973</v>
      </c>
      <c r="AC6" s="3">
        <f t="shared" si="1"/>
        <v>79.032100000000014</v>
      </c>
      <c r="AD6" s="3">
        <f t="shared" si="1"/>
        <v>11.356899999999994</v>
      </c>
      <c r="AE6" s="3">
        <f t="shared" si="2"/>
        <v>10.27993677023356</v>
      </c>
      <c r="AF6" s="3" t="e">
        <f>(1-AE6/AE4)*100</f>
        <v>#REF!</v>
      </c>
      <c r="AG6" s="8" t="e">
        <f t="shared" si="7"/>
        <v>#REF!</v>
      </c>
      <c r="AH6" s="55">
        <f>(1-E6/E5)*100</f>
        <v>9.931199997172369</v>
      </c>
      <c r="AI6">
        <f t="shared" ref="AI6:AI8" si="9">(1-U6/U5)*100</f>
        <v>21.327753563668118</v>
      </c>
      <c r="AJ6" s="6">
        <f t="shared" ref="AJ6:AJ8" si="10">(AH6*100+((100-AH6)*AI6))/100</f>
        <v>29.140851699528547</v>
      </c>
    </row>
    <row r="7" spans="1:36" ht="16">
      <c r="A7" s="11" t="s">
        <v>97</v>
      </c>
      <c r="B7" s="11" t="s">
        <v>98</v>
      </c>
      <c r="C7" s="19">
        <v>2</v>
      </c>
      <c r="D7" s="33">
        <v>42752</v>
      </c>
      <c r="E7" s="10">
        <v>45.304499999999997</v>
      </c>
      <c r="F7" s="18">
        <f>(1-E7/E4)*100</f>
        <v>33.926477537233765</v>
      </c>
      <c r="G7" s="10">
        <v>58.85</v>
      </c>
      <c r="H7" s="10">
        <v>27.38</v>
      </c>
      <c r="I7" s="10">
        <v>14.41</v>
      </c>
      <c r="J7" s="11" t="s">
        <v>69</v>
      </c>
      <c r="K7" s="10">
        <v>66.02</v>
      </c>
      <c r="L7" s="10">
        <v>18.16</v>
      </c>
      <c r="M7" s="10">
        <v>16.5</v>
      </c>
      <c r="N7" s="13"/>
      <c r="O7">
        <f t="shared" si="3"/>
        <v>-7.1699999999999946</v>
      </c>
      <c r="P7">
        <f t="shared" si="3"/>
        <v>9.2199999999999989</v>
      </c>
      <c r="Q7">
        <f t="shared" si="3"/>
        <v>-2.09</v>
      </c>
      <c r="R7">
        <f t="shared" si="4"/>
        <v>51.408899999999925</v>
      </c>
      <c r="S7">
        <f t="shared" si="0"/>
        <v>85.00839999999998</v>
      </c>
      <c r="T7">
        <f t="shared" si="0"/>
        <v>4.3680999999999992</v>
      </c>
      <c r="U7">
        <f t="shared" si="5"/>
        <v>11.865302356029529</v>
      </c>
      <c r="V7">
        <f>(1-U7/U4)*100</f>
        <v>17.686041062399138</v>
      </c>
      <c r="W7" s="6">
        <f t="shared" si="6"/>
        <v>45.612267851372117</v>
      </c>
      <c r="X7" s="6">
        <f t="shared" si="8"/>
        <v>36</v>
      </c>
      <c r="Y7" s="3">
        <f>G7-K4</f>
        <v>-4.8699999999999974</v>
      </c>
      <c r="Z7" s="3">
        <f>H7-L4</f>
        <v>10.309999999999999</v>
      </c>
      <c r="AA7" s="3">
        <f>I7-M4</f>
        <v>-2.8299999999999983</v>
      </c>
      <c r="AB7" s="3">
        <f t="shared" si="1"/>
        <v>23.716899999999974</v>
      </c>
      <c r="AC7" s="3">
        <f t="shared" si="1"/>
        <v>106.29609999999997</v>
      </c>
      <c r="AD7" s="3">
        <f t="shared" si="1"/>
        <v>8.0088999999999899</v>
      </c>
      <c r="AE7" s="3">
        <f t="shared" si="2"/>
        <v>11.748272213393761</v>
      </c>
      <c r="AF7" s="3" t="e">
        <f>(1-AE7/AE4)*100</f>
        <v>#REF!</v>
      </c>
      <c r="AG7" s="8" t="e">
        <f t="shared" si="7"/>
        <v>#REF!</v>
      </c>
      <c r="AH7" s="55">
        <f>(1-E7/E6)*100</f>
        <v>11.106292970834774</v>
      </c>
      <c r="AI7">
        <f t="shared" si="9"/>
        <v>0.34673293511754411</v>
      </c>
      <c r="AJ7" s="6">
        <f t="shared" si="10"/>
        <v>11.41451673035179</v>
      </c>
    </row>
    <row r="8" spans="1:36" ht="16">
      <c r="A8" s="11" t="s">
        <v>97</v>
      </c>
      <c r="B8" s="11" t="s">
        <v>98</v>
      </c>
      <c r="C8" s="19">
        <v>3</v>
      </c>
      <c r="D8" s="33">
        <v>42779</v>
      </c>
      <c r="E8" s="10">
        <v>44.650100000000002</v>
      </c>
      <c r="F8">
        <f>(1-E8/E4)*100</f>
        <v>34.880875292415567</v>
      </c>
      <c r="G8" s="10">
        <v>61.59</v>
      </c>
      <c r="H8" s="10">
        <v>25.64</v>
      </c>
      <c r="I8" s="10">
        <v>13.35</v>
      </c>
      <c r="J8" s="11" t="s">
        <v>69</v>
      </c>
      <c r="K8" s="10">
        <v>62.79</v>
      </c>
      <c r="L8" s="10">
        <v>16.3</v>
      </c>
      <c r="M8" s="10">
        <v>14.75</v>
      </c>
      <c r="N8" s="13"/>
      <c r="O8">
        <f t="shared" si="3"/>
        <v>-1.1999999999999957</v>
      </c>
      <c r="P8">
        <f t="shared" si="3"/>
        <v>9.34</v>
      </c>
      <c r="Q8">
        <f t="shared" si="3"/>
        <v>-1.4000000000000004</v>
      </c>
      <c r="R8">
        <f t="shared" si="4"/>
        <v>1.4399999999999897</v>
      </c>
      <c r="S8">
        <f t="shared" si="0"/>
        <v>87.235599999999991</v>
      </c>
      <c r="T8">
        <f t="shared" si="0"/>
        <v>1.9600000000000011</v>
      </c>
      <c r="U8">
        <f t="shared" si="5"/>
        <v>9.5202731053263374</v>
      </c>
      <c r="V8">
        <f>(1-U8/U4)*100</f>
        <v>33.954369981279584</v>
      </c>
      <c r="W8" s="6">
        <f t="shared" si="6"/>
        <v>56.991663824199634</v>
      </c>
      <c r="X8" s="6">
        <f t="shared" si="8"/>
        <v>27</v>
      </c>
      <c r="Y8" s="3">
        <f>G8-K4</f>
        <v>-2.1299999999999955</v>
      </c>
      <c r="Z8" s="3">
        <f>H8-L4</f>
        <v>8.57</v>
      </c>
      <c r="AA8" s="3">
        <f>I8-M4</f>
        <v>-3.8899999999999988</v>
      </c>
      <c r="AB8" s="3">
        <f t="shared" si="1"/>
        <v>4.5368999999999806</v>
      </c>
      <c r="AC8" s="3">
        <f t="shared" si="1"/>
        <v>73.444900000000004</v>
      </c>
      <c r="AD8" s="3">
        <f t="shared" si="1"/>
        <v>15.132099999999991</v>
      </c>
      <c r="AE8" s="3">
        <f t="shared" si="2"/>
        <v>9.649554393856743</v>
      </c>
      <c r="AF8" s="3" t="e">
        <f>(1-AE8/AE4)*100</f>
        <v>#REF!</v>
      </c>
      <c r="AG8" s="8" t="e">
        <f t="shared" si="7"/>
        <v>#REF!</v>
      </c>
      <c r="AH8" s="55">
        <f>(1-E8/E7)*100</f>
        <v>1.4444481232548489</v>
      </c>
      <c r="AI8">
        <f t="shared" si="9"/>
        <v>19.763754688573364</v>
      </c>
      <c r="AJ8" s="6">
        <f t="shared" si="10"/>
        <v>20.92272562814442</v>
      </c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G9-K4</f>
        <v>-63.72</v>
      </c>
      <c r="Z9" s="3">
        <f>H9-L4</f>
        <v>-17.07</v>
      </c>
      <c r="AA9" s="3">
        <f>I9-M4</f>
        <v>-17.239999999999998</v>
      </c>
      <c r="AB9" s="3">
        <f t="shared" si="1"/>
        <v>4060.2383999999997</v>
      </c>
      <c r="AC9" s="3">
        <f>Z9*Z9</f>
        <v>291.38490000000002</v>
      </c>
      <c r="AD9" s="3">
        <f>AA9*AA9</f>
        <v>297.21759999999995</v>
      </c>
      <c r="AE9" s="3">
        <f t="shared" si="2"/>
        <v>68.182409021682417</v>
      </c>
      <c r="AF9" s="3" t="e">
        <f>(1-AE9/AE4)*100</f>
        <v>#REF!</v>
      </c>
      <c r="AG9" s="8" t="e">
        <f t="shared" si="7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-63.72</v>
      </c>
      <c r="Z10" s="3">
        <f>H10-L4</f>
        <v>-17.07</v>
      </c>
      <c r="AA10" s="3">
        <f>I10-M4</f>
        <v>-17.239999999999998</v>
      </c>
      <c r="AB10" s="3">
        <f t="shared" si="1"/>
        <v>4060.2383999999997</v>
      </c>
      <c r="AC10" s="3">
        <f>Z10*Z10</f>
        <v>291.38490000000002</v>
      </c>
      <c r="AD10" s="3">
        <f>AA10*AA10</f>
        <v>297.21759999999995</v>
      </c>
      <c r="AE10" s="3">
        <f t="shared" si="2"/>
        <v>68.182409021682417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-63.72</v>
      </c>
      <c r="Z12" s="3">
        <f>H12-L4</f>
        <v>-17.07</v>
      </c>
      <c r="AA12" s="3">
        <f>I12-M4</f>
        <v>-17.239999999999998</v>
      </c>
      <c r="AB12" s="3">
        <f t="shared" si="1"/>
        <v>4060.2383999999997</v>
      </c>
      <c r="AC12" s="3">
        <f t="shared" si="1"/>
        <v>291.38490000000002</v>
      </c>
      <c r="AD12" s="3">
        <f t="shared" si="1"/>
        <v>297.21759999999995</v>
      </c>
      <c r="AE12" s="3">
        <f t="shared" si="2"/>
        <v>68.182409021682417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-63.72</v>
      </c>
      <c r="Z13" s="3">
        <f>H13-L4</f>
        <v>-17.07</v>
      </c>
      <c r="AA13" s="3">
        <f>I13-M4</f>
        <v>-17.239999999999998</v>
      </c>
      <c r="AB13" s="3">
        <f t="shared" si="1"/>
        <v>4060.2383999999997</v>
      </c>
      <c r="AC13" s="3">
        <f t="shared" si="1"/>
        <v>291.38490000000002</v>
      </c>
      <c r="AD13" s="3">
        <f t="shared" si="1"/>
        <v>297.21759999999995</v>
      </c>
      <c r="AE13" s="3">
        <f t="shared" si="2"/>
        <v>68.182409021682417</v>
      </c>
      <c r="AF13" s="3">
        <f>(1-AE13/AE6)*100</f>
        <v>-563.25708557965493</v>
      </c>
      <c r="AG13" s="8">
        <f t="shared" si="7"/>
        <v>-563.25708557965493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-63.72</v>
      </c>
      <c r="Z14" s="3">
        <f>H14-L4</f>
        <v>-17.07</v>
      </c>
      <c r="AA14" s="3">
        <f>I14-M4</f>
        <v>-17.239999999999998</v>
      </c>
      <c r="AB14" s="3">
        <f t="shared" si="1"/>
        <v>4060.2383999999997</v>
      </c>
      <c r="AC14" s="3">
        <f t="shared" si="1"/>
        <v>291.38490000000002</v>
      </c>
      <c r="AD14" s="3">
        <f t="shared" si="1"/>
        <v>297.21759999999995</v>
      </c>
      <c r="AE14" s="3">
        <f t="shared" si="2"/>
        <v>68.182409021682417</v>
      </c>
      <c r="AF14" s="3">
        <f>(1-AE14/AE7)*100</f>
        <v>-480.36116105609324</v>
      </c>
      <c r="AG14" s="8">
        <f t="shared" si="7"/>
        <v>-480.36116105609324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-63.72</v>
      </c>
      <c r="Z15" s="3">
        <f>H15-L4</f>
        <v>-17.07</v>
      </c>
      <c r="AA15" s="3">
        <f>I15-M4</f>
        <v>-17.239999999999998</v>
      </c>
      <c r="AB15" s="3">
        <f t="shared" si="1"/>
        <v>4060.2383999999997</v>
      </c>
      <c r="AC15" s="3">
        <f t="shared" si="1"/>
        <v>291.38490000000002</v>
      </c>
      <c r="AD15" s="3">
        <f>AA15*AA15</f>
        <v>297.21759999999995</v>
      </c>
      <c r="AE15" s="3">
        <f t="shared" si="2"/>
        <v>68.182409021682417</v>
      </c>
      <c r="AF15" s="3">
        <f>(1-AE15/AE8)*100</f>
        <v>-606.58608925081364</v>
      </c>
      <c r="AG15" s="8">
        <f t="shared" si="7"/>
        <v>-606.58608925081364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96</v>
      </c>
      <c r="AJ17" s="6"/>
    </row>
    <row r="18" spans="1:36">
      <c r="AJ18" s="6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J22"/>
  <sheetViews>
    <sheetView topLeftCell="V1" zoomScale="163" zoomScaleNormal="120" workbookViewId="0">
      <selection activeCell="AJ7" sqref="AJ7:AJ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>
        <f>(1-E11/E4)*V102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99</v>
      </c>
      <c r="B4" s="11" t="s">
        <v>100</v>
      </c>
      <c r="C4" s="11">
        <v>0</v>
      </c>
      <c r="D4" s="33">
        <v>41699</v>
      </c>
      <c r="E4" s="10">
        <v>44.881700000000002</v>
      </c>
      <c r="F4">
        <f>(1-E4/E4)*100</f>
        <v>0</v>
      </c>
      <c r="G4" s="10">
        <v>62.38</v>
      </c>
      <c r="H4" s="10">
        <v>26.03</v>
      </c>
      <c r="I4" s="10">
        <v>8.59</v>
      </c>
      <c r="J4" s="11" t="s">
        <v>21</v>
      </c>
      <c r="K4" s="10">
        <v>62.32</v>
      </c>
      <c r="L4" s="10">
        <v>12.04</v>
      </c>
      <c r="M4" s="10">
        <v>11.49</v>
      </c>
      <c r="N4" s="13">
        <v>0</v>
      </c>
      <c r="O4">
        <f>G4-K4</f>
        <v>6.0000000000002274E-2</v>
      </c>
      <c r="P4">
        <f>H4-L4</f>
        <v>13.990000000000002</v>
      </c>
      <c r="Q4">
        <f>I4-M4</f>
        <v>-2.9000000000000004</v>
      </c>
      <c r="R4">
        <f>O4*O4</f>
        <v>3.6000000000002727E-3</v>
      </c>
      <c r="S4">
        <f t="shared" ref="S4:T15" si="0">P4*P4</f>
        <v>195.72010000000006</v>
      </c>
      <c r="T4">
        <f t="shared" si="0"/>
        <v>8.4100000000000019</v>
      </c>
      <c r="U4">
        <f>SQRT(R4+S4+T4)</f>
        <v>14.287536526637476</v>
      </c>
      <c r="W4" s="6"/>
      <c r="X4" s="6"/>
      <c r="Y4" s="3">
        <f>G4-K4</f>
        <v>6.0000000000002274E-2</v>
      </c>
      <c r="Z4" s="3">
        <f>H4-L4</f>
        <v>13.990000000000002</v>
      </c>
      <c r="AA4" s="3">
        <f>I4-M4</f>
        <v>-2.9000000000000004</v>
      </c>
      <c r="AB4" s="3">
        <f>Y4*Y4</f>
        <v>3.6000000000002727E-3</v>
      </c>
      <c r="AC4" s="3">
        <f t="shared" ref="AC4:AD11" si="1">Z4*Z4</f>
        <v>195.72010000000006</v>
      </c>
      <c r="AD4" s="3">
        <f t="shared" si="1"/>
        <v>8.4100000000000019</v>
      </c>
      <c r="AE4" s="3">
        <f>SQRT(AB4+AC4+AD4)</f>
        <v>14.287536526637476</v>
      </c>
      <c r="AF4" s="3"/>
      <c r="AG4" s="8"/>
      <c r="AH4" s="54"/>
      <c r="AJ4" s="6"/>
    </row>
    <row r="5" spans="1:36" ht="16">
      <c r="A5" s="11" t="s">
        <v>143</v>
      </c>
      <c r="B5" s="11"/>
      <c r="C5" s="11">
        <v>1</v>
      </c>
      <c r="D5" s="33">
        <v>41734</v>
      </c>
      <c r="E5" s="10"/>
      <c r="F5">
        <f>(1-E5/E4)*100</f>
        <v>100</v>
      </c>
      <c r="G5" s="10"/>
      <c r="H5" s="10"/>
      <c r="I5" s="10"/>
      <c r="J5" s="11"/>
      <c r="K5" s="10"/>
      <c r="L5" s="10"/>
      <c r="M5" s="10"/>
      <c r="N5" s="13"/>
      <c r="O5">
        <f t="shared" ref="O5:Q15" si="2">G5-K5</f>
        <v>0</v>
      </c>
      <c r="P5">
        <f t="shared" si="2"/>
        <v>0</v>
      </c>
      <c r="Q5">
        <f t="shared" si="2"/>
        <v>0</v>
      </c>
      <c r="R5">
        <f t="shared" ref="R5:T13" si="3">O5*O5</f>
        <v>0</v>
      </c>
      <c r="S5">
        <f t="shared" si="0"/>
        <v>0</v>
      </c>
      <c r="T5">
        <f t="shared" si="0"/>
        <v>0</v>
      </c>
      <c r="U5">
        <f t="shared" ref="U5:U14" si="4">SQRT(R5+S5+T5)</f>
        <v>0</v>
      </c>
      <c r="V5">
        <f>(1-U5/U4)*100</f>
        <v>100</v>
      </c>
      <c r="W5" s="6">
        <f t="shared" ref="W5:W15" si="5">(F5*100+((100-F5)*V5))/100</f>
        <v>100</v>
      </c>
      <c r="X5" s="6">
        <f>D5-D4</f>
        <v>35</v>
      </c>
      <c r="Y5" s="3">
        <f>G5-K4</f>
        <v>-62.32</v>
      </c>
      <c r="Z5" s="3">
        <f>H5-L4</f>
        <v>-12.04</v>
      </c>
      <c r="AA5" s="3">
        <f t="shared" ref="AA5" si="6">I5-M4</f>
        <v>-11.49</v>
      </c>
      <c r="AB5" s="3">
        <f t="shared" ref="AB5:AD11" si="7">Y5*Y5</f>
        <v>3883.7824000000001</v>
      </c>
      <c r="AC5" s="3">
        <f t="shared" si="1"/>
        <v>144.96159999999998</v>
      </c>
      <c r="AD5" s="3">
        <f t="shared" si="1"/>
        <v>132.02010000000001</v>
      </c>
      <c r="AE5" s="3">
        <f t="shared" ref="AE5:AE8" si="8">SQRT(AB5+AC5+AD5)</f>
        <v>64.503985148206155</v>
      </c>
      <c r="AF5" s="3">
        <f>(1-AE5/AE4)*100</f>
        <v>-351.47030790049678</v>
      </c>
      <c r="AG5" s="8">
        <f t="shared" ref="AG5:AG10" si="9">(F5*100+((100-F5)*AF5))/100</f>
        <v>100</v>
      </c>
      <c r="AH5" s="55"/>
      <c r="AJ5" s="6"/>
    </row>
    <row r="6" spans="1:36" ht="16">
      <c r="A6" s="11" t="s">
        <v>99</v>
      </c>
      <c r="B6" s="11" t="s">
        <v>100</v>
      </c>
      <c r="C6" s="11">
        <v>2</v>
      </c>
      <c r="D6" s="33">
        <v>41759</v>
      </c>
      <c r="E6" s="10">
        <v>45.540199999999999</v>
      </c>
      <c r="F6">
        <f>(1-E6/E4)*100</f>
        <v>-1.4671904139103464</v>
      </c>
      <c r="G6" s="10">
        <v>63.15</v>
      </c>
      <c r="H6" s="10">
        <v>25.25</v>
      </c>
      <c r="I6" s="10">
        <v>8.6</v>
      </c>
      <c r="J6" s="11" t="s">
        <v>21</v>
      </c>
      <c r="K6" s="10">
        <v>62.32</v>
      </c>
      <c r="L6" s="10">
        <v>12.04</v>
      </c>
      <c r="M6" s="10">
        <v>11.49</v>
      </c>
      <c r="N6" s="13"/>
      <c r="O6">
        <f>G6-K6</f>
        <v>0.82999999999999829</v>
      </c>
      <c r="P6">
        <f t="shared" si="2"/>
        <v>13.21</v>
      </c>
      <c r="Q6">
        <f t="shared" si="2"/>
        <v>-2.8900000000000006</v>
      </c>
      <c r="R6">
        <f t="shared" si="3"/>
        <v>0.68889999999999718</v>
      </c>
      <c r="S6">
        <f t="shared" si="0"/>
        <v>174.50410000000002</v>
      </c>
      <c r="T6">
        <f t="shared" si="0"/>
        <v>8.3521000000000036</v>
      </c>
      <c r="U6">
        <f t="shared" si="4"/>
        <v>13.547881753248365</v>
      </c>
      <c r="V6">
        <f>(1-U6/U4)*100</f>
        <v>5.1769230616496298</v>
      </c>
      <c r="W6" s="6">
        <f>(F6*100+((100-F6)*V6))/100</f>
        <v>3.7856879666353205</v>
      </c>
      <c r="X6" s="6">
        <f t="shared" ref="X6:X13" si="10">D6-D5</f>
        <v>25</v>
      </c>
      <c r="Y6" s="3">
        <f>G6-K4</f>
        <v>0.82999999999999829</v>
      </c>
      <c r="Z6" s="3">
        <f>H6-L4</f>
        <v>13.21</v>
      </c>
      <c r="AA6" s="3">
        <f>I6-M4</f>
        <v>-2.8900000000000006</v>
      </c>
      <c r="AB6" s="3">
        <f t="shared" si="7"/>
        <v>0.68889999999999718</v>
      </c>
      <c r="AC6" s="3">
        <f t="shared" si="1"/>
        <v>174.50410000000002</v>
      </c>
      <c r="AD6" s="3">
        <f t="shared" si="1"/>
        <v>8.3521000000000036</v>
      </c>
      <c r="AE6" s="3">
        <f t="shared" si="8"/>
        <v>13.547881753248365</v>
      </c>
      <c r="AF6" s="3">
        <f>(1-AE6/AE4)*100</f>
        <v>5.1769230616496298</v>
      </c>
      <c r="AG6" s="8">
        <f t="shared" si="9"/>
        <v>3.7856879666353205</v>
      </c>
      <c r="AH6" s="55"/>
      <c r="AJ6" s="6"/>
    </row>
    <row r="7" spans="1:36" ht="16">
      <c r="A7" s="11" t="s">
        <v>99</v>
      </c>
      <c r="B7" s="11" t="s">
        <v>100</v>
      </c>
      <c r="C7" s="11">
        <v>3</v>
      </c>
      <c r="D7" s="33">
        <v>41788</v>
      </c>
      <c r="E7" s="10">
        <v>44.318399999999997</v>
      </c>
      <c r="F7">
        <f>(1-E7/E4)*100</f>
        <v>1.2550772363792095</v>
      </c>
      <c r="G7" s="10">
        <v>64.569999999999993</v>
      </c>
      <c r="H7" s="10">
        <v>24.81</v>
      </c>
      <c r="I7" s="10">
        <v>9.6999999999999993</v>
      </c>
      <c r="J7" s="11" t="s">
        <v>21</v>
      </c>
      <c r="K7" s="10">
        <v>67.930000000000007</v>
      </c>
      <c r="L7" s="10">
        <v>14.91</v>
      </c>
      <c r="M7" s="10">
        <v>17.28</v>
      </c>
      <c r="N7" s="13"/>
      <c r="O7">
        <f t="shared" si="2"/>
        <v>-3.3600000000000136</v>
      </c>
      <c r="P7">
        <f t="shared" si="2"/>
        <v>9.8999999999999986</v>
      </c>
      <c r="Q7">
        <f t="shared" si="2"/>
        <v>-7.5800000000000018</v>
      </c>
      <c r="R7">
        <f t="shared" si="3"/>
        <v>11.289600000000092</v>
      </c>
      <c r="S7">
        <f t="shared" si="0"/>
        <v>98.009999999999977</v>
      </c>
      <c r="T7">
        <f t="shared" si="0"/>
        <v>57.456400000000031</v>
      </c>
      <c r="U7">
        <f t="shared" si="4"/>
        <v>12.913403888982954</v>
      </c>
      <c r="V7">
        <f>(1-U7/U4)*100</f>
        <v>9.6177016597130631</v>
      </c>
      <c r="W7" s="6">
        <f t="shared" si="5"/>
        <v>10.752069311898349</v>
      </c>
      <c r="X7" s="6">
        <f t="shared" si="10"/>
        <v>29</v>
      </c>
      <c r="Y7" s="3">
        <f>G7-K4</f>
        <v>2.2499999999999929</v>
      </c>
      <c r="Z7" s="3">
        <f>H7-L4</f>
        <v>12.77</v>
      </c>
      <c r="AA7" s="3">
        <f>I7-M4</f>
        <v>-1.7900000000000009</v>
      </c>
      <c r="AB7" s="3">
        <f t="shared" si="7"/>
        <v>5.062499999999968</v>
      </c>
      <c r="AC7" s="3">
        <f t="shared" si="1"/>
        <v>163.07289999999998</v>
      </c>
      <c r="AD7" s="3">
        <f t="shared" si="1"/>
        <v>3.2041000000000035</v>
      </c>
      <c r="AE7" s="3">
        <f t="shared" si="8"/>
        <v>13.089671500843707</v>
      </c>
      <c r="AF7" s="3">
        <f>(1-AE7/AE4)*100</f>
        <v>8.3839857456216258</v>
      </c>
      <c r="AG7" s="8">
        <f t="shared" si="9"/>
        <v>9.5338374854062611</v>
      </c>
      <c r="AH7" s="55">
        <f t="shared" ref="AH7:AH8" si="11">(1-E7/E6)*100</f>
        <v>2.6829043350710013</v>
      </c>
      <c r="AI7">
        <f t="shared" ref="AI7:AI8" si="12">(1-U7/U6)*100</f>
        <v>4.6832255833151422</v>
      </c>
      <c r="AJ7" s="6">
        <f>(AH7*100+((100-AH7)*AI7))/100</f>
        <v>7.2404834561902272</v>
      </c>
    </row>
    <row r="8" spans="1:36" ht="16">
      <c r="A8" s="11" t="s">
        <v>99</v>
      </c>
      <c r="B8" s="11" t="s">
        <v>100</v>
      </c>
      <c r="C8" s="11">
        <v>4</v>
      </c>
      <c r="D8" s="33">
        <v>41832</v>
      </c>
      <c r="E8" s="10">
        <v>48.506</v>
      </c>
      <c r="F8">
        <f>(1-E8/E4)*100</f>
        <v>-8.0752288794764926</v>
      </c>
      <c r="G8" s="10">
        <v>62.91</v>
      </c>
      <c r="H8" s="10">
        <v>25.68</v>
      </c>
      <c r="I8" s="10">
        <v>8.43</v>
      </c>
      <c r="J8" s="11" t="s">
        <v>21</v>
      </c>
      <c r="K8" s="10">
        <v>67.930000000000007</v>
      </c>
      <c r="L8" s="10">
        <v>14.91</v>
      </c>
      <c r="M8" s="10">
        <v>17.28</v>
      </c>
      <c r="N8" s="13"/>
      <c r="O8">
        <f t="shared" si="2"/>
        <v>-5.0200000000000102</v>
      </c>
      <c r="P8">
        <f t="shared" si="2"/>
        <v>10.77</v>
      </c>
      <c r="Q8">
        <f t="shared" si="2"/>
        <v>-8.8500000000000014</v>
      </c>
      <c r="R8">
        <f t="shared" si="3"/>
        <v>25.200400000000101</v>
      </c>
      <c r="S8">
        <f t="shared" si="0"/>
        <v>115.99289999999999</v>
      </c>
      <c r="T8">
        <f t="shared" si="0"/>
        <v>78.322500000000019</v>
      </c>
      <c r="U8">
        <f t="shared" si="4"/>
        <v>14.816065604606376</v>
      </c>
      <c r="V8">
        <f>(1-U8/U4)*100</f>
        <v>-3.6992316833872385</v>
      </c>
      <c r="W8" s="6">
        <f t="shared" si="5"/>
        <v>-12.073181988079362</v>
      </c>
      <c r="X8" s="6">
        <f t="shared" si="10"/>
        <v>44</v>
      </c>
      <c r="Y8" s="3">
        <f>G8-K4</f>
        <v>0.58999999999999631</v>
      </c>
      <c r="Z8" s="3">
        <f>H8-L4</f>
        <v>13.64</v>
      </c>
      <c r="AA8" s="3">
        <f>I8-M4</f>
        <v>-3.0600000000000005</v>
      </c>
      <c r="AB8" s="3">
        <f t="shared" si="7"/>
        <v>0.34809999999999564</v>
      </c>
      <c r="AC8" s="3">
        <f t="shared" si="1"/>
        <v>186.04960000000003</v>
      </c>
      <c r="AD8" s="3">
        <f t="shared" si="1"/>
        <v>9.3636000000000035</v>
      </c>
      <c r="AE8" s="3">
        <f t="shared" si="8"/>
        <v>13.991472402860252</v>
      </c>
      <c r="AF8" s="3">
        <f>(1-AE8/AE4)*100</f>
        <v>2.0721845450770826</v>
      </c>
      <c r="AG8" s="8">
        <f t="shared" si="9"/>
        <v>-5.8357106895792956</v>
      </c>
      <c r="AH8" s="55">
        <f t="shared" si="11"/>
        <v>-9.4488970720964627</v>
      </c>
      <c r="AI8">
        <f t="shared" si="12"/>
        <v>-14.734006091505236</v>
      </c>
      <c r="AJ8" s="6">
        <f>(AH8*100+((100-AH8)*AI8))/100</f>
        <v>-25.575104233784451</v>
      </c>
    </row>
    <row r="9" spans="1:36" ht="16">
      <c r="A9" s="11" t="s">
        <v>143</v>
      </c>
      <c r="B9" s="11"/>
      <c r="C9" s="11">
        <v>5</v>
      </c>
      <c r="D9" s="33">
        <v>41937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2"/>
        <v>0</v>
      </c>
      <c r="P9">
        <f t="shared" si="2"/>
        <v>0</v>
      </c>
      <c r="Q9">
        <f t="shared" si="2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>SQRT(R9+S9+T9)</f>
        <v>0</v>
      </c>
      <c r="V9">
        <f>(1-U9/U4)*100</f>
        <v>100</v>
      </c>
      <c r="W9" s="6">
        <f t="shared" si="5"/>
        <v>100</v>
      </c>
      <c r="X9" s="6">
        <f t="shared" si="10"/>
        <v>105</v>
      </c>
      <c r="Y9" s="3">
        <f>G9-K4</f>
        <v>-62.32</v>
      </c>
      <c r="Z9" s="3">
        <f>H9-L4</f>
        <v>-12.04</v>
      </c>
      <c r="AA9" s="3">
        <f>I9-M4</f>
        <v>-11.49</v>
      </c>
      <c r="AB9" s="3">
        <f t="shared" si="7"/>
        <v>3883.7824000000001</v>
      </c>
      <c r="AC9" s="3">
        <f t="shared" si="7"/>
        <v>144.96159999999998</v>
      </c>
      <c r="AD9" s="3">
        <f t="shared" si="7"/>
        <v>132.02010000000001</v>
      </c>
      <c r="AE9" s="3">
        <f>SQRT(AB9+AC9+AD9)</f>
        <v>64.503985148206155</v>
      </c>
      <c r="AF9" s="3">
        <f>(1-AE9/AE4)*100</f>
        <v>-351.47030790049678</v>
      </c>
      <c r="AG9" s="8">
        <f t="shared" si="9"/>
        <v>100</v>
      </c>
      <c r="AH9" s="55"/>
      <c r="AJ9" s="6"/>
    </row>
    <row r="10" spans="1:36" ht="16">
      <c r="A10" s="11" t="s">
        <v>143</v>
      </c>
      <c r="B10" s="11"/>
      <c r="C10" s="11">
        <v>6</v>
      </c>
      <c r="D10" s="33">
        <v>42030</v>
      </c>
      <c r="E10" s="10"/>
      <c r="F10">
        <f>(1-E10/E4)*100</f>
        <v>100</v>
      </c>
      <c r="G10" s="10"/>
      <c r="H10" s="10"/>
      <c r="I10" s="10"/>
      <c r="J10" s="11"/>
      <c r="K10" s="10"/>
      <c r="L10" s="10"/>
      <c r="M10" s="10"/>
      <c r="N10" s="13"/>
      <c r="O10">
        <f t="shared" si="2"/>
        <v>0</v>
      </c>
      <c r="P10">
        <f t="shared" si="2"/>
        <v>0</v>
      </c>
      <c r="Q10">
        <f t="shared" si="2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>SQRT(R10+S10+T10)</f>
        <v>0</v>
      </c>
      <c r="V10">
        <f>(1-U10/U4)*100</f>
        <v>100</v>
      </c>
      <c r="W10" s="6">
        <f t="shared" si="5"/>
        <v>100</v>
      </c>
      <c r="X10" s="6">
        <f t="shared" si="10"/>
        <v>93</v>
      </c>
      <c r="Y10" s="3">
        <f>G10-K4</f>
        <v>-62.32</v>
      </c>
      <c r="Z10" s="3">
        <f>H10-L4</f>
        <v>-12.04</v>
      </c>
      <c r="AA10" s="3">
        <f>I10-M4</f>
        <v>-11.49</v>
      </c>
      <c r="AB10" s="3">
        <f t="shared" si="7"/>
        <v>3883.7824000000001</v>
      </c>
      <c r="AC10" s="3">
        <f t="shared" si="7"/>
        <v>144.96159999999998</v>
      </c>
      <c r="AD10" s="3">
        <f t="shared" si="7"/>
        <v>132.02010000000001</v>
      </c>
      <c r="AE10" s="3">
        <f>SQRT(AB10+AC10+AD10)</f>
        <v>64.503985148206155</v>
      </c>
      <c r="AF10" s="3">
        <f>(1-AE10/AE4)*100</f>
        <v>-351.47030790049678</v>
      </c>
      <c r="AG10" s="8">
        <f t="shared" si="9"/>
        <v>100</v>
      </c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42061</v>
      </c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2"/>
        <v>0</v>
      </c>
      <c r="P11">
        <f t="shared" si="2"/>
        <v>0</v>
      </c>
      <c r="Q11">
        <f t="shared" si="2"/>
        <v>0</v>
      </c>
      <c r="R11">
        <f t="shared" si="3"/>
        <v>0</v>
      </c>
      <c r="S11">
        <f t="shared" si="0"/>
        <v>0</v>
      </c>
      <c r="T11">
        <f t="shared" si="0"/>
        <v>0</v>
      </c>
      <c r="U11">
        <f t="shared" si="4"/>
        <v>0</v>
      </c>
      <c r="V11">
        <f>(1-U11/U4)*100</f>
        <v>100</v>
      </c>
      <c r="W11" s="6">
        <f t="shared" si="5"/>
        <v>100</v>
      </c>
      <c r="X11" s="6">
        <f t="shared" si="10"/>
        <v>31</v>
      </c>
      <c r="Y11" s="3">
        <f>G11-K4</f>
        <v>-62.32</v>
      </c>
      <c r="Z11" s="3">
        <f>H11-L4</f>
        <v>-12.04</v>
      </c>
      <c r="AA11" s="3">
        <f>I11-M4</f>
        <v>-11.49</v>
      </c>
      <c r="AB11" s="3">
        <f t="shared" si="7"/>
        <v>3883.7824000000001</v>
      </c>
      <c r="AC11" s="3">
        <f t="shared" si="1"/>
        <v>144.96159999999998</v>
      </c>
      <c r="AD11" s="3">
        <f t="shared" si="1"/>
        <v>132.02010000000001</v>
      </c>
      <c r="AE11" s="3">
        <f t="shared" ref="AE11" si="13">SQRT(AB11+AC11+AD11)</f>
        <v>64.503985148206155</v>
      </c>
      <c r="AF11" s="3">
        <f>(1-AE11/AE4)*100</f>
        <v>-351.47030790049678</v>
      </c>
      <c r="AG11" s="8">
        <f>(F11*100+((100-F11)*AF11))/100</f>
        <v>100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42105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2"/>
        <v>0</v>
      </c>
      <c r="P12">
        <f t="shared" si="2"/>
        <v>0</v>
      </c>
      <c r="Q12">
        <f t="shared" si="2"/>
        <v>0</v>
      </c>
      <c r="R12">
        <f t="shared" si="3"/>
        <v>0</v>
      </c>
      <c r="S12">
        <f t="shared" si="0"/>
        <v>0</v>
      </c>
      <c r="T12">
        <f t="shared" si="0"/>
        <v>0</v>
      </c>
      <c r="U12">
        <f t="shared" si="4"/>
        <v>0</v>
      </c>
      <c r="V12">
        <f>(1-U12/U4)*100</f>
        <v>100</v>
      </c>
      <c r="W12" s="6">
        <f t="shared" si="5"/>
        <v>100</v>
      </c>
      <c r="X12" s="6">
        <f t="shared" si="10"/>
        <v>44</v>
      </c>
      <c r="AH12" s="55"/>
      <c r="AJ12" s="6"/>
    </row>
    <row r="13" spans="1:36" ht="16">
      <c r="A13" s="11" t="s">
        <v>99</v>
      </c>
      <c r="B13" s="11" t="s">
        <v>100</v>
      </c>
      <c r="C13" s="11">
        <v>9</v>
      </c>
      <c r="D13" s="33">
        <v>42637</v>
      </c>
      <c r="E13" s="10">
        <v>46.7149</v>
      </c>
      <c r="F13">
        <f>(1-E13/E4)*100</f>
        <v>-4.0845155152322565</v>
      </c>
      <c r="G13" s="10">
        <v>63.1</v>
      </c>
      <c r="H13" s="10">
        <v>25.43</v>
      </c>
      <c r="I13" s="10">
        <v>9.9700000000000006</v>
      </c>
      <c r="J13" s="11" t="s">
        <v>21</v>
      </c>
      <c r="K13" s="10">
        <v>67.930000000000007</v>
      </c>
      <c r="L13" s="10">
        <v>14.91</v>
      </c>
      <c r="M13" s="10">
        <v>17.28</v>
      </c>
      <c r="N13" s="13"/>
      <c r="O13">
        <f>G13-K13</f>
        <v>-4.8300000000000054</v>
      </c>
      <c r="P13">
        <f t="shared" si="2"/>
        <v>10.52</v>
      </c>
      <c r="Q13">
        <f t="shared" si="2"/>
        <v>-7.3100000000000005</v>
      </c>
      <c r="R13">
        <f t="shared" si="3"/>
        <v>23.328900000000051</v>
      </c>
      <c r="S13">
        <f t="shared" si="0"/>
        <v>110.67039999999999</v>
      </c>
      <c r="T13">
        <f t="shared" si="0"/>
        <v>53.43610000000001</v>
      </c>
      <c r="U13">
        <f t="shared" si="4"/>
        <v>13.690704875936813</v>
      </c>
      <c r="V13">
        <f>(1-U13/U4)*100</f>
        <v>4.1772887130537733</v>
      </c>
      <c r="W13" s="6">
        <f t="shared" si="5"/>
        <v>0.26339520342224376</v>
      </c>
      <c r="X13" s="6">
        <f t="shared" si="10"/>
        <v>532</v>
      </c>
      <c r="AH13" s="55"/>
      <c r="AJ13" s="6"/>
    </row>
    <row r="14" spans="1:36">
      <c r="A14" s="11"/>
      <c r="B14" s="11"/>
      <c r="C14" s="11">
        <v>9</v>
      </c>
      <c r="D14" s="10" t="s">
        <v>101</v>
      </c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2"/>
        <v>0</v>
      </c>
      <c r="P14">
        <f t="shared" si="2"/>
        <v>0</v>
      </c>
      <c r="Q14">
        <f t="shared" si="2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4"/>
        <v>0</v>
      </c>
      <c r="V14">
        <f>(1-U14/U4)*100</f>
        <v>100</v>
      </c>
      <c r="W14" s="6">
        <f t="shared" si="5"/>
        <v>100</v>
      </c>
      <c r="X14" s="6"/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2"/>
        <v>0</v>
      </c>
      <c r="P15">
        <f t="shared" si="2"/>
        <v>0</v>
      </c>
      <c r="Q15">
        <f t="shared" si="2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5"/>
        <v>100</v>
      </c>
      <c r="X15" s="6"/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>
        <f>(F11*100+((100-F11)*V11))/100</f>
        <v>100</v>
      </c>
      <c r="M16" s="10"/>
      <c r="N16" s="13"/>
      <c r="W16" s="6"/>
      <c r="X16" s="6"/>
      <c r="AJ16" s="6"/>
    </row>
    <row r="17" spans="1:36">
      <c r="A17" t="s">
        <v>102</v>
      </c>
      <c r="AJ17" s="6"/>
    </row>
    <row r="18" spans="1:36">
      <c r="AJ18" s="6"/>
    </row>
    <row r="21" spans="1:36">
      <c r="A21" t="s">
        <v>103</v>
      </c>
    </row>
    <row r="22" spans="1:36">
      <c r="A22" t="s">
        <v>104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J28"/>
  <sheetViews>
    <sheetView topLeftCell="C1" zoomScale="120" zoomScaleNormal="120" workbookViewId="0">
      <selection activeCell="C8" sqref="C8:C18"/>
    </sheetView>
  </sheetViews>
  <sheetFormatPr baseColWidth="10" defaultColWidth="8.83203125" defaultRowHeight="14"/>
  <cols>
    <col min="3" max="3" width="9" bestFit="1" customWidth="1"/>
    <col min="4" max="4" width="10.1640625" bestFit="1" customWidth="1"/>
    <col min="5" max="9" width="9" bestFit="1" customWidth="1"/>
    <col min="11" max="23" width="9" bestFit="1" customWidth="1"/>
    <col min="24" max="24" width="9" customWidth="1"/>
    <col min="25" max="28" width="9" bestFit="1" customWidth="1"/>
    <col min="34" max="34" width="9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F3" t="e">
        <f>(1-#REF!/E5)*V109</f>
        <v>#REF!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143</v>
      </c>
      <c r="B4" s="24"/>
      <c r="C4" s="11">
        <v>0</v>
      </c>
      <c r="D4" s="33">
        <v>42485</v>
      </c>
      <c r="E4" s="9"/>
      <c r="F4" t="e">
        <f>(1-E4/E4)*100</f>
        <v>#DIV/0!</v>
      </c>
      <c r="G4" s="10"/>
      <c r="H4" s="10"/>
      <c r="I4" s="10"/>
      <c r="J4" s="11"/>
      <c r="K4" s="10"/>
      <c r="L4" s="10"/>
      <c r="M4" s="10"/>
      <c r="N4" s="13"/>
      <c r="W4" s="6"/>
      <c r="X4" s="6"/>
      <c r="Y4" s="3"/>
      <c r="Z4" s="3"/>
      <c r="AA4" s="3"/>
      <c r="AB4" s="3"/>
      <c r="AC4" s="3"/>
      <c r="AD4" s="3"/>
      <c r="AE4" s="3"/>
      <c r="AF4" s="3"/>
      <c r="AG4" s="8"/>
      <c r="AH4" s="54"/>
      <c r="AJ4" s="6"/>
    </row>
    <row r="5" spans="1:36" ht="16">
      <c r="A5" s="11" t="s">
        <v>56</v>
      </c>
      <c r="B5" s="11" t="s">
        <v>147</v>
      </c>
      <c r="C5" s="11">
        <v>1</v>
      </c>
      <c r="D5" s="33">
        <v>42518</v>
      </c>
      <c r="E5" s="10">
        <v>19.185600000000001</v>
      </c>
      <c r="F5">
        <f>(1-E5/E5)*100</f>
        <v>0</v>
      </c>
      <c r="G5" s="10">
        <v>58.43</v>
      </c>
      <c r="H5" s="10">
        <v>21.88</v>
      </c>
      <c r="I5" s="10">
        <v>12.7</v>
      </c>
      <c r="J5" s="11" t="s">
        <v>21</v>
      </c>
      <c r="K5" s="10">
        <v>71.17</v>
      </c>
      <c r="L5" s="10">
        <v>15.72</v>
      </c>
      <c r="M5" s="10">
        <v>17.420000000000002</v>
      </c>
      <c r="N5" s="13">
        <v>0</v>
      </c>
      <c r="O5">
        <f>G5-K5</f>
        <v>-12.740000000000002</v>
      </c>
      <c r="P5">
        <f>H5-L5</f>
        <v>6.1599999999999984</v>
      </c>
      <c r="Q5">
        <f>I5-M5</f>
        <v>-4.7200000000000024</v>
      </c>
      <c r="R5">
        <f>O5*O5</f>
        <v>162.30760000000006</v>
      </c>
      <c r="S5">
        <f t="shared" ref="S5:T20" si="0">P5*P5</f>
        <v>37.945599999999978</v>
      </c>
      <c r="T5">
        <f t="shared" si="0"/>
        <v>22.278400000000023</v>
      </c>
      <c r="U5">
        <f>SQRT(R5+S5+T5)</f>
        <v>14.917493086976782</v>
      </c>
      <c r="W5" s="6"/>
      <c r="X5" s="6">
        <f>D5-D4</f>
        <v>33</v>
      </c>
      <c r="Y5" s="3">
        <f>G5-K5</f>
        <v>-12.740000000000002</v>
      </c>
      <c r="Z5" s="3">
        <f>H5-L5</f>
        <v>6.1599999999999984</v>
      </c>
      <c r="AA5" s="3">
        <f t="shared" ref="AA5" si="1">I5-M5</f>
        <v>-4.7200000000000024</v>
      </c>
      <c r="AB5" s="3">
        <f>Y5*Y5</f>
        <v>162.30760000000006</v>
      </c>
      <c r="AC5" s="3">
        <f t="shared" ref="AC5:AD20" si="2">Z5*Z5</f>
        <v>37.945599999999978</v>
      </c>
      <c r="AD5" s="3">
        <f t="shared" si="2"/>
        <v>22.278400000000023</v>
      </c>
      <c r="AE5" s="3">
        <f>SQRT(AB5+AC5+AD5)</f>
        <v>14.917493086976782</v>
      </c>
      <c r="AF5" s="3"/>
      <c r="AG5" s="8"/>
      <c r="AH5" s="55"/>
      <c r="AJ5" s="6"/>
    </row>
    <row r="6" spans="1:36" ht="16">
      <c r="A6" s="11" t="s">
        <v>143</v>
      </c>
      <c r="B6" s="11"/>
      <c r="C6" s="11">
        <v>2</v>
      </c>
      <c r="D6" s="33">
        <v>42616</v>
      </c>
      <c r="E6" s="10"/>
      <c r="F6">
        <f>(1-E6/E5)*100</f>
        <v>100</v>
      </c>
      <c r="G6" s="10"/>
      <c r="H6" s="10"/>
      <c r="I6" s="10"/>
      <c r="J6" s="11"/>
      <c r="K6" s="10"/>
      <c r="L6" s="10"/>
      <c r="M6" s="10"/>
      <c r="N6" s="13"/>
      <c r="O6">
        <f t="shared" ref="O6:Q20" si="3">G6-K6</f>
        <v>0</v>
      </c>
      <c r="P6">
        <f t="shared" si="3"/>
        <v>0</v>
      </c>
      <c r="Q6">
        <f t="shared" si="3"/>
        <v>0</v>
      </c>
      <c r="R6">
        <f t="shared" ref="R6:T20" si="4">O6*O6</f>
        <v>0</v>
      </c>
      <c r="S6">
        <f t="shared" si="0"/>
        <v>0</v>
      </c>
      <c r="T6">
        <f t="shared" si="0"/>
        <v>0</v>
      </c>
      <c r="U6">
        <f t="shared" ref="U6:U20" si="5">SQRT(R6+S6+T6)</f>
        <v>0</v>
      </c>
      <c r="V6">
        <f>(1-U6/U5)*100</f>
        <v>100</v>
      </c>
      <c r="W6" s="6">
        <f t="shared" ref="W6:W18" si="6">(F6*100+((100-F6)*V6))/100</f>
        <v>100</v>
      </c>
      <c r="X6" s="6">
        <f t="shared" ref="X6:X20" si="7">D6-D5</f>
        <v>98</v>
      </c>
      <c r="Y6" s="3">
        <f>G6-K5</f>
        <v>-71.17</v>
      </c>
      <c r="Z6" s="3">
        <f>H6-L5</f>
        <v>-15.72</v>
      </c>
      <c r="AA6" s="3">
        <f>I6-M5</f>
        <v>-17.420000000000002</v>
      </c>
      <c r="AB6" s="3">
        <f t="shared" ref="AB6:AD20" si="8">Y6*Y6</f>
        <v>5065.1689000000006</v>
      </c>
      <c r="AC6" s="3">
        <f t="shared" si="2"/>
        <v>247.11840000000001</v>
      </c>
      <c r="AD6" s="3">
        <f t="shared" si="2"/>
        <v>303.45640000000009</v>
      </c>
      <c r="AE6" s="3">
        <f t="shared" ref="AE6:AE9" si="9">SQRT(AB6+AC6+AD6)</f>
        <v>74.938265926027412</v>
      </c>
      <c r="AF6" s="3">
        <f>(1-AE6/AE5)*100</f>
        <v>-402.35160485141944</v>
      </c>
      <c r="AG6" s="8">
        <f>(F6*100+((100-F6)*AF6))/100</f>
        <v>100</v>
      </c>
      <c r="AH6" s="55"/>
      <c r="AJ6" s="6"/>
    </row>
    <row r="7" spans="1:36" ht="16">
      <c r="A7" s="11" t="s">
        <v>143</v>
      </c>
      <c r="B7" s="11"/>
      <c r="C7" s="11">
        <v>3</v>
      </c>
      <c r="D7" s="33">
        <v>42644</v>
      </c>
      <c r="E7" s="10"/>
      <c r="F7">
        <f>(1-E7/E5)*100</f>
        <v>100</v>
      </c>
      <c r="G7" s="10"/>
      <c r="H7" s="10"/>
      <c r="I7" s="10"/>
      <c r="J7" s="11"/>
      <c r="K7" s="10"/>
      <c r="L7" s="10"/>
      <c r="M7" s="10"/>
      <c r="N7" s="13"/>
      <c r="O7">
        <f>G7-K7</f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(1-U7/U5)*100</f>
        <v>100</v>
      </c>
      <c r="W7" s="6">
        <f t="shared" si="6"/>
        <v>100</v>
      </c>
      <c r="X7" s="6">
        <f t="shared" si="7"/>
        <v>28</v>
      </c>
      <c r="Y7" s="3">
        <f>G7-K5</f>
        <v>-71.17</v>
      </c>
      <c r="Z7" s="3">
        <f>H7-L5</f>
        <v>-15.72</v>
      </c>
      <c r="AA7" s="3">
        <f>I7-M5</f>
        <v>-17.420000000000002</v>
      </c>
      <c r="AB7" s="3">
        <f t="shared" si="8"/>
        <v>5065.1689000000006</v>
      </c>
      <c r="AC7" s="3">
        <f t="shared" si="2"/>
        <v>247.11840000000001</v>
      </c>
      <c r="AD7" s="3">
        <f t="shared" si="2"/>
        <v>303.45640000000009</v>
      </c>
      <c r="AE7" s="3">
        <f t="shared" si="9"/>
        <v>74.938265926027412</v>
      </c>
      <c r="AF7" s="3">
        <f>(1-AE7/AE5)*100</f>
        <v>-402.35160485141944</v>
      </c>
      <c r="AG7" s="8">
        <f t="shared" ref="AG7:AG18" si="10">(F7*100+((100-F7)*AF7))/100</f>
        <v>100</v>
      </c>
      <c r="AH7" s="55"/>
      <c r="AJ7" s="6"/>
    </row>
    <row r="8" spans="1:36" ht="16">
      <c r="A8" s="11" t="s">
        <v>56</v>
      </c>
      <c r="B8" s="11" t="s">
        <v>147</v>
      </c>
      <c r="C8" s="11">
        <v>4</v>
      </c>
      <c r="D8" s="33">
        <v>42707</v>
      </c>
      <c r="E8" s="10">
        <v>7.9366599999999998</v>
      </c>
      <c r="F8">
        <f>(1-E8/E5)*100</f>
        <v>58.632203319156041</v>
      </c>
      <c r="G8" s="10">
        <v>68.92</v>
      </c>
      <c r="H8" s="10">
        <v>23.48</v>
      </c>
      <c r="I8" s="10">
        <v>14.5</v>
      </c>
      <c r="J8" s="11" t="s">
        <v>21</v>
      </c>
      <c r="K8" s="10">
        <v>76.91</v>
      </c>
      <c r="L8" s="10">
        <v>17.18</v>
      </c>
      <c r="M8" s="10">
        <v>18.88</v>
      </c>
      <c r="N8" s="13"/>
      <c r="O8">
        <f t="shared" si="3"/>
        <v>-7.9899999999999949</v>
      </c>
      <c r="P8">
        <f t="shared" si="3"/>
        <v>6.3000000000000007</v>
      </c>
      <c r="Q8">
        <f t="shared" si="3"/>
        <v>-4.379999999999999</v>
      </c>
      <c r="R8">
        <f t="shared" si="4"/>
        <v>63.840099999999921</v>
      </c>
      <c r="S8">
        <f t="shared" si="0"/>
        <v>39.690000000000012</v>
      </c>
      <c r="T8">
        <f t="shared" si="0"/>
        <v>19.184399999999993</v>
      </c>
      <c r="U8">
        <f t="shared" si="5"/>
        <v>11.077657694657294</v>
      </c>
      <c r="V8">
        <f>(1-U8/U5)*100</f>
        <v>25.740487157803528</v>
      </c>
      <c r="W8" s="6">
        <f t="shared" si="6"/>
        <v>69.280475711254951</v>
      </c>
      <c r="X8" s="6">
        <f t="shared" si="7"/>
        <v>63</v>
      </c>
      <c r="Y8" s="3">
        <f>G8-K5</f>
        <v>-2.25</v>
      </c>
      <c r="Z8" s="3">
        <f>H8-L5</f>
        <v>7.76</v>
      </c>
      <c r="AA8" s="3">
        <f>I8-M5</f>
        <v>-2.9200000000000017</v>
      </c>
      <c r="AB8" s="3">
        <f t="shared" si="8"/>
        <v>5.0625</v>
      </c>
      <c r="AC8" s="3">
        <f t="shared" si="2"/>
        <v>60.217599999999997</v>
      </c>
      <c r="AD8" s="3">
        <f t="shared" si="2"/>
        <v>8.5264000000000095</v>
      </c>
      <c r="AE8" s="3">
        <f t="shared" si="9"/>
        <v>8.5910709460462495</v>
      </c>
      <c r="AF8" s="3">
        <f>(1-AE8/AE5)*100</f>
        <v>42.409418955612608</v>
      </c>
      <c r="AG8" s="8">
        <f t="shared" si="10"/>
        <v>76.176045526241154</v>
      </c>
      <c r="AH8" s="55"/>
      <c r="AJ8" s="6"/>
    </row>
    <row r="9" spans="1:36" ht="16">
      <c r="A9" s="11" t="s">
        <v>56</v>
      </c>
      <c r="B9" s="11" t="s">
        <v>147</v>
      </c>
      <c r="C9" s="11">
        <v>5</v>
      </c>
      <c r="D9" s="33">
        <v>42770</v>
      </c>
      <c r="E9" s="10">
        <v>7.7922500000000001</v>
      </c>
      <c r="F9">
        <f>(1-E9/E5)*100</f>
        <v>59.38490326077892</v>
      </c>
      <c r="G9" s="10">
        <v>57.82</v>
      </c>
      <c r="H9" s="10">
        <v>23.78</v>
      </c>
      <c r="I9" s="10">
        <v>11.13</v>
      </c>
      <c r="J9" s="11" t="s">
        <v>21</v>
      </c>
      <c r="K9" s="10">
        <v>66.12</v>
      </c>
      <c r="L9" s="10">
        <v>18.03</v>
      </c>
      <c r="M9" s="10">
        <v>15.65</v>
      </c>
      <c r="N9" s="13"/>
      <c r="O9">
        <f t="shared" si="3"/>
        <v>-8.3000000000000043</v>
      </c>
      <c r="P9">
        <f t="shared" si="3"/>
        <v>5.75</v>
      </c>
      <c r="Q9">
        <f t="shared" si="3"/>
        <v>-4.5199999999999996</v>
      </c>
      <c r="R9">
        <f t="shared" si="4"/>
        <v>68.890000000000072</v>
      </c>
      <c r="S9">
        <f t="shared" si="0"/>
        <v>33.0625</v>
      </c>
      <c r="T9">
        <f t="shared" si="0"/>
        <v>20.430399999999995</v>
      </c>
      <c r="U9">
        <f t="shared" si="5"/>
        <v>11.062680507001911</v>
      </c>
      <c r="V9">
        <f>(1-U9/U5)*100</f>
        <v>25.840887322684168</v>
      </c>
      <c r="W9" s="6">
        <f t="shared" si="6"/>
        <v>69.880204645160205</v>
      </c>
      <c r="X9" s="6">
        <f t="shared" si="7"/>
        <v>63</v>
      </c>
      <c r="Y9" s="3">
        <f>G9-K5</f>
        <v>-13.350000000000001</v>
      </c>
      <c r="Z9" s="3">
        <f>H9-L5</f>
        <v>8.06</v>
      </c>
      <c r="AA9" s="3">
        <f>I9-M5</f>
        <v>-6.2900000000000009</v>
      </c>
      <c r="AB9" s="3">
        <f t="shared" si="8"/>
        <v>178.22250000000003</v>
      </c>
      <c r="AC9" s="3">
        <f t="shared" si="2"/>
        <v>64.963600000000014</v>
      </c>
      <c r="AD9" s="3">
        <f t="shared" si="2"/>
        <v>39.56410000000001</v>
      </c>
      <c r="AE9" s="3">
        <f t="shared" si="9"/>
        <v>16.815177667809522</v>
      </c>
      <c r="AF9" s="3">
        <f>(1-AE9/AE5)*100</f>
        <v>-12.72120301828361</v>
      </c>
      <c r="AG9" s="8">
        <f t="shared" si="10"/>
        <v>54.218174348510317</v>
      </c>
      <c r="AH9" s="55">
        <f t="shared" ref="AH9" si="11">(1-E9/E8)*100</f>
        <v>1.8195311377833923</v>
      </c>
      <c r="AI9">
        <f t="shared" ref="AI9" si="12">(1-U9/U8)*100</f>
        <v>0.13520175535488566</v>
      </c>
      <c r="AJ9" s="6">
        <f>(AH9*100+((100-AH9)*AI9))/100</f>
        <v>1.952272855100766</v>
      </c>
    </row>
    <row r="10" spans="1:36" ht="16">
      <c r="A10" s="11" t="s">
        <v>143</v>
      </c>
      <c r="B10" s="11"/>
      <c r="C10" s="11">
        <v>6</v>
      </c>
      <c r="D10" s="33">
        <v>42805</v>
      </c>
      <c r="E10" s="10"/>
      <c r="F10">
        <f>(1-E10/E5)*100</f>
        <v>100</v>
      </c>
      <c r="G10" s="10"/>
      <c r="H10" s="10"/>
      <c r="I10" s="10"/>
      <c r="J10" s="11"/>
      <c r="K10" s="10"/>
      <c r="L10" s="10"/>
      <c r="M10" s="10"/>
      <c r="N10" s="13"/>
      <c r="W10" s="6"/>
      <c r="X10" s="6">
        <f t="shared" si="7"/>
        <v>35</v>
      </c>
      <c r="Y10" s="3"/>
      <c r="Z10" s="3"/>
      <c r="AA10" s="3"/>
      <c r="AB10" s="3"/>
      <c r="AC10" s="3"/>
      <c r="AD10" s="3"/>
      <c r="AE10" s="3"/>
      <c r="AF10" s="3"/>
      <c r="AG10" s="8"/>
      <c r="AH10" s="55"/>
      <c r="AJ10" s="6"/>
    </row>
    <row r="11" spans="1:36" ht="16">
      <c r="A11" s="11" t="s">
        <v>143</v>
      </c>
      <c r="B11" s="11"/>
      <c r="C11" s="11">
        <v>7</v>
      </c>
      <c r="D11" s="33">
        <v>42868</v>
      </c>
      <c r="E11" s="10"/>
      <c r="F11">
        <f>(1-E11/E5)*100</f>
        <v>100</v>
      </c>
      <c r="G11" s="10"/>
      <c r="H11" s="10"/>
      <c r="I11" s="10"/>
      <c r="J11" s="11"/>
      <c r="K11" s="10"/>
      <c r="L11" s="10"/>
      <c r="M11" s="10"/>
      <c r="N11" s="13"/>
      <c r="W11" s="6"/>
      <c r="X11" s="6">
        <f t="shared" si="7"/>
        <v>63</v>
      </c>
      <c r="Y11" s="3"/>
      <c r="Z11" s="3"/>
      <c r="AA11" s="3"/>
      <c r="AB11" s="3"/>
      <c r="AC11" s="3"/>
      <c r="AD11" s="3"/>
      <c r="AE11" s="3"/>
      <c r="AF11" s="3"/>
      <c r="AG11" s="8"/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42987</v>
      </c>
      <c r="E12" s="10"/>
      <c r="F12">
        <f t="shared" ref="F12" si="13">(1-E12/E8)*100</f>
        <v>100</v>
      </c>
      <c r="G12" s="10"/>
      <c r="H12" s="10"/>
      <c r="I12" s="10"/>
      <c r="J12" s="11"/>
      <c r="K12" s="10"/>
      <c r="L12" s="10"/>
      <c r="M12" s="10"/>
      <c r="N12" s="13"/>
      <c r="W12" s="6"/>
      <c r="X12" s="6">
        <f t="shared" si="7"/>
        <v>119</v>
      </c>
      <c r="Y12" s="3"/>
      <c r="Z12" s="3"/>
      <c r="AA12" s="3"/>
      <c r="AB12" s="3"/>
      <c r="AC12" s="3"/>
      <c r="AD12" s="3"/>
      <c r="AE12" s="3"/>
      <c r="AF12" s="3"/>
      <c r="AG12" s="8"/>
      <c r="AH12" s="55"/>
      <c r="AJ12" s="6"/>
    </row>
    <row r="13" spans="1:36" ht="16">
      <c r="A13" s="11" t="s">
        <v>56</v>
      </c>
      <c r="B13" s="11" t="s">
        <v>147</v>
      </c>
      <c r="C13" s="11">
        <v>9</v>
      </c>
      <c r="D13" s="33">
        <v>43015</v>
      </c>
      <c r="E13" s="10">
        <v>7.5385999999999997</v>
      </c>
      <c r="F13">
        <f>(1-E13/E5)*100</f>
        <v>60.706988574764409</v>
      </c>
      <c r="G13" s="10">
        <v>59.65</v>
      </c>
      <c r="H13" s="10">
        <v>23.58</v>
      </c>
      <c r="I13" s="10">
        <v>12.66</v>
      </c>
      <c r="J13" s="11" t="s">
        <v>21</v>
      </c>
      <c r="K13" s="10">
        <v>68.63</v>
      </c>
      <c r="L13" s="10">
        <v>18.350000000000001</v>
      </c>
      <c r="M13" s="10">
        <v>16.7</v>
      </c>
      <c r="N13" s="13"/>
      <c r="O13">
        <f t="shared" si="3"/>
        <v>-8.9799999999999969</v>
      </c>
      <c r="P13">
        <f t="shared" si="3"/>
        <v>5.2299999999999969</v>
      </c>
      <c r="Q13">
        <f t="shared" si="3"/>
        <v>-4.0399999999999991</v>
      </c>
      <c r="R13">
        <f t="shared" si="4"/>
        <v>80.640399999999943</v>
      </c>
      <c r="S13">
        <f t="shared" si="4"/>
        <v>27.352899999999966</v>
      </c>
      <c r="T13">
        <f t="shared" si="4"/>
        <v>16.321599999999993</v>
      </c>
      <c r="U13">
        <f>SQRT(R13+S13+T13)</f>
        <v>11.149659187616448</v>
      </c>
      <c r="V13">
        <f>(1-U13/U5)*100</f>
        <v>25.257822325721168</v>
      </c>
      <c r="W13" s="6">
        <f t="shared" si="6"/>
        <v>70.631547586975728</v>
      </c>
      <c r="X13" s="6">
        <f t="shared" si="7"/>
        <v>28</v>
      </c>
      <c r="Y13" s="3">
        <f>G13-K5</f>
        <v>-11.520000000000003</v>
      </c>
      <c r="Z13" s="3">
        <f>H13-L5</f>
        <v>7.8599999999999977</v>
      </c>
      <c r="AA13" s="3">
        <f>I13-M5</f>
        <v>-4.7600000000000016</v>
      </c>
      <c r="AB13" s="3">
        <f t="shared" si="8"/>
        <v>132.71040000000008</v>
      </c>
      <c r="AC13" s="3">
        <f t="shared" si="8"/>
        <v>61.779599999999967</v>
      </c>
      <c r="AD13" s="3">
        <f t="shared" si="8"/>
        <v>22.657600000000016</v>
      </c>
      <c r="AE13" s="3">
        <f>SQRT(AB13+AC13+AD13)</f>
        <v>14.735928881478767</v>
      </c>
      <c r="AF13" s="3">
        <f>(1-AE13/AE5)*100</f>
        <v>1.2171227728372314</v>
      </c>
      <c r="AG13" s="8">
        <f t="shared" si="10"/>
        <v>61.185232764954492</v>
      </c>
      <c r="AH13" s="55"/>
      <c r="AJ13" s="6"/>
    </row>
    <row r="14" spans="1:36" ht="16">
      <c r="A14" s="11" t="s">
        <v>143</v>
      </c>
      <c r="B14" s="11"/>
      <c r="C14" s="11">
        <v>10</v>
      </c>
      <c r="D14" s="33">
        <v>43043</v>
      </c>
      <c r="E14" s="10"/>
      <c r="F14">
        <f>(1-E14/E5)*100</f>
        <v>100</v>
      </c>
      <c r="G14" s="10"/>
      <c r="H14" s="10"/>
      <c r="I14" s="10"/>
      <c r="J14" s="11"/>
      <c r="K14" s="10"/>
      <c r="L14" s="10"/>
      <c r="M14" s="10"/>
      <c r="N14" s="13"/>
      <c r="W14" s="6"/>
      <c r="X14" s="6">
        <f t="shared" si="7"/>
        <v>28</v>
      </c>
      <c r="Y14" s="3"/>
      <c r="Z14" s="3"/>
      <c r="AA14" s="3"/>
      <c r="AB14" s="3"/>
      <c r="AC14" s="3"/>
      <c r="AD14" s="3"/>
      <c r="AE14" s="3"/>
      <c r="AF14" s="3"/>
      <c r="AG14" s="8"/>
      <c r="AH14" s="55"/>
      <c r="AJ14" s="6"/>
    </row>
    <row r="15" spans="1:36" ht="16">
      <c r="A15" s="11" t="s">
        <v>143</v>
      </c>
      <c r="B15" s="11"/>
      <c r="C15" s="11">
        <v>11</v>
      </c>
      <c r="D15" s="33">
        <v>43085</v>
      </c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W15" s="6"/>
      <c r="X15" s="6">
        <f t="shared" si="7"/>
        <v>42</v>
      </c>
      <c r="Y15" s="3"/>
      <c r="Z15" s="3"/>
      <c r="AA15" s="3"/>
      <c r="AB15" s="3"/>
      <c r="AC15" s="3"/>
      <c r="AD15" s="3"/>
      <c r="AE15" s="3"/>
      <c r="AF15" s="3"/>
      <c r="AG15" s="8"/>
      <c r="AH15" s="55"/>
      <c r="AJ15" s="6"/>
    </row>
    <row r="16" spans="1:36" ht="16">
      <c r="A16" s="11" t="s">
        <v>143</v>
      </c>
      <c r="B16" s="11"/>
      <c r="C16" s="11">
        <v>12</v>
      </c>
      <c r="D16" s="33">
        <v>43134</v>
      </c>
      <c r="E16" s="10"/>
      <c r="F16">
        <f>(1-E16/E5)*100</f>
        <v>100</v>
      </c>
      <c r="G16" s="10"/>
      <c r="H16" s="10"/>
      <c r="I16" s="10"/>
      <c r="J16" s="11"/>
      <c r="K16" s="10"/>
      <c r="L16" s="10"/>
      <c r="M16" s="10"/>
      <c r="N16" s="13"/>
      <c r="W16" s="6"/>
      <c r="X16" s="6">
        <f t="shared" si="7"/>
        <v>49</v>
      </c>
      <c r="Y16" s="3"/>
      <c r="Z16" s="3"/>
      <c r="AA16" s="3"/>
      <c r="AB16" s="3"/>
      <c r="AC16" s="3"/>
      <c r="AD16" s="3"/>
      <c r="AE16" s="3"/>
      <c r="AF16" s="3"/>
      <c r="AG16" s="8"/>
      <c r="AH16" s="55"/>
      <c r="AJ16" s="6"/>
    </row>
    <row r="17" spans="1:36" ht="16">
      <c r="A17" s="11" t="s">
        <v>143</v>
      </c>
      <c r="B17" s="11"/>
      <c r="C17" s="11">
        <v>13</v>
      </c>
      <c r="D17" s="33">
        <v>43197</v>
      </c>
      <c r="E17" s="10"/>
      <c r="F17">
        <f>(1-E17/E5)*100</f>
        <v>100</v>
      </c>
      <c r="G17" s="10"/>
      <c r="H17" s="10"/>
      <c r="I17" s="10"/>
      <c r="J17" s="11"/>
      <c r="K17" s="10"/>
      <c r="L17" s="10"/>
      <c r="M17" s="10"/>
      <c r="N17" s="13"/>
      <c r="W17" s="6"/>
      <c r="X17" s="6">
        <f t="shared" si="7"/>
        <v>63</v>
      </c>
      <c r="Y17" s="3"/>
      <c r="Z17" s="3"/>
      <c r="AA17" s="3"/>
      <c r="AB17" s="3"/>
      <c r="AC17" s="3"/>
      <c r="AD17" s="3"/>
      <c r="AE17" s="3"/>
      <c r="AF17" s="3"/>
      <c r="AG17" s="8"/>
      <c r="AH17" s="55"/>
      <c r="AJ17" s="6"/>
    </row>
    <row r="18" spans="1:36" ht="16">
      <c r="A18" s="11" t="s">
        <v>56</v>
      </c>
      <c r="B18" s="11" t="s">
        <v>147</v>
      </c>
      <c r="C18" s="11">
        <v>14</v>
      </c>
      <c r="D18" s="33">
        <v>43449</v>
      </c>
      <c r="E18" s="10">
        <v>8.1529500000000006</v>
      </c>
      <c r="F18">
        <f>(1-E18/E5)*100</f>
        <v>57.504847385539158</v>
      </c>
      <c r="G18" s="10">
        <v>58.3</v>
      </c>
      <c r="H18" s="10">
        <v>27.7</v>
      </c>
      <c r="I18" s="10">
        <v>12.73</v>
      </c>
      <c r="J18" s="11" t="s">
        <v>21</v>
      </c>
      <c r="K18" s="10">
        <v>69.17</v>
      </c>
      <c r="L18" s="10">
        <v>20.05</v>
      </c>
      <c r="M18" s="10">
        <v>17.84</v>
      </c>
      <c r="N18" s="13"/>
      <c r="O18">
        <f t="shared" si="3"/>
        <v>-10.870000000000005</v>
      </c>
      <c r="P18">
        <f t="shared" si="3"/>
        <v>7.6499999999999986</v>
      </c>
      <c r="Q18">
        <f t="shared" si="3"/>
        <v>-5.1099999999999994</v>
      </c>
      <c r="R18">
        <f t="shared" si="4"/>
        <v>118.15690000000009</v>
      </c>
      <c r="S18">
        <f t="shared" si="4"/>
        <v>58.52249999999998</v>
      </c>
      <c r="T18">
        <f t="shared" si="4"/>
        <v>26.112099999999995</v>
      </c>
      <c r="U18">
        <f>SQRT(R18+S18+T18)</f>
        <v>14.240488053434126</v>
      </c>
      <c r="V18">
        <f>(1-U18/U5)*100</f>
        <v>4.5383297957328539</v>
      </c>
      <c r="W18" s="6">
        <f t="shared" si="6"/>
        <v>59.43341755838339</v>
      </c>
      <c r="X18" s="6">
        <f t="shared" si="7"/>
        <v>252</v>
      </c>
      <c r="Y18" s="3">
        <f>G18-K5</f>
        <v>-12.870000000000005</v>
      </c>
      <c r="Z18" s="3">
        <f>H18-L5</f>
        <v>11.979999999999999</v>
      </c>
      <c r="AA18" s="3">
        <f t="shared" ref="AA18" si="14">I18-M5</f>
        <v>-4.6900000000000013</v>
      </c>
      <c r="AB18" s="3">
        <f t="shared" si="8"/>
        <v>165.63690000000011</v>
      </c>
      <c r="AC18" s="3">
        <f t="shared" si="8"/>
        <v>143.52039999999997</v>
      </c>
      <c r="AD18" s="3">
        <f t="shared" si="8"/>
        <v>21.996100000000013</v>
      </c>
      <c r="AE18" s="3">
        <f>SQRT(AB18+AC18+AD18)</f>
        <v>18.197620723600107</v>
      </c>
      <c r="AF18" s="3">
        <f>(1-AE18/AE5)*100</f>
        <v>-21.988464264729114</v>
      </c>
      <c r="AG18" s="8">
        <f t="shared" si="10"/>
        <v>48.160815938666339</v>
      </c>
      <c r="AH18" s="55"/>
      <c r="AJ18" s="6"/>
    </row>
    <row r="19" spans="1:36">
      <c r="A19" s="11" t="s">
        <v>143</v>
      </c>
      <c r="B19" s="11"/>
      <c r="C19" s="11">
        <v>15</v>
      </c>
      <c r="D19" s="33">
        <v>43491</v>
      </c>
      <c r="E19" s="10"/>
      <c r="F19">
        <f>(1-E19/E5)*100</f>
        <v>100</v>
      </c>
      <c r="G19" s="10"/>
      <c r="H19" s="10"/>
      <c r="I19" s="10"/>
      <c r="J19" s="11"/>
      <c r="K19" s="10"/>
      <c r="L19" s="10"/>
      <c r="M19" s="10"/>
      <c r="N19" s="13"/>
      <c r="O19">
        <f>G19-K19</f>
        <v>0</v>
      </c>
      <c r="P19">
        <f t="shared" si="3"/>
        <v>0</v>
      </c>
      <c r="Q19">
        <f t="shared" si="3"/>
        <v>0</v>
      </c>
      <c r="R19">
        <f t="shared" si="4"/>
        <v>0</v>
      </c>
      <c r="S19">
        <f t="shared" si="0"/>
        <v>0</v>
      </c>
      <c r="T19">
        <f t="shared" si="0"/>
        <v>0</v>
      </c>
      <c r="U19">
        <f t="shared" si="5"/>
        <v>0</v>
      </c>
      <c r="V19">
        <f>(1-U19/U5)*100</f>
        <v>100</v>
      </c>
      <c r="W19" s="6">
        <f>(F19*100+((100-F19)*V19))/100</f>
        <v>100</v>
      </c>
      <c r="X19" s="6">
        <f>D19-D18</f>
        <v>42</v>
      </c>
      <c r="Y19" s="3">
        <f>G19-K5</f>
        <v>-71.17</v>
      </c>
      <c r="Z19" s="3">
        <f>H19-L5</f>
        <v>-15.72</v>
      </c>
      <c r="AA19" s="3">
        <f>I19-M5</f>
        <v>-17.420000000000002</v>
      </c>
      <c r="AB19" s="3">
        <f t="shared" si="8"/>
        <v>5065.1689000000006</v>
      </c>
      <c r="AC19" s="3">
        <f t="shared" si="2"/>
        <v>247.11840000000001</v>
      </c>
      <c r="AD19" s="3">
        <f t="shared" si="2"/>
        <v>303.45640000000009</v>
      </c>
      <c r="AE19" s="3">
        <f t="shared" ref="AE19:AE20" si="15">SQRT(AB19+AC19+AD19)</f>
        <v>74.938265926027412</v>
      </c>
      <c r="AF19" s="3">
        <f>(1-AE19/AE5)*100</f>
        <v>-402.35160485141944</v>
      </c>
      <c r="AG19" s="8">
        <f>(F19*100+((100-F19)*AF19))/100</f>
        <v>100</v>
      </c>
    </row>
    <row r="20" spans="1:36">
      <c r="A20" s="11" t="s">
        <v>143</v>
      </c>
      <c r="B20" s="11"/>
      <c r="C20" s="11">
        <v>16</v>
      </c>
      <c r="D20" s="33">
        <v>43519</v>
      </c>
      <c r="E20" s="10"/>
      <c r="F20">
        <f>(1-E20/E5)*100</f>
        <v>100</v>
      </c>
      <c r="G20" s="10"/>
      <c r="H20" s="10"/>
      <c r="I20" s="10"/>
      <c r="J20" s="11"/>
      <c r="K20" s="10"/>
      <c r="L20" s="10"/>
      <c r="M20" s="10"/>
      <c r="N20" s="13"/>
      <c r="O20">
        <f t="shared" si="3"/>
        <v>0</v>
      </c>
      <c r="P20">
        <f t="shared" si="3"/>
        <v>0</v>
      </c>
      <c r="Q20">
        <f t="shared" si="3"/>
        <v>0</v>
      </c>
      <c r="R20">
        <f t="shared" si="4"/>
        <v>0</v>
      </c>
      <c r="S20">
        <f t="shared" si="0"/>
        <v>0</v>
      </c>
      <c r="T20">
        <f t="shared" si="0"/>
        <v>0</v>
      </c>
      <c r="U20">
        <f t="shared" si="5"/>
        <v>0</v>
      </c>
      <c r="V20">
        <f>(1-U20/U5)*100</f>
        <v>100</v>
      </c>
      <c r="W20" s="6">
        <f t="shared" ref="W20" si="16">(F20*100+((100-F20)*V20))/100</f>
        <v>100</v>
      </c>
      <c r="X20" s="6">
        <f t="shared" si="7"/>
        <v>28</v>
      </c>
      <c r="Y20" s="3">
        <f>G20-K5</f>
        <v>-71.17</v>
      </c>
      <c r="Z20" s="3">
        <f t="shared" ref="Z20:AA20" si="17">H20-L5</f>
        <v>-15.72</v>
      </c>
      <c r="AA20" s="3">
        <f t="shared" si="17"/>
        <v>-17.420000000000002</v>
      </c>
      <c r="AB20" s="3">
        <f t="shared" si="8"/>
        <v>5065.1689000000006</v>
      </c>
      <c r="AC20" s="3">
        <f t="shared" si="2"/>
        <v>247.11840000000001</v>
      </c>
      <c r="AD20" s="3">
        <f t="shared" si="2"/>
        <v>303.45640000000009</v>
      </c>
      <c r="AE20" s="3">
        <f t="shared" si="15"/>
        <v>74.938265926027412</v>
      </c>
      <c r="AF20" s="3">
        <f>(1-AE20/AE6)*100</f>
        <v>0</v>
      </c>
      <c r="AG20" s="8">
        <f>(F20*100+((100-F20)*AF20))/100</f>
        <v>100</v>
      </c>
    </row>
    <row r="21" spans="1:36">
      <c r="A21" s="11"/>
      <c r="B21" s="11"/>
      <c r="C21" s="11">
        <v>17</v>
      </c>
      <c r="D21" s="10" t="s">
        <v>101</v>
      </c>
      <c r="E21" s="10"/>
      <c r="G21" s="10"/>
      <c r="H21" s="10"/>
      <c r="I21" s="10"/>
      <c r="J21" s="11"/>
      <c r="K21" s="10"/>
      <c r="L21" s="10"/>
      <c r="M21" s="10"/>
      <c r="N21" s="13"/>
    </row>
    <row r="22" spans="1:36">
      <c r="A22" s="11"/>
      <c r="B22" s="11"/>
      <c r="C22" s="11"/>
      <c r="D22" s="10"/>
      <c r="E22" s="10"/>
      <c r="G22" s="10"/>
      <c r="H22" s="10"/>
      <c r="I22" s="10"/>
      <c r="J22" s="11"/>
      <c r="K22" s="10"/>
      <c r="L22" s="10"/>
      <c r="M22" s="10"/>
      <c r="N22" s="13"/>
    </row>
    <row r="23" spans="1:36">
      <c r="A23" s="11"/>
      <c r="B23" s="11"/>
      <c r="C23" s="11"/>
      <c r="D23" s="10"/>
      <c r="E23" s="10"/>
      <c r="G23" s="10"/>
      <c r="H23" s="10"/>
      <c r="I23" s="10"/>
      <c r="J23" s="11"/>
      <c r="K23" s="10"/>
      <c r="L23" s="10" t="e">
        <f>(#REF!*100+((100-#REF!)*#REF!))/100</f>
        <v>#REF!</v>
      </c>
      <c r="M23" s="10"/>
      <c r="N23" s="13"/>
    </row>
    <row r="26" spans="1:36">
      <c r="A26" t="s">
        <v>105</v>
      </c>
    </row>
    <row r="27" spans="1:36">
      <c r="A27" t="s">
        <v>106</v>
      </c>
    </row>
    <row r="28" spans="1:36">
      <c r="A28" t="s">
        <v>107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J20"/>
  <sheetViews>
    <sheetView topLeftCell="U1" zoomScale="150" zoomScaleNormal="150" workbookViewId="0">
      <selection activeCell="W5" sqref="W5:W9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109</v>
      </c>
      <c r="B4" s="11" t="s">
        <v>108</v>
      </c>
      <c r="C4" s="11">
        <v>0</v>
      </c>
      <c r="D4" s="33">
        <v>41771</v>
      </c>
      <c r="E4">
        <v>34.966000000000001</v>
      </c>
      <c r="F4" s="18">
        <f>(1-E4/E4)*100</f>
        <v>0</v>
      </c>
      <c r="G4">
        <v>64.349999999999994</v>
      </c>
      <c r="H4">
        <v>26.2</v>
      </c>
      <c r="I4">
        <v>12.93</v>
      </c>
      <c r="J4" s="11" t="s">
        <v>69</v>
      </c>
      <c r="K4" s="10">
        <v>70.099999999999994</v>
      </c>
      <c r="L4" s="10">
        <v>15.76</v>
      </c>
      <c r="M4" s="10">
        <v>18.21</v>
      </c>
      <c r="N4" s="13">
        <v>0</v>
      </c>
      <c r="O4">
        <f>G4-K4</f>
        <v>-5.75</v>
      </c>
      <c r="P4">
        <f>H4-L4</f>
        <v>10.44</v>
      </c>
      <c r="Q4">
        <f>I4-M4</f>
        <v>-5.2800000000000011</v>
      </c>
      <c r="R4">
        <f>O4*O4</f>
        <v>33.0625</v>
      </c>
      <c r="S4">
        <f t="shared" ref="S4:T16" si="0">P4*P4</f>
        <v>108.99359999999999</v>
      </c>
      <c r="T4">
        <f t="shared" si="0"/>
        <v>27.878400000000013</v>
      </c>
      <c r="U4">
        <f>SQRT(R4+S4+T4)</f>
        <v>13.035892758073764</v>
      </c>
      <c r="W4" s="6"/>
      <c r="X4" s="6"/>
      <c r="Y4" s="3" t="e">
        <f>#REF!-K4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109</v>
      </c>
      <c r="B5" s="11" t="s">
        <v>108</v>
      </c>
      <c r="C5" s="19">
        <v>1</v>
      </c>
      <c r="D5" s="37">
        <v>41897</v>
      </c>
      <c r="E5">
        <v>31.63</v>
      </c>
      <c r="F5" s="18">
        <f>(1-E5/E4)*100</f>
        <v>9.5406966767717307</v>
      </c>
      <c r="G5">
        <v>63.01</v>
      </c>
      <c r="H5">
        <v>22.07</v>
      </c>
      <c r="I5">
        <v>13.31</v>
      </c>
      <c r="J5" s="11" t="s">
        <v>69</v>
      </c>
      <c r="K5">
        <v>66.209999999999994</v>
      </c>
      <c r="L5">
        <v>13.38</v>
      </c>
      <c r="M5">
        <v>17.88</v>
      </c>
      <c r="N5" s="17"/>
      <c r="O5">
        <f t="shared" ref="O5:Q16" si="3">G5-K5</f>
        <v>-3.1999999999999957</v>
      </c>
      <c r="P5">
        <f t="shared" si="3"/>
        <v>8.69</v>
      </c>
      <c r="Q5">
        <f t="shared" si="3"/>
        <v>-4.5699999999999985</v>
      </c>
      <c r="R5">
        <f t="shared" ref="R5:T13" si="4">O5*O5</f>
        <v>10.239999999999974</v>
      </c>
      <c r="S5">
        <f t="shared" si="0"/>
        <v>75.516099999999994</v>
      </c>
      <c r="T5">
        <f t="shared" si="0"/>
        <v>20.884899999999988</v>
      </c>
      <c r="U5">
        <f t="shared" ref="U5:U14" si="5">SQRT(R5+S5+T5)</f>
        <v>10.326712932971457</v>
      </c>
      <c r="V5">
        <f>(1-U5/U4)*100</f>
        <v>20.782464809894819</v>
      </c>
      <c r="W5" s="6">
        <f t="shared" ref="W5:W16" si="6">(F5*100+((100-F5)*V5))/100</f>
        <v>28.340369557197665</v>
      </c>
      <c r="X5" s="6">
        <f>D5-D4</f>
        <v>126</v>
      </c>
      <c r="Y5" s="3">
        <f>G11-K4</f>
        <v>-70.099999999999994</v>
      </c>
      <c r="Z5" s="3">
        <f>H11-L4</f>
        <v>-15.76</v>
      </c>
      <c r="AA5" s="3">
        <f>I11-M4</f>
        <v>-18.21</v>
      </c>
      <c r="AB5" s="3">
        <f t="shared" si="1"/>
        <v>4914.0099999999993</v>
      </c>
      <c r="AC5" s="3">
        <f t="shared" si="1"/>
        <v>248.3776</v>
      </c>
      <c r="AD5" s="3">
        <f t="shared" si="1"/>
        <v>331.60410000000002</v>
      </c>
      <c r="AE5" s="3">
        <f t="shared" si="2"/>
        <v>74.121465851668091</v>
      </c>
      <c r="AF5" s="3" t="e">
        <f>(1-AE5/AE4)*100</f>
        <v>#REF!</v>
      </c>
      <c r="AG5" s="8" t="e">
        <f t="shared" ref="AG5:AG15" si="7">(F5*100+((100-F5)*AF5))/100</f>
        <v>#REF!</v>
      </c>
      <c r="AH5" s="55">
        <f>(1-E5/E4)*100</f>
        <v>9.5406966767717307</v>
      </c>
      <c r="AI5">
        <f>(1-U5/U4)*100</f>
        <v>20.782464809894819</v>
      </c>
      <c r="AJ5" s="6">
        <f>(AH5*100+((100-AH5)*AI5))/100</f>
        <v>28.340369557197665</v>
      </c>
    </row>
    <row r="6" spans="1:36" ht="16">
      <c r="A6" s="11" t="s">
        <v>109</v>
      </c>
      <c r="B6" s="11" t="s">
        <v>108</v>
      </c>
      <c r="C6" s="19">
        <v>2</v>
      </c>
      <c r="D6" s="36">
        <v>41974</v>
      </c>
      <c r="E6" s="16">
        <v>29.02</v>
      </c>
      <c r="F6" s="18">
        <f>(1-E6/E4)*100</f>
        <v>17.005090659497803</v>
      </c>
      <c r="G6" s="16">
        <v>68.03</v>
      </c>
      <c r="H6" s="16">
        <v>20.75</v>
      </c>
      <c r="I6" s="16">
        <v>14.61</v>
      </c>
      <c r="J6" s="19" t="s">
        <v>69</v>
      </c>
      <c r="K6" s="16">
        <v>72.17</v>
      </c>
      <c r="L6" s="16">
        <v>13.75</v>
      </c>
      <c r="M6" s="16">
        <v>20.14</v>
      </c>
      <c r="N6" s="17"/>
      <c r="O6">
        <f>G6-K6</f>
        <v>-4.1400000000000006</v>
      </c>
      <c r="P6">
        <f t="shared" si="3"/>
        <v>7</v>
      </c>
      <c r="Q6">
        <f t="shared" si="3"/>
        <v>-5.5300000000000011</v>
      </c>
      <c r="R6">
        <f t="shared" si="4"/>
        <v>17.139600000000005</v>
      </c>
      <c r="S6">
        <f t="shared" si="0"/>
        <v>49</v>
      </c>
      <c r="T6">
        <f t="shared" si="0"/>
        <v>30.580900000000014</v>
      </c>
      <c r="U6">
        <f t="shared" si="5"/>
        <v>9.8346581028523818</v>
      </c>
      <c r="V6">
        <f>(1-U6/U4)*100</f>
        <v>24.557080321473968</v>
      </c>
      <c r="W6" s="6">
        <f>(F6*100+((100-F6)*V6))/100</f>
        <v>37.386217208979431</v>
      </c>
      <c r="X6" s="6">
        <f t="shared" ref="X6:X9" si="8">D6-D5</f>
        <v>77</v>
      </c>
      <c r="Y6" s="3">
        <f>G6-K4</f>
        <v>-2.0699999999999932</v>
      </c>
      <c r="Z6" s="3">
        <f>H6-L4</f>
        <v>4.99</v>
      </c>
      <c r="AA6" s="3">
        <f>I6-M4</f>
        <v>-3.6000000000000014</v>
      </c>
      <c r="AB6" s="3">
        <f t="shared" si="1"/>
        <v>4.284899999999972</v>
      </c>
      <c r="AC6" s="3">
        <f t="shared" si="1"/>
        <v>24.900100000000002</v>
      </c>
      <c r="AD6" s="3">
        <f t="shared" si="1"/>
        <v>12.96000000000001</v>
      </c>
      <c r="AE6" s="3">
        <f t="shared" si="2"/>
        <v>6.4919180524710862</v>
      </c>
      <c r="AF6" s="3" t="e">
        <f>(1-AE6/AE4)*100</f>
        <v>#REF!</v>
      </c>
      <c r="AG6" s="8" t="e">
        <f t="shared" si="7"/>
        <v>#REF!</v>
      </c>
      <c r="AH6" s="55">
        <f>(1-E6/E5)*100</f>
        <v>8.2516598166297754</v>
      </c>
      <c r="AI6">
        <f t="shared" ref="AI6:AI9" si="9">(1-U6/U5)*100</f>
        <v>4.7648737145391866</v>
      </c>
      <c r="AJ6" s="6">
        <f t="shared" ref="AJ6:AJ9" si="10">(AH6*100+((100-AH6)*AI6))/100</f>
        <v>12.623352361553177</v>
      </c>
    </row>
    <row r="7" spans="1:36" ht="16">
      <c r="A7" s="11" t="s">
        <v>109</v>
      </c>
      <c r="B7" s="11" t="s">
        <v>108</v>
      </c>
      <c r="C7" s="19">
        <v>3</v>
      </c>
      <c r="D7" s="33">
        <v>42065</v>
      </c>
      <c r="E7" s="10">
        <v>30.96</v>
      </c>
      <c r="F7" s="18">
        <f>(1-E7/E4)*100</f>
        <v>11.456843791111371</v>
      </c>
      <c r="G7" s="10">
        <v>70.09</v>
      </c>
      <c r="H7" s="10">
        <v>18.71</v>
      </c>
      <c r="I7" s="10">
        <v>15.33</v>
      </c>
      <c r="J7" s="11" t="s">
        <v>69</v>
      </c>
      <c r="K7" s="10">
        <v>73.239999999999995</v>
      </c>
      <c r="L7" s="10">
        <v>12.22</v>
      </c>
      <c r="M7" s="10">
        <v>19.850000000000001</v>
      </c>
      <c r="N7" s="13"/>
      <c r="O7">
        <f t="shared" si="3"/>
        <v>-3.1499999999999915</v>
      </c>
      <c r="P7">
        <f t="shared" si="3"/>
        <v>6.49</v>
      </c>
      <c r="Q7">
        <f t="shared" si="3"/>
        <v>-4.5200000000000014</v>
      </c>
      <c r="R7">
        <f t="shared" si="4"/>
        <v>9.9224999999999461</v>
      </c>
      <c r="S7">
        <f t="shared" si="0"/>
        <v>42.120100000000001</v>
      </c>
      <c r="T7">
        <f t="shared" si="0"/>
        <v>20.430400000000013</v>
      </c>
      <c r="U7">
        <f t="shared" si="5"/>
        <v>8.5131075407280008</v>
      </c>
      <c r="V7">
        <f>(1-U7/U4)*100</f>
        <v>34.69486364518135</v>
      </c>
      <c r="W7" s="6">
        <f t="shared" si="6"/>
        <v>42.176771104925209</v>
      </c>
      <c r="X7" s="6">
        <f t="shared" si="8"/>
        <v>91</v>
      </c>
      <c r="Y7" s="3">
        <f>G7-K4</f>
        <v>-9.9999999999909051E-3</v>
      </c>
      <c r="Z7" s="3">
        <f>H7-L4</f>
        <v>2.9500000000000011</v>
      </c>
      <c r="AA7" s="3">
        <f>I7-M4</f>
        <v>-2.8800000000000008</v>
      </c>
      <c r="AB7" s="3">
        <f t="shared" si="1"/>
        <v>9.9999999999818103E-5</v>
      </c>
      <c r="AC7" s="3">
        <f t="shared" si="1"/>
        <v>8.7025000000000059</v>
      </c>
      <c r="AD7" s="3">
        <f t="shared" si="1"/>
        <v>8.2944000000000049</v>
      </c>
      <c r="AE7" s="3">
        <f t="shared" si="2"/>
        <v>4.1227418061285395</v>
      </c>
      <c r="AF7" s="3" t="e">
        <f>(1-AE7/AE4)*100</f>
        <v>#REF!</v>
      </c>
      <c r="AG7" s="8" t="e">
        <f t="shared" si="7"/>
        <v>#REF!</v>
      </c>
      <c r="AH7" s="55">
        <f t="shared" ref="AH7:AH9" si="11">(1-E7/E6)*100</f>
        <v>-6.6850447966919413</v>
      </c>
      <c r="AI7">
        <f t="shared" si="9"/>
        <v>13.437686885536849</v>
      </c>
      <c r="AJ7" s="6">
        <f t="shared" si="10"/>
        <v>7.6509574767822439</v>
      </c>
    </row>
    <row r="8" spans="1:36" ht="16">
      <c r="A8" s="11" t="s">
        <v>109</v>
      </c>
      <c r="B8" s="11" t="s">
        <v>108</v>
      </c>
      <c r="C8" s="19">
        <v>4</v>
      </c>
      <c r="D8" s="33">
        <v>42128</v>
      </c>
      <c r="E8" s="10">
        <v>26.81</v>
      </c>
      <c r="F8">
        <f>(1-E8/E4)*100</f>
        <v>23.325516215752451</v>
      </c>
      <c r="G8" s="10">
        <v>67.48</v>
      </c>
      <c r="H8" s="10">
        <v>19.079999999999998</v>
      </c>
      <c r="I8" s="10">
        <v>14.43</v>
      </c>
      <c r="J8" s="11" t="s">
        <v>69</v>
      </c>
      <c r="K8" s="10">
        <v>69.349999999999994</v>
      </c>
      <c r="L8" s="10">
        <v>13.55</v>
      </c>
      <c r="M8" s="10">
        <v>18.21</v>
      </c>
      <c r="N8" s="13"/>
      <c r="O8">
        <f t="shared" si="3"/>
        <v>-1.8699999999999903</v>
      </c>
      <c r="P8">
        <f t="shared" si="3"/>
        <v>5.5299999999999976</v>
      </c>
      <c r="Q8">
        <f t="shared" si="3"/>
        <v>-3.7800000000000011</v>
      </c>
      <c r="R8">
        <f t="shared" si="4"/>
        <v>3.4968999999999637</v>
      </c>
      <c r="S8">
        <f t="shared" si="0"/>
        <v>30.580899999999975</v>
      </c>
      <c r="T8">
        <f t="shared" si="0"/>
        <v>14.288400000000008</v>
      </c>
      <c r="U8">
        <f t="shared" si="5"/>
        <v>6.9545812239127631</v>
      </c>
      <c r="V8">
        <f>(1-U8/U4)*100</f>
        <v>46.65051828072572</v>
      </c>
      <c r="W8" s="6">
        <f t="shared" si="6"/>
        <v>59.094560290174925</v>
      </c>
      <c r="X8" s="6">
        <f t="shared" si="8"/>
        <v>63</v>
      </c>
      <c r="Y8" s="3">
        <f>G8-K4</f>
        <v>-2.6199999999999903</v>
      </c>
      <c r="Z8" s="3">
        <f>H8-L4</f>
        <v>3.3199999999999985</v>
      </c>
      <c r="AA8" s="3">
        <f>I8-M4</f>
        <v>-3.7800000000000011</v>
      </c>
      <c r="AB8" s="3">
        <f t="shared" si="1"/>
        <v>6.8643999999999492</v>
      </c>
      <c r="AC8" s="3">
        <f t="shared" si="1"/>
        <v>11.02239999999999</v>
      </c>
      <c r="AD8" s="3">
        <f t="shared" si="1"/>
        <v>14.288400000000008</v>
      </c>
      <c r="AE8" s="3">
        <f t="shared" si="2"/>
        <v>5.6723187498588219</v>
      </c>
      <c r="AF8" s="3" t="e">
        <f>(1-AE8/AE4)*100</f>
        <v>#REF!</v>
      </c>
      <c r="AG8" s="8" t="e">
        <f t="shared" si="7"/>
        <v>#REF!</v>
      </c>
      <c r="AH8" s="55">
        <f t="shared" si="11"/>
        <v>13.404392764857887</v>
      </c>
      <c r="AI8">
        <f t="shared" si="9"/>
        <v>18.307372594073446</v>
      </c>
      <c r="AJ8" s="6">
        <f t="shared" si="10"/>
        <v>29.257773231495776</v>
      </c>
    </row>
    <row r="9" spans="1:36" ht="16">
      <c r="A9" s="11" t="s">
        <v>109</v>
      </c>
      <c r="B9" s="11" t="s">
        <v>108</v>
      </c>
      <c r="C9" s="19">
        <v>5</v>
      </c>
      <c r="D9" s="33">
        <v>42360</v>
      </c>
      <c r="E9" s="10">
        <v>26.0763</v>
      </c>
      <c r="F9">
        <f>(1-E9/E4)*100</f>
        <v>25.423840302007672</v>
      </c>
      <c r="G9" s="10">
        <v>70.95</v>
      </c>
      <c r="H9" s="10">
        <v>20.76</v>
      </c>
      <c r="I9" s="10">
        <v>14.78</v>
      </c>
      <c r="J9" s="11" t="s">
        <v>69</v>
      </c>
      <c r="K9" s="10">
        <v>71.45</v>
      </c>
      <c r="L9" s="10">
        <v>13.74</v>
      </c>
      <c r="M9" s="10">
        <v>19.95</v>
      </c>
      <c r="N9" s="13"/>
      <c r="O9">
        <f t="shared" si="3"/>
        <v>-0.5</v>
      </c>
      <c r="P9">
        <f t="shared" si="3"/>
        <v>7.0200000000000014</v>
      </c>
      <c r="Q9">
        <f t="shared" si="3"/>
        <v>-5.17</v>
      </c>
      <c r="R9">
        <f t="shared" si="4"/>
        <v>0.25</v>
      </c>
      <c r="S9">
        <f t="shared" si="4"/>
        <v>49.280400000000022</v>
      </c>
      <c r="T9">
        <f t="shared" si="4"/>
        <v>26.728899999999999</v>
      </c>
      <c r="U9">
        <f>SQRT(R9+S9+T9)</f>
        <v>8.7326570985010061</v>
      </c>
      <c r="V9">
        <f>(1-U9/U4)*100</f>
        <v>33.010670917859109</v>
      </c>
      <c r="W9" s="6">
        <f t="shared" si="6"/>
        <v>50.041930963088987</v>
      </c>
      <c r="X9" s="6">
        <f t="shared" si="8"/>
        <v>232</v>
      </c>
      <c r="Y9" s="3">
        <f>G9-K4</f>
        <v>0.85000000000000853</v>
      </c>
      <c r="Z9" s="3">
        <f>H9-L4</f>
        <v>5.0000000000000018</v>
      </c>
      <c r="AA9" s="3">
        <f>I9-M4</f>
        <v>-3.4300000000000015</v>
      </c>
      <c r="AB9" s="3">
        <f t="shared" si="1"/>
        <v>0.72250000000001446</v>
      </c>
      <c r="AC9" s="3">
        <f>Z9*Z9</f>
        <v>25.000000000000018</v>
      </c>
      <c r="AD9" s="3">
        <f>AA9*AA9</f>
        <v>11.76490000000001</v>
      </c>
      <c r="AE9" s="3">
        <f t="shared" si="2"/>
        <v>6.1226954848334607</v>
      </c>
      <c r="AF9" s="3" t="e">
        <f>(1-AE9/AE4)*100</f>
        <v>#REF!</v>
      </c>
      <c r="AG9" s="8" t="e">
        <f t="shared" si="7"/>
        <v>#REF!</v>
      </c>
      <c r="AH9" s="55">
        <f t="shared" si="11"/>
        <v>2.7366654233494936</v>
      </c>
      <c r="AI9">
        <f t="shared" si="9"/>
        <v>-25.566972580239256</v>
      </c>
      <c r="AJ9" s="6">
        <f t="shared" si="10"/>
        <v>-22.130624658489104</v>
      </c>
    </row>
    <row r="10" spans="1:36">
      <c r="A10" s="11"/>
      <c r="B10" s="11"/>
      <c r="C10" s="19">
        <v>5</v>
      </c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G10-K4</f>
        <v>-70.099999999999994</v>
      </c>
      <c r="Z10" s="3">
        <f>H10-L4</f>
        <v>-15.76</v>
      </c>
      <c r="AA10" s="3">
        <f>I10-M4</f>
        <v>-18.21</v>
      </c>
      <c r="AB10" s="3">
        <f t="shared" si="1"/>
        <v>4914.0099999999993</v>
      </c>
      <c r="AC10" s="3">
        <f>Z10*Z10</f>
        <v>248.3776</v>
      </c>
      <c r="AD10" s="3">
        <f>AA10*AA10</f>
        <v>331.60410000000002</v>
      </c>
      <c r="AE10" s="3">
        <f t="shared" si="2"/>
        <v>74.121465851668091</v>
      </c>
      <c r="AF10" s="3" t="e">
        <f>(1-AE10/AE4)*100</f>
        <v>#REF!</v>
      </c>
      <c r="AG10" s="8" t="e">
        <f t="shared" si="7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 t="e">
        <f>#REF!-K4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7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G12-K4</f>
        <v>-70.099999999999994</v>
      </c>
      <c r="Z12" s="3">
        <f>H12-L4</f>
        <v>-15.76</v>
      </c>
      <c r="AA12" s="3">
        <f>I12-M4</f>
        <v>-18.21</v>
      </c>
      <c r="AB12" s="3">
        <f t="shared" si="1"/>
        <v>4914.0099999999993</v>
      </c>
      <c r="AC12" s="3">
        <f t="shared" si="1"/>
        <v>248.3776</v>
      </c>
      <c r="AD12" s="3">
        <f t="shared" si="1"/>
        <v>331.60410000000002</v>
      </c>
      <c r="AE12" s="3">
        <f t="shared" si="2"/>
        <v>74.121465851668091</v>
      </c>
      <c r="AF12" s="3">
        <f>(1-AE12/AE5)*100</f>
        <v>0</v>
      </c>
      <c r="AG12" s="8">
        <f t="shared" si="7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G13-K4</f>
        <v>-70.099999999999994</v>
      </c>
      <c r="Z13" s="3">
        <f>H13-L4</f>
        <v>-15.76</v>
      </c>
      <c r="AA13" s="3">
        <f>I13-M4</f>
        <v>-18.21</v>
      </c>
      <c r="AB13" s="3">
        <f t="shared" si="1"/>
        <v>4914.0099999999993</v>
      </c>
      <c r="AC13" s="3">
        <f t="shared" si="1"/>
        <v>248.3776</v>
      </c>
      <c r="AD13" s="3">
        <f t="shared" si="1"/>
        <v>331.60410000000002</v>
      </c>
      <c r="AE13" s="3">
        <f t="shared" si="2"/>
        <v>74.121465851668091</v>
      </c>
      <c r="AF13" s="3">
        <f>(1-AE13/AE6)*100</f>
        <v>-1041.7498688766484</v>
      </c>
      <c r="AG13" s="8">
        <f t="shared" si="7"/>
        <v>-1041.7498688766484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G14-K4</f>
        <v>-70.099999999999994</v>
      </c>
      <c r="Z14" s="3">
        <f>H14-L4</f>
        <v>-15.76</v>
      </c>
      <c r="AA14" s="3">
        <f>I14-M4</f>
        <v>-18.21</v>
      </c>
      <c r="AB14" s="3">
        <f t="shared" si="1"/>
        <v>4914.0099999999993</v>
      </c>
      <c r="AC14" s="3">
        <f t="shared" si="1"/>
        <v>248.3776</v>
      </c>
      <c r="AD14" s="3">
        <f t="shared" si="1"/>
        <v>331.60410000000002</v>
      </c>
      <c r="AE14" s="3">
        <f t="shared" si="2"/>
        <v>74.121465851668091</v>
      </c>
      <c r="AF14" s="3">
        <f>(1-AE14/AE7)*100</f>
        <v>-1697.8682473271799</v>
      </c>
      <c r="AG14" s="8">
        <f t="shared" si="7"/>
        <v>-1697.8682473271799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G15-K4</f>
        <v>-70.099999999999994</v>
      </c>
      <c r="Z15" s="3">
        <f>H15-L4</f>
        <v>-15.76</v>
      </c>
      <c r="AA15" s="3">
        <f>I15-M4</f>
        <v>-18.21</v>
      </c>
      <c r="AB15" s="3">
        <f t="shared" si="1"/>
        <v>4914.0099999999993</v>
      </c>
      <c r="AC15" s="3">
        <f t="shared" si="1"/>
        <v>248.3776</v>
      </c>
      <c r="AD15" s="3">
        <f>AA15*AA15</f>
        <v>331.60410000000002</v>
      </c>
      <c r="AE15" s="3">
        <f t="shared" si="2"/>
        <v>74.121465851668091</v>
      </c>
      <c r="AF15" s="3">
        <f>(1-AE15/AE8)*100</f>
        <v>-1206.7225083835935</v>
      </c>
      <c r="AG15" s="8">
        <f t="shared" si="7"/>
        <v>-1206.7225083835935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AJ16" s="6"/>
    </row>
    <row r="17" spans="1:36">
      <c r="A17" t="s">
        <v>110</v>
      </c>
      <c r="B17" t="s">
        <v>113</v>
      </c>
      <c r="AJ17" s="6"/>
    </row>
    <row r="18" spans="1:36">
      <c r="A18" t="s">
        <v>93</v>
      </c>
      <c r="AJ18" s="6"/>
    </row>
    <row r="19" spans="1:36">
      <c r="A19" t="s">
        <v>111</v>
      </c>
    </row>
    <row r="20" spans="1:36">
      <c r="A20" t="s">
        <v>112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D824-CB29-4D37-A92D-3025C4587BAF}">
  <dimension ref="A1:AH17"/>
  <sheetViews>
    <sheetView topLeftCell="V1" zoomScale="140" zoomScaleNormal="140" workbookViewId="0">
      <selection activeCell="W5" sqref="W5: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5">
        <v>34.584800000000001</v>
      </c>
      <c r="G4" s="10">
        <v>45.24</v>
      </c>
      <c r="H4" s="10">
        <v>17.2</v>
      </c>
      <c r="I4" s="10">
        <v>12.66</v>
      </c>
      <c r="J4" s="11" t="s">
        <v>21</v>
      </c>
      <c r="K4" s="10">
        <v>59.46</v>
      </c>
      <c r="L4" s="10">
        <v>15.99</v>
      </c>
      <c r="M4" s="10">
        <v>18.010000000000002</v>
      </c>
      <c r="N4" s="13">
        <v>0</v>
      </c>
      <c r="O4">
        <f>G4-K4</f>
        <v>-14.219999999999999</v>
      </c>
      <c r="P4">
        <f>H4-L4</f>
        <v>1.2099999999999991</v>
      </c>
      <c r="Q4">
        <f>I4-M4</f>
        <v>-5.3500000000000014</v>
      </c>
      <c r="R4">
        <f>O4*O4</f>
        <v>202.20839999999995</v>
      </c>
      <c r="S4">
        <f t="shared" ref="S4:T8" si="0">P4*P4</f>
        <v>1.4640999999999977</v>
      </c>
      <c r="T4">
        <f t="shared" si="0"/>
        <v>28.622500000000016</v>
      </c>
      <c r="U4">
        <f>SQRT(R4+S4+T4)</f>
        <v>15.241226984727968</v>
      </c>
      <c r="W4" s="6"/>
      <c r="X4" s="6"/>
      <c r="Y4" s="3">
        <f>I4-M4</f>
        <v>-5.3500000000000014</v>
      </c>
      <c r="Z4" s="3" t="e">
        <f>#REF!*#REF!</f>
        <v>#REF!</v>
      </c>
      <c r="AA4" s="3" t="e">
        <f>#REF!*#REF!</f>
        <v>#REF!</v>
      </c>
      <c r="AB4" s="3">
        <f t="shared" ref="AB4:AB8" si="1">Y4*Y4</f>
        <v>28.622500000000016</v>
      </c>
      <c r="AC4" s="3" t="e">
        <f t="shared" ref="AC4:AC8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0">
        <v>33.984900000000003</v>
      </c>
      <c r="F5" s="18">
        <f>(1-E5/E4)*100</f>
        <v>1.734577039624341</v>
      </c>
      <c r="G5" s="10">
        <v>45.44</v>
      </c>
      <c r="H5" s="10">
        <v>17.93</v>
      </c>
      <c r="I5" s="10">
        <v>12.3</v>
      </c>
      <c r="J5" s="11" t="s">
        <v>21</v>
      </c>
      <c r="K5" s="10">
        <v>60.87</v>
      </c>
      <c r="L5" s="10">
        <v>16.309999999999999</v>
      </c>
      <c r="M5" s="10">
        <v>15.65</v>
      </c>
      <c r="O5">
        <f t="shared" ref="O5:Q8" si="3">G5-K5</f>
        <v>-15.43</v>
      </c>
      <c r="P5">
        <f t="shared" si="3"/>
        <v>1.620000000000001</v>
      </c>
      <c r="Q5">
        <f t="shared" si="3"/>
        <v>-3.3499999999999996</v>
      </c>
      <c r="R5">
        <f t="shared" ref="R5:R8" si="4">O5*O5</f>
        <v>238.0849</v>
      </c>
      <c r="S5">
        <f t="shared" si="0"/>
        <v>2.6244000000000032</v>
      </c>
      <c r="T5">
        <f t="shared" si="0"/>
        <v>11.222499999999998</v>
      </c>
      <c r="U5">
        <f t="shared" ref="U5:U8" si="5">SQRT(R5+S5+T5)</f>
        <v>15.872359622942016</v>
      </c>
      <c r="V5">
        <f>(1-U5/U$4)*100</f>
        <v>-4.1409568852065259</v>
      </c>
      <c r="W5" s="6">
        <f t="shared" ref="W5:W8" si="6">(F5*100+((100-F5)*V5))/100</f>
        <v>-2.3345517582306492</v>
      </c>
      <c r="X5" s="6">
        <f>D5-D4</f>
        <v>38</v>
      </c>
      <c r="Y5" s="3">
        <f>I5-M4</f>
        <v>-5.7100000000000009</v>
      </c>
      <c r="Z5" s="3" t="e">
        <f>#REF!*#REF!</f>
        <v>#REF!</v>
      </c>
      <c r="AA5" s="3" t="e">
        <f>#REF!*#REF!</f>
        <v>#REF!</v>
      </c>
      <c r="AB5" s="3">
        <f t="shared" si="1"/>
        <v>32.60410000000001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1.734577039624341</v>
      </c>
      <c r="AG5">
        <f>(1-U5/U4)*100</f>
        <v>-4.1409568852065259</v>
      </c>
      <c r="AH5" s="6">
        <f>(AF5*100+((100-AF5)*AG5))/100</f>
        <v>-2.3345517582306492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33.202199999999998</v>
      </c>
      <c r="F6" s="18">
        <f>(1-E6/E4)*100</f>
        <v>3.9977099766371427</v>
      </c>
      <c r="G6" s="10">
        <v>47.71</v>
      </c>
      <c r="H6" s="10">
        <v>17.41</v>
      </c>
      <c r="I6" s="10">
        <v>12.46</v>
      </c>
      <c r="J6" s="11" t="s">
        <v>21</v>
      </c>
      <c r="K6" s="10">
        <v>60.19</v>
      </c>
      <c r="L6" s="10">
        <v>16.54</v>
      </c>
      <c r="M6" s="10">
        <v>14.77</v>
      </c>
      <c r="O6">
        <f>G6-K6</f>
        <v>-12.479999999999997</v>
      </c>
      <c r="P6">
        <f t="shared" si="3"/>
        <v>0.87000000000000099</v>
      </c>
      <c r="Q6">
        <f t="shared" si="3"/>
        <v>-2.3099999999999987</v>
      </c>
      <c r="R6">
        <f t="shared" si="4"/>
        <v>155.75039999999993</v>
      </c>
      <c r="S6">
        <f t="shared" si="0"/>
        <v>0.75690000000000168</v>
      </c>
      <c r="T6">
        <f t="shared" si="0"/>
        <v>5.3360999999999938</v>
      </c>
      <c r="U6">
        <f t="shared" si="5"/>
        <v>12.72176874495052</v>
      </c>
      <c r="V6">
        <f t="shared" ref="V6:V8" si="7">(1-U6/U$4)*100</f>
        <v>16.530547326025648</v>
      </c>
      <c r="W6" s="6">
        <f t="shared" si="6"/>
        <v>19.86741396301754</v>
      </c>
      <c r="X6" s="6">
        <f>D6-D5</f>
        <v>28</v>
      </c>
      <c r="Y6" s="3">
        <f>I6-M4</f>
        <v>-5.5500000000000007</v>
      </c>
      <c r="Z6" s="3" t="e">
        <f>#REF!*#REF!</f>
        <v>#REF!</v>
      </c>
      <c r="AA6" s="3" t="e">
        <f>#REF!*#REF!</f>
        <v>#REF!</v>
      </c>
      <c r="AB6" s="3">
        <f t="shared" si="1"/>
        <v>30.802500000000009</v>
      </c>
      <c r="AC6" s="3" t="e">
        <f t="shared" si="2"/>
        <v>#REF!</v>
      </c>
      <c r="AD6" s="3" t="e">
        <f>(1-AC6/AC4)*100</f>
        <v>#REF!</v>
      </c>
      <c r="AE6" s="8" t="e">
        <f>(F6*100+((100-F6)*AD6))/100</f>
        <v>#REF!</v>
      </c>
      <c r="AF6" s="55">
        <f>(1-E6/E5)*100</f>
        <v>2.3030816627384709</v>
      </c>
      <c r="AG6">
        <f t="shared" ref="AG6:AG8" si="8">(1-U6/U5)*100</f>
        <v>19.84954318598988</v>
      </c>
      <c r="AH6" s="6">
        <f t="shared" ref="AH6:AH8" si="9">(AF6*100+((100-AF6)*AG6))/100</f>
        <v>21.695473659474466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35.343000000000004</v>
      </c>
      <c r="F7">
        <f>(1-E7/E4)*100</f>
        <v>-2.192292567833265</v>
      </c>
      <c r="G7" s="10">
        <v>49.96</v>
      </c>
      <c r="H7" s="10">
        <v>15.64</v>
      </c>
      <c r="I7" s="10">
        <v>10.85</v>
      </c>
      <c r="J7" s="11" t="s">
        <v>21</v>
      </c>
      <c r="K7" s="10">
        <v>65.790000000000006</v>
      </c>
      <c r="L7" s="10">
        <v>12.68</v>
      </c>
      <c r="M7" s="10">
        <v>17.38</v>
      </c>
      <c r="O7">
        <f t="shared" si="3"/>
        <v>-15.830000000000005</v>
      </c>
      <c r="P7">
        <f t="shared" si="3"/>
        <v>2.9600000000000009</v>
      </c>
      <c r="Q7">
        <f t="shared" si="3"/>
        <v>-6.5299999999999994</v>
      </c>
      <c r="R7">
        <f t="shared" si="4"/>
        <v>250.58890000000017</v>
      </c>
      <c r="S7">
        <f t="shared" si="0"/>
        <v>8.7616000000000049</v>
      </c>
      <c r="T7">
        <f t="shared" si="0"/>
        <v>42.640899999999995</v>
      </c>
      <c r="U7">
        <f t="shared" si="5"/>
        <v>17.377899758026</v>
      </c>
      <c r="V7">
        <f t="shared" si="7"/>
        <v>-14.019033870691811</v>
      </c>
      <c r="W7" s="6">
        <f t="shared" si="6"/>
        <v>-16.51866467615428</v>
      </c>
      <c r="X7" s="6">
        <f t="shared" ref="X7:X8" si="10">D7-D6</f>
        <v>56</v>
      </c>
      <c r="Y7" s="3">
        <f>I7-M4</f>
        <v>-7.1600000000000019</v>
      </c>
      <c r="Z7" s="3" t="e">
        <f>#REF!*#REF!</f>
        <v>#REF!</v>
      </c>
      <c r="AA7" s="3" t="e">
        <f>#REF!*#REF!</f>
        <v>#REF!</v>
      </c>
      <c r="AB7" s="3">
        <f t="shared" si="1"/>
        <v>51.265600000000028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>
        <f>(1-E7/E6)*100</f>
        <v>-6.447765509514447</v>
      </c>
      <c r="AG7">
        <f t="shared" si="8"/>
        <v>-36.599714288341985</v>
      </c>
      <c r="AH7" s="6">
        <f t="shared" si="9"/>
        <v>-45.407343552320981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36.025199999999998</v>
      </c>
      <c r="F8">
        <f>(1-E8/E4)*100</f>
        <v>-4.1648354190280124</v>
      </c>
      <c r="G8" s="10">
        <v>46.45</v>
      </c>
      <c r="H8" s="10">
        <v>18.16</v>
      </c>
      <c r="I8" s="10">
        <v>9.5399999999999991</v>
      </c>
      <c r="J8" s="11" t="s">
        <v>21</v>
      </c>
      <c r="K8" s="10">
        <v>66.8</v>
      </c>
      <c r="L8" s="10">
        <v>13.47</v>
      </c>
      <c r="M8" s="10">
        <v>14.05</v>
      </c>
      <c r="O8">
        <f t="shared" si="3"/>
        <v>-20.349999999999994</v>
      </c>
      <c r="P8">
        <f t="shared" si="3"/>
        <v>4.6899999999999995</v>
      </c>
      <c r="Q8">
        <f t="shared" si="3"/>
        <v>-4.5100000000000016</v>
      </c>
      <c r="R8">
        <f t="shared" si="4"/>
        <v>414.12249999999977</v>
      </c>
      <c r="S8">
        <f t="shared" si="0"/>
        <v>21.996099999999995</v>
      </c>
      <c r="T8">
        <f t="shared" si="0"/>
        <v>20.340100000000014</v>
      </c>
      <c r="U8">
        <f t="shared" si="5"/>
        <v>21.364894102241646</v>
      </c>
      <c r="V8">
        <f t="shared" si="7"/>
        <v>-40.178307977761385</v>
      </c>
      <c r="W8" s="6">
        <f t="shared" si="6"/>
        <v>-46.016503798213364</v>
      </c>
      <c r="X8" s="6">
        <f t="shared" si="10"/>
        <v>42</v>
      </c>
      <c r="Y8" s="3">
        <f>I8-M4</f>
        <v>-8.4700000000000024</v>
      </c>
      <c r="Z8" s="3" t="e">
        <f>#REF!*#REF!</f>
        <v>#REF!</v>
      </c>
      <c r="AA8" s="3" t="e">
        <f>#REF!*#REF!</f>
        <v>#REF!</v>
      </c>
      <c r="AB8" s="3">
        <f t="shared" si="1"/>
        <v>71.740900000000039</v>
      </c>
      <c r="AC8" s="3" t="e">
        <f t="shared" si="2"/>
        <v>#REF!</v>
      </c>
      <c r="AD8" s="3" t="e">
        <f>(1-AC8/AC4)*100</f>
        <v>#REF!</v>
      </c>
      <c r="AE8" s="8" t="e">
        <f>(F8*100+((100-F8)*AD8))/100</f>
        <v>#REF!</v>
      </c>
      <c r="AF8" s="55">
        <f>(1-E8/E7)*100</f>
        <v>-1.9302266361089782</v>
      </c>
      <c r="AG8">
        <f t="shared" si="8"/>
        <v>-22.942901039432261</v>
      </c>
      <c r="AH8" s="6">
        <f t="shared" si="9"/>
        <v>-25.315977662500487</v>
      </c>
    </row>
    <row r="9" spans="1:34">
      <c r="C9" s="11">
        <v>4</v>
      </c>
      <c r="W9" s="6"/>
      <c r="X9" s="6"/>
      <c r="Y9" s="3"/>
      <c r="Z9" s="3"/>
      <c r="AA9" s="3"/>
      <c r="AB9" s="3"/>
      <c r="AC9" s="3"/>
      <c r="AD9" s="3"/>
      <c r="AE9" s="8"/>
      <c r="AH9" s="6"/>
    </row>
    <row r="10" spans="1:34">
      <c r="W10" s="6"/>
      <c r="X10" s="6"/>
      <c r="Y10" s="3"/>
      <c r="Z10" s="3"/>
      <c r="AA10" s="3"/>
      <c r="AB10" s="3"/>
      <c r="AC10" s="3"/>
      <c r="AD10" s="3"/>
      <c r="AE10" s="8"/>
      <c r="AH10" s="6"/>
    </row>
    <row r="11" spans="1:34">
      <c r="W11" s="6"/>
      <c r="X11" s="6"/>
      <c r="Y11" s="3"/>
      <c r="Z11" s="3"/>
      <c r="AA11" s="3"/>
      <c r="AB11" s="3"/>
      <c r="AC11" s="3"/>
      <c r="AD11" s="3"/>
      <c r="AE11" s="8"/>
      <c r="AH11" s="6"/>
    </row>
    <row r="12" spans="1:34">
      <c r="W12" s="6"/>
      <c r="X12" s="6"/>
      <c r="Y12" s="3"/>
      <c r="Z12" s="3"/>
      <c r="AA12" s="3"/>
      <c r="AB12" s="3"/>
      <c r="AC12" s="3"/>
      <c r="AD12" s="3"/>
      <c r="AE12" s="8"/>
      <c r="AH12" s="6"/>
    </row>
    <row r="13" spans="1:34">
      <c r="D13" s="26"/>
      <c r="W13" s="6"/>
      <c r="X13" s="6"/>
      <c r="Y13" s="3"/>
      <c r="Z13" s="3"/>
      <c r="AA13" s="3"/>
      <c r="AB13" s="3"/>
      <c r="AC13" s="3"/>
      <c r="AD13" s="3"/>
      <c r="AE13" s="8"/>
      <c r="AH13" s="6"/>
    </row>
    <row r="14" spans="1:34">
      <c r="D14" s="26"/>
      <c r="W14" s="6"/>
      <c r="X14" s="6"/>
      <c r="Y14" s="3"/>
      <c r="Z14" s="3"/>
      <c r="AA14" s="3"/>
      <c r="AB14" s="3"/>
      <c r="AC14" s="3"/>
      <c r="AD14" s="3"/>
      <c r="AE14" s="8"/>
      <c r="AH14" s="6"/>
    </row>
    <row r="15" spans="1:34">
      <c r="D15" s="26"/>
      <c r="W15" s="6"/>
      <c r="X15" s="6"/>
      <c r="Y15" s="3"/>
      <c r="Z15" s="3"/>
      <c r="AA15" s="3"/>
      <c r="AB15" s="3"/>
      <c r="AC15" s="3"/>
      <c r="AD15" s="3"/>
      <c r="AE15" s="8"/>
      <c r="AH15" s="6"/>
    </row>
    <row r="16" spans="1:34">
      <c r="D16" s="26"/>
      <c r="W16" s="6"/>
      <c r="X16" s="6"/>
      <c r="Y16" s="3"/>
      <c r="Z16" s="3"/>
      <c r="AA16" s="3"/>
      <c r="AB16" s="3"/>
      <c r="AC16" s="3"/>
      <c r="AD16" s="3"/>
      <c r="AE16" s="8"/>
      <c r="AH16" s="6"/>
    </row>
    <row r="17" spans="4:4">
      <c r="D17" s="26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J18"/>
  <sheetViews>
    <sheetView topLeftCell="C1" zoomScale="130" zoomScaleNormal="130" workbookViewId="0">
      <selection activeCell="W5" sqref="W5:W8"/>
    </sheetView>
  </sheetViews>
  <sheetFormatPr baseColWidth="10" defaultColWidth="8.83203125" defaultRowHeight="14"/>
  <cols>
    <col min="4" max="4" width="10.16406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45</v>
      </c>
      <c r="B4" s="11" t="s">
        <v>146</v>
      </c>
      <c r="C4" s="11">
        <v>0</v>
      </c>
      <c r="D4" s="33">
        <v>41625</v>
      </c>
      <c r="E4" s="10">
        <v>38.859400000000001</v>
      </c>
      <c r="F4" s="18">
        <f>(1-E4/E4)*100</f>
        <v>0</v>
      </c>
      <c r="G4">
        <v>61.72</v>
      </c>
      <c r="H4">
        <v>29.19</v>
      </c>
      <c r="I4">
        <v>9.5</v>
      </c>
      <c r="J4" s="11" t="s">
        <v>69</v>
      </c>
      <c r="K4">
        <v>69.61</v>
      </c>
      <c r="L4" s="10">
        <v>17.23</v>
      </c>
      <c r="M4" s="10">
        <v>14.24</v>
      </c>
      <c r="N4" s="13">
        <v>0</v>
      </c>
      <c r="O4">
        <f>G4-K4</f>
        <v>-7.8900000000000006</v>
      </c>
      <c r="P4">
        <f>H4-L4</f>
        <v>11.96</v>
      </c>
      <c r="Q4">
        <f>I4-M4</f>
        <v>-4.74</v>
      </c>
      <c r="R4">
        <f>O4*O4</f>
        <v>62.252100000000006</v>
      </c>
      <c r="S4">
        <f t="shared" ref="S4:T15" si="0">P4*P4</f>
        <v>143.04160000000002</v>
      </c>
      <c r="T4">
        <f t="shared" si="0"/>
        <v>22.467600000000001</v>
      </c>
      <c r="U4">
        <f>SQRT(R4+S4+T4)</f>
        <v>15.09176265384531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45</v>
      </c>
      <c r="B5" s="11" t="s">
        <v>146</v>
      </c>
      <c r="C5" s="19">
        <v>1</v>
      </c>
      <c r="D5" s="37">
        <v>41677</v>
      </c>
      <c r="E5">
        <v>33.596499999999999</v>
      </c>
      <c r="F5" s="18">
        <f>(1-E5/E4)*100</f>
        <v>13.543441226575814</v>
      </c>
      <c r="G5">
        <v>65.599999999999994</v>
      </c>
      <c r="H5">
        <v>24.61</v>
      </c>
      <c r="I5">
        <v>11.2</v>
      </c>
      <c r="J5" s="11" t="s">
        <v>69</v>
      </c>
      <c r="K5">
        <v>72.37</v>
      </c>
      <c r="L5">
        <v>14.52</v>
      </c>
      <c r="M5">
        <v>17.39</v>
      </c>
      <c r="N5" s="17"/>
      <c r="O5">
        <f t="shared" ref="O5:Q15" si="3">G5-K5</f>
        <v>-6.7700000000000102</v>
      </c>
      <c r="P5">
        <f t="shared" si="3"/>
        <v>10.09</v>
      </c>
      <c r="Q5">
        <f t="shared" si="3"/>
        <v>-6.1900000000000013</v>
      </c>
      <c r="R5">
        <f t="shared" ref="R5:T13" si="4">O5*O5</f>
        <v>45.832900000000137</v>
      </c>
      <c r="S5">
        <f t="shared" si="0"/>
        <v>101.8081</v>
      </c>
      <c r="T5">
        <f t="shared" si="0"/>
        <v>38.316100000000013</v>
      </c>
      <c r="U5">
        <f t="shared" ref="U5:U14" si="5">SQRT(R5+S5+T5)</f>
        <v>13.636608815977679</v>
      </c>
      <c r="V5">
        <f>(1-U5/U4)*100</f>
        <v>9.6420403053242065</v>
      </c>
      <c r="W5" s="6">
        <f>(F5*100+((100-F5)*V5))/100</f>
        <v>21.879617470105686</v>
      </c>
      <c r="X5" s="6">
        <f>D5-D4</f>
        <v>52</v>
      </c>
      <c r="Y5" s="3">
        <f>G11-E4</f>
        <v>-38.859400000000001</v>
      </c>
      <c r="Z5" s="3">
        <f>H11-L4</f>
        <v>-17.23</v>
      </c>
      <c r="AA5" s="3">
        <f>I11-M4</f>
        <v>-14.24</v>
      </c>
      <c r="AB5" s="3">
        <f t="shared" si="1"/>
        <v>1510.05296836</v>
      </c>
      <c r="AC5" s="3">
        <f t="shared" si="1"/>
        <v>296.87290000000002</v>
      </c>
      <c r="AD5" s="3">
        <f t="shared" si="1"/>
        <v>202.77760000000001</v>
      </c>
      <c r="AE5" s="3">
        <f t="shared" si="2"/>
        <v>44.829716353775872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13.543441226575814</v>
      </c>
      <c r="AI5">
        <f>(1-U5/U4)*100</f>
        <v>9.6420403053242065</v>
      </c>
      <c r="AJ5" s="6">
        <f>(AH5*100+((100-AH5)*AI5))/100</f>
        <v>21.879617470105686</v>
      </c>
    </row>
    <row r="6" spans="1:36" ht="16">
      <c r="A6" s="11" t="s">
        <v>45</v>
      </c>
      <c r="B6" s="11" t="s">
        <v>146</v>
      </c>
      <c r="C6" s="19">
        <v>2</v>
      </c>
      <c r="D6" s="36">
        <v>41702</v>
      </c>
      <c r="E6" s="16">
        <v>31.37</v>
      </c>
      <c r="F6" s="18">
        <f>(1-E6/E4)*100</f>
        <v>19.273071637750448</v>
      </c>
      <c r="G6" s="16">
        <v>67.22</v>
      </c>
      <c r="H6" s="16">
        <v>22.99</v>
      </c>
      <c r="I6" s="16">
        <v>12.46</v>
      </c>
      <c r="J6" s="19" t="s">
        <v>69</v>
      </c>
      <c r="K6" s="16">
        <v>73.69</v>
      </c>
      <c r="L6" s="16">
        <v>11.99</v>
      </c>
      <c r="M6" s="16">
        <v>18.45</v>
      </c>
      <c r="N6" s="17"/>
      <c r="O6">
        <f>G6-K6</f>
        <v>-6.4699999999999989</v>
      </c>
      <c r="P6">
        <f t="shared" si="3"/>
        <v>10.999999999999998</v>
      </c>
      <c r="Q6">
        <f t="shared" si="3"/>
        <v>-5.9899999999999984</v>
      </c>
      <c r="R6">
        <f t="shared" si="4"/>
        <v>41.860899999999987</v>
      </c>
      <c r="S6">
        <f t="shared" si="0"/>
        <v>120.99999999999996</v>
      </c>
      <c r="T6">
        <f t="shared" si="0"/>
        <v>35.880099999999985</v>
      </c>
      <c r="U6">
        <f t="shared" si="5"/>
        <v>14.097552979152088</v>
      </c>
      <c r="V6">
        <f>(1-U6/U4)*100</f>
        <v>6.5877637854310001</v>
      </c>
      <c r="W6" s="6">
        <f>(F6*100+((100-F6)*V6))/100</f>
        <v>24.591170989489552</v>
      </c>
      <c r="X6" s="6">
        <f t="shared" ref="X6:X8" si="7">D6-D5</f>
        <v>25</v>
      </c>
      <c r="Y6" s="3">
        <f>G6-E4</f>
        <v>28.360599999999998</v>
      </c>
      <c r="Z6" s="3">
        <f>H6-L4</f>
        <v>5.759999999999998</v>
      </c>
      <c r="AA6" s="3">
        <f>I6-M4</f>
        <v>-1.7799999999999994</v>
      </c>
      <c r="AB6" s="3">
        <f t="shared" si="1"/>
        <v>804.32363235999992</v>
      </c>
      <c r="AC6" s="3">
        <f t="shared" si="1"/>
        <v>33.177599999999977</v>
      </c>
      <c r="AD6" s="3">
        <f t="shared" si="1"/>
        <v>3.1683999999999979</v>
      </c>
      <c r="AE6" s="3">
        <f t="shared" si="2"/>
        <v>28.994303446711733</v>
      </c>
      <c r="AF6" s="3" t="e">
        <f>(1-AE6/AE4)*100</f>
        <v>#REF!</v>
      </c>
      <c r="AG6" s="8" t="e">
        <f t="shared" si="6"/>
        <v>#REF!</v>
      </c>
      <c r="AH6" s="55">
        <f>(1-E6/E5)*100</f>
        <v>6.6271784263241651</v>
      </c>
      <c r="AI6">
        <f t="shared" ref="AI6" si="8">(1-U6/U5)*100</f>
        <v>-3.3801964212270441</v>
      </c>
      <c r="AJ6" s="6">
        <f>(AH6*100+((100-AH6)*AI6))/100</f>
        <v>3.4709936530920604</v>
      </c>
    </row>
    <row r="7" spans="1:36" ht="16">
      <c r="A7" s="11" t="s">
        <v>143</v>
      </c>
      <c r="B7" s="11"/>
      <c r="C7" s="19">
        <v>2</v>
      </c>
      <c r="D7" s="33">
        <v>41730</v>
      </c>
      <c r="E7" s="10"/>
      <c r="F7" s="18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9">(F7*100+((100-F7)*V7))/100</f>
        <v>100</v>
      </c>
      <c r="X7" s="6">
        <f t="shared" si="7"/>
        <v>28</v>
      </c>
      <c r="Y7" s="3">
        <f>G7-E4</f>
        <v>-38.859400000000001</v>
      </c>
      <c r="Z7" s="3">
        <f>H7-L4</f>
        <v>-17.23</v>
      </c>
      <c r="AA7" s="3">
        <f>I7-M4</f>
        <v>-14.24</v>
      </c>
      <c r="AB7" s="3">
        <f t="shared" si="1"/>
        <v>1510.05296836</v>
      </c>
      <c r="AC7" s="3">
        <f t="shared" si="1"/>
        <v>296.87290000000002</v>
      </c>
      <c r="AD7" s="3">
        <f t="shared" si="1"/>
        <v>202.77760000000001</v>
      </c>
      <c r="AE7" s="3">
        <f t="shared" si="2"/>
        <v>44.829716353775872</v>
      </c>
      <c r="AF7" s="3" t="e">
        <f>(1-AE7/AE4)*100</f>
        <v>#REF!</v>
      </c>
      <c r="AG7" s="8" t="e">
        <f t="shared" si="6"/>
        <v>#REF!</v>
      </c>
      <c r="AH7" s="55"/>
      <c r="AJ7" s="6"/>
    </row>
    <row r="8" spans="1:36" ht="16">
      <c r="A8" s="11" t="s">
        <v>45</v>
      </c>
      <c r="B8" s="11" t="s">
        <v>146</v>
      </c>
      <c r="C8" s="19">
        <v>3</v>
      </c>
      <c r="D8" s="33">
        <v>41758</v>
      </c>
      <c r="E8" s="10">
        <v>23.57</v>
      </c>
      <c r="F8">
        <f>(1-E8/E4)*100</f>
        <v>39.34543508134454</v>
      </c>
      <c r="G8" s="10">
        <v>69.430000000000007</v>
      </c>
      <c r="H8" s="10">
        <v>22.91</v>
      </c>
      <c r="I8" s="10">
        <v>14.04</v>
      </c>
      <c r="J8" s="11" t="s">
        <v>69</v>
      </c>
      <c r="K8" s="10">
        <v>70.98</v>
      </c>
      <c r="L8" s="10">
        <v>16.05</v>
      </c>
      <c r="M8" s="10">
        <v>17.82</v>
      </c>
      <c r="N8" s="13"/>
      <c r="O8">
        <f t="shared" si="3"/>
        <v>-1.5499999999999972</v>
      </c>
      <c r="P8">
        <f t="shared" si="3"/>
        <v>6.8599999999999994</v>
      </c>
      <c r="Q8">
        <f t="shared" si="3"/>
        <v>-3.7800000000000011</v>
      </c>
      <c r="R8">
        <f t="shared" si="4"/>
        <v>2.402499999999991</v>
      </c>
      <c r="S8">
        <f t="shared" si="0"/>
        <v>47.059599999999989</v>
      </c>
      <c r="T8">
        <f t="shared" si="0"/>
        <v>14.288400000000008</v>
      </c>
      <c r="U8">
        <f t="shared" si="5"/>
        <v>7.9843910224888148</v>
      </c>
      <c r="V8">
        <f>(1-U8/U4)*100</f>
        <v>47.094377206797446</v>
      </c>
      <c r="W8" s="6">
        <f t="shared" si="9"/>
        <v>67.91032467727797</v>
      </c>
      <c r="X8" s="6">
        <f t="shared" si="7"/>
        <v>28</v>
      </c>
      <c r="Y8" s="3">
        <f>G8-E4</f>
        <v>30.570600000000006</v>
      </c>
      <c r="Z8" s="3">
        <f>H8-L4</f>
        <v>5.68</v>
      </c>
      <c r="AA8" s="3">
        <f>I8-M4</f>
        <v>-0.20000000000000107</v>
      </c>
      <c r="AB8" s="3">
        <f t="shared" si="1"/>
        <v>934.56158436000032</v>
      </c>
      <c r="AC8" s="3">
        <f t="shared" si="1"/>
        <v>32.2624</v>
      </c>
      <c r="AD8" s="3">
        <f t="shared" si="1"/>
        <v>4.0000000000000424E-2</v>
      </c>
      <c r="AE8" s="3">
        <f t="shared" si="2"/>
        <v>31.094436549968233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>
      <c r="A9" s="11"/>
      <c r="B9" s="11"/>
      <c r="C9" s="19">
        <v>3</v>
      </c>
      <c r="D9" s="10"/>
      <c r="E9" s="10"/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9"/>
        <v>100</v>
      </c>
      <c r="X9" s="6"/>
      <c r="Y9" s="3">
        <f>G9-E4</f>
        <v>-38.859400000000001</v>
      </c>
      <c r="Z9" s="3">
        <f>H9-L4</f>
        <v>-17.23</v>
      </c>
      <c r="AA9" s="3">
        <f>I9-M4</f>
        <v>-14.24</v>
      </c>
      <c r="AB9" s="3">
        <f t="shared" si="1"/>
        <v>1510.05296836</v>
      </c>
      <c r="AC9" s="3">
        <f>Z9*Z9</f>
        <v>296.87290000000002</v>
      </c>
      <c r="AD9" s="3">
        <f>AA9*AA9</f>
        <v>202.77760000000001</v>
      </c>
      <c r="AE9" s="3">
        <f t="shared" si="2"/>
        <v>44.829716353775872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10"/>
      <c r="E10" s="10"/>
      <c r="G10" s="10"/>
      <c r="H10" s="10"/>
      <c r="I10" s="10"/>
      <c r="J10" s="11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9"/>
        <v>100</v>
      </c>
      <c r="X10" s="6"/>
      <c r="Y10" s="3">
        <f>G10-E4</f>
        <v>-38.859400000000001</v>
      </c>
      <c r="Z10" s="3">
        <f>H10-L4</f>
        <v>-17.23</v>
      </c>
      <c r="AA10" s="3">
        <f>I10-M4</f>
        <v>-14.24</v>
      </c>
      <c r="AB10" s="3">
        <f t="shared" si="1"/>
        <v>1510.05296836</v>
      </c>
      <c r="AC10" s="3">
        <f>Z10*Z10</f>
        <v>296.87290000000002</v>
      </c>
      <c r="AD10" s="3">
        <f>AA10*AA10</f>
        <v>202.77760000000001</v>
      </c>
      <c r="AE10" s="3">
        <f t="shared" si="2"/>
        <v>44.829716353775872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9"/>
      <c r="D11" s="20"/>
      <c r="E11" s="16"/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9"/>
        <v>100</v>
      </c>
      <c r="X11" s="6"/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J11" s="6"/>
    </row>
    <row r="12" spans="1:36">
      <c r="A12" s="11"/>
      <c r="B12" s="11"/>
      <c r="C12" s="11"/>
      <c r="D12" s="10"/>
      <c r="E12" s="10"/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9"/>
        <v>100</v>
      </c>
      <c r="X12" s="6"/>
      <c r="Y12" s="3">
        <f>G12-E4</f>
        <v>-38.859400000000001</v>
      </c>
      <c r="Z12" s="3">
        <f>H12-L4</f>
        <v>-17.23</v>
      </c>
      <c r="AA12" s="3">
        <f>I12-M4</f>
        <v>-14.24</v>
      </c>
      <c r="AB12" s="3">
        <f t="shared" si="1"/>
        <v>1510.05296836</v>
      </c>
      <c r="AC12" s="3">
        <f t="shared" si="1"/>
        <v>296.87290000000002</v>
      </c>
      <c r="AD12" s="3">
        <f t="shared" si="1"/>
        <v>202.77760000000001</v>
      </c>
      <c r="AE12" s="3">
        <f t="shared" si="2"/>
        <v>44.829716353775872</v>
      </c>
      <c r="AF12" s="3">
        <f>(1-AE12/AE5)*100</f>
        <v>0</v>
      </c>
      <c r="AG12" s="8">
        <f t="shared" si="6"/>
        <v>0</v>
      </c>
      <c r="AJ12" s="6"/>
    </row>
    <row r="13" spans="1:36">
      <c r="A13" s="11"/>
      <c r="B13" s="11"/>
      <c r="C13" s="11"/>
      <c r="D13" s="10"/>
      <c r="E13" s="10"/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9"/>
        <v>100</v>
      </c>
      <c r="X13" s="6"/>
      <c r="Y13" s="3">
        <f>G13-E4</f>
        <v>-38.859400000000001</v>
      </c>
      <c r="Z13" s="3">
        <f>H13-L4</f>
        <v>-17.23</v>
      </c>
      <c r="AA13" s="3">
        <f>I13-M4</f>
        <v>-14.24</v>
      </c>
      <c r="AB13" s="3">
        <f t="shared" si="1"/>
        <v>1510.05296836</v>
      </c>
      <c r="AC13" s="3">
        <f t="shared" si="1"/>
        <v>296.87290000000002</v>
      </c>
      <c r="AD13" s="3">
        <f t="shared" si="1"/>
        <v>202.77760000000001</v>
      </c>
      <c r="AE13" s="3">
        <f t="shared" si="2"/>
        <v>44.829716353775872</v>
      </c>
      <c r="AF13" s="3">
        <f>(1-AE13/AE6)*100</f>
        <v>-54.615600392566236</v>
      </c>
      <c r="AG13" s="8">
        <f t="shared" si="6"/>
        <v>-54.615600392566236</v>
      </c>
      <c r="AJ13" s="6"/>
    </row>
    <row r="14" spans="1:36">
      <c r="A14" s="11"/>
      <c r="B14" s="11"/>
      <c r="C14" s="11"/>
      <c r="D14" s="10"/>
      <c r="E14" s="10"/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9"/>
        <v>100</v>
      </c>
      <c r="X14" s="6"/>
      <c r="Y14" s="3">
        <f>G14-E4</f>
        <v>-38.859400000000001</v>
      </c>
      <c r="Z14" s="3">
        <f>H14-L4</f>
        <v>-17.23</v>
      </c>
      <c r="AA14" s="3">
        <f>I14-M4</f>
        <v>-14.24</v>
      </c>
      <c r="AB14" s="3">
        <f t="shared" si="1"/>
        <v>1510.05296836</v>
      </c>
      <c r="AC14" s="3">
        <f t="shared" si="1"/>
        <v>296.87290000000002</v>
      </c>
      <c r="AD14" s="3">
        <f t="shared" si="1"/>
        <v>202.77760000000001</v>
      </c>
      <c r="AE14" s="3">
        <f t="shared" si="2"/>
        <v>44.829716353775872</v>
      </c>
      <c r="AF14" s="3">
        <f>(1-AE14/AE7)*100</f>
        <v>0</v>
      </c>
      <c r="AG14" s="8">
        <f t="shared" si="6"/>
        <v>0</v>
      </c>
      <c r="AJ14" s="6"/>
    </row>
    <row r="15" spans="1:36">
      <c r="A15" s="11"/>
      <c r="B15" s="11"/>
      <c r="C15" s="11"/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9"/>
        <v>100</v>
      </c>
      <c r="X15" s="6"/>
      <c r="Y15" s="3">
        <f>G15-E4</f>
        <v>-38.859400000000001</v>
      </c>
      <c r="Z15" s="3">
        <f>H15-L4</f>
        <v>-17.23</v>
      </c>
      <c r="AA15" s="3">
        <f>I15-M4</f>
        <v>-14.24</v>
      </c>
      <c r="AB15" s="3">
        <f t="shared" si="1"/>
        <v>1510.05296836</v>
      </c>
      <c r="AC15" s="3">
        <f t="shared" si="1"/>
        <v>296.87290000000002</v>
      </c>
      <c r="AD15" s="3">
        <f>AA15*AA15</f>
        <v>202.77760000000001</v>
      </c>
      <c r="AE15" s="3">
        <f t="shared" si="2"/>
        <v>44.829716353775872</v>
      </c>
      <c r="AF15" s="3">
        <f>(1-AE15/AE8)*100</f>
        <v>-44.172788858017341</v>
      </c>
      <c r="AG15" s="8">
        <f t="shared" si="6"/>
        <v>-44.172788858017341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ref="P16:Q16" si="10">H16-L16</f>
        <v>0</v>
      </c>
      <c r="Q16">
        <f t="shared" si="10"/>
        <v>0</v>
      </c>
      <c r="R16">
        <f>O16*O16</f>
        <v>0</v>
      </c>
      <c r="S16">
        <f t="shared" ref="S16:T16" si="11">P16*P16</f>
        <v>0</v>
      </c>
      <c r="T16">
        <f t="shared" si="11"/>
        <v>0</v>
      </c>
      <c r="U16">
        <f>SQRT(R16+S16+T16)</f>
        <v>0</v>
      </c>
      <c r="V16">
        <f>(1-U16/U4)*100</f>
        <v>100</v>
      </c>
      <c r="W16" s="6">
        <f t="shared" ref="W16" si="12">(F16*100+((100-F16)*V16))/100</f>
        <v>100</v>
      </c>
      <c r="X16" s="6"/>
      <c r="AJ16" s="6"/>
    </row>
    <row r="17" spans="1:36">
      <c r="A17" t="s">
        <v>114</v>
      </c>
      <c r="AJ17" s="6"/>
    </row>
    <row r="18" spans="1:36">
      <c r="A18" t="s">
        <v>115</v>
      </c>
      <c r="AJ18" s="6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18"/>
  <sheetViews>
    <sheetView topLeftCell="S1" zoomScale="110" zoomScaleNormal="110" workbookViewId="0">
      <selection activeCell="X5" sqref="X5"/>
    </sheetView>
  </sheetViews>
  <sheetFormatPr baseColWidth="10" defaultColWidth="8.83203125" defaultRowHeight="14"/>
  <cols>
    <col min="4" max="4" width="9.83203125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117</v>
      </c>
      <c r="B4" s="11" t="s">
        <v>116</v>
      </c>
      <c r="C4" s="11">
        <v>0</v>
      </c>
      <c r="D4" s="33">
        <v>41653</v>
      </c>
      <c r="E4" s="10">
        <v>47.954500000000003</v>
      </c>
      <c r="G4">
        <v>59.85</v>
      </c>
      <c r="H4">
        <v>28.21</v>
      </c>
      <c r="I4">
        <v>7.5</v>
      </c>
      <c r="J4" s="11" t="s">
        <v>69</v>
      </c>
      <c r="K4">
        <v>67.84</v>
      </c>
      <c r="L4" s="10">
        <v>19.21</v>
      </c>
      <c r="M4" s="10">
        <v>14.52</v>
      </c>
      <c r="N4" s="13">
        <v>0</v>
      </c>
      <c r="O4">
        <f>G4-K4</f>
        <v>-7.990000000000002</v>
      </c>
      <c r="P4">
        <f>H4-L4</f>
        <v>9</v>
      </c>
      <c r="Q4">
        <f>I4-M4</f>
        <v>-7.02</v>
      </c>
      <c r="R4">
        <f>O4*O4</f>
        <v>63.840100000000035</v>
      </c>
      <c r="S4">
        <f t="shared" ref="S4:T15" si="0">P4*P4</f>
        <v>81</v>
      </c>
      <c r="T4">
        <f t="shared" si="0"/>
        <v>49.280399999999993</v>
      </c>
      <c r="U4">
        <f>SQRT(R4+S4+T4)</f>
        <v>13.932713303588789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4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4" si="2">SQRT(AB4+AC4+AD4)</f>
        <v>#REF!</v>
      </c>
      <c r="AF4" s="3"/>
      <c r="AG4" s="8"/>
      <c r="AH4" s="54"/>
      <c r="AJ4" s="6"/>
    </row>
    <row r="5" spans="1:36" ht="16">
      <c r="A5" s="11" t="s">
        <v>117</v>
      </c>
      <c r="B5" s="11" t="s">
        <v>116</v>
      </c>
      <c r="C5" s="19">
        <v>1</v>
      </c>
      <c r="D5" s="37">
        <v>41683</v>
      </c>
      <c r="E5">
        <v>45.768700000000003</v>
      </c>
      <c r="F5" s="18">
        <f>(1-E5/E4)*100</f>
        <v>4.5580706711570329</v>
      </c>
      <c r="G5">
        <v>59.74</v>
      </c>
      <c r="H5">
        <v>27.58</v>
      </c>
      <c r="I5">
        <v>9.24</v>
      </c>
      <c r="J5" s="11" t="s">
        <v>69</v>
      </c>
      <c r="K5">
        <v>64.97</v>
      </c>
      <c r="L5">
        <v>19.16</v>
      </c>
      <c r="M5">
        <v>13.15</v>
      </c>
      <c r="N5" s="17"/>
      <c r="O5">
        <f t="shared" ref="O5:Q15" si="3">G5-K5</f>
        <v>-5.2299999999999969</v>
      </c>
      <c r="P5">
        <f t="shared" si="3"/>
        <v>8.4199999999999982</v>
      </c>
      <c r="Q5">
        <f t="shared" si="3"/>
        <v>-3.91</v>
      </c>
      <c r="R5">
        <f t="shared" ref="R5:T12" si="4">O5*O5</f>
        <v>27.352899999999966</v>
      </c>
      <c r="S5">
        <f t="shared" si="0"/>
        <v>70.896399999999971</v>
      </c>
      <c r="T5">
        <f t="shared" si="0"/>
        <v>15.288100000000002</v>
      </c>
      <c r="U5">
        <f t="shared" ref="U5:U13" si="5">SQRT(R5+S5+T5)</f>
        <v>10.65539300072972</v>
      </c>
      <c r="V5">
        <f>(1-U5/U4)*100</f>
        <v>23.522484324822045</v>
      </c>
      <c r="W5" s="6">
        <f>(F5*100+((100-F5)*V5))/100</f>
        <v>27.008383536841858</v>
      </c>
      <c r="X5" s="6">
        <f>D5-D4</f>
        <v>30</v>
      </c>
      <c r="Y5" s="3">
        <f>G10-E4</f>
        <v>-47.954500000000003</v>
      </c>
      <c r="Z5" s="3">
        <f>H10-L4</f>
        <v>-19.21</v>
      </c>
      <c r="AA5" s="3">
        <f>I10-M4</f>
        <v>-14.52</v>
      </c>
      <c r="AB5" s="3">
        <f t="shared" si="1"/>
        <v>2299.6340702500001</v>
      </c>
      <c r="AC5" s="3">
        <f t="shared" si="1"/>
        <v>369.02410000000003</v>
      </c>
      <c r="AD5" s="3">
        <f t="shared" si="1"/>
        <v>210.8304</v>
      </c>
      <c r="AE5" s="3">
        <f t="shared" si="2"/>
        <v>53.660866283074483</v>
      </c>
      <c r="AF5" s="3" t="e">
        <f>(1-AE5/AE4)*100</f>
        <v>#REF!</v>
      </c>
      <c r="AG5" s="8" t="e">
        <f t="shared" ref="AG5:AG14" si="6">(F5*100+((100-F5)*AF5))/100</f>
        <v>#REF!</v>
      </c>
      <c r="AH5" s="55">
        <f>(1-E5/E4)*100</f>
        <v>4.5580706711570329</v>
      </c>
      <c r="AI5">
        <f>(1-U5/U4)*100</f>
        <v>23.522484324822045</v>
      </c>
      <c r="AJ5" s="6">
        <f>(AH5*100+((100-AH5)*AI5))/100</f>
        <v>27.008383536841858</v>
      </c>
    </row>
    <row r="6" spans="1:36" ht="16">
      <c r="A6" s="11" t="s">
        <v>117</v>
      </c>
      <c r="B6" s="11" t="s">
        <v>116</v>
      </c>
      <c r="C6" s="19">
        <v>2</v>
      </c>
      <c r="D6" s="36">
        <v>41711</v>
      </c>
      <c r="E6" s="10">
        <v>43.693399999999997</v>
      </c>
      <c r="F6" s="18">
        <f>(1-E6/E4)*100</f>
        <v>8.8857145836157336</v>
      </c>
      <c r="G6" s="10">
        <v>60.98</v>
      </c>
      <c r="H6" s="10">
        <v>27.49</v>
      </c>
      <c r="I6" s="10">
        <v>10.1</v>
      </c>
      <c r="J6" s="19" t="s">
        <v>69</v>
      </c>
      <c r="K6" s="10">
        <v>64.3</v>
      </c>
      <c r="L6" s="10">
        <v>20.27</v>
      </c>
      <c r="M6" s="10">
        <v>13.54</v>
      </c>
      <c r="N6" s="17"/>
      <c r="O6">
        <f>G6-K6</f>
        <v>-3.3200000000000003</v>
      </c>
      <c r="P6">
        <f t="shared" si="3"/>
        <v>7.2199999999999989</v>
      </c>
      <c r="Q6">
        <f t="shared" si="3"/>
        <v>-3.4399999999999995</v>
      </c>
      <c r="R6">
        <f t="shared" si="4"/>
        <v>11.022400000000001</v>
      </c>
      <c r="S6">
        <f t="shared" si="0"/>
        <v>52.128399999999985</v>
      </c>
      <c r="T6">
        <f t="shared" si="0"/>
        <v>11.833599999999997</v>
      </c>
      <c r="U6">
        <f t="shared" si="5"/>
        <v>8.6593533245849255</v>
      </c>
      <c r="V6">
        <f>(1-U6/U4)*100</f>
        <v>37.848765449336788</v>
      </c>
      <c r="W6" s="6">
        <f>(F6*100+((100-F6)*V6))/100</f>
        <v>43.371346761702291</v>
      </c>
      <c r="X6" s="6">
        <f>D6-D5</f>
        <v>28</v>
      </c>
      <c r="Y6" s="3">
        <f>G6-E4</f>
        <v>13.025499999999994</v>
      </c>
      <c r="Z6" s="3">
        <f>H6-L4</f>
        <v>8.2799999999999976</v>
      </c>
      <c r="AA6" s="3">
        <f>I6-M4</f>
        <v>-4.42</v>
      </c>
      <c r="AB6" s="3">
        <f t="shared" si="1"/>
        <v>169.66365024999985</v>
      </c>
      <c r="AC6" s="3">
        <f t="shared" si="1"/>
        <v>68.558399999999963</v>
      </c>
      <c r="AD6" s="3">
        <f t="shared" si="1"/>
        <v>19.5364</v>
      </c>
      <c r="AE6" s="3">
        <f t="shared" si="2"/>
        <v>16.054857528175074</v>
      </c>
      <c r="AF6" s="3" t="e">
        <f>(1-AE6/AE4)*100</f>
        <v>#REF!</v>
      </c>
      <c r="AG6" s="8" t="e">
        <f t="shared" si="6"/>
        <v>#REF!</v>
      </c>
      <c r="AH6" s="55">
        <f>(1-E6/E5)*100</f>
        <v>4.5343214904509104</v>
      </c>
      <c r="AI6">
        <f t="shared" ref="AI6" si="7">(1-U6/U5)*100</f>
        <v>18.732670639253747</v>
      </c>
      <c r="AJ6" s="6">
        <f>(AH6*100+((100-AH6)*AI6))/100</f>
        <v>22.41759261917359</v>
      </c>
    </row>
    <row r="7" spans="1:36">
      <c r="A7" s="11"/>
      <c r="B7" s="11"/>
      <c r="C7" s="19">
        <v>3</v>
      </c>
      <c r="D7" s="10"/>
      <c r="E7" s="10"/>
      <c r="F7">
        <f>(1-E7/E4)*100</f>
        <v>100</v>
      </c>
      <c r="G7" s="10"/>
      <c r="H7" s="10"/>
      <c r="I7" s="10"/>
      <c r="J7" s="11"/>
      <c r="K7" s="10"/>
      <c r="L7" s="10"/>
      <c r="M7" s="10"/>
      <c r="N7" s="13"/>
      <c r="O7">
        <f t="shared" si="3"/>
        <v>0</v>
      </c>
      <c r="P7">
        <f t="shared" si="3"/>
        <v>0</v>
      </c>
      <c r="Q7">
        <f t="shared" si="3"/>
        <v>0</v>
      </c>
      <c r="R7">
        <f t="shared" si="4"/>
        <v>0</v>
      </c>
      <c r="S7">
        <f t="shared" si="0"/>
        <v>0</v>
      </c>
      <c r="T7">
        <f t="shared" si="0"/>
        <v>0</v>
      </c>
      <c r="U7">
        <f t="shared" si="5"/>
        <v>0</v>
      </c>
      <c r="V7">
        <f>(1-U7/U4)*100</f>
        <v>100</v>
      </c>
      <c r="W7" s="6">
        <f t="shared" ref="W7:W15" si="8">(F7*100+((100-F7)*V7))/100</f>
        <v>100</v>
      </c>
      <c r="X7" s="6"/>
      <c r="Y7" s="3">
        <f>G7-E4</f>
        <v>-47.954500000000003</v>
      </c>
      <c r="Z7" s="3">
        <f>H7-L4</f>
        <v>-19.21</v>
      </c>
      <c r="AA7" s="3">
        <f>I7-M4</f>
        <v>-14.52</v>
      </c>
      <c r="AB7" s="3">
        <f t="shared" si="1"/>
        <v>2299.6340702500001</v>
      </c>
      <c r="AC7" s="3">
        <f t="shared" si="1"/>
        <v>369.02410000000003</v>
      </c>
      <c r="AD7" s="3">
        <f t="shared" si="1"/>
        <v>210.8304</v>
      </c>
      <c r="AE7" s="3">
        <f t="shared" si="2"/>
        <v>53.660866283074483</v>
      </c>
      <c r="AF7" s="3" t="e">
        <f>(1-AE7/AE4)*100</f>
        <v>#REF!</v>
      </c>
      <c r="AG7" s="8" t="e">
        <f t="shared" si="6"/>
        <v>#REF!</v>
      </c>
      <c r="AJ7" s="6"/>
    </row>
    <row r="8" spans="1:36">
      <c r="A8" s="11"/>
      <c r="B8" s="11"/>
      <c r="C8" s="19"/>
      <c r="D8" s="10"/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4"/>
        <v>0</v>
      </c>
      <c r="T8">
        <f t="shared" si="4"/>
        <v>0</v>
      </c>
      <c r="U8">
        <f>SQRT(R8+S8+T8)</f>
        <v>0</v>
      </c>
      <c r="V8">
        <f>(1-U8/U4)*100</f>
        <v>100</v>
      </c>
      <c r="W8" s="6">
        <f t="shared" si="8"/>
        <v>100</v>
      </c>
      <c r="X8" s="6"/>
      <c r="Y8" s="3">
        <f>G8-E4</f>
        <v>-47.954500000000003</v>
      </c>
      <c r="Z8" s="3">
        <f>H8-L4</f>
        <v>-19.21</v>
      </c>
      <c r="AA8" s="3">
        <f>I8-M4</f>
        <v>-14.52</v>
      </c>
      <c r="AB8" s="3">
        <f t="shared" si="1"/>
        <v>2299.6340702500001</v>
      </c>
      <c r="AC8" s="3">
        <f>Z8*Z8</f>
        <v>369.02410000000003</v>
      </c>
      <c r="AD8" s="3">
        <f>AA8*AA8</f>
        <v>210.8304</v>
      </c>
      <c r="AE8" s="3">
        <f t="shared" si="2"/>
        <v>53.660866283074483</v>
      </c>
      <c r="AF8" s="3" t="e">
        <f>(1-AE8/AE4)*100</f>
        <v>#REF!</v>
      </c>
      <c r="AG8" s="8" t="e">
        <f t="shared" si="6"/>
        <v>#REF!</v>
      </c>
      <c r="AJ8" s="6"/>
    </row>
    <row r="9" spans="1:36">
      <c r="A9" s="11"/>
      <c r="B9" s="11"/>
      <c r="C9" s="19"/>
      <c r="D9" s="10"/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8"/>
        <v>100</v>
      </c>
      <c r="X9" s="6"/>
      <c r="Y9" s="3">
        <f>G9-E4</f>
        <v>-47.954500000000003</v>
      </c>
      <c r="Z9" s="3">
        <f>H9-L4</f>
        <v>-19.21</v>
      </c>
      <c r="AA9" s="3">
        <f>I9-M4</f>
        <v>-14.52</v>
      </c>
      <c r="AB9" s="3">
        <f t="shared" si="1"/>
        <v>2299.6340702500001</v>
      </c>
      <c r="AC9" s="3">
        <f>Z9*Z9</f>
        <v>369.02410000000003</v>
      </c>
      <c r="AD9" s="3">
        <f>AA9*AA9</f>
        <v>210.8304</v>
      </c>
      <c r="AE9" s="3">
        <f t="shared" si="2"/>
        <v>53.660866283074483</v>
      </c>
      <c r="AF9" s="3" t="e">
        <f>(1-AE9/AE4)*100</f>
        <v>#REF!</v>
      </c>
      <c r="AG9" s="8" t="e">
        <f t="shared" si="6"/>
        <v>#REF!</v>
      </c>
      <c r="AJ9" s="6"/>
    </row>
    <row r="10" spans="1:36">
      <c r="A10" s="11"/>
      <c r="B10" s="11"/>
      <c r="C10" s="19"/>
      <c r="D10" s="20"/>
      <c r="E10" s="16"/>
      <c r="F10">
        <f>(1-E10/E4)*100</f>
        <v>100</v>
      </c>
      <c r="G10" s="16"/>
      <c r="H10" s="16"/>
      <c r="I10" s="16"/>
      <c r="J10" s="19"/>
      <c r="K10" s="10"/>
      <c r="L10" s="10"/>
      <c r="M10" s="10"/>
      <c r="N10" s="13"/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0"/>
        <v>0</v>
      </c>
      <c r="T10">
        <f t="shared" si="0"/>
        <v>0</v>
      </c>
      <c r="U10">
        <f t="shared" si="5"/>
        <v>0</v>
      </c>
      <c r="V10">
        <f>(1-U10/U4)*100</f>
        <v>100</v>
      </c>
      <c r="W10" s="6">
        <f t="shared" si="8"/>
        <v>100</v>
      </c>
      <c r="X10" s="6"/>
      <c r="Y10" s="3" t="e">
        <f>#REF!-E4</f>
        <v>#REF!</v>
      </c>
      <c r="Z10" s="3" t="e">
        <f>#REF!-L4</f>
        <v>#REF!</v>
      </c>
      <c r="AA10" s="3" t="e">
        <f>#REF!-M4</f>
        <v>#REF!</v>
      </c>
      <c r="AB10" s="3" t="e">
        <f t="shared" si="1"/>
        <v>#REF!</v>
      </c>
      <c r="AC10" s="3" t="e">
        <f t="shared" si="1"/>
        <v>#REF!</v>
      </c>
      <c r="AD10" s="3" t="e">
        <f t="shared" si="1"/>
        <v>#REF!</v>
      </c>
      <c r="AE10" s="3" t="e">
        <f t="shared" si="2"/>
        <v>#REF!</v>
      </c>
      <c r="AF10" s="3" t="e">
        <f>(1-AE10/AE4)*100</f>
        <v>#REF!</v>
      </c>
      <c r="AG10" s="8" t="e">
        <f t="shared" si="6"/>
        <v>#REF!</v>
      </c>
      <c r="AJ10" s="6"/>
    </row>
    <row r="11" spans="1:36">
      <c r="A11" s="11"/>
      <c r="B11" s="11"/>
      <c r="C11" s="11"/>
      <c r="D11" s="10"/>
      <c r="E11" s="10"/>
      <c r="F11">
        <f>(1-E11/E4)*100</f>
        <v>100</v>
      </c>
      <c r="G11" s="10"/>
      <c r="H11" s="10"/>
      <c r="I11" s="10"/>
      <c r="J11" s="11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8"/>
        <v>100</v>
      </c>
      <c r="X11" s="6"/>
      <c r="Y11" s="3">
        <f>G11-E4</f>
        <v>-47.954500000000003</v>
      </c>
      <c r="Z11" s="3">
        <f>H11-L4</f>
        <v>-19.21</v>
      </c>
      <c r="AA11" s="3">
        <f>I11-M4</f>
        <v>-14.52</v>
      </c>
      <c r="AB11" s="3">
        <f t="shared" si="1"/>
        <v>2299.6340702500001</v>
      </c>
      <c r="AC11" s="3">
        <f t="shared" si="1"/>
        <v>369.02410000000003</v>
      </c>
      <c r="AD11" s="3">
        <f t="shared" si="1"/>
        <v>210.8304</v>
      </c>
      <c r="AE11" s="3">
        <f t="shared" si="2"/>
        <v>53.660866283074483</v>
      </c>
      <c r="AF11" s="3">
        <f>(1-AE11/AE5)*100</f>
        <v>0</v>
      </c>
      <c r="AG11" s="8">
        <f t="shared" si="6"/>
        <v>100</v>
      </c>
      <c r="AJ11" s="6"/>
    </row>
    <row r="12" spans="1:36">
      <c r="A12" s="11"/>
      <c r="B12" s="11"/>
      <c r="C12" s="11"/>
      <c r="D12" s="10"/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>G12-K12</f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8"/>
        <v>100</v>
      </c>
      <c r="X12" s="6"/>
      <c r="Y12" s="3">
        <f>G12-E4</f>
        <v>-47.954500000000003</v>
      </c>
      <c r="Z12" s="3">
        <f>H12-L4</f>
        <v>-19.21</v>
      </c>
      <c r="AA12" s="3">
        <f>I12-M4</f>
        <v>-14.52</v>
      </c>
      <c r="AB12" s="3">
        <f t="shared" si="1"/>
        <v>2299.6340702500001</v>
      </c>
      <c r="AC12" s="3">
        <f t="shared" si="1"/>
        <v>369.02410000000003</v>
      </c>
      <c r="AD12" s="3">
        <f t="shared" si="1"/>
        <v>210.8304</v>
      </c>
      <c r="AE12" s="3">
        <f t="shared" si="2"/>
        <v>53.660866283074483</v>
      </c>
      <c r="AF12" s="3">
        <f>(1-AE12/AE6)*100</f>
        <v>-234.23445950176563</v>
      </c>
      <c r="AG12" s="8">
        <f t="shared" si="6"/>
        <v>100</v>
      </c>
      <c r="AJ12" s="6"/>
    </row>
    <row r="13" spans="1:36">
      <c r="A13" s="11"/>
      <c r="B13" s="11"/>
      <c r="C13" s="11"/>
      <c r="D13" s="10"/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 t="shared" si="3"/>
        <v>0</v>
      </c>
      <c r="P13">
        <f t="shared" si="3"/>
        <v>0</v>
      </c>
      <c r="Q13">
        <f t="shared" si="3"/>
        <v>0</v>
      </c>
      <c r="R13">
        <f>O13*O13</f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8"/>
        <v>100</v>
      </c>
      <c r="X13" s="6"/>
      <c r="Y13" s="3">
        <f>G13-E4</f>
        <v>-47.954500000000003</v>
      </c>
      <c r="Z13" s="3">
        <f>H13-L4</f>
        <v>-19.21</v>
      </c>
      <c r="AA13" s="3">
        <f>I13-M4</f>
        <v>-14.52</v>
      </c>
      <c r="AB13" s="3">
        <f t="shared" si="1"/>
        <v>2299.6340702500001</v>
      </c>
      <c r="AC13" s="3">
        <f t="shared" si="1"/>
        <v>369.02410000000003</v>
      </c>
      <c r="AD13" s="3">
        <f t="shared" si="1"/>
        <v>210.8304</v>
      </c>
      <c r="AE13" s="3">
        <f t="shared" si="2"/>
        <v>53.660866283074483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A14" s="11"/>
      <c r="B14" s="11"/>
      <c r="C14" s="11"/>
      <c r="D14" s="10"/>
      <c r="E14" s="10"/>
      <c r="F14">
        <f>(1-E14/E4)*100</f>
        <v>100</v>
      </c>
      <c r="G14" s="10"/>
      <c r="H14" s="10"/>
      <c r="I14" s="10"/>
      <c r="J14" s="11"/>
      <c r="K14" s="10"/>
      <c r="L14" s="10"/>
      <c r="M14" s="10"/>
      <c r="N14" s="13"/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>SQRT(R14+S14+T14)</f>
        <v>0</v>
      </c>
      <c r="V14">
        <f>(1-U14/U4)*100</f>
        <v>100</v>
      </c>
      <c r="W14" s="6">
        <f t="shared" si="8"/>
        <v>100</v>
      </c>
      <c r="X14" s="6"/>
      <c r="Y14" s="3">
        <f>G14-E4</f>
        <v>-47.954500000000003</v>
      </c>
      <c r="Z14" s="3">
        <f>H14-L4</f>
        <v>-19.21</v>
      </c>
      <c r="AA14" s="3">
        <f>I14-M4</f>
        <v>-14.52</v>
      </c>
      <c r="AB14" s="3">
        <f t="shared" si="1"/>
        <v>2299.6340702500001</v>
      </c>
      <c r="AC14" s="3">
        <f t="shared" si="1"/>
        <v>369.02410000000003</v>
      </c>
      <c r="AD14" s="3">
        <f>AA14*AA14</f>
        <v>210.8304</v>
      </c>
      <c r="AE14" s="3">
        <f t="shared" si="2"/>
        <v>53.660866283074483</v>
      </c>
      <c r="AF14" s="3">
        <f>(1-AE14/AE7)*100</f>
        <v>0</v>
      </c>
      <c r="AG14" s="8">
        <f t="shared" si="6"/>
        <v>100</v>
      </c>
      <c r="AJ14" s="6"/>
    </row>
    <row r="15" spans="1:36">
      <c r="A15" s="11"/>
      <c r="B15" s="11"/>
      <c r="C15" s="11"/>
      <c r="D15" s="10"/>
      <c r="E15" s="10"/>
      <c r="F15">
        <f>(1-E15/E5)*100</f>
        <v>100</v>
      </c>
      <c r="G15" s="10"/>
      <c r="H15" s="10"/>
      <c r="I15" s="10"/>
      <c r="J15" s="11"/>
      <c r="K15" s="10"/>
      <c r="L15" s="10"/>
      <c r="M15" s="10"/>
      <c r="N15" s="13"/>
      <c r="O15">
        <f>G15-K15</f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8"/>
        <v>100</v>
      </c>
      <c r="X15" s="6"/>
      <c r="AJ15" s="6"/>
    </row>
    <row r="16" spans="1:36">
      <c r="A16" t="s">
        <v>118</v>
      </c>
      <c r="AJ16" s="6"/>
    </row>
    <row r="17" spans="1:36">
      <c r="A17" t="s">
        <v>119</v>
      </c>
      <c r="AJ17" s="6"/>
    </row>
    <row r="18" spans="1:36">
      <c r="A18" t="s">
        <v>120</v>
      </c>
      <c r="AJ18" s="6"/>
    </row>
  </sheetData>
  <phoneticPr fontId="3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18"/>
  <sheetViews>
    <sheetView topLeftCell="C1" zoomScale="150" zoomScaleNormal="150" workbookViewId="0">
      <selection activeCell="C5" sqref="C5:C14"/>
    </sheetView>
  </sheetViews>
  <sheetFormatPr baseColWidth="10" defaultColWidth="8.83203125" defaultRowHeight="14"/>
  <cols>
    <col min="4" max="4" width="10.1640625" bestFit="1" customWidth="1"/>
    <col min="6" max="6" width="9.33203125" bestFit="1" customWidth="1"/>
    <col min="14" max="21" width="9" bestFit="1" customWidth="1"/>
    <col min="22" max="23" width="9.33203125" bestFit="1" customWidth="1"/>
    <col min="24" max="24" width="9.33203125" customWidth="1"/>
    <col min="25" max="28" width="9" bestFit="1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A2" s="11"/>
      <c r="B2" s="11"/>
      <c r="C2" s="11" t="s">
        <v>28</v>
      </c>
      <c r="D2" s="10"/>
      <c r="E2" s="9"/>
      <c r="F2" s="1"/>
      <c r="G2" s="10"/>
      <c r="H2" s="10"/>
      <c r="I2" s="10"/>
      <c r="J2" s="11"/>
      <c r="K2" s="10"/>
      <c r="L2" s="10"/>
      <c r="M2" s="10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A3" s="11"/>
      <c r="B3" s="11"/>
      <c r="C3" s="11"/>
      <c r="D3" s="10"/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125</v>
      </c>
      <c r="B4" s="11" t="s">
        <v>126</v>
      </c>
      <c r="C4" s="11">
        <v>0</v>
      </c>
      <c r="D4" s="33">
        <v>42697</v>
      </c>
      <c r="E4" s="10">
        <v>275.036</v>
      </c>
      <c r="F4" s="18">
        <f>(1-E4/E4)*100</f>
        <v>0</v>
      </c>
      <c r="G4">
        <v>47.75</v>
      </c>
      <c r="H4">
        <v>24.29</v>
      </c>
      <c r="I4">
        <v>4.4800000000000004</v>
      </c>
      <c r="J4" s="11" t="s">
        <v>39</v>
      </c>
      <c r="K4">
        <v>62.45</v>
      </c>
      <c r="L4" s="10">
        <v>16.850000000000001</v>
      </c>
      <c r="M4" s="10">
        <v>18.05</v>
      </c>
      <c r="N4" s="13">
        <v>0</v>
      </c>
      <c r="O4">
        <f>G4-K4</f>
        <v>-14.700000000000003</v>
      </c>
      <c r="P4">
        <f>H4-L4</f>
        <v>7.4399999999999977</v>
      </c>
      <c r="Q4">
        <f>I4-M4</f>
        <v>-13.57</v>
      </c>
      <c r="R4">
        <f>O4*O4</f>
        <v>216.09000000000009</v>
      </c>
      <c r="S4">
        <f t="shared" ref="S4:T16" si="0">P4*P4</f>
        <v>55.353599999999965</v>
      </c>
      <c r="T4">
        <f t="shared" si="0"/>
        <v>184.14490000000001</v>
      </c>
      <c r="U4">
        <f>SQRT(R4+S4+T4)</f>
        <v>21.344519202830501</v>
      </c>
      <c r="W4" s="6"/>
      <c r="X4" s="6"/>
      <c r="Y4" s="3" t="e">
        <f>#REF!-E4</f>
        <v>#REF!</v>
      </c>
      <c r="Z4" s="3" t="e">
        <f>#REF!-L4</f>
        <v>#REF!</v>
      </c>
      <c r="AA4" s="3" t="e">
        <f>#REF!-M4</f>
        <v>#REF!</v>
      </c>
      <c r="AB4" s="3" t="e">
        <f t="shared" ref="AB4:AD15" si="1">Y4*Y4</f>
        <v>#REF!</v>
      </c>
      <c r="AC4" s="3" t="e">
        <f t="shared" si="1"/>
        <v>#REF!</v>
      </c>
      <c r="AD4" s="3" t="e">
        <f t="shared" si="1"/>
        <v>#REF!</v>
      </c>
      <c r="AE4" s="3" t="e">
        <f t="shared" ref="AE4:AE15" si="2">SQRT(AB4+AC4+AD4)</f>
        <v>#REF!</v>
      </c>
      <c r="AF4" s="3"/>
      <c r="AG4" s="8"/>
      <c r="AH4" s="54"/>
      <c r="AJ4" s="6"/>
    </row>
    <row r="5" spans="1:36" ht="16">
      <c r="A5" s="11" t="s">
        <v>125</v>
      </c>
      <c r="B5" s="11" t="s">
        <v>126</v>
      </c>
      <c r="C5" s="19">
        <v>1</v>
      </c>
      <c r="D5" s="37">
        <v>42724</v>
      </c>
      <c r="E5">
        <v>268.23899999999998</v>
      </c>
      <c r="F5" s="18">
        <f>(1-E5/E4)*100</f>
        <v>2.4713128463183076</v>
      </c>
      <c r="G5">
        <v>52.68</v>
      </c>
      <c r="H5">
        <v>23.73</v>
      </c>
      <c r="I5">
        <v>7.33</v>
      </c>
      <c r="J5" s="11" t="s">
        <v>39</v>
      </c>
      <c r="K5">
        <v>63.17</v>
      </c>
      <c r="L5">
        <v>17.440000000000001</v>
      </c>
      <c r="M5">
        <v>17.62</v>
      </c>
      <c r="N5" s="17"/>
      <c r="O5">
        <f t="shared" ref="O5:Q16" si="3">G5-K5</f>
        <v>-10.490000000000002</v>
      </c>
      <c r="P5">
        <f t="shared" si="3"/>
        <v>6.2899999999999991</v>
      </c>
      <c r="Q5">
        <f t="shared" si="3"/>
        <v>-10.290000000000001</v>
      </c>
      <c r="R5">
        <f t="shared" ref="R5:T13" si="4">O5*O5</f>
        <v>110.04010000000004</v>
      </c>
      <c r="S5">
        <f t="shared" si="0"/>
        <v>39.564099999999989</v>
      </c>
      <c r="T5">
        <f t="shared" si="0"/>
        <v>105.88410000000002</v>
      </c>
      <c r="U5">
        <f t="shared" ref="U5:U14" si="5">SQRT(R5+S5+T5)</f>
        <v>15.984001376376318</v>
      </c>
      <c r="V5">
        <f>(1-U5/U4)*100</f>
        <v>25.114258960414169</v>
      </c>
      <c r="W5" s="6">
        <f>(F5*100+((100-F5)*V5))/100</f>
        <v>26.964919898786111</v>
      </c>
      <c r="X5" s="6">
        <f>D5-D4</f>
        <v>27</v>
      </c>
      <c r="Y5" s="3">
        <f>G11-E4</f>
        <v>-275.036</v>
      </c>
      <c r="Z5" s="3">
        <f>H11-L4</f>
        <v>-16.850000000000001</v>
      </c>
      <c r="AA5" s="3">
        <f>I11-M4</f>
        <v>-18.05</v>
      </c>
      <c r="AB5" s="3">
        <f t="shared" si="1"/>
        <v>75644.801296000005</v>
      </c>
      <c r="AC5" s="3">
        <f t="shared" si="1"/>
        <v>283.92250000000007</v>
      </c>
      <c r="AD5" s="3">
        <f t="shared" si="1"/>
        <v>325.80250000000001</v>
      </c>
      <c r="AE5" s="3">
        <f t="shared" si="2"/>
        <v>276.14222113975984</v>
      </c>
      <c r="AF5" s="3" t="e">
        <f>(1-AE5/AE4)*100</f>
        <v>#REF!</v>
      </c>
      <c r="AG5" s="8" t="e">
        <f t="shared" ref="AG5:AG15" si="6">(F5*100+((100-F5)*AF5))/100</f>
        <v>#REF!</v>
      </c>
      <c r="AH5" s="55">
        <f>(1-E5/E4)*100</f>
        <v>2.4713128463183076</v>
      </c>
      <c r="AI5">
        <f>(1-U5/U4)*100</f>
        <v>25.114258960414169</v>
      </c>
      <c r="AJ5" s="6">
        <f>(AH5*100+((100-AH5)*AI5))/100</f>
        <v>26.964919898786111</v>
      </c>
    </row>
    <row r="6" spans="1:36" ht="16">
      <c r="A6" s="11" t="s">
        <v>125</v>
      </c>
      <c r="B6" s="11" t="s">
        <v>126</v>
      </c>
      <c r="C6" s="19">
        <v>2</v>
      </c>
      <c r="D6" s="36">
        <v>42851</v>
      </c>
      <c r="E6" s="16">
        <v>246.78800000000001</v>
      </c>
      <c r="F6" s="18">
        <f>(1-E6/E4)*100</f>
        <v>10.270655477828349</v>
      </c>
      <c r="G6" s="16">
        <v>48.74</v>
      </c>
      <c r="H6" s="16">
        <v>19.68</v>
      </c>
      <c r="I6" s="16">
        <v>5.46</v>
      </c>
      <c r="J6" s="19" t="s">
        <v>39</v>
      </c>
      <c r="K6" s="16">
        <v>61.84</v>
      </c>
      <c r="L6" s="16">
        <v>15.99</v>
      </c>
      <c r="M6" s="16">
        <v>17.32</v>
      </c>
      <c r="N6" s="17"/>
      <c r="O6">
        <f>G6-K6</f>
        <v>-13.100000000000001</v>
      </c>
      <c r="P6">
        <f t="shared" si="3"/>
        <v>3.6899999999999995</v>
      </c>
      <c r="Q6">
        <f t="shared" si="3"/>
        <v>-11.86</v>
      </c>
      <c r="R6">
        <f t="shared" si="4"/>
        <v>171.61000000000004</v>
      </c>
      <c r="S6">
        <f t="shared" si="0"/>
        <v>13.616099999999996</v>
      </c>
      <c r="T6">
        <f t="shared" si="0"/>
        <v>140.65959999999998</v>
      </c>
      <c r="U6">
        <f t="shared" si="5"/>
        <v>18.052304562021991</v>
      </c>
      <c r="V6">
        <f>(1-U6/U4)*100</f>
        <v>15.42416865671038</v>
      </c>
      <c r="W6" s="6">
        <f>(F6*100+((100-F6)*V6))/100</f>
        <v>24.110660911488822</v>
      </c>
      <c r="X6" s="6">
        <f t="shared" ref="X6:X14" si="7">D6-D5</f>
        <v>127</v>
      </c>
      <c r="Y6" s="3">
        <f>G6-E4</f>
        <v>-226.29599999999999</v>
      </c>
      <c r="Z6" s="3">
        <f>H6-L4</f>
        <v>2.8299999999999983</v>
      </c>
      <c r="AA6" s="3">
        <f>I6-M4</f>
        <v>-12.59</v>
      </c>
      <c r="AB6" s="3">
        <f t="shared" si="1"/>
        <v>51209.879615999998</v>
      </c>
      <c r="AC6" s="3">
        <f t="shared" si="1"/>
        <v>8.0088999999999899</v>
      </c>
      <c r="AD6" s="3">
        <f t="shared" si="1"/>
        <v>158.50809999999998</v>
      </c>
      <c r="AE6" s="3">
        <f t="shared" si="2"/>
        <v>226.66361996579866</v>
      </c>
      <c r="AF6" s="3" t="e">
        <f>(1-AE6/AE4)*100</f>
        <v>#REF!</v>
      </c>
      <c r="AG6" s="8" t="e">
        <f t="shared" si="6"/>
        <v>#REF!</v>
      </c>
      <c r="AH6" s="55">
        <f>(1-E6/E5)*100</f>
        <v>7.9969728488400111</v>
      </c>
      <c r="AI6">
        <f t="shared" ref="AI6:AI7" si="8">(1-U6/U5)*100</f>
        <v>-12.939833630786213</v>
      </c>
      <c r="AJ6" s="6">
        <f t="shared" ref="AJ6:AJ7" si="9">(AH6*100+((100-AH6)*AI6))/100</f>
        <v>-3.908065799807158</v>
      </c>
    </row>
    <row r="7" spans="1:36" ht="16">
      <c r="A7" s="11" t="s">
        <v>125</v>
      </c>
      <c r="B7" s="11" t="s">
        <v>126</v>
      </c>
      <c r="C7" s="19">
        <v>3</v>
      </c>
      <c r="D7" s="33">
        <v>42886</v>
      </c>
      <c r="E7" s="10">
        <v>229.536</v>
      </c>
      <c r="F7" s="18">
        <f>(1-E7/E4)*100</f>
        <v>16.543288878546814</v>
      </c>
      <c r="G7" s="10">
        <v>52.8</v>
      </c>
      <c r="H7" s="10">
        <v>21.97</v>
      </c>
      <c r="I7" s="10">
        <v>6.37</v>
      </c>
      <c r="J7" s="11" t="s">
        <v>39</v>
      </c>
      <c r="K7" s="10">
        <v>59.34</v>
      </c>
      <c r="L7" s="10">
        <v>16.850000000000001</v>
      </c>
      <c r="M7" s="10">
        <v>16.14</v>
      </c>
      <c r="N7" s="13"/>
      <c r="O7">
        <f t="shared" si="3"/>
        <v>-6.5400000000000063</v>
      </c>
      <c r="P7">
        <f t="shared" si="3"/>
        <v>5.1199999999999974</v>
      </c>
      <c r="Q7">
        <f t="shared" si="3"/>
        <v>-9.77</v>
      </c>
      <c r="R7">
        <f t="shared" si="4"/>
        <v>42.771600000000085</v>
      </c>
      <c r="S7">
        <f t="shared" si="0"/>
        <v>26.214399999999973</v>
      </c>
      <c r="T7">
        <f t="shared" si="0"/>
        <v>95.452899999999985</v>
      </c>
      <c r="U7">
        <f t="shared" si="5"/>
        <v>12.823373191169321</v>
      </c>
      <c r="V7">
        <f>(1-U7/U4)*100</f>
        <v>39.921939354488664</v>
      </c>
      <c r="W7" s="6">
        <f t="shared" ref="W7:W16" si="10">(F7*100+((100-F7)*V7))/100</f>
        <v>49.860826479704158</v>
      </c>
      <c r="X7" s="6">
        <f t="shared" si="7"/>
        <v>35</v>
      </c>
      <c r="Y7" s="3">
        <f>G7-E4</f>
        <v>-222.23599999999999</v>
      </c>
      <c r="Z7" s="3">
        <f>H7-L4</f>
        <v>5.1199999999999974</v>
      </c>
      <c r="AA7" s="3">
        <f>I7-M4</f>
        <v>-11.68</v>
      </c>
      <c r="AB7" s="3">
        <f t="shared" si="1"/>
        <v>49388.839695999995</v>
      </c>
      <c r="AC7" s="3">
        <f t="shared" si="1"/>
        <v>26.214399999999973</v>
      </c>
      <c r="AD7" s="3">
        <f t="shared" si="1"/>
        <v>136.42239999999998</v>
      </c>
      <c r="AE7" s="3">
        <f t="shared" si="2"/>
        <v>222.60160937423609</v>
      </c>
      <c r="AF7" s="3" t="e">
        <f>(1-AE7/AE4)*100</f>
        <v>#REF!</v>
      </c>
      <c r="AG7" s="8" t="e">
        <f t="shared" si="6"/>
        <v>#REF!</v>
      </c>
      <c r="AH7" s="55">
        <f t="shared" ref="AH7" si="11">(1-E7/E6)*100</f>
        <v>6.9906154270061744</v>
      </c>
      <c r="AI7">
        <f t="shared" si="8"/>
        <v>28.965450659707859</v>
      </c>
      <c r="AJ7" s="6">
        <f t="shared" si="9"/>
        <v>33.931202824394632</v>
      </c>
    </row>
    <row r="8" spans="1:36" ht="16">
      <c r="A8" s="11" t="s">
        <v>143</v>
      </c>
      <c r="B8" s="11"/>
      <c r="C8" s="19">
        <v>4</v>
      </c>
      <c r="D8" s="33">
        <v>42921</v>
      </c>
      <c r="E8" s="10"/>
      <c r="F8">
        <f>(1-E8/E4)*100</f>
        <v>100</v>
      </c>
      <c r="G8" s="10"/>
      <c r="H8" s="10"/>
      <c r="I8" s="10"/>
      <c r="J8" s="11"/>
      <c r="K8" s="10"/>
      <c r="L8" s="10"/>
      <c r="M8" s="10"/>
      <c r="N8" s="13"/>
      <c r="O8">
        <f t="shared" si="3"/>
        <v>0</v>
      </c>
      <c r="P8">
        <f t="shared" si="3"/>
        <v>0</v>
      </c>
      <c r="Q8">
        <f t="shared" si="3"/>
        <v>0</v>
      </c>
      <c r="R8">
        <f t="shared" si="4"/>
        <v>0</v>
      </c>
      <c r="S8">
        <f t="shared" si="0"/>
        <v>0</v>
      </c>
      <c r="T8">
        <f t="shared" si="0"/>
        <v>0</v>
      </c>
      <c r="U8">
        <f t="shared" si="5"/>
        <v>0</v>
      </c>
      <c r="V8">
        <f>(1-U8/U4)*100</f>
        <v>100</v>
      </c>
      <c r="W8" s="6">
        <f t="shared" si="10"/>
        <v>100</v>
      </c>
      <c r="X8" s="6">
        <f t="shared" si="7"/>
        <v>35</v>
      </c>
      <c r="Y8" s="3">
        <f>G8-E4</f>
        <v>-275.036</v>
      </c>
      <c r="Z8" s="3">
        <f>H8-L4</f>
        <v>-16.850000000000001</v>
      </c>
      <c r="AA8" s="3">
        <f>I8-M4</f>
        <v>-18.05</v>
      </c>
      <c r="AB8" s="3">
        <f t="shared" si="1"/>
        <v>75644.801296000005</v>
      </c>
      <c r="AC8" s="3">
        <f t="shared" si="1"/>
        <v>283.92250000000007</v>
      </c>
      <c r="AD8" s="3">
        <f t="shared" si="1"/>
        <v>325.80250000000001</v>
      </c>
      <c r="AE8" s="3">
        <f t="shared" si="2"/>
        <v>276.14222113975984</v>
      </c>
      <c r="AF8" s="3" t="e">
        <f>(1-AE8/AE4)*100</f>
        <v>#REF!</v>
      </c>
      <c r="AG8" s="8" t="e">
        <f t="shared" si="6"/>
        <v>#REF!</v>
      </c>
      <c r="AH8" s="55"/>
      <c r="AJ8" s="6"/>
    </row>
    <row r="9" spans="1:36" ht="16">
      <c r="A9" s="11" t="s">
        <v>143</v>
      </c>
      <c r="B9" s="11"/>
      <c r="C9" s="19">
        <v>5</v>
      </c>
      <c r="D9" s="33">
        <v>42991</v>
      </c>
      <c r="E9" s="10"/>
      <c r="F9">
        <f>(1-E9/E4)*100</f>
        <v>100</v>
      </c>
      <c r="G9" s="10"/>
      <c r="H9" s="10"/>
      <c r="I9" s="10"/>
      <c r="J9" s="11"/>
      <c r="K9" s="10"/>
      <c r="L9" s="10"/>
      <c r="M9" s="10"/>
      <c r="N9" s="13"/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10"/>
        <v>100</v>
      </c>
      <c r="X9" s="6">
        <f t="shared" si="7"/>
        <v>70</v>
      </c>
      <c r="Y9" s="3">
        <f>G9-E4</f>
        <v>-275.036</v>
      </c>
      <c r="Z9" s="3">
        <f>H9-L4</f>
        <v>-16.850000000000001</v>
      </c>
      <c r="AA9" s="3">
        <f>I9-M4</f>
        <v>-18.05</v>
      </c>
      <c r="AB9" s="3">
        <f t="shared" si="1"/>
        <v>75644.801296000005</v>
      </c>
      <c r="AC9" s="3">
        <f>Z9*Z9</f>
        <v>283.92250000000007</v>
      </c>
      <c r="AD9" s="3">
        <f>AA9*AA9</f>
        <v>325.80250000000001</v>
      </c>
      <c r="AE9" s="3">
        <f t="shared" si="2"/>
        <v>276.14222113975984</v>
      </c>
      <c r="AF9" s="3" t="e">
        <f>(1-AE9/AE4)*100</f>
        <v>#REF!</v>
      </c>
      <c r="AG9" s="8" t="e">
        <f t="shared" si="6"/>
        <v>#REF!</v>
      </c>
      <c r="AH9" s="55"/>
      <c r="AJ9" s="6"/>
    </row>
    <row r="10" spans="1:36" ht="16">
      <c r="A10" s="11" t="s">
        <v>125</v>
      </c>
      <c r="B10" s="11" t="s">
        <v>126</v>
      </c>
      <c r="C10" s="19">
        <v>6</v>
      </c>
      <c r="D10" s="33">
        <v>43047</v>
      </c>
      <c r="E10" s="10">
        <v>197.25200000000001</v>
      </c>
      <c r="F10">
        <f>(1-E10/E4)*100</f>
        <v>28.28138861821725</v>
      </c>
      <c r="G10" s="10">
        <v>54.01</v>
      </c>
      <c r="H10" s="10">
        <v>20.77</v>
      </c>
      <c r="I10" s="10">
        <v>7.77</v>
      </c>
      <c r="J10" s="11" t="s">
        <v>39</v>
      </c>
      <c r="K10" s="10">
        <v>64.05</v>
      </c>
      <c r="L10" s="10">
        <v>16.53</v>
      </c>
      <c r="M10" s="10">
        <v>19.25</v>
      </c>
      <c r="N10" s="13"/>
      <c r="O10">
        <f t="shared" si="3"/>
        <v>-10.039999999999999</v>
      </c>
      <c r="P10">
        <f t="shared" si="3"/>
        <v>4.2399999999999984</v>
      </c>
      <c r="Q10">
        <f t="shared" si="3"/>
        <v>-11.48</v>
      </c>
      <c r="R10">
        <f t="shared" si="4"/>
        <v>100.80159999999998</v>
      </c>
      <c r="S10">
        <f t="shared" si="4"/>
        <v>17.977599999999988</v>
      </c>
      <c r="T10">
        <f t="shared" si="4"/>
        <v>131.79040000000001</v>
      </c>
      <c r="U10">
        <f>SQRT(R10+S10+T10)</f>
        <v>15.8293903862404</v>
      </c>
      <c r="V10">
        <f>(1-U10/U4)*100</f>
        <v>25.838618167884231</v>
      </c>
      <c r="W10" s="6">
        <f t="shared" si="10"/>
        <v>46.812486768464858</v>
      </c>
      <c r="X10" s="6">
        <f t="shared" si="7"/>
        <v>56</v>
      </c>
      <c r="Y10" s="3">
        <f>G10-E4</f>
        <v>-221.02600000000001</v>
      </c>
      <c r="Z10" s="3">
        <f>H10-L4</f>
        <v>3.9199999999999982</v>
      </c>
      <c r="AA10" s="3">
        <f>I10-M4</f>
        <v>-10.280000000000001</v>
      </c>
      <c r="AB10" s="3">
        <f t="shared" si="1"/>
        <v>48852.492676000002</v>
      </c>
      <c r="AC10" s="3">
        <f>Z10*Z10</f>
        <v>15.366399999999986</v>
      </c>
      <c r="AD10" s="3">
        <f>AA10*AA10</f>
        <v>105.67840000000002</v>
      </c>
      <c r="AE10" s="3">
        <f t="shared" si="2"/>
        <v>221.29965539060379</v>
      </c>
      <c r="AF10" s="3" t="e">
        <f>(1-AE10/AE4)*100</f>
        <v>#REF!</v>
      </c>
      <c r="AG10" s="8" t="e">
        <f t="shared" si="6"/>
        <v>#REF!</v>
      </c>
      <c r="AH10" s="55"/>
      <c r="AJ10" s="6"/>
    </row>
    <row r="11" spans="1:36" ht="16">
      <c r="A11" s="11" t="s">
        <v>143</v>
      </c>
      <c r="B11" s="11"/>
      <c r="C11" s="19">
        <v>7</v>
      </c>
      <c r="D11" s="36">
        <v>43110</v>
      </c>
      <c r="E11" s="16"/>
      <c r="F11">
        <f>(1-E11/E4)*100</f>
        <v>100</v>
      </c>
      <c r="G11" s="16"/>
      <c r="H11" s="16"/>
      <c r="I11" s="16"/>
      <c r="J11" s="19"/>
      <c r="K11" s="10"/>
      <c r="L11" s="10"/>
      <c r="M11" s="10"/>
      <c r="N11" s="13"/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10"/>
        <v>100</v>
      </c>
      <c r="X11" s="6">
        <f t="shared" si="7"/>
        <v>63</v>
      </c>
      <c r="Y11" s="3" t="e">
        <f>#REF!-E4</f>
        <v>#REF!</v>
      </c>
      <c r="Z11" s="3" t="e">
        <f>#REF!-L4</f>
        <v>#REF!</v>
      </c>
      <c r="AA11" s="3" t="e">
        <f>#REF!-M4</f>
        <v>#REF!</v>
      </c>
      <c r="AB11" s="3" t="e">
        <f t="shared" si="1"/>
        <v>#REF!</v>
      </c>
      <c r="AC11" s="3" t="e">
        <f t="shared" si="1"/>
        <v>#REF!</v>
      </c>
      <c r="AD11" s="3" t="e">
        <f t="shared" si="1"/>
        <v>#REF!</v>
      </c>
      <c r="AE11" s="3" t="e">
        <f t="shared" si="2"/>
        <v>#REF!</v>
      </c>
      <c r="AF11" s="3" t="e">
        <f>(1-AE11/AE4)*100</f>
        <v>#REF!</v>
      </c>
      <c r="AG11" s="8" t="e">
        <f t="shared" si="6"/>
        <v>#REF!</v>
      </c>
      <c r="AH11" s="55"/>
      <c r="AJ11" s="6"/>
    </row>
    <row r="12" spans="1:36" ht="16">
      <c r="A12" s="11" t="s">
        <v>143</v>
      </c>
      <c r="B12" s="11"/>
      <c r="C12" s="11">
        <v>8</v>
      </c>
      <c r="D12" s="33">
        <v>43236</v>
      </c>
      <c r="E12" s="10"/>
      <c r="F12">
        <f>(1-E12/E4)*100</f>
        <v>100</v>
      </c>
      <c r="G12" s="10"/>
      <c r="H12" s="10"/>
      <c r="I12" s="10"/>
      <c r="J12" s="11"/>
      <c r="K12" s="10"/>
      <c r="L12" s="10"/>
      <c r="M12" s="10"/>
      <c r="N12" s="13"/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10"/>
        <v>100</v>
      </c>
      <c r="X12" s="6">
        <f t="shared" si="7"/>
        <v>126</v>
      </c>
      <c r="Y12" s="3">
        <f>G12-E4</f>
        <v>-275.036</v>
      </c>
      <c r="Z12" s="3">
        <f>H12-L4</f>
        <v>-16.850000000000001</v>
      </c>
      <c r="AA12" s="3">
        <f>I12-M4</f>
        <v>-18.05</v>
      </c>
      <c r="AB12" s="3">
        <f t="shared" si="1"/>
        <v>75644.801296000005</v>
      </c>
      <c r="AC12" s="3">
        <f t="shared" si="1"/>
        <v>283.92250000000007</v>
      </c>
      <c r="AD12" s="3">
        <f t="shared" si="1"/>
        <v>325.80250000000001</v>
      </c>
      <c r="AE12" s="3">
        <f t="shared" si="2"/>
        <v>276.14222113975984</v>
      </c>
      <c r="AF12" s="3">
        <f>(1-AE12/AE5)*100</f>
        <v>0</v>
      </c>
      <c r="AG12" s="8">
        <f t="shared" si="6"/>
        <v>100</v>
      </c>
      <c r="AH12" s="55"/>
      <c r="AJ12" s="6"/>
    </row>
    <row r="13" spans="1:36" ht="16">
      <c r="A13" s="11" t="s">
        <v>143</v>
      </c>
      <c r="B13" s="11"/>
      <c r="C13" s="11">
        <v>9</v>
      </c>
      <c r="D13" s="33">
        <v>43362</v>
      </c>
      <c r="E13" s="10"/>
      <c r="F13">
        <f>(1-E13/E4)*100</f>
        <v>100</v>
      </c>
      <c r="G13" s="10"/>
      <c r="H13" s="10"/>
      <c r="I13" s="10"/>
      <c r="J13" s="11"/>
      <c r="K13" s="10"/>
      <c r="L13" s="10"/>
      <c r="M13" s="10"/>
      <c r="N13" s="13"/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10"/>
        <v>100</v>
      </c>
      <c r="X13" s="6">
        <f t="shared" si="7"/>
        <v>126</v>
      </c>
      <c r="Y13" s="3">
        <f>G13-E4</f>
        <v>-275.036</v>
      </c>
      <c r="Z13" s="3">
        <f>H13-L4</f>
        <v>-16.850000000000001</v>
      </c>
      <c r="AA13" s="3">
        <f>I13-M4</f>
        <v>-18.05</v>
      </c>
      <c r="AB13" s="3">
        <f t="shared" si="1"/>
        <v>75644.801296000005</v>
      </c>
      <c r="AC13" s="3">
        <f t="shared" si="1"/>
        <v>283.92250000000007</v>
      </c>
      <c r="AD13" s="3">
        <f t="shared" si="1"/>
        <v>325.80250000000001</v>
      </c>
      <c r="AE13" s="3">
        <f t="shared" si="2"/>
        <v>276.14222113975984</v>
      </c>
      <c r="AF13" s="3">
        <f>(1-AE13/AE6)*100</f>
        <v>-21.82908804748951</v>
      </c>
      <c r="AG13" s="8">
        <f t="shared" si="6"/>
        <v>100</v>
      </c>
      <c r="AH13" s="55"/>
      <c r="AJ13" s="6"/>
    </row>
    <row r="14" spans="1:36" ht="16">
      <c r="A14" s="11" t="s">
        <v>125</v>
      </c>
      <c r="B14" s="11" t="s">
        <v>126</v>
      </c>
      <c r="C14" s="11">
        <v>10</v>
      </c>
      <c r="D14" s="33">
        <v>43404</v>
      </c>
      <c r="E14" s="10">
        <v>204.745</v>
      </c>
      <c r="F14">
        <f>(1-E14/E4)*100</f>
        <v>25.557017990372167</v>
      </c>
      <c r="G14" s="10">
        <v>50.82</v>
      </c>
      <c r="H14" s="10">
        <v>22.11</v>
      </c>
      <c r="I14" s="10">
        <v>8.39</v>
      </c>
      <c r="J14" s="11" t="s">
        <v>39</v>
      </c>
      <c r="K14" s="10">
        <v>56.24</v>
      </c>
      <c r="L14" s="10">
        <v>17.2</v>
      </c>
      <c r="M14" s="10">
        <v>18.43</v>
      </c>
      <c r="N14" s="13"/>
      <c r="O14">
        <f t="shared" si="3"/>
        <v>-5.4200000000000017</v>
      </c>
      <c r="P14">
        <f t="shared" si="3"/>
        <v>4.91</v>
      </c>
      <c r="Q14">
        <f t="shared" si="3"/>
        <v>-10.039999999999999</v>
      </c>
      <c r="R14">
        <f>O14*O14</f>
        <v>29.376400000000018</v>
      </c>
      <c r="S14">
        <f t="shared" si="0"/>
        <v>24.1081</v>
      </c>
      <c r="T14">
        <f t="shared" si="0"/>
        <v>100.80159999999998</v>
      </c>
      <c r="U14">
        <f t="shared" si="5"/>
        <v>12.421195594627758</v>
      </c>
      <c r="V14">
        <f>(1-U14/U4)*100</f>
        <v>41.80615887107647</v>
      </c>
      <c r="W14" s="6">
        <f t="shared" si="10"/>
        <v>56.678769317684058</v>
      </c>
      <c r="X14" s="6">
        <f t="shared" si="7"/>
        <v>42</v>
      </c>
      <c r="Y14" s="3">
        <f>G14-E4</f>
        <v>-224.21600000000001</v>
      </c>
      <c r="Z14" s="3">
        <f>H14-L4</f>
        <v>5.259999999999998</v>
      </c>
      <c r="AA14" s="3">
        <f>I14-M4</f>
        <v>-9.66</v>
      </c>
      <c r="AB14" s="3">
        <f t="shared" si="1"/>
        <v>50272.814656000002</v>
      </c>
      <c r="AC14" s="3">
        <f t="shared" si="1"/>
        <v>27.667599999999979</v>
      </c>
      <c r="AD14" s="3">
        <f t="shared" si="1"/>
        <v>93.315600000000003</v>
      </c>
      <c r="AE14" s="3">
        <f t="shared" si="2"/>
        <v>224.48562950888416</v>
      </c>
      <c r="AF14" s="3">
        <f>(1-AE14/AE7)*100</f>
        <v>-0.84636411207641427</v>
      </c>
      <c r="AG14" s="8">
        <f t="shared" si="6"/>
        <v>24.926959306683173</v>
      </c>
      <c r="AH14" s="55"/>
      <c r="AJ14" s="6"/>
    </row>
    <row r="15" spans="1:36">
      <c r="A15" s="11"/>
      <c r="B15" s="11"/>
      <c r="C15" s="11">
        <v>10</v>
      </c>
      <c r="D15" s="10"/>
      <c r="E15" s="10"/>
      <c r="G15" s="10"/>
      <c r="H15" s="10"/>
      <c r="I15" s="10"/>
      <c r="J15" s="11"/>
      <c r="K15" s="10"/>
      <c r="L15" s="10"/>
      <c r="M15" s="10"/>
      <c r="N15" s="13"/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10"/>
        <v>100</v>
      </c>
      <c r="X15" s="6"/>
      <c r="Y15" s="3">
        <f>G15-E4</f>
        <v>-275.036</v>
      </c>
      <c r="Z15" s="3">
        <f>H15-L4</f>
        <v>-16.850000000000001</v>
      </c>
      <c r="AA15" s="3">
        <f>I15-M4</f>
        <v>-18.05</v>
      </c>
      <c r="AB15" s="3">
        <f t="shared" si="1"/>
        <v>75644.801296000005</v>
      </c>
      <c r="AC15" s="3">
        <f t="shared" si="1"/>
        <v>283.92250000000007</v>
      </c>
      <c r="AD15" s="3">
        <f>AA15*AA15</f>
        <v>325.80250000000001</v>
      </c>
      <c r="AE15" s="3">
        <f t="shared" si="2"/>
        <v>276.14222113975984</v>
      </c>
      <c r="AF15" s="3">
        <f>(1-AE15/AE8)*100</f>
        <v>0</v>
      </c>
      <c r="AG15" s="8">
        <f t="shared" si="6"/>
        <v>0</v>
      </c>
      <c r="AJ15" s="6"/>
    </row>
    <row r="16" spans="1:36">
      <c r="A16" s="11"/>
      <c r="B16" s="11"/>
      <c r="C16" s="11"/>
      <c r="D16" s="10"/>
      <c r="E16" s="10"/>
      <c r="G16" s="10"/>
      <c r="H16" s="10"/>
      <c r="I16" s="10"/>
      <c r="J16" s="11"/>
      <c r="K16" s="10"/>
      <c r="L16" s="10"/>
      <c r="M16" s="10"/>
      <c r="N16" s="13"/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10"/>
        <v>100</v>
      </c>
      <c r="X16" s="6"/>
      <c r="AJ16" s="6"/>
    </row>
    <row r="17" spans="1:36">
      <c r="A17" t="s">
        <v>123</v>
      </c>
      <c r="AJ17" s="6"/>
    </row>
    <row r="18" spans="1:36">
      <c r="A18" t="s">
        <v>124</v>
      </c>
      <c r="AJ18" s="6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EA4C-6C18-4558-88C2-BB74094375D9}">
  <dimension ref="A1:AJ18"/>
  <sheetViews>
    <sheetView topLeftCell="T1" zoomScale="125" workbookViewId="0">
      <selection activeCell="AJ5" sqref="AJ5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" style="10" customWidth="1"/>
    <col min="5" max="5" width="11.33203125" style="10" customWidth="1"/>
    <col min="6" max="6" width="15.83203125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  <col min="22" max="22" width="10.1640625" customWidth="1"/>
    <col min="23" max="23" width="9.33203125" bestFit="1" customWidth="1"/>
    <col min="24" max="24" width="9.33203125" customWidth="1"/>
  </cols>
  <sheetData>
    <row r="1" spans="1:36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204</v>
      </c>
      <c r="Y1" s="3" t="s">
        <v>4</v>
      </c>
      <c r="Z1" s="3" t="s">
        <v>5</v>
      </c>
      <c r="AA1" s="3" t="s">
        <v>6</v>
      </c>
      <c r="AB1" s="3" t="s">
        <v>4</v>
      </c>
      <c r="AC1" s="3" t="s">
        <v>5</v>
      </c>
      <c r="AD1" s="3" t="s">
        <v>6</v>
      </c>
      <c r="AE1" s="3" t="s">
        <v>14</v>
      </c>
      <c r="AF1" s="4" t="s">
        <v>16</v>
      </c>
      <c r="AG1" s="7" t="s">
        <v>27</v>
      </c>
      <c r="AH1" s="53" t="s">
        <v>341</v>
      </c>
      <c r="AI1" s="2" t="s">
        <v>343</v>
      </c>
      <c r="AJ1" s="5" t="s">
        <v>342</v>
      </c>
    </row>
    <row r="2" spans="1:36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 t="s">
        <v>23</v>
      </c>
      <c r="Z2" s="3"/>
      <c r="AA2" s="3"/>
      <c r="AB2" s="3"/>
      <c r="AC2" s="3"/>
      <c r="AD2" s="3"/>
      <c r="AE2" s="3"/>
      <c r="AF2" s="4"/>
      <c r="AG2" s="7"/>
      <c r="AH2" s="54"/>
      <c r="AI2" s="2"/>
      <c r="AJ2" s="5"/>
    </row>
    <row r="3" spans="1:36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12</v>
      </c>
      <c r="AA3" s="3" t="s">
        <v>12</v>
      </c>
      <c r="AB3" s="3" t="s">
        <v>13</v>
      </c>
      <c r="AC3" s="3" t="s">
        <v>13</v>
      </c>
      <c r="AD3" s="3" t="s">
        <v>13</v>
      </c>
      <c r="AE3" s="3" t="s">
        <v>15</v>
      </c>
      <c r="AF3" s="3"/>
      <c r="AG3" s="8"/>
      <c r="AH3" s="54"/>
      <c r="AJ3" s="6"/>
    </row>
    <row r="4" spans="1:36">
      <c r="A4" s="11" t="s">
        <v>135</v>
      </c>
      <c r="B4" s="11" t="s">
        <v>134</v>
      </c>
      <c r="C4" s="11">
        <v>0</v>
      </c>
      <c r="D4" s="33">
        <v>42317</v>
      </c>
      <c r="E4" s="39">
        <v>25.3005</v>
      </c>
      <c r="F4" s="18"/>
      <c r="G4" s="10">
        <v>63.26</v>
      </c>
      <c r="H4" s="10">
        <v>23.46</v>
      </c>
      <c r="I4" s="10">
        <v>15.26</v>
      </c>
      <c r="J4" s="11" t="s">
        <v>21</v>
      </c>
      <c r="K4" s="10">
        <v>50.37</v>
      </c>
      <c r="L4" s="10">
        <v>13.53</v>
      </c>
      <c r="M4" s="10">
        <v>16.88</v>
      </c>
      <c r="O4">
        <f>G4-K4</f>
        <v>12.89</v>
      </c>
      <c r="P4">
        <f t="shared" ref="O4:Q15" si="0">H4-L4</f>
        <v>9.9300000000000015</v>
      </c>
      <c r="Q4">
        <f t="shared" si="0"/>
        <v>-1.6199999999999992</v>
      </c>
      <c r="R4">
        <f t="shared" ref="R4:T12" si="1">O4*O4</f>
        <v>166.15210000000002</v>
      </c>
      <c r="S4">
        <f t="shared" ref="S4:T15" si="2">P4*P4</f>
        <v>98.604900000000029</v>
      </c>
      <c r="T4">
        <f t="shared" si="2"/>
        <v>2.6243999999999974</v>
      </c>
      <c r="U4">
        <f t="shared" ref="U4:U13" si="3">SQRT(R4+S4+T4)</f>
        <v>16.351801124035237</v>
      </c>
      <c r="W4" s="6">
        <f>(F4*100+((100-F4)*V4))/100</f>
        <v>0</v>
      </c>
      <c r="X4" s="6"/>
      <c r="Y4" s="3" t="e">
        <f>G4-#REF!</f>
        <v>#REF!</v>
      </c>
      <c r="Z4" s="3" t="e">
        <f>H4-#REF!</f>
        <v>#REF!</v>
      </c>
      <c r="AA4" s="3" t="e">
        <f>I4-#REF!</f>
        <v>#REF!</v>
      </c>
      <c r="AB4" s="3" t="e">
        <f t="shared" ref="AB4:AD15" si="4">Y4*Y4</f>
        <v>#REF!</v>
      </c>
      <c r="AC4" s="3" t="e">
        <f t="shared" si="4"/>
        <v>#REF!</v>
      </c>
      <c r="AD4" s="3" t="e">
        <f t="shared" si="4"/>
        <v>#REF!</v>
      </c>
      <c r="AE4" s="3" t="e">
        <f t="shared" ref="AE4:AE15" si="5">SQRT(AB4+AC4+AD4)</f>
        <v>#REF!</v>
      </c>
      <c r="AF4" s="3" t="e">
        <f>(1-AE4/#REF!)*100</f>
        <v>#REF!</v>
      </c>
      <c r="AG4" s="8" t="e">
        <f t="shared" ref="AG4:AG15" si="6">(F4*100+((100-F4)*AF4))/100</f>
        <v>#REF!</v>
      </c>
      <c r="AH4" s="54"/>
      <c r="AJ4" s="6"/>
    </row>
    <row r="5" spans="1:36" ht="16">
      <c r="A5" s="11" t="s">
        <v>135</v>
      </c>
      <c r="B5" s="11" t="s">
        <v>134</v>
      </c>
      <c r="C5" s="11">
        <v>1</v>
      </c>
      <c r="D5" s="33">
        <v>42345</v>
      </c>
      <c r="E5" s="38" t="s">
        <v>145</v>
      </c>
      <c r="F5" s="18">
        <v>15.544752000000001</v>
      </c>
      <c r="G5" s="10">
        <v>67.819999999999993</v>
      </c>
      <c r="H5" s="10">
        <v>19.53</v>
      </c>
      <c r="I5" s="10">
        <v>18.309999999999999</v>
      </c>
      <c r="J5" s="11" t="s">
        <v>21</v>
      </c>
      <c r="K5" s="10">
        <v>47.22</v>
      </c>
      <c r="L5" s="10">
        <v>8.17</v>
      </c>
      <c r="M5" s="10">
        <v>16.670000000000002</v>
      </c>
      <c r="O5">
        <f>G5-K5</f>
        <v>20.599999999999994</v>
      </c>
      <c r="P5">
        <f t="shared" si="0"/>
        <v>11.360000000000001</v>
      </c>
      <c r="Q5">
        <f t="shared" si="0"/>
        <v>1.639999999999997</v>
      </c>
      <c r="R5">
        <f t="shared" si="1"/>
        <v>424.35999999999979</v>
      </c>
      <c r="S5">
        <f t="shared" si="2"/>
        <v>129.04960000000003</v>
      </c>
      <c r="T5">
        <f t="shared" si="2"/>
        <v>2.6895999999999902</v>
      </c>
      <c r="U5">
        <f t="shared" si="3"/>
        <v>23.581755659831604</v>
      </c>
      <c r="V5">
        <f>(1-U5/U$4)*100</f>
        <v>-44.215034667766218</v>
      </c>
      <c r="W5" s="6">
        <f>'57 Jadczyk'!W5</f>
        <v>16.084444786541624</v>
      </c>
      <c r="X5" s="6">
        <f xml:space="preserve"> D5-D4</f>
        <v>28</v>
      </c>
      <c r="Y5" s="3" t="e">
        <f>G5-#REF!</f>
        <v>#REF!</v>
      </c>
      <c r="Z5" s="3" t="e">
        <f>H5-#REF!</f>
        <v>#REF!</v>
      </c>
      <c r="AA5" s="3" t="e">
        <f>I5-#REF!</f>
        <v>#REF!</v>
      </c>
      <c r="AB5" s="3" t="e">
        <f t="shared" si="4"/>
        <v>#REF!</v>
      </c>
      <c r="AC5" s="3" t="e">
        <f t="shared" si="4"/>
        <v>#REF!</v>
      </c>
      <c r="AD5" s="3" t="e">
        <f t="shared" si="4"/>
        <v>#REF!</v>
      </c>
      <c r="AE5" s="3" t="e">
        <f t="shared" si="5"/>
        <v>#REF!</v>
      </c>
      <c r="AF5" s="3" t="e">
        <f>(1-AE5/#REF!)*100</f>
        <v>#REF!</v>
      </c>
      <c r="AG5" s="8" t="e">
        <f t="shared" si="6"/>
        <v>#REF!</v>
      </c>
      <c r="AH5" s="55">
        <f>(1-21.3676/25.3005)*100</f>
        <v>15.544752079998414</v>
      </c>
      <c r="AI5">
        <f>(1-U5/U4)*100</f>
        <v>-44.215034667766218</v>
      </c>
      <c r="AJ5" s="6">
        <f>(AH5*100+((100-AH5)*AI5))/100</f>
        <v>-21.797165066578192</v>
      </c>
    </row>
    <row r="6" spans="1:36">
      <c r="A6" s="11" t="s">
        <v>143</v>
      </c>
      <c r="C6" s="11">
        <v>2</v>
      </c>
      <c r="D6" s="33">
        <v>43699</v>
      </c>
      <c r="F6" s="18">
        <f>(1-E6/E4)*100</f>
        <v>100</v>
      </c>
      <c r="J6" s="11" t="s">
        <v>21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2"/>
        <v>0</v>
      </c>
      <c r="U6">
        <f t="shared" si="3"/>
        <v>0</v>
      </c>
      <c r="V6" t="e">
        <f>(1-U6/#REF!)*100</f>
        <v>#REF!</v>
      </c>
      <c r="W6" s="6" t="e">
        <f t="shared" ref="W6:W15" si="7">(F6*100+((100-F6)*V6))/100</f>
        <v>#REF!</v>
      </c>
      <c r="X6" s="6"/>
      <c r="Y6" s="3" t="e">
        <f>G6-#REF!</f>
        <v>#REF!</v>
      </c>
      <c r="Z6" s="3" t="e">
        <f>H6-#REF!</f>
        <v>#REF!</v>
      </c>
      <c r="AA6" s="3" t="e">
        <f>I6-#REF!</f>
        <v>#REF!</v>
      </c>
      <c r="AB6" s="3" t="e">
        <f t="shared" si="4"/>
        <v>#REF!</v>
      </c>
      <c r="AC6" s="3" t="e">
        <f t="shared" si="4"/>
        <v>#REF!</v>
      </c>
      <c r="AD6" s="3" t="e">
        <f t="shared" si="4"/>
        <v>#REF!</v>
      </c>
      <c r="AE6" s="3" t="e">
        <f t="shared" si="5"/>
        <v>#REF!</v>
      </c>
      <c r="AF6" s="3" t="e">
        <f>(1-AE6/#REF!)*100</f>
        <v>#REF!</v>
      </c>
      <c r="AG6" s="8" t="e">
        <f t="shared" si="6"/>
        <v>#REF!</v>
      </c>
      <c r="AJ6" s="6"/>
    </row>
    <row r="7" spans="1:36">
      <c r="A7" s="11" t="s">
        <v>143</v>
      </c>
      <c r="C7" s="11">
        <v>2</v>
      </c>
      <c r="D7" s="23">
        <v>44053</v>
      </c>
      <c r="F7" s="18">
        <f>(1-E7/E4)*100</f>
        <v>100</v>
      </c>
      <c r="J7" s="11" t="s">
        <v>21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2"/>
        <v>0</v>
      </c>
      <c r="U7">
        <f t="shared" si="3"/>
        <v>0</v>
      </c>
      <c r="V7" t="e">
        <f>(1-U7/#REF!)*100</f>
        <v>#REF!</v>
      </c>
      <c r="W7" s="6" t="e">
        <f t="shared" si="7"/>
        <v>#REF!</v>
      </c>
      <c r="X7" s="6"/>
      <c r="Y7" s="3" t="e">
        <f>G7-#REF!</f>
        <v>#REF!</v>
      </c>
      <c r="Z7" s="3" t="e">
        <f>H7-#REF!</f>
        <v>#REF!</v>
      </c>
      <c r="AA7" s="3" t="e">
        <f>I7-#REF!</f>
        <v>#REF!</v>
      </c>
      <c r="AB7" s="3" t="e">
        <f t="shared" si="4"/>
        <v>#REF!</v>
      </c>
      <c r="AC7" s="3" t="e">
        <f t="shared" si="4"/>
        <v>#REF!</v>
      </c>
      <c r="AD7" s="3" t="e">
        <f t="shared" si="4"/>
        <v>#REF!</v>
      </c>
      <c r="AE7" s="3" t="e">
        <f t="shared" si="5"/>
        <v>#REF!</v>
      </c>
      <c r="AF7" s="3" t="e">
        <f>(1-AE7/#REF!)*100</f>
        <v>#REF!</v>
      </c>
      <c r="AG7" s="8" t="e">
        <f t="shared" si="6"/>
        <v>#REF!</v>
      </c>
      <c r="AJ7" s="6"/>
    </row>
    <row r="8" spans="1:36">
      <c r="A8" s="11" t="s">
        <v>143</v>
      </c>
      <c r="C8" s="11">
        <v>3</v>
      </c>
      <c r="D8" s="23">
        <v>44154</v>
      </c>
      <c r="F8" s="18">
        <f>(1-E8/E4)*100</f>
        <v>100</v>
      </c>
      <c r="J8" s="11" t="s">
        <v>21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>SQRT(R8+S8+T8)</f>
        <v>0</v>
      </c>
      <c r="V8" t="e">
        <f>(1-U8/#REF!)*100</f>
        <v>#REF!</v>
      </c>
      <c r="W8" s="6" t="e">
        <f t="shared" si="7"/>
        <v>#REF!</v>
      </c>
      <c r="X8" s="6"/>
      <c r="Y8" s="3" t="e">
        <f>G8-#REF!</f>
        <v>#REF!</v>
      </c>
      <c r="Z8" s="3" t="e">
        <f>H8-#REF!</f>
        <v>#REF!</v>
      </c>
      <c r="AA8" s="3" t="e">
        <f>I8-#REF!</f>
        <v>#REF!</v>
      </c>
      <c r="AB8" s="3" t="e">
        <f t="shared" si="4"/>
        <v>#REF!</v>
      </c>
      <c r="AC8" s="3" t="e">
        <f>Z8*Z8</f>
        <v>#REF!</v>
      </c>
      <c r="AD8" s="3" t="e">
        <f>AA8*AA8</f>
        <v>#REF!</v>
      </c>
      <c r="AE8" s="3" t="e">
        <f t="shared" si="5"/>
        <v>#REF!</v>
      </c>
      <c r="AF8" s="3" t="e">
        <f>(1-AE8/#REF!)*100</f>
        <v>#REF!</v>
      </c>
      <c r="AG8" s="8" t="e">
        <f t="shared" si="6"/>
        <v>#REF!</v>
      </c>
      <c r="AJ8" s="6"/>
    </row>
    <row r="9" spans="1:36">
      <c r="C9" s="11">
        <v>3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>SQRT(R9+S9+T9)</f>
        <v>0</v>
      </c>
      <c r="V9" t="e">
        <f>(1-U9/#REF!)*100</f>
        <v>#REF!</v>
      </c>
      <c r="W9" s="6" t="e">
        <f t="shared" si="7"/>
        <v>#REF!</v>
      </c>
      <c r="X9" s="6"/>
      <c r="Y9" s="3" t="e">
        <f>G9-#REF!</f>
        <v>#REF!</v>
      </c>
      <c r="Z9" s="3" t="e">
        <f>H9-#REF!</f>
        <v>#REF!</v>
      </c>
      <c r="AA9" s="3" t="e">
        <f>I9-#REF!</f>
        <v>#REF!</v>
      </c>
      <c r="AB9" s="3" t="e">
        <f t="shared" si="4"/>
        <v>#REF!</v>
      </c>
      <c r="AC9" s="3" t="e">
        <f>Z9*Z9</f>
        <v>#REF!</v>
      </c>
      <c r="AD9" s="3" t="e">
        <f>AA9*AA9</f>
        <v>#REF!</v>
      </c>
      <c r="AE9" s="3" t="e">
        <f t="shared" si="5"/>
        <v>#REF!</v>
      </c>
      <c r="AF9" s="3" t="e">
        <f>(1-AE9/#REF!)*100</f>
        <v>#REF!</v>
      </c>
      <c r="AG9" s="8" t="e">
        <f t="shared" si="6"/>
        <v>#REF!</v>
      </c>
      <c r="AJ9" s="6"/>
    </row>
    <row r="10" spans="1:36"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3"/>
        <v>0</v>
      </c>
      <c r="V10" t="e">
        <f>(1-U10/#REF!)*100</f>
        <v>#REF!</v>
      </c>
      <c r="W10" s="6" t="e">
        <f>(F10*100+((100-F10)*V10))/100</f>
        <v>#REF!</v>
      </c>
      <c r="X10" s="6"/>
      <c r="Y10" s="3" t="e">
        <f>G10-#REF!</f>
        <v>#REF!</v>
      </c>
      <c r="Z10" s="3" t="e">
        <f>H10-#REF!</f>
        <v>#REF!</v>
      </c>
      <c r="AA10" s="3" t="e">
        <f>I10-#REF!</f>
        <v>#REF!</v>
      </c>
      <c r="AB10" s="3" t="e">
        <f t="shared" si="4"/>
        <v>#REF!</v>
      </c>
      <c r="AC10" s="3" t="e">
        <f t="shared" si="4"/>
        <v>#REF!</v>
      </c>
      <c r="AD10" s="3" t="e">
        <f t="shared" si="4"/>
        <v>#REF!</v>
      </c>
      <c r="AE10" s="3" t="e">
        <f t="shared" si="5"/>
        <v>#REF!</v>
      </c>
      <c r="AF10" s="3" t="e">
        <f>(1-AE10/#REF!)*100</f>
        <v>#REF!</v>
      </c>
      <c r="AG10" s="8" t="e">
        <f t="shared" si="6"/>
        <v>#REF!</v>
      </c>
      <c r="AJ10" s="6"/>
    </row>
    <row r="11" spans="1:36">
      <c r="O11">
        <f t="shared" si="0"/>
        <v>0</v>
      </c>
      <c r="P11">
        <f t="shared" si="0"/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3"/>
        <v>0</v>
      </c>
      <c r="V11" t="e">
        <f>(1-U11/#REF!)*100</f>
        <v>#REF!</v>
      </c>
      <c r="W11" s="6" t="e">
        <f t="shared" si="7"/>
        <v>#REF!</v>
      </c>
      <c r="X11" s="6"/>
      <c r="Y11" s="3" t="e">
        <f>G11-#REF!</f>
        <v>#REF!</v>
      </c>
      <c r="Z11" s="3" t="e">
        <f>H11-#REF!</f>
        <v>#REF!</v>
      </c>
      <c r="AA11" s="3" t="e">
        <f>I11-#REF!</f>
        <v>#REF!</v>
      </c>
      <c r="AB11" s="3" t="e">
        <f t="shared" si="4"/>
        <v>#REF!</v>
      </c>
      <c r="AC11" s="3" t="e">
        <f t="shared" si="4"/>
        <v>#REF!</v>
      </c>
      <c r="AD11" s="3" t="e">
        <f t="shared" si="4"/>
        <v>#REF!</v>
      </c>
      <c r="AE11" s="3" t="e">
        <f t="shared" si="5"/>
        <v>#REF!</v>
      </c>
      <c r="AF11" s="3" t="e">
        <f>(1-AE11/#REF!)*100</f>
        <v>#REF!</v>
      </c>
      <c r="AG11" s="8" t="e">
        <f t="shared" si="6"/>
        <v>#REF!</v>
      </c>
      <c r="AJ11" s="6"/>
    </row>
    <row r="12" spans="1:36">
      <c r="O12">
        <f>G12-K12</f>
        <v>0</v>
      </c>
      <c r="P12">
        <f t="shared" si="0"/>
        <v>0</v>
      </c>
      <c r="Q12">
        <f t="shared" si="0"/>
        <v>0</v>
      </c>
      <c r="R12">
        <f t="shared" si="1"/>
        <v>0</v>
      </c>
      <c r="S12">
        <f t="shared" si="2"/>
        <v>0</v>
      </c>
      <c r="T12">
        <f t="shared" si="2"/>
        <v>0</v>
      </c>
      <c r="U12">
        <f t="shared" si="3"/>
        <v>0</v>
      </c>
      <c r="V12" t="e">
        <f>(1-U12/#REF!)*100</f>
        <v>#REF!</v>
      </c>
      <c r="W12" s="6" t="e">
        <f t="shared" si="7"/>
        <v>#REF!</v>
      </c>
      <c r="X12" s="6"/>
      <c r="Y12" s="3" t="e">
        <f>G12-#REF!</f>
        <v>#REF!</v>
      </c>
      <c r="Z12" s="3" t="e">
        <f>H12-#REF!</f>
        <v>#REF!</v>
      </c>
      <c r="AA12" s="3" t="e">
        <f>I12-#REF!</f>
        <v>#REF!</v>
      </c>
      <c r="AB12" s="3" t="e">
        <f t="shared" si="4"/>
        <v>#REF!</v>
      </c>
      <c r="AC12" s="3" t="e">
        <f t="shared" si="4"/>
        <v>#REF!</v>
      </c>
      <c r="AD12" s="3" t="e">
        <f t="shared" si="4"/>
        <v>#REF!</v>
      </c>
      <c r="AE12" s="3" t="e">
        <f t="shared" si="5"/>
        <v>#REF!</v>
      </c>
      <c r="AF12" s="3" t="e">
        <f>(1-AE12/#REF!)*100</f>
        <v>#REF!</v>
      </c>
      <c r="AG12" s="8" t="e">
        <f t="shared" si="6"/>
        <v>#REF!</v>
      </c>
      <c r="AJ12" s="6"/>
    </row>
    <row r="13" spans="1:36">
      <c r="O13">
        <f t="shared" si="0"/>
        <v>0</v>
      </c>
      <c r="P13">
        <f t="shared" si="0"/>
        <v>0</v>
      </c>
      <c r="Q13">
        <f t="shared" si="0"/>
        <v>0</v>
      </c>
      <c r="R13">
        <f>O13*O13</f>
        <v>0</v>
      </c>
      <c r="S13">
        <f t="shared" si="2"/>
        <v>0</v>
      </c>
      <c r="T13">
        <f t="shared" si="2"/>
        <v>0</v>
      </c>
      <c r="U13">
        <f t="shared" si="3"/>
        <v>0</v>
      </c>
      <c r="V13" t="e">
        <f>(1-U13/#REF!)*100</f>
        <v>#REF!</v>
      </c>
      <c r="W13" s="6" t="e">
        <f t="shared" si="7"/>
        <v>#REF!</v>
      </c>
      <c r="X13" s="6"/>
      <c r="Y13" s="3" t="e">
        <f>G13-#REF!</f>
        <v>#REF!</v>
      </c>
      <c r="Z13" s="3" t="e">
        <f>H13-#REF!</f>
        <v>#REF!</v>
      </c>
      <c r="AA13" s="3" t="e">
        <f>I13-#REF!</f>
        <v>#REF!</v>
      </c>
      <c r="AB13" s="3" t="e">
        <f t="shared" si="4"/>
        <v>#REF!</v>
      </c>
      <c r="AC13" s="3" t="e">
        <f t="shared" si="4"/>
        <v>#REF!</v>
      </c>
      <c r="AD13" s="3" t="e">
        <f t="shared" si="4"/>
        <v>#REF!</v>
      </c>
      <c r="AE13" s="3" t="e">
        <f t="shared" si="5"/>
        <v>#REF!</v>
      </c>
      <c r="AF13" s="3" t="e">
        <f>(1-AE13/#REF!)*100</f>
        <v>#REF!</v>
      </c>
      <c r="AG13" s="8" t="e">
        <f t="shared" si="6"/>
        <v>#REF!</v>
      </c>
      <c r="AJ13" s="6"/>
    </row>
    <row r="14" spans="1:36">
      <c r="O14">
        <f t="shared" si="0"/>
        <v>0</v>
      </c>
      <c r="P14">
        <f t="shared" si="0"/>
        <v>0</v>
      </c>
      <c r="Q14">
        <f t="shared" si="0"/>
        <v>0</v>
      </c>
      <c r="R14">
        <f>O14*O14</f>
        <v>0</v>
      </c>
      <c r="S14">
        <f t="shared" si="2"/>
        <v>0</v>
      </c>
      <c r="T14">
        <f t="shared" si="2"/>
        <v>0</v>
      </c>
      <c r="U14">
        <f>SQRT(R14+S14+T14)</f>
        <v>0</v>
      </c>
      <c r="V14" t="e">
        <f>(1-U14/#REF!)*100</f>
        <v>#REF!</v>
      </c>
      <c r="W14" s="6" t="e">
        <f t="shared" si="7"/>
        <v>#REF!</v>
      </c>
      <c r="X14" s="6"/>
      <c r="Y14" s="3" t="e">
        <f>G14-#REF!</f>
        <v>#REF!</v>
      </c>
      <c r="Z14" s="3" t="e">
        <f>H14-#REF!</f>
        <v>#REF!</v>
      </c>
      <c r="AA14" s="3" t="e">
        <f>I14-#REF!</f>
        <v>#REF!</v>
      </c>
      <c r="AB14" s="3" t="e">
        <f t="shared" si="4"/>
        <v>#REF!</v>
      </c>
      <c r="AC14" s="3" t="e">
        <f t="shared" si="4"/>
        <v>#REF!</v>
      </c>
      <c r="AD14" s="3" t="e">
        <f>AA14*AA14</f>
        <v>#REF!</v>
      </c>
      <c r="AE14" s="3" t="e">
        <f t="shared" si="5"/>
        <v>#REF!</v>
      </c>
      <c r="AF14" s="3" t="e">
        <f>(1-AE14/#REF!)*100</f>
        <v>#REF!</v>
      </c>
      <c r="AG14" s="8" t="e">
        <f t="shared" si="6"/>
        <v>#REF!</v>
      </c>
      <c r="AJ14" s="6"/>
    </row>
    <row r="15" spans="1:36">
      <c r="O15">
        <f>G15-K15</f>
        <v>0</v>
      </c>
      <c r="P15">
        <f t="shared" si="0"/>
        <v>0</v>
      </c>
      <c r="Q15">
        <f t="shared" si="0"/>
        <v>0</v>
      </c>
      <c r="R15">
        <f>O15*O15</f>
        <v>0</v>
      </c>
      <c r="S15">
        <f t="shared" si="2"/>
        <v>0</v>
      </c>
      <c r="T15">
        <f t="shared" si="2"/>
        <v>0</v>
      </c>
      <c r="U15">
        <f>SQRT(R15+S15+T15)</f>
        <v>0</v>
      </c>
      <c r="V15" t="e">
        <f>(1-U15/#REF!)*100</f>
        <v>#REF!</v>
      </c>
      <c r="W15" s="6" t="e">
        <f t="shared" si="7"/>
        <v>#REF!</v>
      </c>
      <c r="X15" s="6"/>
      <c r="Y15" s="3" t="e">
        <f>G15-#REF!</f>
        <v>#REF!</v>
      </c>
      <c r="Z15" s="3" t="e">
        <f>H15-#REF!</f>
        <v>#REF!</v>
      </c>
      <c r="AA15" s="3" t="e">
        <f>I15-#REF!</f>
        <v>#REF!</v>
      </c>
      <c r="AB15" s="3" t="e">
        <f t="shared" si="4"/>
        <v>#REF!</v>
      </c>
      <c r="AC15" s="3" t="e">
        <f>Z15*Z15</f>
        <v>#REF!</v>
      </c>
      <c r="AD15" s="3" t="e">
        <f>AA15*AA15</f>
        <v>#REF!</v>
      </c>
      <c r="AE15" s="3" t="e">
        <f t="shared" si="5"/>
        <v>#REF!</v>
      </c>
      <c r="AF15" s="3" t="e">
        <f>(1-AE15/#REF!)*100</f>
        <v>#REF!</v>
      </c>
      <c r="AG15" s="8" t="e">
        <f t="shared" si="6"/>
        <v>#REF!</v>
      </c>
      <c r="AJ15" s="6"/>
    </row>
    <row r="16" spans="1:36">
      <c r="AJ16" s="6"/>
    </row>
    <row r="17" spans="36:36">
      <c r="AJ17" s="6"/>
    </row>
    <row r="18" spans="36:36">
      <c r="AJ18" s="6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14D-153D-764B-A7AF-C1B5DCF81BAE}">
  <dimension ref="A1:AA58"/>
  <sheetViews>
    <sheetView topLeftCell="F1" zoomScale="85" zoomScaleNormal="150" workbookViewId="0">
      <selection activeCell="C42" sqref="C42"/>
    </sheetView>
  </sheetViews>
  <sheetFormatPr baseColWidth="10" defaultColWidth="10.6640625" defaultRowHeight="14"/>
  <cols>
    <col min="3" max="3" width="20.5" customWidth="1"/>
  </cols>
  <sheetData>
    <row r="1" spans="1:27" ht="145" customHeight="1">
      <c r="A1" t="s">
        <v>0</v>
      </c>
      <c r="B1" t="s">
        <v>1</v>
      </c>
      <c r="C1" t="s">
        <v>169</v>
      </c>
      <c r="D1" t="s">
        <v>22</v>
      </c>
      <c r="E1" s="29" t="s">
        <v>2</v>
      </c>
      <c r="F1" s="30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172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 s="42">
        <v>0</v>
      </c>
      <c r="D4" s="37">
        <v>42054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 s="42">
        <v>1</v>
      </c>
      <c r="D5" s="37">
        <v>42087</v>
      </c>
      <c r="O5">
        <f t="shared" ref="O5:O57" si="0">G5-K5</f>
        <v>0</v>
      </c>
      <c r="P5">
        <f t="shared" ref="P5:P57" si="1">H5-L5</f>
        <v>0</v>
      </c>
      <c r="Q5">
        <f t="shared" ref="Q5:Q57" si="2">I5-M5</f>
        <v>0</v>
      </c>
      <c r="R5">
        <f t="shared" ref="R5:R57" si="3">O5*O5</f>
        <v>0</v>
      </c>
      <c r="S5" s="47">
        <f t="shared" ref="S5:S57" si="4">P5*P5</f>
        <v>0</v>
      </c>
      <c r="T5" s="47">
        <f t="shared" ref="T5:T57" si="5">Q5*Q5</f>
        <v>0</v>
      </c>
      <c r="U5" s="47">
        <f t="shared" ref="U5:U57" si="6">SQRT(R5+S5+T5)</f>
        <v>0</v>
      </c>
      <c r="V5" s="47"/>
      <c r="W5" s="47">
        <f>(F5*100+((100-F5)*V5))/100</f>
        <v>0</v>
      </c>
      <c r="X5" s="47">
        <f>D5-D4</f>
        <v>33</v>
      </c>
      <c r="Y5" s="55"/>
      <c r="AA5" s="6"/>
    </row>
    <row r="6" spans="1:27" ht="16">
      <c r="A6" t="s">
        <v>143</v>
      </c>
      <c r="C6" s="42">
        <v>2</v>
      </c>
      <c r="D6" s="37">
        <v>42118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/>
      <c r="W6" s="47">
        <f t="shared" ref="W6:W57" si="7">(F6*100+((100-F6)*V6))/100</f>
        <v>0</v>
      </c>
      <c r="X6" s="47">
        <f t="shared" ref="X6:X57" si="8">D6-D5</f>
        <v>31</v>
      </c>
      <c r="Y6" s="55"/>
      <c r="AA6" s="6"/>
    </row>
    <row r="7" spans="1:27" ht="16">
      <c r="A7" t="s">
        <v>143</v>
      </c>
      <c r="C7" s="42">
        <v>3</v>
      </c>
      <c r="D7" s="37">
        <v>42146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/>
      <c r="W7" s="47">
        <f t="shared" si="7"/>
        <v>0</v>
      </c>
      <c r="X7" s="47">
        <f t="shared" si="8"/>
        <v>28</v>
      </c>
      <c r="Y7" s="55"/>
      <c r="AA7" s="6"/>
    </row>
    <row r="8" spans="1:27" ht="16">
      <c r="A8" t="s">
        <v>143</v>
      </c>
      <c r="C8" s="42">
        <v>4</v>
      </c>
      <c r="D8" s="37">
        <v>42181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/>
      <c r="W8" s="47">
        <f t="shared" si="7"/>
        <v>0</v>
      </c>
      <c r="X8" s="47">
        <f t="shared" si="8"/>
        <v>35</v>
      </c>
      <c r="Y8" s="55"/>
      <c r="AA8" s="6"/>
    </row>
    <row r="9" spans="1:27" ht="16">
      <c r="A9" t="s">
        <v>143</v>
      </c>
      <c r="C9" s="42">
        <v>5</v>
      </c>
      <c r="D9" s="41">
        <v>42259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/>
      <c r="W9" s="47">
        <f t="shared" si="7"/>
        <v>0</v>
      </c>
      <c r="X9" s="47">
        <f t="shared" si="8"/>
        <v>78</v>
      </c>
      <c r="Y9" s="55"/>
      <c r="AA9" s="6"/>
    </row>
    <row r="10" spans="1:27" ht="16">
      <c r="A10" t="s">
        <v>143</v>
      </c>
      <c r="C10" s="42">
        <v>6</v>
      </c>
      <c r="D10" s="41">
        <v>42287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/>
      <c r="W10" s="47">
        <f t="shared" si="7"/>
        <v>0</v>
      </c>
      <c r="X10" s="47">
        <f t="shared" si="8"/>
        <v>28</v>
      </c>
      <c r="Y10" s="55"/>
      <c r="AA10" s="6"/>
    </row>
    <row r="11" spans="1:27" ht="16">
      <c r="A11" t="s">
        <v>143</v>
      </c>
      <c r="C11" s="42">
        <v>7</v>
      </c>
      <c r="D11" s="41">
        <v>42315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/>
      <c r="W11" s="47">
        <f t="shared" si="7"/>
        <v>0</v>
      </c>
      <c r="X11" s="47">
        <f t="shared" si="8"/>
        <v>28</v>
      </c>
      <c r="Y11" s="55"/>
      <c r="AA11" s="6"/>
    </row>
    <row r="12" spans="1:27" ht="16">
      <c r="A12" t="s">
        <v>173</v>
      </c>
      <c r="B12" t="s">
        <v>170</v>
      </c>
      <c r="C12" s="42">
        <v>8</v>
      </c>
      <c r="D12" s="41">
        <v>42343</v>
      </c>
      <c r="E12">
        <v>65.082800000000006</v>
      </c>
      <c r="F12">
        <f>(1-E12/E12)*100</f>
        <v>0</v>
      </c>
      <c r="G12">
        <v>54.75</v>
      </c>
      <c r="H12">
        <v>23.2</v>
      </c>
      <c r="I12">
        <v>14.85</v>
      </c>
      <c r="J12" t="s">
        <v>69</v>
      </c>
      <c r="K12">
        <v>68.78</v>
      </c>
      <c r="L12">
        <v>18.170000000000002</v>
      </c>
      <c r="M12">
        <v>18.32</v>
      </c>
      <c r="O12">
        <f t="shared" si="0"/>
        <v>-14.030000000000001</v>
      </c>
      <c r="P12">
        <f t="shared" si="1"/>
        <v>5.0299999999999976</v>
      </c>
      <c r="Q12">
        <f t="shared" si="2"/>
        <v>-3.4700000000000006</v>
      </c>
      <c r="R12">
        <f t="shared" si="3"/>
        <v>196.84090000000003</v>
      </c>
      <c r="S12" s="47">
        <f t="shared" si="4"/>
        <v>25.300899999999977</v>
      </c>
      <c r="T12" s="47">
        <f t="shared" si="5"/>
        <v>12.040900000000004</v>
      </c>
      <c r="U12" s="47">
        <f t="shared" si="6"/>
        <v>15.303029111911146</v>
      </c>
      <c r="V12" s="47"/>
      <c r="W12" s="47">
        <f t="shared" si="7"/>
        <v>0</v>
      </c>
      <c r="X12" s="47">
        <f t="shared" si="8"/>
        <v>28</v>
      </c>
      <c r="Y12" s="55"/>
      <c r="AA12" s="6"/>
    </row>
    <row r="13" spans="1:27" ht="16">
      <c r="A13" t="s">
        <v>143</v>
      </c>
      <c r="C13" s="42">
        <v>9</v>
      </c>
      <c r="D13" s="41">
        <v>42385</v>
      </c>
      <c r="F13">
        <f>(1-E13/E12)*100</f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>(1-U13/U$12)*100</f>
        <v>100</v>
      </c>
      <c r="W13" s="47">
        <f t="shared" si="7"/>
        <v>100</v>
      </c>
      <c r="X13" s="47">
        <f t="shared" si="8"/>
        <v>42</v>
      </c>
      <c r="Y13" s="55"/>
      <c r="AA13" s="6"/>
    </row>
    <row r="14" spans="1:27" ht="16">
      <c r="A14" t="s">
        <v>173</v>
      </c>
      <c r="B14" t="s">
        <v>170</v>
      </c>
      <c r="C14" s="42">
        <v>10</v>
      </c>
      <c r="D14" s="41">
        <v>42406</v>
      </c>
      <c r="E14">
        <v>62.758299999999998</v>
      </c>
      <c r="F14">
        <f>(1-E14/E$12)*100</f>
        <v>3.5716041719163982</v>
      </c>
      <c r="G14">
        <v>57.89</v>
      </c>
      <c r="H14">
        <v>25.58</v>
      </c>
      <c r="I14">
        <v>15.08</v>
      </c>
      <c r="J14" t="s">
        <v>69</v>
      </c>
      <c r="K14">
        <v>71.040000000000006</v>
      </c>
      <c r="L14">
        <v>15.8</v>
      </c>
      <c r="M14">
        <v>17.54</v>
      </c>
      <c r="O14">
        <f t="shared" si="0"/>
        <v>-13.150000000000006</v>
      </c>
      <c r="P14">
        <f t="shared" si="1"/>
        <v>9.7799999999999976</v>
      </c>
      <c r="Q14">
        <f t="shared" si="2"/>
        <v>-2.4599999999999991</v>
      </c>
      <c r="R14">
        <f t="shared" si="3"/>
        <v>172.92250000000016</v>
      </c>
      <c r="S14" s="47">
        <f t="shared" si="4"/>
        <v>95.648399999999953</v>
      </c>
      <c r="T14" s="47">
        <f t="shared" si="5"/>
        <v>6.0515999999999952</v>
      </c>
      <c r="U14" s="47">
        <f t="shared" si="6"/>
        <v>16.571737989722145</v>
      </c>
      <c r="V14" s="47">
        <f t="shared" ref="V14:V57" si="9">(1-U14/U$12)*100</f>
        <v>-8.2905735102045686</v>
      </c>
      <c r="W14" s="47">
        <f t="shared" si="7"/>
        <v>-4.4228628689219089</v>
      </c>
      <c r="X14" s="47">
        <f t="shared" si="8"/>
        <v>21</v>
      </c>
      <c r="Y14" s="55"/>
      <c r="AA14" s="6"/>
    </row>
    <row r="15" spans="1:27" ht="16">
      <c r="A15" t="s">
        <v>173</v>
      </c>
      <c r="B15" t="s">
        <v>170</v>
      </c>
      <c r="C15" s="42">
        <v>11</v>
      </c>
      <c r="D15" s="41">
        <v>42448</v>
      </c>
      <c r="E15">
        <v>60.758000000000003</v>
      </c>
      <c r="F15">
        <f t="shared" ref="F15:F57" si="10">(1-E15/E$12)*100</f>
        <v>6.6450736600146332</v>
      </c>
      <c r="G15">
        <v>55.26</v>
      </c>
      <c r="H15">
        <v>21.44</v>
      </c>
      <c r="I15">
        <v>14.48</v>
      </c>
      <c r="J15" t="s">
        <v>69</v>
      </c>
      <c r="K15">
        <v>70.73</v>
      </c>
      <c r="L15">
        <v>16.420000000000002</v>
      </c>
      <c r="M15">
        <v>17.61</v>
      </c>
      <c r="O15">
        <f t="shared" si="0"/>
        <v>-15.470000000000006</v>
      </c>
      <c r="P15">
        <f t="shared" si="1"/>
        <v>5.0199999999999996</v>
      </c>
      <c r="Q15">
        <f t="shared" si="2"/>
        <v>-3.129999999999999</v>
      </c>
      <c r="R15">
        <f t="shared" si="3"/>
        <v>239.32090000000019</v>
      </c>
      <c r="S15" s="47">
        <f t="shared" si="4"/>
        <v>25.200399999999995</v>
      </c>
      <c r="T15" s="47">
        <f t="shared" si="5"/>
        <v>9.7968999999999937</v>
      </c>
      <c r="U15" s="47">
        <f t="shared" si="6"/>
        <v>16.562554150854879</v>
      </c>
      <c r="V15" s="47">
        <f t="shared" si="9"/>
        <v>-8.230560301054247</v>
      </c>
      <c r="W15" s="47">
        <f t="shared" si="7"/>
        <v>-1.0385598464026373</v>
      </c>
      <c r="X15" s="47">
        <f t="shared" si="8"/>
        <v>42</v>
      </c>
      <c r="Y15" s="55">
        <f t="shared" ref="Y15:Y20" si="11">(1-E15/E14)*100</f>
        <v>3.1873074955822478</v>
      </c>
      <c r="AA15" s="6"/>
    </row>
    <row r="16" spans="1:27" ht="16">
      <c r="A16" t="s">
        <v>173</v>
      </c>
      <c r="B16" t="s">
        <v>170</v>
      </c>
      <c r="C16" s="42">
        <v>12</v>
      </c>
      <c r="D16" s="41">
        <v>42469</v>
      </c>
      <c r="E16">
        <v>56.894799999999996</v>
      </c>
      <c r="F16">
        <f t="shared" si="10"/>
        <v>12.580896949731734</v>
      </c>
      <c r="G16">
        <v>54.29</v>
      </c>
      <c r="H16">
        <v>22.97</v>
      </c>
      <c r="I16">
        <v>15.37</v>
      </c>
      <c r="J16" t="s">
        <v>69</v>
      </c>
      <c r="K16">
        <v>70.39</v>
      </c>
      <c r="L16">
        <v>16.98</v>
      </c>
      <c r="M16">
        <v>18.98</v>
      </c>
      <c r="O16">
        <f t="shared" si="0"/>
        <v>-16.100000000000001</v>
      </c>
      <c r="P16">
        <f t="shared" si="1"/>
        <v>5.9899999999999984</v>
      </c>
      <c r="Q16">
        <f t="shared" si="2"/>
        <v>-3.6100000000000012</v>
      </c>
      <c r="R16">
        <f t="shared" si="3"/>
        <v>259.21000000000004</v>
      </c>
      <c r="S16" s="47">
        <f t="shared" si="4"/>
        <v>35.880099999999985</v>
      </c>
      <c r="T16" s="47">
        <f t="shared" si="5"/>
        <v>13.032100000000009</v>
      </c>
      <c r="U16" s="47">
        <f t="shared" si="6"/>
        <v>17.553409925139903</v>
      </c>
      <c r="V16" s="47">
        <f t="shared" si="9"/>
        <v>-14.705459924121623</v>
      </c>
      <c r="W16" s="47">
        <f t="shared" si="7"/>
        <v>-0.27448421535204942</v>
      </c>
      <c r="X16" s="47">
        <f t="shared" si="8"/>
        <v>21</v>
      </c>
      <c r="Y16" s="55">
        <f t="shared" si="11"/>
        <v>6.3583396425162197</v>
      </c>
      <c r="Z16">
        <f t="shared" ref="Z16:Z20" si="12">(1-U16/U15)*100</f>
        <v>-5.982505869928767</v>
      </c>
      <c r="AA16" s="6">
        <f>(Y16*100+((100-Y16)*Z16))/100</f>
        <v>0.75622181493099339</v>
      </c>
    </row>
    <row r="17" spans="1:27" ht="16">
      <c r="A17" t="s">
        <v>173</v>
      </c>
      <c r="B17" t="s">
        <v>170</v>
      </c>
      <c r="C17" s="42">
        <v>13</v>
      </c>
      <c r="D17" s="41">
        <v>42511</v>
      </c>
      <c r="E17">
        <v>54.276200000000003</v>
      </c>
      <c r="F17">
        <f t="shared" si="10"/>
        <v>16.604387026987165</v>
      </c>
      <c r="G17">
        <v>54.05</v>
      </c>
      <c r="H17">
        <v>23.13</v>
      </c>
      <c r="I17">
        <v>15.3</v>
      </c>
      <c r="J17" t="s">
        <v>69</v>
      </c>
      <c r="K17">
        <v>67.33</v>
      </c>
      <c r="L17">
        <v>18.36</v>
      </c>
      <c r="M17">
        <v>19.97</v>
      </c>
      <c r="O17">
        <f t="shared" si="0"/>
        <v>-13.280000000000001</v>
      </c>
      <c r="P17">
        <f t="shared" si="1"/>
        <v>4.7699999999999996</v>
      </c>
      <c r="Q17">
        <f t="shared" si="2"/>
        <v>-4.6699999999999982</v>
      </c>
      <c r="R17">
        <f t="shared" si="3"/>
        <v>176.35840000000002</v>
      </c>
      <c r="S17" s="47">
        <f t="shared" si="4"/>
        <v>22.752899999999997</v>
      </c>
      <c r="T17" s="47">
        <f t="shared" si="5"/>
        <v>21.808899999999984</v>
      </c>
      <c r="U17" s="47">
        <f t="shared" si="6"/>
        <v>14.863384540541229</v>
      </c>
      <c r="V17" s="47">
        <f t="shared" si="9"/>
        <v>2.8729251454388094</v>
      </c>
      <c r="W17" s="47">
        <f t="shared" si="7"/>
        <v>19.000280562281681</v>
      </c>
      <c r="X17" s="47">
        <f t="shared" si="8"/>
        <v>42</v>
      </c>
      <c r="Y17" s="55">
        <f t="shared" si="11"/>
        <v>4.6025295809107192</v>
      </c>
      <c r="Z17">
        <f t="shared" si="12"/>
        <v>15.324802394924031</v>
      </c>
      <c r="AA17" s="6">
        <f t="shared" ref="AA17:AA20" si="13">(Y17*100+((100-Y17)*Z17))/100</f>
        <v>19.222003412392255</v>
      </c>
    </row>
    <row r="18" spans="1:27" ht="16">
      <c r="A18" t="s">
        <v>143</v>
      </c>
      <c r="C18" s="42">
        <v>14</v>
      </c>
      <c r="D18" s="41">
        <v>42539</v>
      </c>
      <c r="F18">
        <f t="shared" si="10"/>
        <v>100</v>
      </c>
      <c r="J18" t="s">
        <v>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9"/>
        <v>100</v>
      </c>
      <c r="W18" s="47">
        <f t="shared" si="7"/>
        <v>100</v>
      </c>
      <c r="X18" s="47">
        <f t="shared" si="8"/>
        <v>28</v>
      </c>
      <c r="Y18" s="55"/>
      <c r="AA18" s="6">
        <f t="shared" si="13"/>
        <v>0</v>
      </c>
    </row>
    <row r="19" spans="1:27" ht="16">
      <c r="A19" t="s">
        <v>173</v>
      </c>
      <c r="B19" t="s">
        <v>170</v>
      </c>
      <c r="C19" s="42">
        <v>15</v>
      </c>
      <c r="D19" s="41">
        <v>42616</v>
      </c>
      <c r="E19">
        <v>48.8446</v>
      </c>
      <c r="F19">
        <f t="shared" si="10"/>
        <v>24.950063611276718</v>
      </c>
      <c r="G19">
        <v>58.6</v>
      </c>
      <c r="H19">
        <v>23.44</v>
      </c>
      <c r="I19">
        <v>15.35</v>
      </c>
      <c r="J19" t="s">
        <v>69</v>
      </c>
      <c r="K19">
        <v>68.959999999999994</v>
      </c>
      <c r="L19">
        <v>19.39</v>
      </c>
      <c r="M19">
        <v>20.239999999999998</v>
      </c>
      <c r="O19">
        <f t="shared" si="0"/>
        <v>-10.359999999999992</v>
      </c>
      <c r="P19">
        <f t="shared" si="1"/>
        <v>4.0500000000000007</v>
      </c>
      <c r="Q19">
        <f t="shared" si="2"/>
        <v>-4.8899999999999988</v>
      </c>
      <c r="R19">
        <f t="shared" si="3"/>
        <v>107.32959999999984</v>
      </c>
      <c r="S19" s="47">
        <f t="shared" si="4"/>
        <v>16.402500000000007</v>
      </c>
      <c r="T19" s="47">
        <f t="shared" si="5"/>
        <v>23.912099999999988</v>
      </c>
      <c r="U19" s="47">
        <f t="shared" si="6"/>
        <v>12.150892971300499</v>
      </c>
      <c r="V19" s="47">
        <f t="shared" si="9"/>
        <v>20.598118957750501</v>
      </c>
      <c r="W19" s="47">
        <f t="shared" si="7"/>
        <v>40.40893878634202</v>
      </c>
      <c r="X19" s="47">
        <f t="shared" si="8"/>
        <v>77</v>
      </c>
      <c r="Y19" s="55"/>
      <c r="AA19" s="6">
        <f t="shared" si="13"/>
        <v>0</v>
      </c>
    </row>
    <row r="20" spans="1:27" ht="16">
      <c r="A20" t="s">
        <v>173</v>
      </c>
      <c r="B20" t="s">
        <v>170</v>
      </c>
      <c r="C20" s="42">
        <v>16</v>
      </c>
      <c r="D20" s="41">
        <v>42644</v>
      </c>
      <c r="E20">
        <v>46.396099999999997</v>
      </c>
      <c r="F20">
        <f t="shared" si="10"/>
        <v>28.712194312475813</v>
      </c>
      <c r="G20">
        <v>56.97</v>
      </c>
      <c r="H20">
        <v>23.35</v>
      </c>
      <c r="I20">
        <v>15.8</v>
      </c>
      <c r="J20" t="s">
        <v>69</v>
      </c>
      <c r="K20">
        <v>71.319999999999993</v>
      </c>
      <c r="L20">
        <v>18.13</v>
      </c>
      <c r="M20">
        <v>20.25</v>
      </c>
      <c r="O20">
        <f t="shared" si="0"/>
        <v>-14.349999999999994</v>
      </c>
      <c r="P20">
        <f t="shared" si="1"/>
        <v>5.2200000000000024</v>
      </c>
      <c r="Q20">
        <f t="shared" si="2"/>
        <v>-4.4499999999999993</v>
      </c>
      <c r="R20">
        <f t="shared" si="3"/>
        <v>205.92249999999984</v>
      </c>
      <c r="S20" s="47">
        <f t="shared" si="4"/>
        <v>27.248400000000025</v>
      </c>
      <c r="T20" s="47">
        <f t="shared" si="5"/>
        <v>19.802499999999995</v>
      </c>
      <c r="U20" s="47">
        <f t="shared" si="6"/>
        <v>15.905137534771583</v>
      </c>
      <c r="V20" s="47">
        <f t="shared" si="9"/>
        <v>-3.9345701982085757</v>
      </c>
      <c r="W20" s="47">
        <f t="shared" si="7"/>
        <v>25.907325554937646</v>
      </c>
      <c r="X20" s="47">
        <f t="shared" si="8"/>
        <v>28</v>
      </c>
      <c r="Y20" s="55">
        <f t="shared" si="11"/>
        <v>5.0128366288187509</v>
      </c>
      <c r="Z20">
        <f t="shared" si="12"/>
        <v>-30.896861426878907</v>
      </c>
      <c r="AA20" s="6">
        <f t="shared" si="13"/>
        <v>-24.335215611298199</v>
      </c>
    </row>
    <row r="21" spans="1:27" ht="16">
      <c r="A21" t="s">
        <v>143</v>
      </c>
      <c r="C21" s="42">
        <v>17</v>
      </c>
      <c r="D21" s="41">
        <v>42679</v>
      </c>
      <c r="F21">
        <f t="shared" si="10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9"/>
        <v>100</v>
      </c>
      <c r="W21" s="47">
        <f t="shared" si="7"/>
        <v>100</v>
      </c>
      <c r="X21" s="47">
        <f t="shared" si="8"/>
        <v>35</v>
      </c>
      <c r="Y21" s="55"/>
    </row>
    <row r="22" spans="1:27" ht="16">
      <c r="A22" t="s">
        <v>173</v>
      </c>
      <c r="B22" t="s">
        <v>170</v>
      </c>
      <c r="C22" s="42">
        <v>18</v>
      </c>
      <c r="D22" s="41">
        <v>42703</v>
      </c>
      <c r="E22">
        <v>43.933599999999998</v>
      </c>
      <c r="F22">
        <f t="shared" si="10"/>
        <v>32.495836073432613</v>
      </c>
      <c r="G22">
        <v>57.17</v>
      </c>
      <c r="H22">
        <v>22.64</v>
      </c>
      <c r="I22">
        <v>14.01</v>
      </c>
      <c r="J22" t="s">
        <v>69</v>
      </c>
      <c r="K22">
        <v>72.52</v>
      </c>
      <c r="L22">
        <v>17.27</v>
      </c>
      <c r="M22">
        <v>18.45</v>
      </c>
      <c r="O22">
        <f t="shared" si="0"/>
        <v>-15.349999999999994</v>
      </c>
      <c r="P22">
        <f t="shared" si="1"/>
        <v>5.370000000000001</v>
      </c>
      <c r="Q22">
        <f t="shared" si="2"/>
        <v>-4.4399999999999995</v>
      </c>
      <c r="R22">
        <f t="shared" si="3"/>
        <v>235.62249999999983</v>
      </c>
      <c r="S22" s="47">
        <f t="shared" si="4"/>
        <v>28.836900000000011</v>
      </c>
      <c r="T22" s="47">
        <f t="shared" si="5"/>
        <v>19.713599999999996</v>
      </c>
      <c r="U22" s="47">
        <f t="shared" si="6"/>
        <v>16.857431595590114</v>
      </c>
      <c r="V22" s="47">
        <f t="shared" si="9"/>
        <v>-10.157482367128834</v>
      </c>
      <c r="W22" s="47">
        <f t="shared" si="7"/>
        <v>25.639112525513791</v>
      </c>
      <c r="X22" s="47">
        <f t="shared" si="8"/>
        <v>24</v>
      </c>
      <c r="Y22" s="55"/>
    </row>
    <row r="23" spans="1:27" ht="16">
      <c r="A23" t="s">
        <v>143</v>
      </c>
      <c r="C23" s="42">
        <v>19</v>
      </c>
      <c r="D23" s="41">
        <v>42756</v>
      </c>
      <c r="F23">
        <f t="shared" si="10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9"/>
        <v>100</v>
      </c>
      <c r="W23" s="47">
        <f t="shared" si="7"/>
        <v>100</v>
      </c>
      <c r="X23" s="47">
        <f t="shared" si="8"/>
        <v>53</v>
      </c>
      <c r="Y23" s="55"/>
    </row>
    <row r="24" spans="1:27" ht="16">
      <c r="A24" t="s">
        <v>143</v>
      </c>
      <c r="C24" s="42">
        <v>20</v>
      </c>
      <c r="D24" s="41">
        <v>42784</v>
      </c>
      <c r="F24">
        <f t="shared" si="10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9"/>
        <v>100</v>
      </c>
      <c r="W24" s="47">
        <f t="shared" si="7"/>
        <v>100</v>
      </c>
      <c r="X24" s="47">
        <f t="shared" si="8"/>
        <v>28</v>
      </c>
      <c r="Y24" s="55"/>
    </row>
    <row r="25" spans="1:27" ht="16">
      <c r="A25" t="s">
        <v>173</v>
      </c>
      <c r="B25" t="s">
        <v>170</v>
      </c>
      <c r="C25" s="42">
        <v>21</v>
      </c>
      <c r="D25" s="41">
        <v>42811</v>
      </c>
      <c r="E25">
        <v>38.544600000000003</v>
      </c>
      <c r="F25">
        <f t="shared" si="10"/>
        <v>40.776057575887947</v>
      </c>
      <c r="G25">
        <v>58.37</v>
      </c>
      <c r="H25">
        <v>22.2</v>
      </c>
      <c r="I25">
        <v>14.96</v>
      </c>
      <c r="J25" t="s">
        <v>69</v>
      </c>
      <c r="K25">
        <v>73.39</v>
      </c>
      <c r="L25">
        <v>17.309999999999999</v>
      </c>
      <c r="M25">
        <v>18.75</v>
      </c>
      <c r="O25">
        <f t="shared" si="0"/>
        <v>-15.020000000000003</v>
      </c>
      <c r="P25">
        <f t="shared" si="1"/>
        <v>4.8900000000000006</v>
      </c>
      <c r="Q25">
        <f t="shared" si="2"/>
        <v>-3.7899999999999991</v>
      </c>
      <c r="R25">
        <f t="shared" si="3"/>
        <v>225.60040000000009</v>
      </c>
      <c r="S25" s="47">
        <f t="shared" si="4"/>
        <v>23.912100000000006</v>
      </c>
      <c r="T25" s="47">
        <f t="shared" si="5"/>
        <v>14.364099999999993</v>
      </c>
      <c r="U25" s="47">
        <f t="shared" si="6"/>
        <v>16.244278992925484</v>
      </c>
      <c r="V25" s="47">
        <f t="shared" si="9"/>
        <v>-6.1507422754735197</v>
      </c>
      <c r="W25" s="47">
        <f t="shared" si="7"/>
        <v>37.133345512005988</v>
      </c>
      <c r="X25" s="47">
        <f t="shared" si="8"/>
        <v>27</v>
      </c>
      <c r="Y25" s="55"/>
    </row>
    <row r="26" spans="1:27" ht="16">
      <c r="A26" t="s">
        <v>143</v>
      </c>
      <c r="C26" s="42">
        <v>22</v>
      </c>
      <c r="D26" s="41">
        <v>42844</v>
      </c>
      <c r="F26">
        <f t="shared" si="10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9"/>
        <v>100</v>
      </c>
      <c r="W26" s="47">
        <f t="shared" si="7"/>
        <v>100</v>
      </c>
      <c r="X26" s="47">
        <f t="shared" si="8"/>
        <v>33</v>
      </c>
      <c r="Y26" s="55"/>
    </row>
    <row r="27" spans="1:27" ht="16">
      <c r="A27" t="s">
        <v>143</v>
      </c>
      <c r="C27" s="42">
        <v>23</v>
      </c>
      <c r="D27" s="41">
        <v>42861</v>
      </c>
      <c r="F27">
        <f t="shared" si="10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9"/>
        <v>100</v>
      </c>
      <c r="W27" s="47">
        <f t="shared" si="7"/>
        <v>100</v>
      </c>
      <c r="X27" s="47">
        <f t="shared" si="8"/>
        <v>17</v>
      </c>
      <c r="Y27" s="55"/>
    </row>
    <row r="28" spans="1:27" ht="16">
      <c r="A28" t="s">
        <v>143</v>
      </c>
      <c r="C28" s="42">
        <v>24</v>
      </c>
      <c r="D28" s="41">
        <v>42889</v>
      </c>
      <c r="F28">
        <f t="shared" si="10"/>
        <v>100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9"/>
        <v>100</v>
      </c>
      <c r="W28" s="47">
        <f t="shared" si="7"/>
        <v>100</v>
      </c>
      <c r="X28" s="47">
        <f t="shared" si="8"/>
        <v>28</v>
      </c>
      <c r="Y28" s="55"/>
    </row>
    <row r="29" spans="1:27" ht="16">
      <c r="A29" t="s">
        <v>143</v>
      </c>
      <c r="C29" s="42">
        <v>25</v>
      </c>
      <c r="D29" s="41">
        <v>42994</v>
      </c>
      <c r="F29">
        <f t="shared" si="10"/>
        <v>100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9"/>
        <v>100</v>
      </c>
      <c r="W29" s="47">
        <f t="shared" si="7"/>
        <v>100</v>
      </c>
      <c r="X29" s="47">
        <f t="shared" si="8"/>
        <v>105</v>
      </c>
      <c r="Y29" s="55"/>
    </row>
    <row r="30" spans="1:27" ht="16">
      <c r="A30" t="s">
        <v>143</v>
      </c>
      <c r="C30" s="42">
        <v>25</v>
      </c>
      <c r="D30" s="41">
        <v>43036</v>
      </c>
      <c r="F30">
        <f t="shared" si="10"/>
        <v>100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9"/>
        <v>100</v>
      </c>
      <c r="W30" s="47">
        <f t="shared" si="7"/>
        <v>100</v>
      </c>
      <c r="X30" s="47">
        <f t="shared" si="8"/>
        <v>42</v>
      </c>
      <c r="Y30" s="55"/>
    </row>
    <row r="31" spans="1:27" ht="16">
      <c r="A31" t="s">
        <v>173</v>
      </c>
      <c r="B31" t="s">
        <v>170</v>
      </c>
      <c r="C31" s="42">
        <v>26</v>
      </c>
      <c r="D31" s="41">
        <v>43085</v>
      </c>
      <c r="E31">
        <v>32.822099999999999</v>
      </c>
      <c r="F31">
        <f t="shared" si="10"/>
        <v>49.568703251857634</v>
      </c>
      <c r="G31">
        <v>61.03</v>
      </c>
      <c r="H31">
        <v>23.32</v>
      </c>
      <c r="I31">
        <v>14.41</v>
      </c>
      <c r="J31" t="s">
        <v>69</v>
      </c>
      <c r="K31">
        <v>73.13</v>
      </c>
      <c r="L31">
        <v>19.239999999999998</v>
      </c>
      <c r="M31">
        <v>18.77</v>
      </c>
      <c r="O31">
        <f t="shared" si="0"/>
        <v>-12.099999999999994</v>
      </c>
      <c r="P31">
        <f t="shared" si="1"/>
        <v>4.0800000000000018</v>
      </c>
      <c r="Q31">
        <f t="shared" si="2"/>
        <v>-4.3599999999999994</v>
      </c>
      <c r="R31">
        <f t="shared" si="3"/>
        <v>146.40999999999985</v>
      </c>
      <c r="S31" s="47">
        <f t="shared" si="4"/>
        <v>16.646400000000014</v>
      </c>
      <c r="T31" s="47">
        <f t="shared" si="5"/>
        <v>19.009599999999995</v>
      </c>
      <c r="U31" s="47">
        <f t="shared" si="6"/>
        <v>13.493183464253345</v>
      </c>
      <c r="V31" s="47">
        <f t="shared" si="9"/>
        <v>11.826715053747783</v>
      </c>
      <c r="W31" s="47">
        <f t="shared" si="7"/>
        <v>55.533069016170401</v>
      </c>
      <c r="X31" s="47">
        <f t="shared" si="8"/>
        <v>49</v>
      </c>
      <c r="Y31" s="55"/>
    </row>
    <row r="32" spans="1:27" ht="16">
      <c r="A32" t="s">
        <v>143</v>
      </c>
      <c r="C32" s="42">
        <v>27</v>
      </c>
      <c r="D32" s="41">
        <v>43105</v>
      </c>
      <c r="F32">
        <f t="shared" si="10"/>
        <v>100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9"/>
        <v>100</v>
      </c>
      <c r="W32" s="47">
        <f t="shared" si="7"/>
        <v>100</v>
      </c>
      <c r="X32" s="47">
        <f t="shared" si="8"/>
        <v>20</v>
      </c>
      <c r="Y32" s="55"/>
    </row>
    <row r="33" spans="1:25" ht="16">
      <c r="A33" t="s">
        <v>143</v>
      </c>
      <c r="C33" s="42">
        <v>28</v>
      </c>
      <c r="D33" s="41">
        <v>43141</v>
      </c>
      <c r="F33">
        <f t="shared" si="10"/>
        <v>100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9"/>
        <v>100</v>
      </c>
      <c r="W33" s="47">
        <f t="shared" si="7"/>
        <v>100</v>
      </c>
      <c r="X33" s="47">
        <f t="shared" si="8"/>
        <v>36</v>
      </c>
      <c r="Y33" s="55"/>
    </row>
    <row r="34" spans="1:25" ht="16">
      <c r="A34" t="s">
        <v>143</v>
      </c>
      <c r="C34" s="42">
        <v>29</v>
      </c>
      <c r="D34" s="41">
        <v>43180</v>
      </c>
      <c r="F34">
        <f t="shared" si="10"/>
        <v>100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9"/>
        <v>100</v>
      </c>
      <c r="W34" s="47">
        <f t="shared" si="7"/>
        <v>100</v>
      </c>
      <c r="X34" s="47">
        <f t="shared" si="8"/>
        <v>39</v>
      </c>
      <c r="Y34" s="55"/>
    </row>
    <row r="35" spans="1:25" ht="16">
      <c r="A35" t="s">
        <v>143</v>
      </c>
      <c r="C35" s="42">
        <v>30</v>
      </c>
      <c r="D35" s="41">
        <v>43208</v>
      </c>
      <c r="F35">
        <f t="shared" si="10"/>
        <v>100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9"/>
        <v>100</v>
      </c>
      <c r="W35" s="47">
        <f t="shared" si="7"/>
        <v>100</v>
      </c>
      <c r="X35" s="47">
        <f t="shared" si="8"/>
        <v>28</v>
      </c>
      <c r="Y35" s="55"/>
    </row>
    <row r="36" spans="1:25" ht="16">
      <c r="A36" t="s">
        <v>143</v>
      </c>
      <c r="C36" s="42">
        <v>31</v>
      </c>
      <c r="D36" s="41">
        <v>43239</v>
      </c>
      <c r="F36">
        <f t="shared" si="10"/>
        <v>100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9"/>
        <v>100</v>
      </c>
      <c r="W36" s="47">
        <f t="shared" si="7"/>
        <v>100</v>
      </c>
      <c r="X36" s="47">
        <f t="shared" si="8"/>
        <v>31</v>
      </c>
      <c r="Y36" s="55"/>
    </row>
    <row r="37" spans="1:25" ht="16">
      <c r="A37" t="s">
        <v>143</v>
      </c>
      <c r="C37" s="42">
        <v>32</v>
      </c>
      <c r="D37" s="41">
        <v>43259</v>
      </c>
      <c r="F37">
        <f t="shared" si="10"/>
        <v>100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9"/>
        <v>100</v>
      </c>
      <c r="W37" s="47">
        <f t="shared" si="7"/>
        <v>100</v>
      </c>
      <c r="X37" s="47">
        <f t="shared" si="8"/>
        <v>20</v>
      </c>
      <c r="Y37" s="55"/>
    </row>
    <row r="38" spans="1:25" ht="16">
      <c r="A38" t="s">
        <v>173</v>
      </c>
      <c r="B38" t="s">
        <v>170</v>
      </c>
      <c r="C38" s="42">
        <v>33</v>
      </c>
      <c r="D38" s="41">
        <v>43348</v>
      </c>
      <c r="E38">
        <v>26.950500000000002</v>
      </c>
      <c r="F38">
        <f t="shared" si="10"/>
        <v>58.590441714247078</v>
      </c>
      <c r="G38">
        <v>57.99</v>
      </c>
      <c r="H38">
        <v>24.49</v>
      </c>
      <c r="I38">
        <v>15.82</v>
      </c>
      <c r="J38" t="s">
        <v>69</v>
      </c>
      <c r="K38">
        <v>72.849999999999994</v>
      </c>
      <c r="L38">
        <v>20.13</v>
      </c>
      <c r="M38">
        <v>19.23</v>
      </c>
      <c r="O38">
        <f t="shared" si="0"/>
        <v>-14.859999999999992</v>
      </c>
      <c r="P38">
        <f t="shared" si="1"/>
        <v>4.3599999999999994</v>
      </c>
      <c r="Q38">
        <f t="shared" si="2"/>
        <v>-3.41</v>
      </c>
      <c r="R38">
        <f t="shared" si="3"/>
        <v>220.81959999999978</v>
      </c>
      <c r="S38" s="47">
        <f t="shared" si="4"/>
        <v>19.009599999999995</v>
      </c>
      <c r="T38" s="47">
        <f t="shared" si="5"/>
        <v>11.628100000000002</v>
      </c>
      <c r="U38" s="47">
        <f t="shared" si="6"/>
        <v>15.857405210184918</v>
      </c>
      <c r="V38" s="47">
        <f t="shared" si="9"/>
        <v>-3.6226559736612707</v>
      </c>
      <c r="W38" s="47">
        <f t="shared" si="7"/>
        <v>57.09031587734151</v>
      </c>
      <c r="X38" s="47">
        <f t="shared" si="8"/>
        <v>89</v>
      </c>
      <c r="Y38" s="55"/>
    </row>
    <row r="39" spans="1:25" ht="16">
      <c r="A39" t="s">
        <v>143</v>
      </c>
      <c r="C39" s="42">
        <v>34</v>
      </c>
      <c r="D39" s="41">
        <v>43385</v>
      </c>
      <c r="F39">
        <f t="shared" si="10"/>
        <v>100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9"/>
        <v>100</v>
      </c>
      <c r="W39" s="47">
        <f t="shared" si="7"/>
        <v>100</v>
      </c>
      <c r="X39" s="47">
        <f t="shared" si="8"/>
        <v>37</v>
      </c>
      <c r="Y39" s="55"/>
    </row>
    <row r="40" spans="1:25" ht="16">
      <c r="A40" t="s">
        <v>143</v>
      </c>
      <c r="C40" s="42">
        <v>35</v>
      </c>
      <c r="D40" s="41">
        <v>43413</v>
      </c>
      <c r="F40">
        <f t="shared" si="10"/>
        <v>100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9"/>
        <v>100</v>
      </c>
      <c r="W40" s="47">
        <f t="shared" si="7"/>
        <v>100</v>
      </c>
      <c r="X40" s="47">
        <f t="shared" si="8"/>
        <v>28</v>
      </c>
      <c r="Y40" s="55"/>
    </row>
    <row r="41" spans="1:25" ht="16">
      <c r="A41" t="s">
        <v>143</v>
      </c>
      <c r="C41" s="42">
        <v>36</v>
      </c>
      <c r="D41" s="41">
        <v>43442</v>
      </c>
      <c r="F41">
        <f t="shared" si="10"/>
        <v>100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9"/>
        <v>100</v>
      </c>
      <c r="W41" s="47">
        <f t="shared" si="7"/>
        <v>100</v>
      </c>
      <c r="X41" s="47">
        <f t="shared" si="8"/>
        <v>29</v>
      </c>
      <c r="Y41" s="55"/>
    </row>
    <row r="42" spans="1:25" ht="16">
      <c r="A42" t="s">
        <v>173</v>
      </c>
      <c r="B42" t="s">
        <v>170</v>
      </c>
      <c r="C42" s="42">
        <v>37</v>
      </c>
      <c r="D42" s="41">
        <v>43483</v>
      </c>
      <c r="E42">
        <v>21.888000000000002</v>
      </c>
      <c r="F42">
        <f t="shared" si="10"/>
        <v>66.368994573066928</v>
      </c>
      <c r="G42">
        <v>56.34</v>
      </c>
      <c r="H42">
        <v>24.41</v>
      </c>
      <c r="I42">
        <v>16.36</v>
      </c>
      <c r="J42" t="s">
        <v>69</v>
      </c>
      <c r="K42">
        <v>68.45</v>
      </c>
      <c r="L42">
        <v>19.59</v>
      </c>
      <c r="M42">
        <v>19.37</v>
      </c>
      <c r="O42">
        <f t="shared" si="0"/>
        <v>-12.11</v>
      </c>
      <c r="P42">
        <f t="shared" si="1"/>
        <v>4.82</v>
      </c>
      <c r="Q42">
        <f t="shared" si="2"/>
        <v>-3.0100000000000016</v>
      </c>
      <c r="R42">
        <f t="shared" si="3"/>
        <v>146.65209999999999</v>
      </c>
      <c r="S42" s="47">
        <f t="shared" si="4"/>
        <v>23.232400000000002</v>
      </c>
      <c r="T42" s="47">
        <f t="shared" si="5"/>
        <v>9.0601000000000091</v>
      </c>
      <c r="U42" s="47">
        <f t="shared" si="6"/>
        <v>13.377017604832551</v>
      </c>
      <c r="V42" s="47">
        <f t="shared" si="9"/>
        <v>12.585818748652056</v>
      </c>
      <c r="W42" s="47">
        <f t="shared" si="7"/>
        <v>70.601731959450063</v>
      </c>
      <c r="X42" s="47">
        <f t="shared" si="8"/>
        <v>41</v>
      </c>
      <c r="Y42" s="55"/>
    </row>
    <row r="43" spans="1:25" ht="16">
      <c r="A43" t="s">
        <v>143</v>
      </c>
      <c r="C43" s="42">
        <v>38</v>
      </c>
      <c r="D43" s="41">
        <v>43505</v>
      </c>
      <c r="F43">
        <f t="shared" si="10"/>
        <v>100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9"/>
        <v>100</v>
      </c>
      <c r="W43" s="47">
        <f t="shared" si="7"/>
        <v>100</v>
      </c>
      <c r="X43" s="47">
        <f t="shared" si="8"/>
        <v>22</v>
      </c>
    </row>
    <row r="44" spans="1:25" ht="16">
      <c r="A44" t="s">
        <v>143</v>
      </c>
      <c r="C44" s="42">
        <v>39</v>
      </c>
      <c r="D44" s="41">
        <v>43533</v>
      </c>
      <c r="F44">
        <f t="shared" si="10"/>
        <v>100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9"/>
        <v>100</v>
      </c>
      <c r="W44" s="47">
        <f t="shared" si="7"/>
        <v>100</v>
      </c>
      <c r="X44" s="47">
        <f t="shared" si="8"/>
        <v>28</v>
      </c>
    </row>
    <row r="45" spans="1:25" ht="16">
      <c r="A45" t="s">
        <v>143</v>
      </c>
      <c r="C45" s="42">
        <v>40</v>
      </c>
      <c r="D45" s="41">
        <v>43568</v>
      </c>
      <c r="F45">
        <f t="shared" si="10"/>
        <v>100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9"/>
        <v>100</v>
      </c>
      <c r="W45" s="47">
        <f t="shared" si="7"/>
        <v>100</v>
      </c>
      <c r="X45" s="47">
        <f t="shared" si="8"/>
        <v>35</v>
      </c>
    </row>
    <row r="46" spans="1:25" ht="16">
      <c r="A46" t="s">
        <v>143</v>
      </c>
      <c r="C46" s="42">
        <v>41</v>
      </c>
      <c r="D46" s="41">
        <v>43602</v>
      </c>
      <c r="F46">
        <f t="shared" si="10"/>
        <v>100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9"/>
        <v>100</v>
      </c>
      <c r="W46" s="47">
        <f t="shared" si="7"/>
        <v>100</v>
      </c>
      <c r="X46" s="47">
        <f t="shared" si="8"/>
        <v>34</v>
      </c>
    </row>
    <row r="47" spans="1:25" ht="16">
      <c r="A47" t="s">
        <v>143</v>
      </c>
      <c r="C47" s="42">
        <v>42</v>
      </c>
      <c r="D47" s="41">
        <v>43630</v>
      </c>
      <c r="F47">
        <f t="shared" si="10"/>
        <v>100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9"/>
        <v>100</v>
      </c>
      <c r="W47" s="47">
        <f t="shared" si="7"/>
        <v>100</v>
      </c>
      <c r="X47" s="47">
        <f t="shared" si="8"/>
        <v>28</v>
      </c>
    </row>
    <row r="48" spans="1:25" ht="16">
      <c r="A48" t="s">
        <v>143</v>
      </c>
      <c r="C48" s="42">
        <v>43</v>
      </c>
      <c r="D48" s="41">
        <v>43728</v>
      </c>
      <c r="F48">
        <f t="shared" si="10"/>
        <v>100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9"/>
        <v>100</v>
      </c>
      <c r="W48" s="47">
        <f t="shared" si="7"/>
        <v>100</v>
      </c>
      <c r="X48" s="47">
        <f t="shared" si="8"/>
        <v>98</v>
      </c>
    </row>
    <row r="49" spans="1:24" ht="16">
      <c r="A49" t="s">
        <v>143</v>
      </c>
      <c r="C49" s="42">
        <v>44</v>
      </c>
      <c r="D49" s="41">
        <v>43750</v>
      </c>
      <c r="F49">
        <f t="shared" si="10"/>
        <v>100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9"/>
        <v>100</v>
      </c>
      <c r="W49" s="47">
        <f t="shared" si="7"/>
        <v>100</v>
      </c>
      <c r="X49" s="47">
        <f t="shared" si="8"/>
        <v>22</v>
      </c>
    </row>
    <row r="50" spans="1:24" ht="16">
      <c r="A50" t="s">
        <v>143</v>
      </c>
      <c r="C50" s="42">
        <v>45</v>
      </c>
      <c r="D50" s="41">
        <v>43777</v>
      </c>
      <c r="F50">
        <f t="shared" si="10"/>
        <v>100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9"/>
        <v>100</v>
      </c>
      <c r="W50" s="47">
        <f t="shared" si="7"/>
        <v>100</v>
      </c>
      <c r="X50" s="47">
        <f t="shared" si="8"/>
        <v>27</v>
      </c>
    </row>
    <row r="51" spans="1:24" ht="16">
      <c r="A51" t="s">
        <v>143</v>
      </c>
      <c r="C51" s="42">
        <v>46</v>
      </c>
      <c r="D51" s="41">
        <v>43805</v>
      </c>
      <c r="F51">
        <f t="shared" si="10"/>
        <v>100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9"/>
        <v>100</v>
      </c>
      <c r="W51" s="47">
        <f t="shared" si="7"/>
        <v>100</v>
      </c>
      <c r="X51" s="47">
        <f t="shared" si="8"/>
        <v>28</v>
      </c>
    </row>
    <row r="52" spans="1:24" ht="16">
      <c r="A52" t="s">
        <v>143</v>
      </c>
      <c r="C52" s="42">
        <v>47</v>
      </c>
      <c r="D52" s="41">
        <v>43840</v>
      </c>
      <c r="F52">
        <f t="shared" si="10"/>
        <v>100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9"/>
        <v>100</v>
      </c>
      <c r="W52" s="47">
        <f t="shared" si="7"/>
        <v>100</v>
      </c>
      <c r="X52" s="47">
        <f t="shared" si="8"/>
        <v>35</v>
      </c>
    </row>
    <row r="53" spans="1:24" ht="16">
      <c r="A53" t="s">
        <v>143</v>
      </c>
      <c r="C53" s="42">
        <v>48</v>
      </c>
      <c r="D53" s="41">
        <v>43875</v>
      </c>
      <c r="F53">
        <f t="shared" si="10"/>
        <v>100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9"/>
        <v>100</v>
      </c>
      <c r="W53" s="47">
        <f t="shared" si="7"/>
        <v>100</v>
      </c>
      <c r="X53" s="47">
        <f t="shared" si="8"/>
        <v>35</v>
      </c>
    </row>
    <row r="54" spans="1:24" ht="16">
      <c r="A54" t="s">
        <v>143</v>
      </c>
      <c r="C54" s="42">
        <v>49</v>
      </c>
      <c r="D54" s="41">
        <v>43937</v>
      </c>
      <c r="F54">
        <f t="shared" si="10"/>
        <v>100</v>
      </c>
      <c r="O54">
        <f t="shared" si="0"/>
        <v>0</v>
      </c>
      <c r="P54">
        <f t="shared" si="1"/>
        <v>0</v>
      </c>
      <c r="Q54">
        <f t="shared" si="2"/>
        <v>0</v>
      </c>
      <c r="R54">
        <f t="shared" si="3"/>
        <v>0</v>
      </c>
      <c r="S54" s="47">
        <f t="shared" si="4"/>
        <v>0</v>
      </c>
      <c r="T54" s="47">
        <f t="shared" si="5"/>
        <v>0</v>
      </c>
      <c r="U54" s="47">
        <f t="shared" si="6"/>
        <v>0</v>
      </c>
      <c r="V54" s="47">
        <f t="shared" si="9"/>
        <v>100</v>
      </c>
      <c r="W54" s="47">
        <f t="shared" si="7"/>
        <v>100</v>
      </c>
      <c r="X54" s="47">
        <f t="shared" si="8"/>
        <v>62</v>
      </c>
    </row>
    <row r="55" spans="1:24" ht="16">
      <c r="A55" t="s">
        <v>143</v>
      </c>
      <c r="C55" s="42">
        <v>50</v>
      </c>
      <c r="D55" s="41">
        <v>43966</v>
      </c>
      <c r="F55">
        <f t="shared" si="10"/>
        <v>100</v>
      </c>
      <c r="O55">
        <f t="shared" si="0"/>
        <v>0</v>
      </c>
      <c r="P55">
        <f t="shared" si="1"/>
        <v>0</v>
      </c>
      <c r="Q55">
        <f t="shared" si="2"/>
        <v>0</v>
      </c>
      <c r="R55">
        <f t="shared" si="3"/>
        <v>0</v>
      </c>
      <c r="S55" s="47">
        <f t="shared" si="4"/>
        <v>0</v>
      </c>
      <c r="T55" s="47">
        <f t="shared" si="5"/>
        <v>0</v>
      </c>
      <c r="U55" s="47">
        <f t="shared" si="6"/>
        <v>0</v>
      </c>
      <c r="V55" s="47">
        <f t="shared" si="9"/>
        <v>100</v>
      </c>
      <c r="W55" s="47">
        <f t="shared" si="7"/>
        <v>100</v>
      </c>
      <c r="X55" s="47">
        <f t="shared" si="8"/>
        <v>29</v>
      </c>
    </row>
    <row r="56" spans="1:24" ht="16">
      <c r="A56" t="s">
        <v>143</v>
      </c>
      <c r="C56" s="42">
        <v>51</v>
      </c>
      <c r="D56" s="41">
        <v>43988</v>
      </c>
      <c r="F56">
        <f t="shared" si="10"/>
        <v>100</v>
      </c>
      <c r="O56">
        <f t="shared" si="0"/>
        <v>0</v>
      </c>
      <c r="P56">
        <f t="shared" si="1"/>
        <v>0</v>
      </c>
      <c r="Q56">
        <f t="shared" si="2"/>
        <v>0</v>
      </c>
      <c r="R56">
        <f t="shared" si="3"/>
        <v>0</v>
      </c>
      <c r="S56" s="47">
        <f t="shared" si="4"/>
        <v>0</v>
      </c>
      <c r="T56" s="47">
        <f t="shared" si="5"/>
        <v>0</v>
      </c>
      <c r="U56" s="47">
        <f t="shared" si="6"/>
        <v>0</v>
      </c>
      <c r="V56" s="47">
        <f t="shared" si="9"/>
        <v>100</v>
      </c>
      <c r="W56" s="47">
        <f t="shared" si="7"/>
        <v>100</v>
      </c>
      <c r="X56" s="47">
        <f t="shared" si="8"/>
        <v>22</v>
      </c>
    </row>
    <row r="57" spans="1:24" ht="16">
      <c r="A57" t="s">
        <v>143</v>
      </c>
      <c r="C57" s="42">
        <v>52</v>
      </c>
      <c r="D57" s="41">
        <v>44030</v>
      </c>
      <c r="F57">
        <f t="shared" si="10"/>
        <v>100</v>
      </c>
      <c r="O57">
        <f t="shared" si="0"/>
        <v>0</v>
      </c>
      <c r="P57">
        <f t="shared" si="1"/>
        <v>0</v>
      </c>
      <c r="Q57">
        <f t="shared" si="2"/>
        <v>0</v>
      </c>
      <c r="R57">
        <f t="shared" si="3"/>
        <v>0</v>
      </c>
      <c r="S57" s="47">
        <f t="shared" si="4"/>
        <v>0</v>
      </c>
      <c r="T57" s="47">
        <f t="shared" si="5"/>
        <v>0</v>
      </c>
      <c r="U57" s="47">
        <f t="shared" si="6"/>
        <v>0</v>
      </c>
      <c r="V57" s="47">
        <f t="shared" si="9"/>
        <v>100</v>
      </c>
      <c r="W57" s="47">
        <f t="shared" si="7"/>
        <v>100</v>
      </c>
      <c r="X57" s="47">
        <f t="shared" si="8"/>
        <v>42</v>
      </c>
    </row>
    <row r="58" spans="1:24">
      <c r="C58" s="42">
        <v>53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6BCBF-ABE1-5D4B-8F22-3426D7196415}">
  <dimension ref="A1:AA18"/>
  <sheetViews>
    <sheetView topLeftCell="C1" zoomScale="150" zoomScaleNormal="150" workbookViewId="0">
      <selection activeCell="C13" sqref="C13:I13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3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174</v>
      </c>
      <c r="B4" t="s">
        <v>175</v>
      </c>
      <c r="C4">
        <v>0</v>
      </c>
      <c r="D4" s="37">
        <v>42447</v>
      </c>
      <c r="E4">
        <v>131.52699999999999</v>
      </c>
      <c r="G4">
        <v>60.16</v>
      </c>
      <c r="H4">
        <v>22.6</v>
      </c>
      <c r="I4">
        <v>13.64</v>
      </c>
      <c r="J4" t="s">
        <v>39</v>
      </c>
      <c r="K4">
        <v>69.81</v>
      </c>
      <c r="L4">
        <v>14.59</v>
      </c>
      <c r="M4">
        <v>21.69</v>
      </c>
      <c r="O4">
        <f>G4-K4</f>
        <v>-9.6500000000000057</v>
      </c>
      <c r="P4">
        <f>H4-L4</f>
        <v>8.0100000000000016</v>
      </c>
      <c r="Q4">
        <f>I4-M4</f>
        <v>-8.0500000000000007</v>
      </c>
      <c r="R4">
        <f>O4*O4</f>
        <v>93.122500000000116</v>
      </c>
      <c r="S4">
        <f>P4*P4</f>
        <v>64.160100000000028</v>
      </c>
      <c r="T4" s="47">
        <f>Q4*Q4</f>
        <v>64.802500000000009</v>
      </c>
      <c r="U4" s="47">
        <f>SQRT(R4+S4+T4)</f>
        <v>14.902519921140859</v>
      </c>
      <c r="Y4" s="54"/>
      <c r="AA4" s="6"/>
    </row>
    <row r="5" spans="1:27" ht="16">
      <c r="A5" t="s">
        <v>174</v>
      </c>
      <c r="B5" t="s">
        <v>175</v>
      </c>
      <c r="C5">
        <v>1</v>
      </c>
      <c r="D5" s="37">
        <v>42486</v>
      </c>
      <c r="E5">
        <v>141.77600000000001</v>
      </c>
      <c r="F5">
        <f>(1-E5/E$4)*100</f>
        <v>-7.7923164065173189</v>
      </c>
      <c r="G5">
        <v>67.92</v>
      </c>
      <c r="H5">
        <v>20.23</v>
      </c>
      <c r="I5">
        <v>17.5</v>
      </c>
      <c r="J5" t="s">
        <v>39</v>
      </c>
      <c r="K5">
        <v>80.45</v>
      </c>
      <c r="L5">
        <v>13.45</v>
      </c>
      <c r="M5">
        <v>23.82</v>
      </c>
      <c r="O5">
        <f t="shared" ref="O5:O15" si="0">G5-K5</f>
        <v>-12.530000000000001</v>
      </c>
      <c r="P5">
        <f t="shared" ref="P5:P15" si="1">H5-L5</f>
        <v>6.7800000000000011</v>
      </c>
      <c r="Q5">
        <f t="shared" ref="Q5:Q15" si="2">I5-M5</f>
        <v>-6.32</v>
      </c>
      <c r="R5">
        <f t="shared" ref="R5:R15" si="3">O5*O5</f>
        <v>157.00090000000003</v>
      </c>
      <c r="S5">
        <f t="shared" ref="S5:S15" si="4">P5*P5</f>
        <v>45.968400000000017</v>
      </c>
      <c r="T5" s="47">
        <f t="shared" ref="T5:T15" si="5">Q5*Q5</f>
        <v>39.942400000000006</v>
      </c>
      <c r="U5" s="47">
        <f t="shared" ref="U5:U15" si="6">SQRT(R5+S5+T5)</f>
        <v>15.585624786963148</v>
      </c>
      <c r="V5" s="47">
        <f>(1-U5/U$4)*100</f>
        <v>-4.5838211888798108</v>
      </c>
      <c r="W5" s="47">
        <f>(F5*100+((100-F5)*V5))/100</f>
        <v>-12.733323445943629</v>
      </c>
      <c r="X5" s="49">
        <f>D5-D4</f>
        <v>39</v>
      </c>
      <c r="Y5" s="55">
        <f>(1-E5/E4)*100</f>
        <v>-7.7923164065173189</v>
      </c>
      <c r="Z5">
        <f>(1-U5/U4)*100</f>
        <v>-4.5838211888798108</v>
      </c>
      <c r="AA5" s="6">
        <f>(Y5*100+((100-Y5)*Z5))/100</f>
        <v>-12.733323445943629</v>
      </c>
    </row>
    <row r="6" spans="1:27" ht="16">
      <c r="A6" t="s">
        <v>143</v>
      </c>
      <c r="C6">
        <v>2</v>
      </c>
      <c r="D6" s="37">
        <v>42495</v>
      </c>
      <c r="F6">
        <f t="shared" ref="F6:F13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5" si="8">(1-U6/U$4)*100</f>
        <v>100</v>
      </c>
      <c r="W6" s="47">
        <f t="shared" ref="W6:W15" si="9">(F6*100+((100-F6)*V6))/100</f>
        <v>100</v>
      </c>
      <c r="X6" s="49">
        <f t="shared" ref="X6:X15" si="10">D6-D5</f>
        <v>9</v>
      </c>
      <c r="Y6" s="55"/>
      <c r="AA6" s="6">
        <f t="shared" ref="AA6:AA8" si="11">(Y6*100+((100-Y6)*Z6))/100</f>
        <v>0</v>
      </c>
    </row>
    <row r="7" spans="1:27" ht="16">
      <c r="A7" t="s">
        <v>174</v>
      </c>
      <c r="B7" t="s">
        <v>175</v>
      </c>
      <c r="C7">
        <v>3</v>
      </c>
      <c r="D7" s="37">
        <v>42520</v>
      </c>
      <c r="E7">
        <v>131.46600000000001</v>
      </c>
      <c r="F7">
        <f t="shared" si="7"/>
        <v>4.6378310156836022E-2</v>
      </c>
      <c r="G7">
        <v>66.64</v>
      </c>
      <c r="H7">
        <v>21.27</v>
      </c>
      <c r="I7">
        <v>19.72</v>
      </c>
      <c r="J7" t="s">
        <v>39</v>
      </c>
      <c r="K7">
        <v>80.400000000000006</v>
      </c>
      <c r="L7">
        <v>14.22</v>
      </c>
      <c r="M7">
        <v>22.76</v>
      </c>
      <c r="O7">
        <f t="shared" si="0"/>
        <v>-13.760000000000005</v>
      </c>
      <c r="P7">
        <f t="shared" si="1"/>
        <v>7.0499999999999989</v>
      </c>
      <c r="Q7">
        <f t="shared" si="2"/>
        <v>-3.0400000000000027</v>
      </c>
      <c r="R7">
        <f t="shared" si="3"/>
        <v>189.33760000000015</v>
      </c>
      <c r="S7">
        <f t="shared" si="4"/>
        <v>49.702499999999986</v>
      </c>
      <c r="T7" s="47">
        <f t="shared" si="5"/>
        <v>9.241600000000016</v>
      </c>
      <c r="U7" s="47">
        <f t="shared" si="6"/>
        <v>15.756957193570088</v>
      </c>
      <c r="V7" s="47">
        <f t="shared" si="8"/>
        <v>-5.7335086747115627</v>
      </c>
      <c r="W7" s="47">
        <f t="shared" si="9"/>
        <v>-5.6844712601186993</v>
      </c>
      <c r="X7" s="49">
        <f t="shared" si="10"/>
        <v>25</v>
      </c>
      <c r="Y7" s="55"/>
      <c r="AA7" s="6">
        <f t="shared" si="11"/>
        <v>0</v>
      </c>
    </row>
    <row r="8" spans="1:27" ht="16">
      <c r="A8" t="s">
        <v>174</v>
      </c>
      <c r="B8" t="s">
        <v>175</v>
      </c>
      <c r="C8">
        <v>4</v>
      </c>
      <c r="D8" s="37">
        <v>42593</v>
      </c>
      <c r="E8">
        <v>129.62799999999999</v>
      </c>
      <c r="F8">
        <f t="shared" si="7"/>
        <v>1.4438100161943912</v>
      </c>
      <c r="G8">
        <v>65.489999999999995</v>
      </c>
      <c r="H8">
        <v>22.26</v>
      </c>
      <c r="I8">
        <v>23.1</v>
      </c>
      <c r="J8" t="s">
        <v>39</v>
      </c>
      <c r="K8">
        <v>78.790000000000006</v>
      </c>
      <c r="L8">
        <v>18.36</v>
      </c>
      <c r="M8">
        <v>26.74</v>
      </c>
      <c r="O8">
        <f t="shared" si="0"/>
        <v>-13.300000000000011</v>
      </c>
      <c r="P8">
        <f t="shared" si="1"/>
        <v>3.9000000000000021</v>
      </c>
      <c r="Q8">
        <f t="shared" si="2"/>
        <v>-3.639999999999997</v>
      </c>
      <c r="R8">
        <f t="shared" si="3"/>
        <v>176.8900000000003</v>
      </c>
      <c r="S8">
        <f t="shared" si="4"/>
        <v>15.210000000000017</v>
      </c>
      <c r="T8" s="47">
        <f t="shared" si="5"/>
        <v>13.249599999999978</v>
      </c>
      <c r="U8" s="47">
        <f t="shared" si="6"/>
        <v>14.330024424263913</v>
      </c>
      <c r="V8" s="47">
        <f t="shared" si="8"/>
        <v>3.8416019566247961</v>
      </c>
      <c r="W8" s="47">
        <f t="shared" si="9"/>
        <v>5.2299465389871189</v>
      </c>
      <c r="X8" s="49">
        <f t="shared" si="10"/>
        <v>73</v>
      </c>
      <c r="Y8" s="55">
        <f t="shared" ref="Y8" si="12">(1-E8/E7)*100</f>
        <v>1.3980801119681252</v>
      </c>
      <c r="Z8">
        <f t="shared" ref="Z8" si="13">(1-U8/U7)*100</f>
        <v>9.0558903713241037</v>
      </c>
      <c r="AA8" s="6">
        <f t="shared" si="11"/>
        <v>10.327361881049109</v>
      </c>
    </row>
    <row r="9" spans="1:27" ht="16">
      <c r="A9" t="s">
        <v>143</v>
      </c>
      <c r="C9">
        <v>5</v>
      </c>
      <c r="D9" s="37">
        <v>42754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161</v>
      </c>
      <c r="Y9" s="55"/>
      <c r="AA9" s="6"/>
    </row>
    <row r="10" spans="1:27" ht="16">
      <c r="A10" t="s">
        <v>143</v>
      </c>
      <c r="C10">
        <v>6</v>
      </c>
      <c r="D10" s="37">
        <v>42814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60</v>
      </c>
      <c r="Y10" s="55"/>
      <c r="AA10" s="6"/>
    </row>
    <row r="11" spans="1:27" ht="16">
      <c r="A11" t="s">
        <v>143</v>
      </c>
      <c r="C11">
        <v>7</v>
      </c>
      <c r="D11" s="37">
        <v>42849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35</v>
      </c>
      <c r="Y11" s="55"/>
      <c r="AA11" s="6"/>
    </row>
    <row r="12" spans="1:27" ht="16">
      <c r="A12" t="s">
        <v>174</v>
      </c>
      <c r="B12" t="s">
        <v>175</v>
      </c>
      <c r="C12">
        <v>8</v>
      </c>
      <c r="D12" s="37">
        <v>43024</v>
      </c>
      <c r="E12" t="s">
        <v>278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175</v>
      </c>
      <c r="Y12" s="55"/>
      <c r="AA12" s="6"/>
    </row>
    <row r="13" spans="1:27" ht="16">
      <c r="A13" t="s">
        <v>174</v>
      </c>
      <c r="B13" t="s">
        <v>175</v>
      </c>
      <c r="C13">
        <v>9</v>
      </c>
      <c r="D13" s="37">
        <v>43158</v>
      </c>
      <c r="E13">
        <v>113.982</v>
      </c>
      <c r="F13">
        <f t="shared" si="7"/>
        <v>13.339466421343138</v>
      </c>
      <c r="G13">
        <v>70.2</v>
      </c>
      <c r="H13">
        <v>19.22</v>
      </c>
      <c r="I13">
        <v>20.03</v>
      </c>
      <c r="J13" t="s">
        <v>39</v>
      </c>
      <c r="K13">
        <v>77.03</v>
      </c>
      <c r="L13">
        <v>17.75</v>
      </c>
      <c r="M13">
        <v>22.73</v>
      </c>
      <c r="O13">
        <f t="shared" si="0"/>
        <v>-6.8299999999999983</v>
      </c>
      <c r="P13">
        <f t="shared" si="1"/>
        <v>1.4699999999999989</v>
      </c>
      <c r="Q13">
        <f t="shared" si="2"/>
        <v>-2.6999999999999993</v>
      </c>
      <c r="R13">
        <f t="shared" si="3"/>
        <v>46.648899999999976</v>
      </c>
      <c r="S13">
        <f t="shared" si="4"/>
        <v>2.1608999999999967</v>
      </c>
      <c r="T13" s="47">
        <f t="shared" si="5"/>
        <v>7.2899999999999965</v>
      </c>
      <c r="U13" s="47">
        <f t="shared" si="6"/>
        <v>7.4899799732709544</v>
      </c>
      <c r="V13" s="47">
        <f t="shared" si="8"/>
        <v>49.740178084609731</v>
      </c>
      <c r="W13" s="47">
        <f t="shared" si="9"/>
        <v>56.444570152440086</v>
      </c>
      <c r="X13" s="49">
        <f t="shared" si="10"/>
        <v>134</v>
      </c>
      <c r="Y13" s="55"/>
      <c r="AA13" s="6"/>
    </row>
    <row r="14" spans="1:27" ht="16">
      <c r="A14" t="s">
        <v>143</v>
      </c>
      <c r="C14">
        <v>10</v>
      </c>
      <c r="D14" s="37">
        <v>43712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554</v>
      </c>
      <c r="AA14" s="6"/>
    </row>
    <row r="15" spans="1:27" ht="16">
      <c r="A15" t="s">
        <v>143</v>
      </c>
      <c r="C15">
        <v>11</v>
      </c>
      <c r="D15" s="37">
        <v>44161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449</v>
      </c>
      <c r="AA15" s="6"/>
    </row>
    <row r="16" spans="1:27">
      <c r="C16">
        <v>12</v>
      </c>
      <c r="AA16" s="6"/>
    </row>
    <row r="17" spans="27:27">
      <c r="AA17" s="6"/>
    </row>
    <row r="18" spans="27:27">
      <c r="AA18" s="6"/>
    </row>
  </sheetData>
  <phoneticPr fontId="3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32D2D-F669-3946-A008-3D77BFC40E89}">
  <dimension ref="A1:AA18"/>
  <sheetViews>
    <sheetView topLeftCell="Q1" zoomScale="150" zoomScaleNormal="150" workbookViewId="0">
      <selection activeCell="W13" sqref="W13:W14"/>
    </sheetView>
  </sheetViews>
  <sheetFormatPr baseColWidth="10" defaultColWidth="10.6640625" defaultRowHeight="14"/>
  <sheetData>
    <row r="1" spans="1:27" ht="122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171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176</v>
      </c>
      <c r="B4" t="s">
        <v>177</v>
      </c>
      <c r="C4">
        <v>0</v>
      </c>
      <c r="D4" s="37">
        <v>42388</v>
      </c>
      <c r="E4">
        <v>146.833</v>
      </c>
      <c r="F4">
        <f>(1-E4/E4)*100</f>
        <v>0</v>
      </c>
      <c r="G4">
        <v>58.33</v>
      </c>
      <c r="H4">
        <v>20.3</v>
      </c>
      <c r="I4">
        <v>8.1999999999999993</v>
      </c>
      <c r="J4" t="s">
        <v>39</v>
      </c>
      <c r="K4">
        <v>72.239999999999995</v>
      </c>
      <c r="L4">
        <v>14.37</v>
      </c>
      <c r="M4">
        <v>13.07</v>
      </c>
      <c r="O4">
        <f>G4-K4</f>
        <v>-13.909999999999997</v>
      </c>
      <c r="P4">
        <f>H4-L4</f>
        <v>5.9300000000000015</v>
      </c>
      <c r="Q4">
        <f>I4-M4</f>
        <v>-4.870000000000001</v>
      </c>
      <c r="R4">
        <f>O4*O4</f>
        <v>193.48809999999992</v>
      </c>
      <c r="S4" s="47">
        <f>P4*P4</f>
        <v>35.164900000000017</v>
      </c>
      <c r="T4" s="47">
        <f>Q4*Q4</f>
        <v>23.71690000000001</v>
      </c>
      <c r="U4" s="47">
        <f>SQRT(R4+S4+T4)</f>
        <v>15.886154348992079</v>
      </c>
      <c r="Y4" s="54"/>
      <c r="AA4" s="6"/>
    </row>
    <row r="5" spans="1:27" ht="16">
      <c r="A5" t="s">
        <v>143</v>
      </c>
      <c r="C5">
        <v>1</v>
      </c>
      <c r="D5" s="37">
        <v>42439</v>
      </c>
      <c r="F5">
        <f>(1-E5/E$4)*100</f>
        <v>100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51</v>
      </c>
      <c r="Y5" s="55"/>
      <c r="AA5" s="6"/>
    </row>
    <row r="6" spans="1:27" ht="16">
      <c r="A6" t="s">
        <v>176</v>
      </c>
      <c r="B6" t="s">
        <v>177</v>
      </c>
      <c r="C6">
        <v>2</v>
      </c>
      <c r="D6" s="37">
        <v>42495</v>
      </c>
      <c r="E6">
        <v>155.238</v>
      </c>
      <c r="F6">
        <f t="shared" ref="F6:F14" si="7">(1-E6/E$4)*100</f>
        <v>-5.7241900662657663</v>
      </c>
      <c r="G6">
        <v>61.2</v>
      </c>
      <c r="H6">
        <v>18.010000000000002</v>
      </c>
      <c r="I6">
        <v>8.09</v>
      </c>
      <c r="J6" t="s">
        <v>39</v>
      </c>
      <c r="K6">
        <v>71.31</v>
      </c>
      <c r="L6">
        <v>12.47</v>
      </c>
      <c r="M6">
        <v>15</v>
      </c>
      <c r="O6">
        <f t="shared" si="0"/>
        <v>-10.11</v>
      </c>
      <c r="P6">
        <f t="shared" si="1"/>
        <v>5.5400000000000009</v>
      </c>
      <c r="Q6">
        <f t="shared" si="2"/>
        <v>-6.91</v>
      </c>
      <c r="R6">
        <f t="shared" si="3"/>
        <v>102.21209999999999</v>
      </c>
      <c r="S6" s="47">
        <f t="shared" si="4"/>
        <v>30.691600000000012</v>
      </c>
      <c r="T6" s="47">
        <f t="shared" si="5"/>
        <v>47.748100000000001</v>
      </c>
      <c r="U6" s="47">
        <f t="shared" si="6"/>
        <v>13.440677066279065</v>
      </c>
      <c r="V6" s="47">
        <f t="shared" ref="V6:V18" si="8">(1-U6/U$4)*100</f>
        <v>15.393765092482381</v>
      </c>
      <c r="W6" s="47">
        <f t="shared" ref="W6:W18" si="9">(F6*100+((100-F6)*V6))/100</f>
        <v>10.550743398464776</v>
      </c>
      <c r="X6" s="49">
        <f t="shared" ref="X6:X18" si="10">D6-D5</f>
        <v>56</v>
      </c>
      <c r="Y6" s="55"/>
      <c r="AA6" s="6"/>
    </row>
    <row r="7" spans="1:27" ht="16">
      <c r="A7" t="s">
        <v>143</v>
      </c>
      <c r="C7">
        <v>3</v>
      </c>
      <c r="D7" s="37">
        <v>42643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148</v>
      </c>
      <c r="Y7" s="55"/>
      <c r="AA7" s="6"/>
    </row>
    <row r="8" spans="1:27" ht="16">
      <c r="A8" t="s">
        <v>143</v>
      </c>
      <c r="C8">
        <v>4</v>
      </c>
      <c r="D8" s="37">
        <v>42755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112</v>
      </c>
      <c r="Y8" s="55"/>
      <c r="AA8" s="6"/>
    </row>
    <row r="9" spans="1:27" ht="16">
      <c r="A9" t="s">
        <v>143</v>
      </c>
      <c r="C9">
        <v>5</v>
      </c>
      <c r="D9" s="37">
        <v>42818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63</v>
      </c>
      <c r="Y9" s="55"/>
      <c r="AA9" s="6"/>
    </row>
    <row r="10" spans="1:27" ht="16">
      <c r="A10" t="s">
        <v>143</v>
      </c>
      <c r="C10">
        <v>6</v>
      </c>
      <c r="D10" s="37">
        <v>43026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208</v>
      </c>
      <c r="Y10" s="55"/>
      <c r="AA10" s="6"/>
    </row>
    <row r="11" spans="1:27" ht="16">
      <c r="A11" t="s">
        <v>143</v>
      </c>
      <c r="C11">
        <v>7</v>
      </c>
      <c r="D11" s="37">
        <v>43110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84</v>
      </c>
      <c r="Y11" s="55"/>
      <c r="AA11" s="6"/>
    </row>
    <row r="12" spans="1:27" ht="16">
      <c r="A12" t="s">
        <v>143</v>
      </c>
      <c r="C12">
        <v>8</v>
      </c>
      <c r="D12" s="37">
        <v>43180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9">
        <f t="shared" si="10"/>
        <v>70</v>
      </c>
      <c r="Y12" s="55"/>
      <c r="AA12" s="6"/>
    </row>
    <row r="13" spans="1:27" ht="16">
      <c r="A13" t="s">
        <v>176</v>
      </c>
      <c r="B13" t="s">
        <v>177</v>
      </c>
      <c r="C13">
        <v>9</v>
      </c>
      <c r="D13" s="37">
        <v>43423</v>
      </c>
      <c r="E13">
        <v>169.672</v>
      </c>
      <c r="F13">
        <f t="shared" si="7"/>
        <v>-15.554405344847556</v>
      </c>
      <c r="G13">
        <v>55.87</v>
      </c>
      <c r="H13">
        <v>20.55</v>
      </c>
      <c r="I13">
        <v>10.87</v>
      </c>
      <c r="J13" t="s">
        <v>39</v>
      </c>
      <c r="K13">
        <v>69.63</v>
      </c>
      <c r="L13">
        <v>17.059999999999999</v>
      </c>
      <c r="M13">
        <v>19.61</v>
      </c>
      <c r="O13">
        <f t="shared" si="0"/>
        <v>-13.759999999999998</v>
      </c>
      <c r="P13">
        <f t="shared" si="1"/>
        <v>3.490000000000002</v>
      </c>
      <c r="Q13">
        <f t="shared" si="2"/>
        <v>-8.74</v>
      </c>
      <c r="R13">
        <f t="shared" si="3"/>
        <v>189.33759999999995</v>
      </c>
      <c r="S13" s="47">
        <f t="shared" si="4"/>
        <v>12.180100000000014</v>
      </c>
      <c r="T13" s="47">
        <f t="shared" si="5"/>
        <v>76.387600000000006</v>
      </c>
      <c r="U13" s="47">
        <f t="shared" si="6"/>
        <v>16.670491894362325</v>
      </c>
      <c r="V13" s="47">
        <f t="shared" si="8"/>
        <v>-4.9372398639700332</v>
      </c>
      <c r="W13" s="47">
        <f t="shared" si="9"/>
        <v>-21.259603510106889</v>
      </c>
      <c r="X13" s="49">
        <f t="shared" si="10"/>
        <v>243</v>
      </c>
      <c r="Y13" s="55"/>
      <c r="AA13" s="6"/>
    </row>
    <row r="14" spans="1:27" ht="16">
      <c r="A14" t="s">
        <v>176</v>
      </c>
      <c r="B14" t="s">
        <v>177</v>
      </c>
      <c r="C14">
        <v>10</v>
      </c>
      <c r="D14" s="37">
        <v>43507</v>
      </c>
      <c r="E14">
        <v>154.72300000000001</v>
      </c>
      <c r="F14">
        <f t="shared" si="7"/>
        <v>-5.373451472080526</v>
      </c>
      <c r="G14">
        <v>50.59</v>
      </c>
      <c r="H14">
        <v>18.3</v>
      </c>
      <c r="I14">
        <v>8.41</v>
      </c>
      <c r="J14" t="s">
        <v>39</v>
      </c>
      <c r="K14">
        <v>65.39</v>
      </c>
      <c r="L14">
        <v>14.19</v>
      </c>
      <c r="M14">
        <v>16.329999999999998</v>
      </c>
      <c r="O14">
        <f t="shared" si="0"/>
        <v>-14.799999999999997</v>
      </c>
      <c r="P14">
        <f t="shared" si="1"/>
        <v>4.1100000000000012</v>
      </c>
      <c r="Q14">
        <f t="shared" si="2"/>
        <v>-7.9199999999999982</v>
      </c>
      <c r="R14">
        <f t="shared" si="3"/>
        <v>219.03999999999991</v>
      </c>
      <c r="S14" s="47">
        <f t="shared" si="4"/>
        <v>16.89210000000001</v>
      </c>
      <c r="T14" s="47">
        <f t="shared" si="5"/>
        <v>62.72639999999997</v>
      </c>
      <c r="U14" s="47">
        <f t="shared" si="6"/>
        <v>17.281738917134465</v>
      </c>
      <c r="V14" s="47">
        <f t="shared" si="8"/>
        <v>-8.7849112974968122</v>
      </c>
      <c r="W14" s="47">
        <f t="shared" si="9"/>
        <v>-14.630415715013651</v>
      </c>
      <c r="X14" s="49">
        <f t="shared" si="10"/>
        <v>84</v>
      </c>
      <c r="Y14" s="55">
        <f t="shared" ref="Y14" si="11">(1-E14/E13)*100</f>
        <v>8.8105285492008019</v>
      </c>
      <c r="Z14">
        <f t="shared" ref="Z14" si="12">(1-U14/U13)*100</f>
        <v>-3.666640592524173</v>
      </c>
      <c r="AA14" s="6">
        <f>(Y14*100+((100-Y14)*Z14))/100</f>
        <v>5.4669383728775571</v>
      </c>
    </row>
    <row r="15" spans="1:27" ht="16">
      <c r="A15" t="s">
        <v>143</v>
      </c>
      <c r="C15">
        <v>11</v>
      </c>
      <c r="D15" s="37">
        <v>43818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311</v>
      </c>
      <c r="AA15" s="6"/>
    </row>
    <row r="16" spans="1:27" ht="16">
      <c r="A16" t="s">
        <v>143</v>
      </c>
      <c r="C16">
        <v>12</v>
      </c>
      <c r="D16" s="37">
        <v>44182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364</v>
      </c>
      <c r="AA16" s="6"/>
    </row>
    <row r="17" spans="1:27" ht="16">
      <c r="A17" t="s">
        <v>143</v>
      </c>
      <c r="C17">
        <v>13</v>
      </c>
      <c r="D17" s="37">
        <v>44217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35</v>
      </c>
      <c r="AA17" s="6"/>
    </row>
    <row r="18" spans="1:27" ht="16">
      <c r="A18" t="s">
        <v>143</v>
      </c>
      <c r="C18">
        <v>14</v>
      </c>
      <c r="D18" s="37">
        <v>44264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47</v>
      </c>
      <c r="AA18" s="6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E631-CD4D-9B46-AAAE-D6734903B738}">
  <dimension ref="A1:AA18"/>
  <sheetViews>
    <sheetView topLeftCell="Q1" zoomScale="170" zoomScaleNormal="170" workbookViewId="0">
      <selection activeCell="W5" sqref="W5:W9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178</v>
      </c>
      <c r="B4" t="s">
        <v>179</v>
      </c>
      <c r="C4">
        <v>0</v>
      </c>
      <c r="D4" s="37">
        <v>41625</v>
      </c>
      <c r="E4">
        <v>113.15600000000001</v>
      </c>
      <c r="G4">
        <v>64.75</v>
      </c>
      <c r="H4">
        <v>20.93</v>
      </c>
      <c r="I4">
        <v>9.0399999999999991</v>
      </c>
      <c r="J4" t="s">
        <v>69</v>
      </c>
      <c r="K4">
        <v>70.81</v>
      </c>
      <c r="L4">
        <v>13.18</v>
      </c>
      <c r="M4">
        <v>15.39</v>
      </c>
      <c r="O4">
        <f>G4-K4</f>
        <v>-6.0600000000000023</v>
      </c>
      <c r="P4">
        <f>H4-L4</f>
        <v>7.75</v>
      </c>
      <c r="Q4">
        <f>I4-M4</f>
        <v>-6.3500000000000014</v>
      </c>
      <c r="R4">
        <f>O4*O4</f>
        <v>36.723600000000026</v>
      </c>
      <c r="S4" s="47">
        <f>P4*P4</f>
        <v>60.0625</v>
      </c>
      <c r="T4" s="47">
        <f>Q4*Q4</f>
        <v>40.322500000000019</v>
      </c>
      <c r="U4" s="47">
        <f>SQRT(R4+S4+T4)</f>
        <v>11.709338153798448</v>
      </c>
      <c r="Y4" s="54"/>
      <c r="AA4" s="6"/>
    </row>
    <row r="5" spans="1:27" ht="16">
      <c r="A5" t="s">
        <v>178</v>
      </c>
      <c r="B5" t="s">
        <v>179</v>
      </c>
      <c r="C5">
        <v>1</v>
      </c>
      <c r="D5" s="37">
        <v>41677</v>
      </c>
      <c r="E5">
        <v>94.367199999999997</v>
      </c>
      <c r="F5">
        <f>(1-E5/E$4)*100</f>
        <v>16.60433384000849</v>
      </c>
      <c r="G5">
        <v>64.05</v>
      </c>
      <c r="H5">
        <v>22.09</v>
      </c>
      <c r="I5">
        <v>9.0399999999999991</v>
      </c>
      <c r="J5" t="s">
        <v>69</v>
      </c>
      <c r="K5">
        <v>68.48</v>
      </c>
      <c r="L5">
        <v>12.25</v>
      </c>
      <c r="M5">
        <v>13.77</v>
      </c>
      <c r="O5">
        <f t="shared" ref="O5:O10" si="0">G5-K5</f>
        <v>-4.4300000000000068</v>
      </c>
      <c r="P5">
        <f t="shared" ref="P5:P10" si="1">H5-L5</f>
        <v>9.84</v>
      </c>
      <c r="Q5">
        <f t="shared" ref="Q5:Q10" si="2">I5-M5</f>
        <v>-4.7300000000000004</v>
      </c>
      <c r="R5">
        <f t="shared" ref="R5:R10" si="3">O5*O5</f>
        <v>19.624900000000061</v>
      </c>
      <c r="S5" s="47">
        <f t="shared" ref="S5:S10" si="4">P5*P5</f>
        <v>96.825599999999994</v>
      </c>
      <c r="T5" s="47">
        <f t="shared" ref="T5:T10" si="5">Q5*Q5</f>
        <v>22.372900000000005</v>
      </c>
      <c r="U5" s="47">
        <f t="shared" ref="U5:U10" si="6">SQRT(R5+S5+T5)</f>
        <v>11.782334233928355</v>
      </c>
      <c r="V5" s="47">
        <f>(1-U5/U$4)*100</f>
        <v>-0.62340056432845792</v>
      </c>
      <c r="W5" s="47">
        <f>(F5*100+((100-F5)*V5))/100</f>
        <v>16.084444786541624</v>
      </c>
      <c r="X5" s="49">
        <f>D5-D4</f>
        <v>52</v>
      </c>
      <c r="Y5" s="55">
        <f>(1-E5/E4)*100</f>
        <v>16.60433384000849</v>
      </c>
      <c r="Z5">
        <f>(1-U5/U4)*100</f>
        <v>-0.62340056432845792</v>
      </c>
      <c r="AA5" s="6">
        <f>(Y5*100+((100-Y5)*Z5))/100</f>
        <v>16.084444786541624</v>
      </c>
    </row>
    <row r="6" spans="1:27" ht="16">
      <c r="A6" t="s">
        <v>178</v>
      </c>
      <c r="B6" t="s">
        <v>179</v>
      </c>
      <c r="C6">
        <v>1</v>
      </c>
      <c r="D6" s="37">
        <v>42058</v>
      </c>
      <c r="E6">
        <v>91.262200000000007</v>
      </c>
      <c r="F6">
        <f t="shared" ref="F6:F9" si="7">(1-E6/E$4)*100</f>
        <v>19.348333274417616</v>
      </c>
      <c r="G6">
        <v>65.09</v>
      </c>
      <c r="H6">
        <v>20.41</v>
      </c>
      <c r="I6">
        <v>10.99</v>
      </c>
      <c r="J6" t="s">
        <v>69</v>
      </c>
      <c r="K6">
        <v>66.08</v>
      </c>
      <c r="L6">
        <v>12.55</v>
      </c>
      <c r="M6">
        <v>14.46</v>
      </c>
      <c r="O6">
        <f t="shared" si="0"/>
        <v>-0.98999999999999488</v>
      </c>
      <c r="P6">
        <f t="shared" si="1"/>
        <v>7.8599999999999994</v>
      </c>
      <c r="Q6">
        <f t="shared" si="2"/>
        <v>-3.4700000000000006</v>
      </c>
      <c r="R6">
        <f t="shared" si="3"/>
        <v>0.98009999999998987</v>
      </c>
      <c r="S6" s="47">
        <f t="shared" si="4"/>
        <v>61.779599999999988</v>
      </c>
      <c r="T6" s="47">
        <f t="shared" si="5"/>
        <v>12.040900000000004</v>
      </c>
      <c r="U6" s="47">
        <f t="shared" si="6"/>
        <v>8.6487340114030555</v>
      </c>
      <c r="V6" s="47">
        <f t="shared" ref="V6:V10" si="8">(1-U6/U$4)*100</f>
        <v>26.138148050686784</v>
      </c>
      <c r="W6" s="47">
        <f t="shared" ref="W6:W10" si="9">(F6*100+((100-F6)*V6))/100</f>
        <v>40.429185328496835</v>
      </c>
      <c r="X6" s="49">
        <f t="shared" ref="X6:X9" si="10">D6-D5</f>
        <v>381</v>
      </c>
      <c r="Y6" s="55">
        <f>(1-E6/E5)*100</f>
        <v>3.2903381683466182</v>
      </c>
      <c r="Z6">
        <f t="shared" ref="Z6:Z7" si="11">(1-U6/U5)*100</f>
        <v>26.595750555961985</v>
      </c>
      <c r="AA6" s="6">
        <f t="shared" ref="AA6:AA9" si="12">(Y6*100+((100-Y6)*Z6))/100</f>
        <v>29.010998592607528</v>
      </c>
    </row>
    <row r="7" spans="1:27" ht="16">
      <c r="A7" t="s">
        <v>178</v>
      </c>
      <c r="B7" t="s">
        <v>179</v>
      </c>
      <c r="C7">
        <v>2</v>
      </c>
      <c r="D7" s="37">
        <v>42091</v>
      </c>
      <c r="E7">
        <v>82.797700000000006</v>
      </c>
      <c r="F7">
        <f t="shared" si="7"/>
        <v>26.828714341263382</v>
      </c>
      <c r="G7">
        <v>66.69</v>
      </c>
      <c r="H7">
        <v>21.42</v>
      </c>
      <c r="I7">
        <v>12.37</v>
      </c>
      <c r="J7" t="s">
        <v>69</v>
      </c>
      <c r="K7">
        <v>67.75</v>
      </c>
      <c r="L7">
        <v>12.25</v>
      </c>
      <c r="M7">
        <v>15.08</v>
      </c>
      <c r="O7">
        <f t="shared" si="0"/>
        <v>-1.0600000000000023</v>
      </c>
      <c r="P7">
        <f t="shared" si="1"/>
        <v>9.1700000000000017</v>
      </c>
      <c r="Q7">
        <f t="shared" si="2"/>
        <v>-2.7100000000000009</v>
      </c>
      <c r="R7">
        <f t="shared" si="3"/>
        <v>1.1236000000000048</v>
      </c>
      <c r="S7" s="47">
        <f t="shared" si="4"/>
        <v>84.088900000000038</v>
      </c>
      <c r="T7" s="47">
        <f t="shared" si="5"/>
        <v>7.3441000000000045</v>
      </c>
      <c r="U7" s="47">
        <f t="shared" si="6"/>
        <v>9.6206340747374881</v>
      </c>
      <c r="V7" s="47">
        <f t="shared" si="8"/>
        <v>17.837934575178316</v>
      </c>
      <c r="W7" s="47">
        <f t="shared" si="9"/>
        <v>39.880960404885656</v>
      </c>
      <c r="X7" s="49">
        <f t="shared" si="10"/>
        <v>33</v>
      </c>
      <c r="Y7" s="55">
        <f t="shared" ref="Y7:Y9" si="13">(1-E7/E6)*100</f>
        <v>9.2749243388829061</v>
      </c>
      <c r="Z7">
        <f t="shared" si="11"/>
        <v>-11.237483567572038</v>
      </c>
      <c r="AA7" s="6">
        <f t="shared" si="12"/>
        <v>-0.92029113020242559</v>
      </c>
    </row>
    <row r="8" spans="1:27" ht="16">
      <c r="A8" t="s">
        <v>178</v>
      </c>
      <c r="B8" t="s">
        <v>179</v>
      </c>
      <c r="C8">
        <v>3</v>
      </c>
      <c r="D8" s="37">
        <v>42982</v>
      </c>
      <c r="E8">
        <v>90.025300000000001</v>
      </c>
      <c r="F8">
        <f t="shared" si="7"/>
        <v>20.441425995970164</v>
      </c>
      <c r="G8">
        <v>57.92</v>
      </c>
      <c r="H8">
        <v>22.59</v>
      </c>
      <c r="I8">
        <v>12.99</v>
      </c>
      <c r="J8" t="s">
        <v>69</v>
      </c>
      <c r="K8">
        <v>56.08</v>
      </c>
      <c r="L8">
        <v>13.9</v>
      </c>
      <c r="M8">
        <v>17.59</v>
      </c>
      <c r="O8">
        <f t="shared" si="0"/>
        <v>1.8400000000000034</v>
      </c>
      <c r="P8">
        <f t="shared" si="1"/>
        <v>8.69</v>
      </c>
      <c r="Q8">
        <f t="shared" si="2"/>
        <v>-4.5999999999999996</v>
      </c>
      <c r="R8">
        <f t="shared" si="3"/>
        <v>3.3856000000000126</v>
      </c>
      <c r="S8" s="47">
        <f t="shared" si="4"/>
        <v>75.516099999999994</v>
      </c>
      <c r="T8" s="47">
        <f t="shared" si="5"/>
        <v>21.159999999999997</v>
      </c>
      <c r="U8" s="47">
        <f t="shared" si="6"/>
        <v>10.003084524285496</v>
      </c>
      <c r="V8" s="47">
        <f t="shared" si="8"/>
        <v>14.571734175765116</v>
      </c>
      <c r="W8" s="47">
        <f t="shared" si="9"/>
        <v>32.034489913866764</v>
      </c>
      <c r="X8" s="49">
        <f t="shared" si="10"/>
        <v>891</v>
      </c>
      <c r="Y8" s="55">
        <f t="shared" si="13"/>
        <v>-8.7292279858015362</v>
      </c>
      <c r="Z8">
        <f t="shared" ref="Z8:Z9" si="14">(1-U8/U7)*100</f>
        <v>-3.9753143771705579</v>
      </c>
      <c r="AA8" s="6">
        <f t="shared" si="12"/>
        <v>-13.051556618107659</v>
      </c>
    </row>
    <row r="9" spans="1:27" ht="16">
      <c r="A9" t="s">
        <v>178</v>
      </c>
      <c r="B9" t="s">
        <v>179</v>
      </c>
      <c r="C9">
        <v>4</v>
      </c>
      <c r="D9" s="37">
        <v>43038</v>
      </c>
      <c r="E9">
        <v>76.476100000000002</v>
      </c>
      <c r="F9">
        <f t="shared" si="7"/>
        <v>32.415338117289409</v>
      </c>
      <c r="G9">
        <v>67.13</v>
      </c>
      <c r="H9">
        <v>21.65</v>
      </c>
      <c r="I9">
        <v>13.19</v>
      </c>
      <c r="J9" t="s">
        <v>69</v>
      </c>
      <c r="K9">
        <v>63.82</v>
      </c>
      <c r="L9">
        <v>14.32</v>
      </c>
      <c r="M9">
        <v>18.12</v>
      </c>
      <c r="O9">
        <f t="shared" si="0"/>
        <v>3.3099999999999952</v>
      </c>
      <c r="P9">
        <f t="shared" si="1"/>
        <v>7.3299999999999983</v>
      </c>
      <c r="Q9">
        <f t="shared" si="2"/>
        <v>-4.9300000000000015</v>
      </c>
      <c r="R9">
        <f t="shared" si="3"/>
        <v>10.956099999999967</v>
      </c>
      <c r="S9" s="47">
        <f t="shared" si="4"/>
        <v>53.728899999999975</v>
      </c>
      <c r="T9" s="47">
        <f t="shared" si="5"/>
        <v>24.304900000000014</v>
      </c>
      <c r="U9" s="47">
        <f t="shared" si="6"/>
        <v>9.4334458179394858</v>
      </c>
      <c r="V9" s="47">
        <f t="shared" si="8"/>
        <v>19.436558291902053</v>
      </c>
      <c r="W9" s="47">
        <f t="shared" si="9"/>
        <v>45.551470320507363</v>
      </c>
      <c r="X9" s="49">
        <f t="shared" si="10"/>
        <v>56</v>
      </c>
      <c r="Y9" s="55">
        <f t="shared" si="13"/>
        <v>15.050435821930053</v>
      </c>
      <c r="Z9">
        <f t="shared" si="14"/>
        <v>5.6946305408400839</v>
      </c>
      <c r="AA9" s="6">
        <f t="shared" si="12"/>
        <v>19.887999647924971</v>
      </c>
    </row>
    <row r="10" spans="1:27" ht="16">
      <c r="C10">
        <v>5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84688-E52F-ED44-935A-A43E9C19DF2A}">
  <dimension ref="A1:AA18"/>
  <sheetViews>
    <sheetView topLeftCell="T1" zoomScale="142" zoomScaleNormal="170" workbookViewId="0">
      <selection activeCell="X7" sqref="X7"/>
    </sheetView>
  </sheetViews>
  <sheetFormatPr baseColWidth="10" defaultColWidth="10.6640625" defaultRowHeight="14"/>
  <sheetData>
    <row r="1" spans="1:27" ht="120" customHeight="1">
      <c r="A1" t="s">
        <v>0</v>
      </c>
      <c r="B1" t="s">
        <v>1</v>
      </c>
      <c r="C1" t="s">
        <v>7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C2" t="s">
        <v>28</v>
      </c>
      <c r="O2" t="s">
        <v>24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Y3" s="54"/>
      <c r="AA3" s="6"/>
    </row>
    <row r="4" spans="1:27" ht="16">
      <c r="A4" t="s">
        <v>143</v>
      </c>
      <c r="C4">
        <v>0</v>
      </c>
      <c r="D4" s="37">
        <v>41968</v>
      </c>
      <c r="O4">
        <f>G4-K4</f>
        <v>0</v>
      </c>
      <c r="P4">
        <f>H4-L4</f>
        <v>0</v>
      </c>
      <c r="Q4">
        <f>I4-M4</f>
        <v>0</v>
      </c>
      <c r="R4">
        <f>O4*O4</f>
        <v>0</v>
      </c>
      <c r="S4" s="47">
        <f>P4*P4</f>
        <v>0</v>
      </c>
      <c r="T4" s="47">
        <f>Q4*Q4</f>
        <v>0</v>
      </c>
      <c r="U4" s="47">
        <f>SQRT(R4+S4+T4)</f>
        <v>0</v>
      </c>
      <c r="Y4" s="54"/>
      <c r="AA4" s="6"/>
    </row>
    <row r="5" spans="1:27" ht="16">
      <c r="A5" t="s">
        <v>143</v>
      </c>
      <c r="C5">
        <v>1</v>
      </c>
      <c r="D5" s="37">
        <v>42072</v>
      </c>
      <c r="O5">
        <f t="shared" ref="O5:O9" si="0">G5-K5</f>
        <v>0</v>
      </c>
      <c r="P5">
        <f t="shared" ref="P5:P9" si="1">H5-L5</f>
        <v>0</v>
      </c>
      <c r="Q5">
        <f t="shared" ref="Q5:Q9" si="2">I5-M5</f>
        <v>0</v>
      </c>
      <c r="R5">
        <f t="shared" ref="R5:R9" si="3">O5*O5</f>
        <v>0</v>
      </c>
      <c r="S5" s="47">
        <f t="shared" ref="S5:S9" si="4">P5*P5</f>
        <v>0</v>
      </c>
      <c r="T5" s="47">
        <f t="shared" ref="T5:T9" si="5">Q5*Q5</f>
        <v>0</v>
      </c>
      <c r="U5" s="47">
        <f t="shared" ref="U5:U9" si="6">SQRT(R5+S5+T5)</f>
        <v>0</v>
      </c>
      <c r="V5" s="47" t="e">
        <f>(1-U5/U$4)*100</f>
        <v>#DIV/0!</v>
      </c>
      <c r="W5" s="47" t="e">
        <f>(F5*100+((100-F5)*V5))/100</f>
        <v>#DIV/0!</v>
      </c>
      <c r="X5" s="49">
        <f>D5-D4</f>
        <v>104</v>
      </c>
      <c r="Y5" s="55"/>
      <c r="AA5" s="6"/>
    </row>
    <row r="6" spans="1:27" ht="16">
      <c r="A6" t="s">
        <v>143</v>
      </c>
      <c r="C6">
        <v>2</v>
      </c>
      <c r="D6" s="37">
        <v>42360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 t="e">
        <f t="shared" ref="V6:V9" si="7">(1-U6/U$4)*100</f>
        <v>#DIV/0!</v>
      </c>
      <c r="W6" s="47" t="e">
        <f t="shared" ref="W6:W9" si="8">(F6*100+((100-F6)*V6))/100</f>
        <v>#DIV/0!</v>
      </c>
      <c r="X6" s="49">
        <f t="shared" ref="X6:X9" si="9">D6-D5</f>
        <v>288</v>
      </c>
      <c r="Y6" s="55"/>
      <c r="AA6" s="6"/>
    </row>
    <row r="7" spans="1:27" ht="16">
      <c r="A7" t="s">
        <v>181</v>
      </c>
      <c r="B7" t="s">
        <v>182</v>
      </c>
      <c r="C7">
        <v>3</v>
      </c>
      <c r="D7" s="37">
        <v>43069</v>
      </c>
      <c r="E7">
        <v>13.757899999999999</v>
      </c>
      <c r="G7">
        <v>65.42</v>
      </c>
      <c r="H7">
        <v>17.04</v>
      </c>
      <c r="I7">
        <v>10.97</v>
      </c>
      <c r="J7" t="s">
        <v>39</v>
      </c>
      <c r="K7">
        <v>80.099999999999994</v>
      </c>
      <c r="L7">
        <v>14.52</v>
      </c>
      <c r="M7">
        <v>17.23</v>
      </c>
      <c r="O7">
        <f t="shared" si="0"/>
        <v>-14.679999999999993</v>
      </c>
      <c r="P7">
        <f t="shared" si="1"/>
        <v>2.5199999999999996</v>
      </c>
      <c r="Q7">
        <f t="shared" si="2"/>
        <v>-6.26</v>
      </c>
      <c r="R7">
        <f t="shared" si="3"/>
        <v>215.5023999999998</v>
      </c>
      <c r="S7" s="47">
        <f t="shared" si="4"/>
        <v>6.3503999999999978</v>
      </c>
      <c r="T7" s="47">
        <f t="shared" si="5"/>
        <v>39.187599999999996</v>
      </c>
      <c r="U7" s="47">
        <f t="shared" si="6"/>
        <v>16.156744721632506</v>
      </c>
      <c r="V7" s="47" t="e">
        <f t="shared" si="7"/>
        <v>#DIV/0!</v>
      </c>
      <c r="W7" s="47" t="e">
        <f t="shared" si="8"/>
        <v>#DIV/0!</v>
      </c>
      <c r="X7" s="49">
        <f t="shared" si="9"/>
        <v>709</v>
      </c>
      <c r="Y7" s="55"/>
      <c r="AA7" s="6"/>
    </row>
    <row r="8" spans="1:27" ht="16">
      <c r="A8" t="s">
        <v>143</v>
      </c>
      <c r="C8">
        <v>4</v>
      </c>
      <c r="D8" s="37">
        <v>43454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 t="e">
        <f t="shared" si="7"/>
        <v>#DIV/0!</v>
      </c>
      <c r="W8" s="47" t="e">
        <f t="shared" si="8"/>
        <v>#DIV/0!</v>
      </c>
      <c r="X8" s="49">
        <f t="shared" si="9"/>
        <v>385</v>
      </c>
      <c r="AA8" s="6"/>
    </row>
    <row r="9" spans="1:27" ht="16">
      <c r="A9" t="s">
        <v>143</v>
      </c>
      <c r="C9">
        <v>5</v>
      </c>
      <c r="D9" s="37">
        <v>44137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 t="e">
        <f t="shared" si="7"/>
        <v>#DIV/0!</v>
      </c>
      <c r="W9" s="47" t="e">
        <f t="shared" si="8"/>
        <v>#DIV/0!</v>
      </c>
      <c r="X9" s="49">
        <f t="shared" si="9"/>
        <v>683</v>
      </c>
      <c r="AA9" s="6"/>
    </row>
    <row r="10" spans="1:27">
      <c r="C10">
        <v>6</v>
      </c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D301-9717-E943-ACB2-26BE6BB81061}">
  <dimension ref="A1:AA36"/>
  <sheetViews>
    <sheetView topLeftCell="Q1" zoomScale="130" zoomScaleNormal="130" workbookViewId="0">
      <selection activeCell="W6" sqref="W6:W7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1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E2" s="45"/>
      <c r="O2" t="s">
        <v>24</v>
      </c>
      <c r="U2" t="s">
        <v>15</v>
      </c>
      <c r="Y2" s="54"/>
      <c r="Z2" s="2"/>
      <c r="AA2" s="5"/>
    </row>
    <row r="3" spans="1:27">
      <c r="E3" s="45"/>
      <c r="G3" t="s">
        <v>171</v>
      </c>
      <c r="H3" t="s">
        <v>8</v>
      </c>
      <c r="I3" t="s">
        <v>171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183</v>
      </c>
      <c r="B4" t="s">
        <v>184</v>
      </c>
      <c r="C4">
        <v>0</v>
      </c>
      <c r="D4" s="37">
        <v>42805</v>
      </c>
      <c r="E4" s="45">
        <v>68.393000000000001</v>
      </c>
      <c r="G4">
        <v>44.29</v>
      </c>
      <c r="H4">
        <v>22.42</v>
      </c>
      <c r="I4">
        <v>3.95</v>
      </c>
      <c r="J4" t="s">
        <v>69</v>
      </c>
      <c r="K4">
        <v>54.01</v>
      </c>
      <c r="L4">
        <v>17.440000000000001</v>
      </c>
      <c r="M4">
        <v>11.81</v>
      </c>
      <c r="O4">
        <f>G4-K4</f>
        <v>-9.7199999999999989</v>
      </c>
      <c r="P4">
        <f>H4-L4</f>
        <v>4.9800000000000004</v>
      </c>
      <c r="Q4">
        <f>I4-M4</f>
        <v>-7.86</v>
      </c>
      <c r="R4">
        <f>O4*O4</f>
        <v>94.478399999999979</v>
      </c>
      <c r="S4" s="47">
        <f>P4*P4</f>
        <v>24.800400000000003</v>
      </c>
      <c r="T4" s="47">
        <f>Q4*Q4</f>
        <v>61.779600000000002</v>
      </c>
      <c r="U4" s="47">
        <f>SQRT(R4+S4+T4)</f>
        <v>13.455794290936526</v>
      </c>
      <c r="Y4" s="54"/>
      <c r="AA4" s="6"/>
    </row>
    <row r="5" spans="1:27" ht="16">
      <c r="A5" t="s">
        <v>143</v>
      </c>
      <c r="C5">
        <v>1</v>
      </c>
      <c r="D5" s="37">
        <v>42861</v>
      </c>
      <c r="E5" s="45"/>
      <c r="F5" s="45">
        <f>(1-E5/E$4)*100</f>
        <v>100</v>
      </c>
      <c r="O5">
        <f t="shared" ref="O5:O36" si="0">G5-K5</f>
        <v>0</v>
      </c>
      <c r="P5">
        <f t="shared" ref="P5:P36" si="1">H5-L5</f>
        <v>0</v>
      </c>
      <c r="Q5">
        <f t="shared" ref="Q5:Q36" si="2">I5-M5</f>
        <v>0</v>
      </c>
      <c r="R5">
        <f t="shared" ref="R5:R36" si="3">O5*O5</f>
        <v>0</v>
      </c>
      <c r="S5" s="47">
        <f t="shared" ref="S5:S36" si="4">P5*P5</f>
        <v>0</v>
      </c>
      <c r="T5" s="47">
        <f t="shared" ref="T5:T36" si="5">Q5*Q5</f>
        <v>0</v>
      </c>
      <c r="U5" s="47">
        <f t="shared" ref="U5:U36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56</v>
      </c>
      <c r="Y5" s="55"/>
      <c r="AA5" s="6"/>
    </row>
    <row r="6" spans="1:27" ht="16">
      <c r="A6" t="s">
        <v>183</v>
      </c>
      <c r="B6" t="s">
        <v>184</v>
      </c>
      <c r="C6">
        <v>2</v>
      </c>
      <c r="D6" s="37">
        <v>42910</v>
      </c>
      <c r="E6" s="45" t="s">
        <v>273</v>
      </c>
      <c r="F6" s="45">
        <f t="shared" ref="F6:F21" si="7">(1-E6/E$4)*100</f>
        <v>5.3135554808240615</v>
      </c>
      <c r="G6">
        <v>52.62</v>
      </c>
      <c r="H6">
        <v>25.26</v>
      </c>
      <c r="I6">
        <v>8.1300000000000008</v>
      </c>
      <c r="J6" t="s">
        <v>69</v>
      </c>
      <c r="K6">
        <v>62.33</v>
      </c>
      <c r="L6">
        <v>21.86</v>
      </c>
      <c r="M6">
        <v>15.34</v>
      </c>
      <c r="O6">
        <f t="shared" si="0"/>
        <v>-9.7100000000000009</v>
      </c>
      <c r="P6">
        <f t="shared" si="1"/>
        <v>3.4000000000000021</v>
      </c>
      <c r="Q6">
        <f t="shared" si="2"/>
        <v>-7.2099999999999991</v>
      </c>
      <c r="R6">
        <f t="shared" si="3"/>
        <v>94.284100000000024</v>
      </c>
      <c r="S6" s="47">
        <f t="shared" si="4"/>
        <v>11.560000000000015</v>
      </c>
      <c r="T6" s="47">
        <f t="shared" si="5"/>
        <v>51.984099999999984</v>
      </c>
      <c r="U6" s="47">
        <f t="shared" si="6"/>
        <v>12.562969394215687</v>
      </c>
      <c r="V6" s="47">
        <f t="shared" ref="V6:V36" si="8">(1-U6/U$4)*100</f>
        <v>6.6352448426045152</v>
      </c>
      <c r="W6" s="47">
        <f t="shared" ref="W6:W36" si="9">(F6*100+((100-F6)*V6))/100</f>
        <v>11.596232907428268</v>
      </c>
      <c r="X6" s="47">
        <f t="shared" ref="X6:X35" si="10">D6-D5</f>
        <v>49</v>
      </c>
      <c r="Y6" s="56"/>
      <c r="AA6" s="6"/>
    </row>
    <row r="7" spans="1:27" ht="16">
      <c r="A7" t="s">
        <v>183</v>
      </c>
      <c r="B7" t="s">
        <v>184</v>
      </c>
      <c r="C7">
        <v>3</v>
      </c>
      <c r="D7" s="37">
        <v>42994</v>
      </c>
      <c r="E7" s="45" t="s">
        <v>274</v>
      </c>
      <c r="F7" s="45">
        <f t="shared" si="7"/>
        <v>8.4758674133317733</v>
      </c>
      <c r="G7">
        <v>53.74</v>
      </c>
      <c r="H7">
        <v>26.36</v>
      </c>
      <c r="I7">
        <v>9.27</v>
      </c>
      <c r="J7" t="s">
        <v>69</v>
      </c>
      <c r="K7">
        <v>61.83</v>
      </c>
      <c r="L7">
        <v>22.01</v>
      </c>
      <c r="M7">
        <v>17.760000000000002</v>
      </c>
      <c r="O7">
        <f t="shared" si="0"/>
        <v>-8.0899999999999963</v>
      </c>
      <c r="P7">
        <f t="shared" si="1"/>
        <v>4.3499999999999979</v>
      </c>
      <c r="Q7">
        <f t="shared" si="2"/>
        <v>-8.490000000000002</v>
      </c>
      <c r="R7">
        <f t="shared" si="3"/>
        <v>65.44809999999994</v>
      </c>
      <c r="S7" s="47">
        <f t="shared" si="4"/>
        <v>18.922499999999982</v>
      </c>
      <c r="T7" s="47">
        <f t="shared" si="5"/>
        <v>72.08010000000003</v>
      </c>
      <c r="U7" s="47">
        <f t="shared" si="6"/>
        <v>12.508025423702973</v>
      </c>
      <c r="V7" s="47">
        <f t="shared" si="8"/>
        <v>7.0435742903110938</v>
      </c>
      <c r="W7" s="47">
        <f t="shared" si="9"/>
        <v>14.922437685636574</v>
      </c>
      <c r="X7" s="47">
        <f t="shared" si="10"/>
        <v>84</v>
      </c>
      <c r="Y7" s="55">
        <f t="shared" ref="Y7" si="11">(1-E7/E6)*100</f>
        <v>3.3397726026847208</v>
      </c>
      <c r="Z7">
        <f t="shared" ref="Z7" si="12">(1-U7/U6)*100</f>
        <v>0.43734859799954284</v>
      </c>
      <c r="AA7" s="6">
        <f>(Y7*100+((100-Y7)*Z7))/100</f>
        <v>3.7625147520300493</v>
      </c>
    </row>
    <row r="8" spans="1:27" ht="16">
      <c r="A8" t="s">
        <v>143</v>
      </c>
      <c r="C8">
        <v>4</v>
      </c>
      <c r="D8" s="37">
        <v>43036</v>
      </c>
      <c r="E8" s="45"/>
      <c r="F8" s="45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42</v>
      </c>
      <c r="Y8" s="55"/>
      <c r="AA8" s="6"/>
    </row>
    <row r="9" spans="1:27" ht="16">
      <c r="A9" t="s">
        <v>143</v>
      </c>
      <c r="C9">
        <v>5</v>
      </c>
      <c r="D9" s="37">
        <v>43091</v>
      </c>
      <c r="E9" s="45"/>
      <c r="F9" s="45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55</v>
      </c>
      <c r="Y9" s="55"/>
      <c r="AA9" s="6"/>
    </row>
    <row r="10" spans="1:27" ht="16">
      <c r="A10" t="s">
        <v>143</v>
      </c>
      <c r="C10">
        <v>6</v>
      </c>
      <c r="D10" s="37">
        <v>43127</v>
      </c>
      <c r="E10" s="45"/>
      <c r="F10" s="45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36</v>
      </c>
      <c r="Y10" s="55"/>
      <c r="AA10" s="6"/>
    </row>
    <row r="11" spans="1:27" ht="16">
      <c r="A11" t="s">
        <v>143</v>
      </c>
      <c r="C11">
        <v>7</v>
      </c>
      <c r="D11" s="37">
        <v>43162</v>
      </c>
      <c r="E11" s="45"/>
      <c r="F11" s="45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35</v>
      </c>
      <c r="Y11" s="55"/>
      <c r="AA11" s="6"/>
    </row>
    <row r="12" spans="1:27" ht="16">
      <c r="A12" t="s">
        <v>143</v>
      </c>
      <c r="C12">
        <v>8</v>
      </c>
      <c r="D12" s="37">
        <v>43204</v>
      </c>
      <c r="E12" s="45"/>
      <c r="F12" s="45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42</v>
      </c>
      <c r="Y12" s="55"/>
      <c r="AA12" s="6"/>
    </row>
    <row r="13" spans="1:27" ht="16">
      <c r="A13" t="s">
        <v>143</v>
      </c>
      <c r="C13">
        <v>9</v>
      </c>
      <c r="D13" s="37">
        <v>43246</v>
      </c>
      <c r="E13" s="45"/>
      <c r="F13" s="45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42</v>
      </c>
      <c r="Y13" s="55"/>
      <c r="AA13" s="6"/>
    </row>
    <row r="14" spans="1:27" ht="16">
      <c r="A14" t="s">
        <v>143</v>
      </c>
      <c r="C14">
        <v>10</v>
      </c>
      <c r="D14" s="37">
        <v>43365</v>
      </c>
      <c r="E14" s="45"/>
      <c r="F14" s="45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119</v>
      </c>
      <c r="Y14" s="55"/>
      <c r="AA14" s="6"/>
    </row>
    <row r="15" spans="1:27" ht="16">
      <c r="A15" t="s">
        <v>143</v>
      </c>
      <c r="C15">
        <v>11</v>
      </c>
      <c r="D15" s="37">
        <v>43400</v>
      </c>
      <c r="E15" s="45"/>
      <c r="F15" s="4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43428</v>
      </c>
      <c r="E16" s="45"/>
      <c r="F16" s="45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28</v>
      </c>
      <c r="Y16" s="55"/>
      <c r="AA16" s="6"/>
    </row>
    <row r="17" spans="1:27" ht="16">
      <c r="A17" t="s">
        <v>143</v>
      </c>
      <c r="C17">
        <v>13</v>
      </c>
      <c r="D17" s="37">
        <v>43456</v>
      </c>
      <c r="E17" s="45"/>
      <c r="F17" s="45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28</v>
      </c>
      <c r="Y17" s="55"/>
      <c r="AA17" s="6"/>
    </row>
    <row r="18" spans="1:27" ht="16">
      <c r="A18" t="s">
        <v>143</v>
      </c>
      <c r="C18">
        <v>14</v>
      </c>
      <c r="D18" s="37">
        <v>43491</v>
      </c>
      <c r="E18" s="45"/>
      <c r="F18" s="45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35</v>
      </c>
      <c r="Y18" s="55"/>
      <c r="AA18" s="6"/>
    </row>
    <row r="19" spans="1:27" ht="16">
      <c r="A19" t="s">
        <v>143</v>
      </c>
      <c r="C19">
        <v>15</v>
      </c>
      <c r="D19" s="37">
        <v>43526</v>
      </c>
      <c r="E19" s="45"/>
      <c r="F19" s="45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43560</v>
      </c>
      <c r="E20" s="45"/>
      <c r="F20" s="45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34</v>
      </c>
      <c r="Y20" s="55"/>
    </row>
    <row r="21" spans="1:27" ht="16">
      <c r="A21" t="s">
        <v>183</v>
      </c>
      <c r="B21" t="s">
        <v>184</v>
      </c>
      <c r="C21">
        <v>17</v>
      </c>
      <c r="D21" s="37">
        <v>43593</v>
      </c>
      <c r="E21" s="45" t="s">
        <v>275</v>
      </c>
      <c r="F21" s="45">
        <f t="shared" si="7"/>
        <v>16.627432631994498</v>
      </c>
      <c r="G21">
        <v>44.99</v>
      </c>
      <c r="H21">
        <v>25.49</v>
      </c>
      <c r="I21">
        <v>9.2899999999999991</v>
      </c>
      <c r="J21" t="s">
        <v>69</v>
      </c>
      <c r="K21">
        <v>58.01</v>
      </c>
      <c r="L21">
        <v>23.41</v>
      </c>
      <c r="M21">
        <v>16.809999999999999</v>
      </c>
      <c r="O21">
        <f t="shared" si="0"/>
        <v>-13.019999999999996</v>
      </c>
      <c r="P21">
        <f t="shared" si="1"/>
        <v>2.0799999999999983</v>
      </c>
      <c r="Q21">
        <f t="shared" si="2"/>
        <v>-7.52</v>
      </c>
      <c r="R21">
        <f t="shared" si="3"/>
        <v>169.52039999999991</v>
      </c>
      <c r="S21" s="47">
        <f t="shared" si="4"/>
        <v>4.3263999999999925</v>
      </c>
      <c r="T21" s="47">
        <f t="shared" si="5"/>
        <v>56.550399999999996</v>
      </c>
      <c r="U21" s="47">
        <f t="shared" si="6"/>
        <v>15.178840535429572</v>
      </c>
      <c r="V21" s="47">
        <f t="shared" si="8"/>
        <v>-12.805236221942295</v>
      </c>
      <c r="W21" s="47">
        <f t="shared" si="9"/>
        <v>5.9513784362234148</v>
      </c>
      <c r="X21" s="47">
        <f t="shared" si="10"/>
        <v>33</v>
      </c>
      <c r="Y21" s="56"/>
    </row>
    <row r="22" spans="1:27" ht="16">
      <c r="A22" t="s">
        <v>143</v>
      </c>
      <c r="C22">
        <v>18</v>
      </c>
      <c r="D22" s="37">
        <v>43735</v>
      </c>
      <c r="E22" s="45"/>
      <c r="O22">
        <f>G22-K22</f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142</v>
      </c>
    </row>
    <row r="23" spans="1:27" ht="16">
      <c r="A23" t="s">
        <v>143</v>
      </c>
      <c r="C23">
        <v>19</v>
      </c>
      <c r="D23" s="37">
        <v>43768</v>
      </c>
      <c r="E23" s="45"/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33</v>
      </c>
    </row>
    <row r="24" spans="1:27" ht="16">
      <c r="A24" t="s">
        <v>143</v>
      </c>
      <c r="C24">
        <v>20</v>
      </c>
      <c r="D24" s="37">
        <v>43819</v>
      </c>
      <c r="E24" s="45"/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51</v>
      </c>
    </row>
    <row r="25" spans="1:27" ht="16">
      <c r="A25" t="s">
        <v>143</v>
      </c>
      <c r="C25">
        <v>21</v>
      </c>
      <c r="D25" s="37">
        <v>43852</v>
      </c>
      <c r="E25" s="45"/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33</v>
      </c>
    </row>
    <row r="26" spans="1:27" ht="16">
      <c r="A26" t="s">
        <v>143</v>
      </c>
      <c r="C26">
        <v>22</v>
      </c>
      <c r="D26" s="37">
        <v>43890</v>
      </c>
      <c r="E26" s="45"/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>
        <f t="shared" si="10"/>
        <v>38</v>
      </c>
    </row>
    <row r="27" spans="1:27" ht="16">
      <c r="A27" t="s">
        <v>143</v>
      </c>
      <c r="C27">
        <v>23</v>
      </c>
      <c r="D27" s="37">
        <v>43925</v>
      </c>
      <c r="E27" s="45"/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>
        <f t="shared" si="10"/>
        <v>35</v>
      </c>
    </row>
    <row r="28" spans="1:27" ht="16">
      <c r="A28" t="s">
        <v>143</v>
      </c>
      <c r="C28">
        <v>24</v>
      </c>
      <c r="D28" s="37">
        <v>43960</v>
      </c>
      <c r="E28" s="45"/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>
        <f t="shared" si="10"/>
        <v>35</v>
      </c>
    </row>
    <row r="29" spans="1:27" ht="16">
      <c r="A29" t="s">
        <v>143</v>
      </c>
      <c r="C29">
        <v>25</v>
      </c>
      <c r="D29" s="37">
        <v>43988</v>
      </c>
      <c r="E29" s="45"/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>
        <f t="shared" si="10"/>
        <v>28</v>
      </c>
    </row>
    <row r="30" spans="1:27" ht="16">
      <c r="A30" t="s">
        <v>143</v>
      </c>
      <c r="C30">
        <v>26</v>
      </c>
      <c r="D30" s="37">
        <v>44095</v>
      </c>
      <c r="E30" s="45"/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>
        <f t="shared" si="10"/>
        <v>107</v>
      </c>
    </row>
    <row r="31" spans="1:27" ht="16">
      <c r="A31" t="s">
        <v>143</v>
      </c>
      <c r="C31">
        <v>27</v>
      </c>
      <c r="D31" s="37">
        <v>44148</v>
      </c>
      <c r="E31" s="45"/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>
        <f t="shared" si="10"/>
        <v>53</v>
      </c>
    </row>
    <row r="32" spans="1:27" ht="16">
      <c r="A32" t="s">
        <v>143</v>
      </c>
      <c r="C32">
        <v>28</v>
      </c>
      <c r="D32" s="37">
        <v>44186</v>
      </c>
      <c r="E32" s="45"/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>
        <f t="shared" si="10"/>
        <v>38</v>
      </c>
    </row>
    <row r="33" spans="1:24" ht="16">
      <c r="A33" t="s">
        <v>143</v>
      </c>
      <c r="C33">
        <v>29</v>
      </c>
      <c r="D33" s="37">
        <v>44231</v>
      </c>
      <c r="E33" s="45"/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>
        <f t="shared" si="10"/>
        <v>45</v>
      </c>
    </row>
    <row r="34" spans="1:24" ht="16">
      <c r="A34" t="s">
        <v>143</v>
      </c>
      <c r="C34">
        <v>30</v>
      </c>
      <c r="D34" s="37">
        <v>44259</v>
      </c>
      <c r="E34" s="45"/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>
        <f t="shared" si="10"/>
        <v>28</v>
      </c>
    </row>
    <row r="35" spans="1:24" ht="16">
      <c r="A35" t="s">
        <v>143</v>
      </c>
      <c r="C35">
        <v>31</v>
      </c>
      <c r="D35" s="37">
        <v>44287</v>
      </c>
      <c r="E35" s="45"/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28</v>
      </c>
    </row>
    <row r="36" spans="1:24" ht="16">
      <c r="C36">
        <v>32</v>
      </c>
      <c r="E36" s="45"/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58E9-195E-47F2-A9C6-495102A6584C}">
  <dimension ref="A1:AH16"/>
  <sheetViews>
    <sheetView topLeftCell="V1" zoomScale="150" zoomScaleNormal="150" workbookViewId="0">
      <selection activeCell="W5" sqref="W5: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41</v>
      </c>
      <c r="B4" s="11" t="s">
        <v>129</v>
      </c>
      <c r="C4" s="11">
        <v>0</v>
      </c>
      <c r="D4" s="33">
        <v>41548</v>
      </c>
      <c r="E4" s="10">
        <v>15.6205</v>
      </c>
      <c r="G4" s="10">
        <v>46.68</v>
      </c>
      <c r="H4" s="10">
        <v>13.84</v>
      </c>
      <c r="I4" s="10">
        <v>13.93</v>
      </c>
      <c r="J4" s="11" t="s">
        <v>21</v>
      </c>
      <c r="K4" s="10">
        <v>59.08</v>
      </c>
      <c r="L4" s="10">
        <v>13.35</v>
      </c>
      <c r="M4" s="10">
        <v>17.940000000000001</v>
      </c>
      <c r="N4" s="13">
        <v>0</v>
      </c>
      <c r="O4">
        <f>G4-K4</f>
        <v>-12.399999999999999</v>
      </c>
      <c r="P4">
        <f>H4-L4</f>
        <v>0.49000000000000021</v>
      </c>
      <c r="Q4">
        <f>I4-M4</f>
        <v>-4.0100000000000016</v>
      </c>
      <c r="R4">
        <f>O4*O4</f>
        <v>153.75999999999996</v>
      </c>
      <c r="S4">
        <f t="shared" ref="S4:T16" si="0">P4*P4</f>
        <v>0.2401000000000002</v>
      </c>
      <c r="T4">
        <f t="shared" si="0"/>
        <v>16.080100000000012</v>
      </c>
      <c r="U4">
        <f>SQRT(R4+S4+T4)</f>
        <v>13.041479977364531</v>
      </c>
      <c r="W4" s="6"/>
      <c r="X4" s="6"/>
      <c r="Y4" s="3">
        <f>I4-M4</f>
        <v>-4.0100000000000016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16.080100000000012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41</v>
      </c>
      <c r="B5" s="11" t="s">
        <v>129</v>
      </c>
      <c r="C5" s="11">
        <v>1</v>
      </c>
      <c r="D5" s="33">
        <v>41586</v>
      </c>
      <c r="E5" s="15">
        <v>14.1256</v>
      </c>
      <c r="F5" s="18">
        <f>(1-E5/E4)*100</f>
        <v>9.5701161934637184</v>
      </c>
      <c r="G5" s="10">
        <v>46.1</v>
      </c>
      <c r="H5" s="10">
        <v>13.64</v>
      </c>
      <c r="I5" s="10">
        <v>13.16</v>
      </c>
      <c r="J5" s="11" t="s">
        <v>21</v>
      </c>
      <c r="K5" s="10">
        <v>57.3</v>
      </c>
      <c r="L5" s="10">
        <v>13.13</v>
      </c>
      <c r="M5" s="10">
        <v>14.92</v>
      </c>
      <c r="O5">
        <f t="shared" ref="O5:Q16" si="3">G5-K5</f>
        <v>-11.199999999999996</v>
      </c>
      <c r="P5">
        <f t="shared" si="3"/>
        <v>0.50999999999999979</v>
      </c>
      <c r="Q5">
        <f t="shared" si="3"/>
        <v>-1.7599999999999998</v>
      </c>
      <c r="R5">
        <f t="shared" ref="R5:T13" si="4">O5*O5</f>
        <v>125.4399999999999</v>
      </c>
      <c r="S5">
        <f t="shared" si="0"/>
        <v>0.26009999999999978</v>
      </c>
      <c r="T5">
        <f t="shared" si="0"/>
        <v>3.0975999999999995</v>
      </c>
      <c r="U5">
        <f t="shared" ref="U5:U14" si="5">SQRT(R5+S5+T5)</f>
        <v>11.348907436401086</v>
      </c>
      <c r="V5">
        <f>(1-U5/U$4)*100</f>
        <v>12.978377790719776</v>
      </c>
      <c r="W5" s="6">
        <f t="shared" ref="W5:W16" si="6">(F5*100+((100-F5)*V5))/100</f>
        <v>21.30644814958492</v>
      </c>
      <c r="X5" s="6">
        <f>D5-D4</f>
        <v>38</v>
      </c>
      <c r="Y5" s="3">
        <f>I5-M4</f>
        <v>-4.7800000000000011</v>
      </c>
      <c r="Z5" s="3" t="e">
        <f>#REF!*#REF!</f>
        <v>#REF!</v>
      </c>
      <c r="AA5" s="3" t="e">
        <f>#REF!*#REF!</f>
        <v>#REF!</v>
      </c>
      <c r="AB5" s="3">
        <f t="shared" si="1"/>
        <v>22.848400000000012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>(1-E5/E4)*100</f>
        <v>9.5701161934637184</v>
      </c>
      <c r="AG5">
        <f>(1-U5/U4)*100</f>
        <v>12.978377790719776</v>
      </c>
      <c r="AH5" s="6">
        <f>(AF5*100+((100-AF5)*AG5))/100</f>
        <v>21.30644814958492</v>
      </c>
    </row>
    <row r="6" spans="1:34" ht="16">
      <c r="A6" s="11" t="s">
        <v>41</v>
      </c>
      <c r="B6" s="11" t="s">
        <v>129</v>
      </c>
      <c r="C6" s="11">
        <v>2</v>
      </c>
      <c r="D6" s="33">
        <v>41614</v>
      </c>
      <c r="E6" s="10">
        <v>9.5279199999999999</v>
      </c>
      <c r="F6" s="18">
        <f>(1-E6/E4)*100</f>
        <v>39.003745078582632</v>
      </c>
      <c r="G6" s="10">
        <v>49.18</v>
      </c>
      <c r="H6" s="10">
        <v>14.34</v>
      </c>
      <c r="I6" s="10">
        <v>14.07</v>
      </c>
      <c r="J6" s="11" t="s">
        <v>21</v>
      </c>
      <c r="K6" s="10">
        <v>58.27</v>
      </c>
      <c r="L6" s="10">
        <v>13.08</v>
      </c>
      <c r="M6" s="10">
        <v>15.49</v>
      </c>
      <c r="O6">
        <f>G6-K6</f>
        <v>-9.0900000000000034</v>
      </c>
      <c r="P6">
        <f t="shared" si="3"/>
        <v>1.2599999999999998</v>
      </c>
      <c r="Q6">
        <f t="shared" si="3"/>
        <v>-1.42</v>
      </c>
      <c r="R6">
        <f t="shared" si="4"/>
        <v>82.62810000000006</v>
      </c>
      <c r="S6">
        <f t="shared" si="0"/>
        <v>1.5875999999999995</v>
      </c>
      <c r="T6">
        <f t="shared" si="0"/>
        <v>2.0164</v>
      </c>
      <c r="U6">
        <f t="shared" si="5"/>
        <v>9.286124056892632</v>
      </c>
      <c r="V6">
        <f t="shared" ref="V6:V8" si="8">(1-U6/U$4)*100</f>
        <v>28.795473573473942</v>
      </c>
      <c r="W6" s="6">
        <f t="shared" si="6"/>
        <v>56.56790554528817</v>
      </c>
      <c r="X6" s="6">
        <f t="shared" ref="X6:X8" si="9">D6-D5</f>
        <v>28</v>
      </c>
      <c r="Y6" s="3">
        <f>I6-M4</f>
        <v>-3.870000000000001</v>
      </c>
      <c r="Z6" s="3" t="e">
        <f>#REF!*#REF!</f>
        <v>#REF!</v>
      </c>
      <c r="AA6" s="3" t="e">
        <f>#REF!*#REF!</f>
        <v>#REF!</v>
      </c>
      <c r="AB6" s="3">
        <f t="shared" si="1"/>
        <v>14.976900000000008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>(1-E6/E5)*100</f>
        <v>32.548564308772733</v>
      </c>
      <c r="AG6">
        <f t="shared" ref="AG6:AG8" si="10">(1-U6/U5)*100</f>
        <v>18.176052550152743</v>
      </c>
      <c r="AH6" s="6">
        <f t="shared" ref="AH6:AH8" si="11">(AF6*100+((100-AF6)*AG6))/100</f>
        <v>44.808572705842693</v>
      </c>
    </row>
    <row r="7" spans="1:34" ht="16">
      <c r="A7" s="11" t="s">
        <v>41</v>
      </c>
      <c r="B7" s="11" t="s">
        <v>129</v>
      </c>
      <c r="C7" s="11">
        <v>3</v>
      </c>
      <c r="D7" s="33">
        <v>41670</v>
      </c>
      <c r="E7" s="10">
        <v>9.0274300000000007</v>
      </c>
      <c r="F7">
        <f>(1-E7/E4)*100</f>
        <v>42.207803847508075</v>
      </c>
      <c r="G7" s="10">
        <v>49.93</v>
      </c>
      <c r="H7" s="10">
        <v>11.61</v>
      </c>
      <c r="I7" s="10">
        <v>12.68</v>
      </c>
      <c r="J7" s="11" t="s">
        <v>21</v>
      </c>
      <c r="K7" s="10">
        <v>62.81</v>
      </c>
      <c r="L7" s="10">
        <v>9.23</v>
      </c>
      <c r="M7" s="10">
        <v>16.11</v>
      </c>
      <c r="O7">
        <f t="shared" si="3"/>
        <v>-12.880000000000003</v>
      </c>
      <c r="P7">
        <f t="shared" si="3"/>
        <v>2.379999999999999</v>
      </c>
      <c r="Q7">
        <f t="shared" si="3"/>
        <v>-3.4299999999999997</v>
      </c>
      <c r="R7">
        <f t="shared" si="4"/>
        <v>165.89440000000008</v>
      </c>
      <c r="S7">
        <f t="shared" si="0"/>
        <v>5.6643999999999952</v>
      </c>
      <c r="T7">
        <f t="shared" si="0"/>
        <v>11.764899999999997</v>
      </c>
      <c r="U7">
        <f t="shared" si="5"/>
        <v>13.539708268644494</v>
      </c>
      <c r="V7">
        <f t="shared" si="8"/>
        <v>-3.8203355151770646</v>
      </c>
      <c r="W7" s="6">
        <f t="shared" si="6"/>
        <v>39.999948052893636</v>
      </c>
      <c r="X7" s="6">
        <f t="shared" si="9"/>
        <v>56</v>
      </c>
      <c r="Y7" s="3">
        <f>I7-M4</f>
        <v>-5.2600000000000016</v>
      </c>
      <c r="Z7" s="3" t="e">
        <f>#REF!*#REF!</f>
        <v>#REF!</v>
      </c>
      <c r="AA7" s="3" t="e">
        <f>#REF!*#REF!</f>
        <v>#REF!</v>
      </c>
      <c r="AB7" s="3">
        <f t="shared" si="1"/>
        <v>27.667600000000018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ref="AF7:AF8" si="12">(1-E7/E6)*100</f>
        <v>5.2528778579165163</v>
      </c>
      <c r="AG7">
        <f t="shared" si="10"/>
        <v>-45.805808598848486</v>
      </c>
      <c r="AH7" s="6">
        <f t="shared" si="11"/>
        <v>-38.146807563403435</v>
      </c>
    </row>
    <row r="8" spans="1:34" ht="16">
      <c r="A8" s="11" t="s">
        <v>41</v>
      </c>
      <c r="B8" s="11" t="s">
        <v>129</v>
      </c>
      <c r="C8" s="11">
        <v>4</v>
      </c>
      <c r="D8" s="33">
        <v>41712</v>
      </c>
      <c r="E8" s="10">
        <v>8.8121799999999997</v>
      </c>
      <c r="F8">
        <f>(1-E8/E4)*100</f>
        <v>43.585800710604659</v>
      </c>
      <c r="G8" s="10">
        <v>49.74</v>
      </c>
      <c r="H8" s="10">
        <v>14.98</v>
      </c>
      <c r="I8" s="10">
        <v>11.04</v>
      </c>
      <c r="J8" s="11" t="s">
        <v>21</v>
      </c>
      <c r="K8" s="10">
        <v>65.12</v>
      </c>
      <c r="L8" s="10">
        <v>11.2</v>
      </c>
      <c r="M8" s="10">
        <v>13.33</v>
      </c>
      <c r="O8">
        <f t="shared" si="3"/>
        <v>-15.380000000000003</v>
      </c>
      <c r="P8">
        <f t="shared" si="3"/>
        <v>3.7800000000000011</v>
      </c>
      <c r="Q8">
        <f t="shared" si="3"/>
        <v>-2.2900000000000009</v>
      </c>
      <c r="R8">
        <f t="shared" si="4"/>
        <v>236.54440000000008</v>
      </c>
      <c r="S8">
        <f t="shared" si="0"/>
        <v>14.288400000000008</v>
      </c>
      <c r="T8">
        <f t="shared" si="0"/>
        <v>5.244100000000004</v>
      </c>
      <c r="U8">
        <f t="shared" si="5"/>
        <v>16.00240294455805</v>
      </c>
      <c r="V8">
        <f t="shared" si="8"/>
        <v>-22.703887690144441</v>
      </c>
      <c r="W8" s="6">
        <f t="shared" si="6"/>
        <v>30.777584262646076</v>
      </c>
      <c r="X8" s="6">
        <f t="shared" si="9"/>
        <v>42</v>
      </c>
      <c r="Y8" s="3">
        <f>I8-M4</f>
        <v>-6.9000000000000021</v>
      </c>
      <c r="Z8" s="3" t="e">
        <f>#REF!*#REF!</f>
        <v>#REF!</v>
      </c>
      <c r="AA8" s="3" t="e">
        <f>#REF!*#REF!</f>
        <v>#REF!</v>
      </c>
      <c r="AB8" s="3">
        <f t="shared" si="1"/>
        <v>47.610000000000028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12"/>
        <v>2.3843995467148549</v>
      </c>
      <c r="AG8">
        <f t="shared" si="10"/>
        <v>-18.188683441700949</v>
      </c>
      <c r="AH8" s="6">
        <f t="shared" si="11"/>
        <v>-15.370593009448775</v>
      </c>
    </row>
    <row r="9" spans="1:34" ht="16">
      <c r="C9" s="11">
        <v>4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4"/>
        <v>0</v>
      </c>
      <c r="S9">
        <f t="shared" si="4"/>
        <v>0</v>
      </c>
      <c r="T9">
        <f t="shared" si="4"/>
        <v>0</v>
      </c>
      <c r="U9">
        <f>SQRT(R9+S9+T9)</f>
        <v>0</v>
      </c>
      <c r="V9">
        <f>(1-U9/U4)*100</f>
        <v>100</v>
      </c>
      <c r="W9" s="6">
        <f t="shared" si="6"/>
        <v>100</v>
      </c>
      <c r="X9" s="6"/>
      <c r="Y9" s="3">
        <f>I9-M4</f>
        <v>-17.940000000000001</v>
      </c>
      <c r="Z9" s="3" t="e">
        <f>#REF!*#REF!</f>
        <v>#REF!</v>
      </c>
      <c r="AA9" s="3" t="e">
        <f>#REF!*#REF!</f>
        <v>#REF!</v>
      </c>
      <c r="AB9" s="3">
        <f>Y9*Y9</f>
        <v>321.84360000000004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47"/>
      <c r="AH9" s="6"/>
    </row>
    <row r="10" spans="1:34" ht="16">
      <c r="O10">
        <f t="shared" si="3"/>
        <v>0</v>
      </c>
      <c r="P10">
        <f t="shared" si="3"/>
        <v>0</v>
      </c>
      <c r="Q10">
        <f t="shared" si="3"/>
        <v>0</v>
      </c>
      <c r="R10">
        <f t="shared" si="4"/>
        <v>0</v>
      </c>
      <c r="S10">
        <f t="shared" si="4"/>
        <v>0</v>
      </c>
      <c r="T10">
        <f t="shared" si="4"/>
        <v>0</v>
      </c>
      <c r="U10">
        <f>SQRT(R10+S10+T10)</f>
        <v>0</v>
      </c>
      <c r="V10">
        <f>(1-U10/U4)*100</f>
        <v>100</v>
      </c>
      <c r="W10" s="6">
        <f t="shared" si="6"/>
        <v>100</v>
      </c>
      <c r="X10" s="6"/>
      <c r="Y10" s="3">
        <f>I10-M4</f>
        <v>-17.940000000000001</v>
      </c>
      <c r="Z10" s="3" t="e">
        <f>#REF!*#REF!</f>
        <v>#REF!</v>
      </c>
      <c r="AA10" s="3" t="e">
        <f>#REF!*#REF!</f>
        <v>#REF!</v>
      </c>
      <c r="AB10" s="3">
        <f>Y10*Y10</f>
        <v>321.84360000000004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47"/>
      <c r="AH10" s="6"/>
    </row>
    <row r="11" spans="1:34" ht="16">
      <c r="O11">
        <f t="shared" si="3"/>
        <v>0</v>
      </c>
      <c r="P11">
        <f t="shared" si="3"/>
        <v>0</v>
      </c>
      <c r="Q11">
        <f t="shared" si="3"/>
        <v>0</v>
      </c>
      <c r="R11">
        <f t="shared" si="4"/>
        <v>0</v>
      </c>
      <c r="S11">
        <f t="shared" si="0"/>
        <v>0</v>
      </c>
      <c r="T11">
        <f t="shared" si="0"/>
        <v>0</v>
      </c>
      <c r="U11">
        <f t="shared" si="5"/>
        <v>0</v>
      </c>
      <c r="V11">
        <f>(1-U11/U4)*100</f>
        <v>100</v>
      </c>
      <c r="W11" s="6">
        <f t="shared" si="6"/>
        <v>100</v>
      </c>
      <c r="X11" s="6"/>
      <c r="Y11" s="3">
        <f>I11-M4</f>
        <v>-17.940000000000001</v>
      </c>
      <c r="Z11" s="3" t="e">
        <f>#REF!*#REF!</f>
        <v>#REF!</v>
      </c>
      <c r="AA11" s="3" t="e">
        <f>#REF!*#REF!</f>
        <v>#REF!</v>
      </c>
      <c r="AB11" s="3">
        <f t="shared" si="1"/>
        <v>321.84360000000004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47"/>
      <c r="AH11" s="6"/>
    </row>
    <row r="12" spans="1:34" ht="16">
      <c r="O12">
        <f t="shared" si="3"/>
        <v>0</v>
      </c>
      <c r="P12">
        <f t="shared" si="3"/>
        <v>0</v>
      </c>
      <c r="Q12">
        <f t="shared" si="3"/>
        <v>0</v>
      </c>
      <c r="R12">
        <f t="shared" si="4"/>
        <v>0</v>
      </c>
      <c r="S12">
        <f t="shared" si="0"/>
        <v>0</v>
      </c>
      <c r="T12">
        <f t="shared" si="0"/>
        <v>0</v>
      </c>
      <c r="U12">
        <f t="shared" si="5"/>
        <v>0</v>
      </c>
      <c r="V12">
        <f>(1-U12/U4)*100</f>
        <v>100</v>
      </c>
      <c r="W12" s="6">
        <f t="shared" si="6"/>
        <v>100</v>
      </c>
      <c r="X12" s="6"/>
      <c r="Y12" s="3">
        <f>I12-M4</f>
        <v>-17.940000000000001</v>
      </c>
      <c r="Z12" s="3" t="e">
        <f>#REF!*#REF!</f>
        <v>#REF!</v>
      </c>
      <c r="AA12" s="3" t="e">
        <f>#REF!*#REF!</f>
        <v>#REF!</v>
      </c>
      <c r="AB12" s="3">
        <f t="shared" si="1"/>
        <v>321.84360000000004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47"/>
      <c r="AH12" s="6"/>
    </row>
    <row r="13" spans="1:34" ht="16">
      <c r="O13">
        <f>G13-K13</f>
        <v>0</v>
      </c>
      <c r="P13">
        <f t="shared" si="3"/>
        <v>0</v>
      </c>
      <c r="Q13">
        <f t="shared" si="3"/>
        <v>0</v>
      </c>
      <c r="R13">
        <f t="shared" si="4"/>
        <v>0</v>
      </c>
      <c r="S13">
        <f t="shared" si="0"/>
        <v>0</v>
      </c>
      <c r="T13">
        <f t="shared" si="0"/>
        <v>0</v>
      </c>
      <c r="U13">
        <f t="shared" si="5"/>
        <v>0</v>
      </c>
      <c r="V13">
        <f>(1-U13/U4)*100</f>
        <v>100</v>
      </c>
      <c r="W13" s="6">
        <f t="shared" si="6"/>
        <v>100</v>
      </c>
      <c r="X13" s="6"/>
      <c r="Y13" s="3">
        <f>I13-M4</f>
        <v>-17.940000000000001</v>
      </c>
      <c r="Z13" s="3" t="e">
        <f>#REF!*#REF!</f>
        <v>#REF!</v>
      </c>
      <c r="AA13" s="3" t="e">
        <f>#REF!*#REF!</f>
        <v>#REF!</v>
      </c>
      <c r="AB13" s="3">
        <f t="shared" si="1"/>
        <v>321.84360000000004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47"/>
      <c r="AH13" s="6"/>
    </row>
    <row r="14" spans="1:34" ht="16">
      <c r="O14">
        <f t="shared" si="3"/>
        <v>0</v>
      </c>
      <c r="P14">
        <f t="shared" si="3"/>
        <v>0</v>
      </c>
      <c r="Q14">
        <f t="shared" si="3"/>
        <v>0</v>
      </c>
      <c r="R14">
        <f>O14*O14</f>
        <v>0</v>
      </c>
      <c r="S14">
        <f t="shared" si="0"/>
        <v>0</v>
      </c>
      <c r="T14">
        <f t="shared" si="0"/>
        <v>0</v>
      </c>
      <c r="U14">
        <f t="shared" si="5"/>
        <v>0</v>
      </c>
      <c r="V14">
        <f>(1-U14/U4)*100</f>
        <v>100</v>
      </c>
      <c r="W14" s="6">
        <f t="shared" si="6"/>
        <v>100</v>
      </c>
      <c r="X14" s="6"/>
      <c r="Y14" s="3">
        <f>I14-M4</f>
        <v>-17.940000000000001</v>
      </c>
      <c r="Z14" s="3" t="e">
        <f>#REF!*#REF!</f>
        <v>#REF!</v>
      </c>
      <c r="AA14" s="3" t="e">
        <f>#REF!*#REF!</f>
        <v>#REF!</v>
      </c>
      <c r="AB14" s="3">
        <f t="shared" si="1"/>
        <v>321.84360000000004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47"/>
      <c r="AH14" s="6"/>
    </row>
    <row r="15" spans="1:34" ht="16">
      <c r="O15">
        <f t="shared" si="3"/>
        <v>0</v>
      </c>
      <c r="P15">
        <f t="shared" si="3"/>
        <v>0</v>
      </c>
      <c r="Q15">
        <f t="shared" si="3"/>
        <v>0</v>
      </c>
      <c r="R15">
        <f>O15*O15</f>
        <v>0</v>
      </c>
      <c r="S15">
        <f t="shared" si="0"/>
        <v>0</v>
      </c>
      <c r="T15">
        <f t="shared" si="0"/>
        <v>0</v>
      </c>
      <c r="U15">
        <f>SQRT(R15+S15+T15)</f>
        <v>0</v>
      </c>
      <c r="V15">
        <f>(1-U15/U4)*100</f>
        <v>100</v>
      </c>
      <c r="W15" s="6">
        <f t="shared" si="6"/>
        <v>100</v>
      </c>
      <c r="X15" s="6"/>
      <c r="Y15" s="3">
        <f>I15-M4</f>
        <v>-17.940000000000001</v>
      </c>
      <c r="Z15" s="3" t="e">
        <f>#REF!*#REF!</f>
        <v>#REF!</v>
      </c>
      <c r="AA15" s="3" t="e">
        <f>#REF!*#REF!</f>
        <v>#REF!</v>
      </c>
      <c r="AB15" s="3">
        <f>Y15*Y15</f>
        <v>321.84360000000004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47"/>
      <c r="AH15" s="6"/>
    </row>
    <row r="16" spans="1:34" ht="16">
      <c r="O16">
        <f>G16-K16</f>
        <v>0</v>
      </c>
      <c r="P16">
        <f t="shared" si="3"/>
        <v>0</v>
      </c>
      <c r="Q16">
        <f t="shared" si="3"/>
        <v>0</v>
      </c>
      <c r="R16">
        <f>O16*O16</f>
        <v>0</v>
      </c>
      <c r="S16">
        <f t="shared" si="0"/>
        <v>0</v>
      </c>
      <c r="T16">
        <f t="shared" si="0"/>
        <v>0</v>
      </c>
      <c r="U16">
        <f>SQRT(R16+S16+T16)</f>
        <v>0</v>
      </c>
      <c r="V16">
        <f>(1-U16/U4)*100</f>
        <v>100</v>
      </c>
      <c r="W16" s="6">
        <f t="shared" si="6"/>
        <v>100</v>
      </c>
      <c r="X16" s="6"/>
      <c r="Y16" s="3">
        <f>I16-M4</f>
        <v>-17.940000000000001</v>
      </c>
      <c r="Z16" s="3" t="e">
        <f>#REF!*#REF!</f>
        <v>#REF!</v>
      </c>
      <c r="AA16" s="3" t="e">
        <f>#REF!*#REF!</f>
        <v>#REF!</v>
      </c>
      <c r="AB16" s="3">
        <f>Y16*Y16</f>
        <v>321.84360000000004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47"/>
      <c r="AH16" s="6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6FD5-C172-264C-BDF4-2D95FF8B4AC9}">
  <dimension ref="A1:AA18"/>
  <sheetViews>
    <sheetView topLeftCell="P1" zoomScale="131" workbookViewId="0">
      <selection activeCell="X6" sqref="X6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F3" s="46"/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185</v>
      </c>
      <c r="B4" t="s">
        <v>186</v>
      </c>
      <c r="C4">
        <v>0</v>
      </c>
      <c r="D4" s="37">
        <v>43389</v>
      </c>
      <c r="E4">
        <v>55.669800000000002</v>
      </c>
      <c r="F4" s="46"/>
      <c r="G4">
        <v>59.03</v>
      </c>
      <c r="H4">
        <v>21.76</v>
      </c>
      <c r="I4">
        <v>13.84</v>
      </c>
      <c r="J4" t="s">
        <v>69</v>
      </c>
      <c r="K4">
        <v>72.95</v>
      </c>
      <c r="L4">
        <v>15.88</v>
      </c>
      <c r="M4">
        <v>21.28</v>
      </c>
      <c r="O4">
        <f>G4-K4</f>
        <v>-13.920000000000002</v>
      </c>
      <c r="P4">
        <f>H4-L4</f>
        <v>5.8800000000000008</v>
      </c>
      <c r="Q4">
        <f>I4-M4</f>
        <v>-7.4400000000000013</v>
      </c>
      <c r="R4">
        <f>O4*O4</f>
        <v>193.76640000000006</v>
      </c>
      <c r="S4" s="47">
        <f>P4*P4</f>
        <v>34.574400000000011</v>
      </c>
      <c r="T4" s="47">
        <f>Q4*Q4</f>
        <v>55.353600000000021</v>
      </c>
      <c r="U4" s="47">
        <f>SQRT(R4+S4+T4)</f>
        <v>16.843230094017006</v>
      </c>
      <c r="Y4" s="54"/>
      <c r="AA4" s="6"/>
    </row>
    <row r="5" spans="1:27" ht="16">
      <c r="A5" t="s">
        <v>143</v>
      </c>
      <c r="C5">
        <v>1</v>
      </c>
      <c r="D5" s="37">
        <v>43445</v>
      </c>
      <c r="E5" s="43"/>
      <c r="F5" s="46">
        <f>(1-E5/E$4)*100</f>
        <v>100</v>
      </c>
      <c r="O5">
        <f t="shared" ref="O5:O12" si="0">G5-K5</f>
        <v>0</v>
      </c>
      <c r="P5">
        <f t="shared" ref="P5:P12" si="1">H5-L5</f>
        <v>0</v>
      </c>
      <c r="Q5">
        <f t="shared" ref="Q5:Q12" si="2">I5-M5</f>
        <v>0</v>
      </c>
      <c r="R5">
        <f t="shared" ref="R5:R12" si="3">O5*O5</f>
        <v>0</v>
      </c>
      <c r="S5" s="47">
        <f t="shared" ref="S5:S12" si="4">P5*P5</f>
        <v>0</v>
      </c>
      <c r="T5" s="47">
        <f t="shared" ref="T5:T12" si="5">Q5*Q5</f>
        <v>0</v>
      </c>
      <c r="U5" s="47">
        <f t="shared" ref="U5:U12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56</v>
      </c>
      <c r="Y5" s="55"/>
      <c r="AA5" s="6"/>
    </row>
    <row r="6" spans="1:27" ht="16">
      <c r="A6" t="s">
        <v>185</v>
      </c>
      <c r="B6" t="s">
        <v>186</v>
      </c>
      <c r="C6">
        <v>2</v>
      </c>
      <c r="D6" s="37">
        <v>43528</v>
      </c>
      <c r="E6" s="45" t="s">
        <v>276</v>
      </c>
      <c r="F6" s="46">
        <f>(1-E6/E$4)*100</f>
        <v>2.9331881918023717</v>
      </c>
      <c r="G6">
        <v>58.89</v>
      </c>
      <c r="H6">
        <v>20.81</v>
      </c>
      <c r="I6">
        <v>10.77</v>
      </c>
      <c r="J6" t="s">
        <v>69</v>
      </c>
      <c r="K6">
        <v>67.19</v>
      </c>
      <c r="L6">
        <v>14.93</v>
      </c>
      <c r="M6">
        <v>15.81</v>
      </c>
      <c r="O6">
        <f t="shared" si="0"/>
        <v>-8.2999999999999972</v>
      </c>
      <c r="P6">
        <f t="shared" si="1"/>
        <v>5.879999999999999</v>
      </c>
      <c r="Q6">
        <f t="shared" si="2"/>
        <v>-5.0400000000000009</v>
      </c>
      <c r="R6">
        <f t="shared" si="3"/>
        <v>68.889999999999958</v>
      </c>
      <c r="S6" s="47">
        <f t="shared" si="4"/>
        <v>34.57439999999999</v>
      </c>
      <c r="T6" s="47">
        <f t="shared" si="5"/>
        <v>25.401600000000009</v>
      </c>
      <c r="U6" s="47">
        <f t="shared" si="6"/>
        <v>11.351916137815675</v>
      </c>
      <c r="V6" s="47">
        <f t="shared" ref="V6:V12" si="7">(1-U6/U$4)*100</f>
        <v>32.602499197300276</v>
      </c>
      <c r="W6" s="47">
        <f t="shared" ref="W6:W12" si="8">(F6*100+((100-F6)*V6))/100</f>
        <v>34.579394732414976</v>
      </c>
      <c r="X6" s="49">
        <f t="shared" ref="X6:X12" si="9">D6-D5</f>
        <v>83</v>
      </c>
      <c r="Y6" s="56"/>
      <c r="AA6" s="6"/>
    </row>
    <row r="7" spans="1:27" ht="16">
      <c r="A7" s="44" t="s">
        <v>143</v>
      </c>
      <c r="C7">
        <v>3</v>
      </c>
      <c r="D7" s="37">
        <v>43755</v>
      </c>
      <c r="F7" s="46"/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>
        <f t="shared" si="9"/>
        <v>227</v>
      </c>
      <c r="AA7" s="6"/>
    </row>
    <row r="8" spans="1:27" ht="16">
      <c r="A8" s="44" t="s">
        <v>143</v>
      </c>
      <c r="C8">
        <v>4</v>
      </c>
      <c r="D8" s="37">
        <v>43815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>
        <f t="shared" si="9"/>
        <v>60</v>
      </c>
      <c r="AA8" s="6"/>
    </row>
    <row r="9" spans="1:27" ht="16">
      <c r="A9" s="44" t="s">
        <v>143</v>
      </c>
      <c r="C9">
        <v>5</v>
      </c>
      <c r="D9" s="37">
        <v>43866</v>
      </c>
      <c r="E9" s="43"/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>
        <f t="shared" si="9"/>
        <v>51</v>
      </c>
      <c r="AA9" s="6"/>
    </row>
    <row r="10" spans="1:27" ht="16">
      <c r="A10" s="44" t="s">
        <v>143</v>
      </c>
      <c r="C10">
        <v>6</v>
      </c>
      <c r="D10" s="37">
        <v>43972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>
        <f t="shared" si="9"/>
        <v>106</v>
      </c>
      <c r="AA10" s="6"/>
    </row>
    <row r="11" spans="1:27" ht="16">
      <c r="A11" s="44" t="s">
        <v>143</v>
      </c>
      <c r="C11">
        <v>7</v>
      </c>
      <c r="D11" s="37">
        <v>44204</v>
      </c>
      <c r="E11" s="43"/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>
        <f t="shared" si="9"/>
        <v>232</v>
      </c>
      <c r="AA11" s="6"/>
    </row>
    <row r="12" spans="1:27" ht="16">
      <c r="A12" s="44" t="s">
        <v>143</v>
      </c>
      <c r="C12">
        <v>8</v>
      </c>
      <c r="D12" s="37">
        <v>44249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>
        <f t="shared" si="9"/>
        <v>45</v>
      </c>
      <c r="AA12" s="6"/>
    </row>
    <row r="13" spans="1:27">
      <c r="A13" s="44"/>
      <c r="C13">
        <v>9</v>
      </c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6010-D30D-7942-8478-C1B00E45A3B3}">
  <dimension ref="A1:AA18"/>
  <sheetViews>
    <sheetView topLeftCell="U1" zoomScale="160" zoomScaleNormal="160" workbookViewId="0">
      <selection activeCell="Y5" sqref="Y5"/>
    </sheetView>
  </sheetViews>
  <sheetFormatPr baseColWidth="10" defaultColWidth="10.6640625" defaultRowHeight="14"/>
  <sheetData>
    <row r="1" spans="1:27" ht="111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180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201</v>
      </c>
      <c r="Y3" s="54"/>
      <c r="AA3" s="6"/>
    </row>
    <row r="4" spans="1:27" ht="16">
      <c r="A4" t="s">
        <v>133</v>
      </c>
      <c r="B4" t="s">
        <v>187</v>
      </c>
      <c r="C4">
        <v>0</v>
      </c>
      <c r="D4" s="37">
        <v>43490</v>
      </c>
      <c r="E4">
        <v>173.72200000000001</v>
      </c>
      <c r="G4">
        <v>57.32</v>
      </c>
      <c r="H4">
        <v>25.87</v>
      </c>
      <c r="I4">
        <v>13.52</v>
      </c>
      <c r="J4" t="s">
        <v>39</v>
      </c>
      <c r="K4">
        <v>64.22</v>
      </c>
      <c r="L4">
        <v>19.309999999999999</v>
      </c>
      <c r="M4">
        <v>19.600000000000001</v>
      </c>
      <c r="O4">
        <f>G4-K4</f>
        <v>-6.8999999999999986</v>
      </c>
      <c r="P4">
        <f>H4-L4</f>
        <v>6.5600000000000023</v>
      </c>
      <c r="Q4">
        <f>I4-M4</f>
        <v>-6.0800000000000018</v>
      </c>
      <c r="R4">
        <f>O4*O4</f>
        <v>47.609999999999978</v>
      </c>
      <c r="S4" s="47">
        <f>P4*P4</f>
        <v>43.033600000000028</v>
      </c>
      <c r="T4" s="47">
        <f>Q4*Q4</f>
        <v>36.966400000000021</v>
      </c>
      <c r="U4" s="47">
        <f>SQRT(R4+S4+T4)</f>
        <v>11.29645962237727</v>
      </c>
      <c r="Y4" s="54"/>
      <c r="AA4" s="6"/>
    </row>
    <row r="5" spans="1:27" ht="16">
      <c r="A5" t="s">
        <v>143</v>
      </c>
      <c r="C5">
        <v>1</v>
      </c>
      <c r="D5" s="37">
        <v>43518</v>
      </c>
      <c r="O5">
        <f t="shared" ref="O5:O18" si="0">G5-K5</f>
        <v>0</v>
      </c>
      <c r="P5">
        <f t="shared" ref="P5:P18" si="1">H5-L5</f>
        <v>0</v>
      </c>
      <c r="Q5">
        <f t="shared" ref="Q5:Q18" si="2">I5-M5</f>
        <v>0</v>
      </c>
      <c r="R5">
        <f t="shared" ref="R5:R18" si="3">O5*O5</f>
        <v>0</v>
      </c>
      <c r="S5" s="47">
        <f t="shared" ref="S5:S18" si="4">P5*P5</f>
        <v>0</v>
      </c>
      <c r="T5" s="47">
        <f t="shared" ref="T5:T18" si="5">Q5*Q5</f>
        <v>0</v>
      </c>
      <c r="U5" s="47">
        <f t="shared" ref="U5:U18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28</v>
      </c>
      <c r="AA5" s="6"/>
    </row>
    <row r="6" spans="1:27" ht="16">
      <c r="A6" t="s">
        <v>143</v>
      </c>
      <c r="C6">
        <v>2</v>
      </c>
      <c r="D6" s="37">
        <v>43546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>
        <f t="shared" ref="X6:X18" si="9">D6-D5</f>
        <v>28</v>
      </c>
      <c r="AA6" s="6"/>
    </row>
    <row r="7" spans="1:27" ht="16">
      <c r="A7" t="s">
        <v>143</v>
      </c>
      <c r="C7">
        <v>3</v>
      </c>
      <c r="D7" s="37">
        <v>43572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>
        <f t="shared" si="9"/>
        <v>26</v>
      </c>
      <c r="AA7" s="6"/>
    </row>
    <row r="8" spans="1:27" ht="16">
      <c r="A8" t="s">
        <v>143</v>
      </c>
      <c r="C8">
        <v>4</v>
      </c>
      <c r="D8" s="37">
        <v>43602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>
        <f t="shared" si="9"/>
        <v>30</v>
      </c>
      <c r="AA8" s="6"/>
    </row>
    <row r="9" spans="1:27" ht="16">
      <c r="A9" t="s">
        <v>143</v>
      </c>
      <c r="C9">
        <v>5</v>
      </c>
      <c r="D9" s="37">
        <v>43630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>
        <f t="shared" si="9"/>
        <v>28</v>
      </c>
      <c r="AA9" s="6"/>
    </row>
    <row r="10" spans="1:27" ht="16">
      <c r="A10" t="s">
        <v>143</v>
      </c>
      <c r="C10">
        <v>6</v>
      </c>
      <c r="D10" s="37">
        <v>43749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>
        <f t="shared" si="9"/>
        <v>119</v>
      </c>
      <c r="AA10" s="6"/>
    </row>
    <row r="11" spans="1:27" ht="16">
      <c r="A11" t="s">
        <v>143</v>
      </c>
      <c r="C11">
        <v>7</v>
      </c>
      <c r="D11" s="37">
        <v>43777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>
        <f t="shared" si="9"/>
        <v>28</v>
      </c>
      <c r="AA11" s="6"/>
    </row>
    <row r="12" spans="1:27" ht="16">
      <c r="A12" t="s">
        <v>143</v>
      </c>
      <c r="C12">
        <v>8</v>
      </c>
      <c r="D12" s="37">
        <v>43805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>
        <f t="shared" si="9"/>
        <v>28</v>
      </c>
      <c r="AA12" s="6"/>
    </row>
    <row r="13" spans="1:27" ht="16">
      <c r="A13" t="s">
        <v>143</v>
      </c>
      <c r="D13" s="37">
        <v>43854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>
        <f t="shared" si="9"/>
        <v>49</v>
      </c>
      <c r="AA13" s="6"/>
    </row>
    <row r="14" spans="1:27" ht="16">
      <c r="A14" t="s">
        <v>143</v>
      </c>
      <c r="D14" s="37">
        <v>43889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>
        <f t="shared" si="9"/>
        <v>35</v>
      </c>
      <c r="AA14" s="6"/>
    </row>
    <row r="15" spans="1:27" ht="16">
      <c r="A15" t="s">
        <v>143</v>
      </c>
      <c r="D15" s="37">
        <v>43964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>
        <f t="shared" si="9"/>
        <v>75</v>
      </c>
      <c r="AA15" s="6"/>
    </row>
    <row r="16" spans="1:27" ht="16">
      <c r="A16" t="s">
        <v>143</v>
      </c>
      <c r="D16" s="37">
        <v>43999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>
        <f t="shared" si="9"/>
        <v>35</v>
      </c>
      <c r="AA16" s="6"/>
    </row>
    <row r="17" spans="1:27" ht="16">
      <c r="A17" t="s">
        <v>143</v>
      </c>
      <c r="D17" s="37">
        <v>44141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>
        <f t="shared" si="9"/>
        <v>142</v>
      </c>
      <c r="AA17" s="6"/>
    </row>
    <row r="18" spans="1:27" ht="16">
      <c r="A18" t="s">
        <v>143</v>
      </c>
      <c r="D18" s="37">
        <v>44169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>
        <f t="shared" si="9"/>
        <v>28</v>
      </c>
      <c r="AA18" s="6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99F2-A126-5049-99A4-9C91EDD67047}">
  <dimension ref="A1:AA53"/>
  <sheetViews>
    <sheetView topLeftCell="L1" zoomScale="89" zoomScaleNormal="130" workbookViewId="0">
      <selection activeCell="W24" sqref="W24"/>
    </sheetView>
  </sheetViews>
  <sheetFormatPr baseColWidth="10" defaultColWidth="10.6640625" defaultRowHeight="14"/>
  <sheetData>
    <row r="1" spans="1:27" ht="114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188</v>
      </c>
      <c r="C4">
        <v>0</v>
      </c>
      <c r="D4" s="37">
        <v>42049</v>
      </c>
      <c r="E4">
        <v>306.48700000000002</v>
      </c>
      <c r="G4">
        <v>55.69</v>
      </c>
      <c r="H4">
        <v>17.920000000000002</v>
      </c>
      <c r="I4">
        <v>1.82</v>
      </c>
      <c r="J4" t="s">
        <v>39</v>
      </c>
      <c r="K4">
        <v>74.16</v>
      </c>
      <c r="L4">
        <v>9.64</v>
      </c>
      <c r="M4">
        <v>10.47</v>
      </c>
      <c r="O4">
        <f>G4-K4</f>
        <v>-18.47</v>
      </c>
      <c r="P4">
        <f>H4-L4</f>
        <v>8.2800000000000011</v>
      </c>
      <c r="Q4">
        <f>I4-M4</f>
        <v>-8.65</v>
      </c>
      <c r="R4">
        <f>O4*O4</f>
        <v>341.14089999999993</v>
      </c>
      <c r="S4" s="47">
        <f>P4*P4</f>
        <v>68.55840000000002</v>
      </c>
      <c r="T4" s="47">
        <f>Q4*Q4</f>
        <v>74.822500000000005</v>
      </c>
      <c r="U4" s="47">
        <f>SQRT(R4+S4+T4)</f>
        <v>22.011855896311875</v>
      </c>
      <c r="Y4" s="54"/>
      <c r="AA4" s="6"/>
    </row>
    <row r="5" spans="1:27" ht="16">
      <c r="A5" t="s">
        <v>143</v>
      </c>
      <c r="C5">
        <v>1</v>
      </c>
      <c r="D5" s="37">
        <v>42138</v>
      </c>
      <c r="F5">
        <f>(1-E5/E$4)*100</f>
        <v>100</v>
      </c>
      <c r="O5">
        <f t="shared" ref="O5:O53" si="0">G5-K5</f>
        <v>0</v>
      </c>
      <c r="P5">
        <f t="shared" ref="P5:P53" si="1">H5-L5</f>
        <v>0</v>
      </c>
      <c r="Q5">
        <f t="shared" ref="Q5:Q53" si="2">I5-M5</f>
        <v>0</v>
      </c>
      <c r="R5">
        <f t="shared" ref="R5:R53" si="3">O5*O5</f>
        <v>0</v>
      </c>
      <c r="S5" s="47">
        <f t="shared" ref="S5:S53" si="4">P5*P5</f>
        <v>0</v>
      </c>
      <c r="T5" s="47">
        <f t="shared" ref="T5:T53" si="5">Q5*Q5</f>
        <v>0</v>
      </c>
      <c r="U5" s="47">
        <f t="shared" ref="U5:U5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89</v>
      </c>
      <c r="Y5" s="55"/>
      <c r="AA5" s="6"/>
    </row>
    <row r="6" spans="1:27" ht="16">
      <c r="A6" t="s">
        <v>143</v>
      </c>
      <c r="C6">
        <v>2</v>
      </c>
      <c r="D6" s="37">
        <v>42259</v>
      </c>
      <c r="F6">
        <f t="shared" ref="F6:F24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53" si="8">(1-U6/U$4)*100</f>
        <v>100</v>
      </c>
      <c r="W6" s="47">
        <f t="shared" ref="W6:W53" si="9">(F6*100+((100-F6)*V6))/100</f>
        <v>100</v>
      </c>
      <c r="X6" s="47">
        <f t="shared" ref="X6:X53" si="10">D6-D5</f>
        <v>121</v>
      </c>
      <c r="Y6" s="55"/>
      <c r="AA6" s="6"/>
    </row>
    <row r="7" spans="1:27" ht="16">
      <c r="A7" t="s">
        <v>143</v>
      </c>
      <c r="C7">
        <v>3</v>
      </c>
      <c r="D7" s="37">
        <v>42294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35</v>
      </c>
      <c r="Y7" s="55"/>
      <c r="AA7" s="6"/>
    </row>
    <row r="8" spans="1:27" ht="16">
      <c r="A8" t="s">
        <v>143</v>
      </c>
      <c r="C8">
        <v>4</v>
      </c>
      <c r="D8" s="37">
        <v>42322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28</v>
      </c>
      <c r="Y8" s="55"/>
      <c r="AA8" s="6"/>
    </row>
    <row r="9" spans="1:27" ht="16">
      <c r="A9" t="s">
        <v>143</v>
      </c>
      <c r="C9">
        <v>5</v>
      </c>
      <c r="D9" s="37">
        <v>42350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28</v>
      </c>
      <c r="Y9" s="55"/>
      <c r="AA9" s="6"/>
    </row>
    <row r="10" spans="1:27" ht="16">
      <c r="A10" t="s">
        <v>143</v>
      </c>
      <c r="C10">
        <v>6</v>
      </c>
      <c r="D10" s="37">
        <v>42385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35</v>
      </c>
      <c r="Y10" s="55"/>
      <c r="AA10" s="6"/>
    </row>
    <row r="11" spans="1:27" ht="16">
      <c r="A11" t="s">
        <v>143</v>
      </c>
      <c r="C11">
        <v>7</v>
      </c>
      <c r="D11" s="37">
        <v>42413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7">
        <f t="shared" si="10"/>
        <v>28</v>
      </c>
      <c r="Y11" s="55"/>
      <c r="AA11" s="6"/>
    </row>
    <row r="12" spans="1:27" ht="16">
      <c r="A12" t="s">
        <v>143</v>
      </c>
      <c r="C12">
        <v>8</v>
      </c>
      <c r="D12" s="37">
        <v>42441</v>
      </c>
      <c r="F12">
        <f t="shared" si="7"/>
        <v>100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8"/>
        <v>100</v>
      </c>
      <c r="W12" s="47">
        <f t="shared" si="9"/>
        <v>100</v>
      </c>
      <c r="X12" s="47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42476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7">
        <f t="shared" si="10"/>
        <v>35</v>
      </c>
      <c r="Y13" s="55"/>
      <c r="AA13" s="6"/>
    </row>
    <row r="14" spans="1:27" ht="16">
      <c r="A14" t="s">
        <v>143</v>
      </c>
      <c r="C14">
        <v>10</v>
      </c>
      <c r="D14" s="37">
        <v>42504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42616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112</v>
      </c>
      <c r="Y15" s="55"/>
      <c r="AA15" s="6"/>
    </row>
    <row r="16" spans="1:27" ht="16">
      <c r="A16" t="s">
        <v>143</v>
      </c>
      <c r="C16">
        <v>12</v>
      </c>
      <c r="D16" s="37">
        <v>42672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56</v>
      </c>
      <c r="Y16" s="55"/>
      <c r="AA16" s="6"/>
    </row>
    <row r="17" spans="1:27" ht="16">
      <c r="A17" t="s">
        <v>133</v>
      </c>
      <c r="B17" t="s">
        <v>188</v>
      </c>
      <c r="C17">
        <v>13</v>
      </c>
      <c r="D17" s="37">
        <v>42693</v>
      </c>
      <c r="E17">
        <v>299.42599999999999</v>
      </c>
      <c r="F17">
        <f t="shared" si="7"/>
        <v>2.3038497554545678</v>
      </c>
      <c r="G17">
        <v>56.46</v>
      </c>
      <c r="H17">
        <v>17.2</v>
      </c>
      <c r="I17">
        <v>4.54</v>
      </c>
      <c r="J17" t="s">
        <v>39</v>
      </c>
      <c r="K17" t="s">
        <v>277</v>
      </c>
      <c r="O17" t="e">
        <f t="shared" si="0"/>
        <v>#VALUE!</v>
      </c>
      <c r="P17">
        <f t="shared" si="1"/>
        <v>17.2</v>
      </c>
      <c r="Q17">
        <f t="shared" si="2"/>
        <v>4.54</v>
      </c>
      <c r="R17" t="e">
        <f t="shared" si="3"/>
        <v>#VALUE!</v>
      </c>
      <c r="S17" s="47">
        <f t="shared" si="4"/>
        <v>295.83999999999997</v>
      </c>
      <c r="T17" s="47">
        <f t="shared" si="5"/>
        <v>20.611599999999999</v>
      </c>
      <c r="U17" s="47" t="e">
        <f t="shared" si="6"/>
        <v>#VALUE!</v>
      </c>
      <c r="V17" s="47" t="e">
        <f t="shared" si="8"/>
        <v>#VALUE!</v>
      </c>
      <c r="W17" s="47" t="e">
        <f t="shared" si="9"/>
        <v>#VALUE!</v>
      </c>
      <c r="X17" s="47">
        <f t="shared" si="10"/>
        <v>21</v>
      </c>
      <c r="Y17" s="55"/>
      <c r="AA17" s="6"/>
    </row>
    <row r="18" spans="1:27" ht="16">
      <c r="A18" t="s">
        <v>143</v>
      </c>
      <c r="C18">
        <v>14</v>
      </c>
      <c r="D18" s="37">
        <v>42721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28</v>
      </c>
      <c r="Y18" s="55"/>
      <c r="AA18" s="6"/>
    </row>
    <row r="19" spans="1:27" ht="16">
      <c r="A19" t="s">
        <v>143</v>
      </c>
      <c r="C19">
        <v>15</v>
      </c>
      <c r="D19" s="37">
        <v>42756</v>
      </c>
      <c r="F19">
        <f t="shared" si="7"/>
        <v>100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7">
        <f t="shared" si="10"/>
        <v>35</v>
      </c>
      <c r="Y19" s="55"/>
    </row>
    <row r="20" spans="1:27" ht="16">
      <c r="A20" t="s">
        <v>143</v>
      </c>
      <c r="C20">
        <v>16</v>
      </c>
      <c r="D20" s="37">
        <v>42784</v>
      </c>
      <c r="F20">
        <f t="shared" si="7"/>
        <v>100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>
        <f t="shared" si="10"/>
        <v>28</v>
      </c>
      <c r="Y20" s="55"/>
    </row>
    <row r="21" spans="1:27" ht="16">
      <c r="A21" t="s">
        <v>143</v>
      </c>
      <c r="C21">
        <v>17</v>
      </c>
      <c r="D21" s="37">
        <v>42812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>
        <f t="shared" si="10"/>
        <v>28</v>
      </c>
      <c r="Y21" s="55"/>
    </row>
    <row r="22" spans="1:27" ht="16">
      <c r="A22" t="s">
        <v>143</v>
      </c>
      <c r="C22">
        <v>18</v>
      </c>
      <c r="D22" s="37">
        <v>42847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>
        <f t="shared" si="10"/>
        <v>35</v>
      </c>
      <c r="Y22" s="55"/>
    </row>
    <row r="23" spans="1:27" ht="16">
      <c r="A23" t="s">
        <v>143</v>
      </c>
      <c r="C23">
        <v>19</v>
      </c>
      <c r="D23" s="37">
        <v>42875</v>
      </c>
      <c r="F23">
        <f t="shared" si="7"/>
        <v>100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>
        <f t="shared" si="10"/>
        <v>28</v>
      </c>
      <c r="Y23" s="55"/>
    </row>
    <row r="24" spans="1:27" ht="16">
      <c r="A24" t="s">
        <v>133</v>
      </c>
      <c r="B24" t="s">
        <v>188</v>
      </c>
      <c r="C24">
        <v>20</v>
      </c>
      <c r="D24" s="37">
        <v>42994</v>
      </c>
      <c r="E24">
        <v>287.03500000000003</v>
      </c>
      <c r="F24">
        <f t="shared" si="7"/>
        <v>6.3467618528681431</v>
      </c>
      <c r="G24">
        <v>57.87</v>
      </c>
      <c r="H24">
        <v>15.02</v>
      </c>
      <c r="I24">
        <v>6.43</v>
      </c>
      <c r="K24" t="s">
        <v>277</v>
      </c>
      <c r="O24" t="e">
        <f t="shared" si="0"/>
        <v>#VALUE!</v>
      </c>
      <c r="P24">
        <f t="shared" si="1"/>
        <v>15.02</v>
      </c>
      <c r="Q24">
        <f t="shared" si="2"/>
        <v>6.43</v>
      </c>
      <c r="R24" t="e">
        <f t="shared" si="3"/>
        <v>#VALUE!</v>
      </c>
      <c r="S24" s="47">
        <f t="shared" si="4"/>
        <v>225.60039999999998</v>
      </c>
      <c r="T24" s="47">
        <f t="shared" si="5"/>
        <v>41.344899999999996</v>
      </c>
      <c r="U24" s="47" t="e">
        <f t="shared" si="6"/>
        <v>#VALUE!</v>
      </c>
      <c r="V24" s="47" t="e">
        <f t="shared" si="8"/>
        <v>#VALUE!</v>
      </c>
      <c r="W24" s="47" t="e">
        <f t="shared" si="9"/>
        <v>#VALUE!</v>
      </c>
      <c r="X24" s="47">
        <f t="shared" si="10"/>
        <v>119</v>
      </c>
      <c r="Y24" s="55"/>
    </row>
    <row r="25" spans="1:27" ht="16">
      <c r="A25" t="s">
        <v>143</v>
      </c>
      <c r="C25">
        <v>21</v>
      </c>
      <c r="D25" s="37" t="s">
        <v>217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 t="e">
        <f t="shared" si="10"/>
        <v>#VALUE!</v>
      </c>
    </row>
    <row r="26" spans="1:27" ht="16">
      <c r="A26" t="s">
        <v>143</v>
      </c>
      <c r="C26">
        <v>22</v>
      </c>
      <c r="D26" t="s">
        <v>218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207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219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t="s">
        <v>220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221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222</v>
      </c>
      <c r="O31">
        <f>G31-K31</f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t="s">
        <v>208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211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t="s">
        <v>223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t="s">
        <v>224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 t="e">
        <f t="shared" si="10"/>
        <v>#VALUE!</v>
      </c>
    </row>
    <row r="36" spans="1:24" ht="16">
      <c r="A36" t="s">
        <v>143</v>
      </c>
      <c r="C36">
        <v>32</v>
      </c>
      <c r="D36" t="s">
        <v>225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 t="e">
        <f t="shared" si="10"/>
        <v>#VALUE!</v>
      </c>
    </row>
    <row r="37" spans="1:24" ht="16">
      <c r="A37" t="s">
        <v>143</v>
      </c>
      <c r="C37">
        <v>33</v>
      </c>
      <c r="D37" t="s">
        <v>226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227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228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229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s="43">
        <v>43655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s="43">
        <v>43809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>
        <f t="shared" si="10"/>
        <v>154</v>
      </c>
    </row>
    <row r="43" spans="1:24" ht="16">
      <c r="A43" t="s">
        <v>143</v>
      </c>
      <c r="C43">
        <v>39</v>
      </c>
      <c r="D43" s="43">
        <v>43719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>
        <f t="shared" si="10"/>
        <v>-90</v>
      </c>
    </row>
    <row r="44" spans="1:24" ht="16">
      <c r="A44" t="s">
        <v>143</v>
      </c>
      <c r="C44">
        <v>40</v>
      </c>
      <c r="D44" t="s">
        <v>230</v>
      </c>
      <c r="O44">
        <f t="shared" si="0"/>
        <v>0</v>
      </c>
      <c r="P44">
        <f t="shared" si="1"/>
        <v>0</v>
      </c>
      <c r="Q44">
        <f t="shared" si="2"/>
        <v>0</v>
      </c>
      <c r="R44">
        <f t="shared" si="3"/>
        <v>0</v>
      </c>
      <c r="S44" s="47">
        <f t="shared" si="4"/>
        <v>0</v>
      </c>
      <c r="T44" s="47">
        <f t="shared" si="5"/>
        <v>0</v>
      </c>
      <c r="U44" s="47">
        <f t="shared" si="6"/>
        <v>0</v>
      </c>
      <c r="V44" s="47">
        <f t="shared" si="8"/>
        <v>100</v>
      </c>
      <c r="W44" s="47">
        <f t="shared" si="9"/>
        <v>100</v>
      </c>
      <c r="X44" s="47" t="e">
        <f t="shared" si="10"/>
        <v>#VALUE!</v>
      </c>
    </row>
    <row r="45" spans="1:24" ht="16">
      <c r="A45" t="s">
        <v>143</v>
      </c>
      <c r="C45">
        <v>41</v>
      </c>
      <c r="D45" s="43">
        <v>44136</v>
      </c>
      <c r="O45">
        <f t="shared" si="0"/>
        <v>0</v>
      </c>
      <c r="P45">
        <f t="shared" si="1"/>
        <v>0</v>
      </c>
      <c r="Q45">
        <f t="shared" si="2"/>
        <v>0</v>
      </c>
      <c r="R45">
        <f t="shared" si="3"/>
        <v>0</v>
      </c>
      <c r="S45" s="47">
        <f t="shared" si="4"/>
        <v>0</v>
      </c>
      <c r="T45" s="47">
        <f t="shared" si="5"/>
        <v>0</v>
      </c>
      <c r="U45" s="47">
        <f t="shared" si="6"/>
        <v>0</v>
      </c>
      <c r="V45" s="47">
        <f t="shared" si="8"/>
        <v>100</v>
      </c>
      <c r="W45" s="47">
        <f t="shared" si="9"/>
        <v>100</v>
      </c>
      <c r="X45" s="47" t="e">
        <f t="shared" si="10"/>
        <v>#VALUE!</v>
      </c>
    </row>
    <row r="46" spans="1:24" ht="16">
      <c r="A46" t="s">
        <v>143</v>
      </c>
      <c r="C46">
        <v>42</v>
      </c>
      <c r="D46" s="43">
        <v>44045</v>
      </c>
      <c r="O46">
        <f t="shared" si="0"/>
        <v>0</v>
      </c>
      <c r="P46">
        <f t="shared" si="1"/>
        <v>0</v>
      </c>
      <c r="Q46">
        <f t="shared" si="2"/>
        <v>0</v>
      </c>
      <c r="R46">
        <f t="shared" si="3"/>
        <v>0</v>
      </c>
      <c r="S46" s="47">
        <f t="shared" si="4"/>
        <v>0</v>
      </c>
      <c r="T46" s="47">
        <f t="shared" si="5"/>
        <v>0</v>
      </c>
      <c r="U46" s="47">
        <f t="shared" si="6"/>
        <v>0</v>
      </c>
      <c r="V46" s="47">
        <f t="shared" si="8"/>
        <v>100</v>
      </c>
      <c r="W46" s="47">
        <f t="shared" si="9"/>
        <v>100</v>
      </c>
      <c r="X46" s="47">
        <f t="shared" si="10"/>
        <v>-91</v>
      </c>
    </row>
    <row r="47" spans="1:24" ht="16">
      <c r="A47" t="s">
        <v>143</v>
      </c>
      <c r="C47">
        <v>43</v>
      </c>
      <c r="D47" s="43">
        <v>44015</v>
      </c>
      <c r="O47">
        <f t="shared" si="0"/>
        <v>0</v>
      </c>
      <c r="P47">
        <f t="shared" si="1"/>
        <v>0</v>
      </c>
      <c r="Q47">
        <f t="shared" si="2"/>
        <v>0</v>
      </c>
      <c r="R47">
        <f t="shared" si="3"/>
        <v>0</v>
      </c>
      <c r="S47" s="47">
        <f t="shared" si="4"/>
        <v>0</v>
      </c>
      <c r="T47" s="47">
        <f t="shared" si="5"/>
        <v>0</v>
      </c>
      <c r="U47" s="47">
        <f t="shared" si="6"/>
        <v>0</v>
      </c>
      <c r="V47" s="47">
        <f t="shared" si="8"/>
        <v>100</v>
      </c>
      <c r="W47" s="47">
        <f t="shared" si="9"/>
        <v>100</v>
      </c>
      <c r="X47" s="47">
        <f t="shared" si="10"/>
        <v>-30</v>
      </c>
    </row>
    <row r="48" spans="1:24" ht="16">
      <c r="A48" t="s">
        <v>143</v>
      </c>
      <c r="C48">
        <v>44</v>
      </c>
      <c r="D48" s="43">
        <v>44079</v>
      </c>
      <c r="O48">
        <f t="shared" si="0"/>
        <v>0</v>
      </c>
      <c r="P48">
        <f t="shared" si="1"/>
        <v>0</v>
      </c>
      <c r="Q48">
        <f t="shared" si="2"/>
        <v>0</v>
      </c>
      <c r="R48">
        <f t="shared" si="3"/>
        <v>0</v>
      </c>
      <c r="S48" s="47">
        <f t="shared" si="4"/>
        <v>0</v>
      </c>
      <c r="T48" s="47">
        <f t="shared" si="5"/>
        <v>0</v>
      </c>
      <c r="U48" s="47">
        <f t="shared" si="6"/>
        <v>0</v>
      </c>
      <c r="V48" s="47">
        <f t="shared" si="8"/>
        <v>100</v>
      </c>
      <c r="W48" s="47">
        <f t="shared" si="9"/>
        <v>100</v>
      </c>
      <c r="X48" s="47">
        <f t="shared" si="10"/>
        <v>64</v>
      </c>
    </row>
    <row r="49" spans="1:24" ht="16">
      <c r="A49" t="s">
        <v>143</v>
      </c>
      <c r="C49">
        <v>45</v>
      </c>
      <c r="D49" s="43">
        <v>43988</v>
      </c>
      <c r="O49">
        <f t="shared" si="0"/>
        <v>0</v>
      </c>
      <c r="P49">
        <f t="shared" si="1"/>
        <v>0</v>
      </c>
      <c r="Q49">
        <f t="shared" si="2"/>
        <v>0</v>
      </c>
      <c r="R49">
        <f t="shared" si="3"/>
        <v>0</v>
      </c>
      <c r="S49" s="47">
        <f t="shared" si="4"/>
        <v>0</v>
      </c>
      <c r="T49" s="47">
        <f t="shared" si="5"/>
        <v>0</v>
      </c>
      <c r="U49" s="47">
        <f t="shared" si="6"/>
        <v>0</v>
      </c>
      <c r="V49" s="47">
        <f t="shared" si="8"/>
        <v>100</v>
      </c>
      <c r="W49" s="47">
        <f t="shared" si="9"/>
        <v>100</v>
      </c>
      <c r="X49" s="47">
        <f t="shared" si="10"/>
        <v>-91</v>
      </c>
    </row>
    <row r="50" spans="1:24" ht="16">
      <c r="A50" t="s">
        <v>143</v>
      </c>
      <c r="C50">
        <v>46</v>
      </c>
      <c r="D50" s="43">
        <v>44114</v>
      </c>
      <c r="O50">
        <f t="shared" si="0"/>
        <v>0</v>
      </c>
      <c r="P50">
        <f t="shared" si="1"/>
        <v>0</v>
      </c>
      <c r="Q50">
        <f t="shared" si="2"/>
        <v>0</v>
      </c>
      <c r="R50">
        <f t="shared" si="3"/>
        <v>0</v>
      </c>
      <c r="S50" s="47">
        <f t="shared" si="4"/>
        <v>0</v>
      </c>
      <c r="T50" s="47">
        <f t="shared" si="5"/>
        <v>0</v>
      </c>
      <c r="U50" s="47">
        <f t="shared" si="6"/>
        <v>0</v>
      </c>
      <c r="V50" s="47">
        <f t="shared" si="8"/>
        <v>100</v>
      </c>
      <c r="W50" s="47">
        <f t="shared" si="9"/>
        <v>100</v>
      </c>
      <c r="X50" s="47">
        <f t="shared" si="10"/>
        <v>126</v>
      </c>
    </row>
    <row r="51" spans="1:24" ht="16">
      <c r="A51" t="s">
        <v>143</v>
      </c>
      <c r="C51">
        <v>47</v>
      </c>
      <c r="D51" s="43">
        <v>43963</v>
      </c>
      <c r="O51">
        <f t="shared" si="0"/>
        <v>0</v>
      </c>
      <c r="P51">
        <f t="shared" si="1"/>
        <v>0</v>
      </c>
      <c r="Q51">
        <f t="shared" si="2"/>
        <v>0</v>
      </c>
      <c r="R51">
        <f t="shared" si="3"/>
        <v>0</v>
      </c>
      <c r="S51" s="47">
        <f t="shared" si="4"/>
        <v>0</v>
      </c>
      <c r="T51" s="47">
        <f t="shared" si="5"/>
        <v>0</v>
      </c>
      <c r="U51" s="47">
        <f t="shared" si="6"/>
        <v>0</v>
      </c>
      <c r="V51" s="47">
        <f t="shared" si="8"/>
        <v>100</v>
      </c>
      <c r="W51" s="47">
        <f t="shared" si="9"/>
        <v>100</v>
      </c>
      <c r="X51" s="47">
        <f t="shared" si="10"/>
        <v>-151</v>
      </c>
    </row>
    <row r="52" spans="1:24" ht="16">
      <c r="A52" t="s">
        <v>143</v>
      </c>
      <c r="C52">
        <v>48</v>
      </c>
      <c r="D52" s="43">
        <v>44318</v>
      </c>
      <c r="O52">
        <f t="shared" si="0"/>
        <v>0</v>
      </c>
      <c r="P52">
        <f t="shared" si="1"/>
        <v>0</v>
      </c>
      <c r="Q52">
        <f t="shared" si="2"/>
        <v>0</v>
      </c>
      <c r="R52">
        <f t="shared" si="3"/>
        <v>0</v>
      </c>
      <c r="S52" s="47">
        <f t="shared" si="4"/>
        <v>0</v>
      </c>
      <c r="T52" s="47">
        <f t="shared" si="5"/>
        <v>0</v>
      </c>
      <c r="U52" s="47">
        <f t="shared" si="6"/>
        <v>0</v>
      </c>
      <c r="V52" s="47">
        <f t="shared" si="8"/>
        <v>100</v>
      </c>
      <c r="W52" s="47">
        <f t="shared" si="9"/>
        <v>100</v>
      </c>
      <c r="X52" s="47">
        <f t="shared" si="10"/>
        <v>355</v>
      </c>
    </row>
    <row r="53" spans="1:24" ht="16">
      <c r="C53">
        <v>49</v>
      </c>
      <c r="O53">
        <f t="shared" si="0"/>
        <v>0</v>
      </c>
      <c r="P53">
        <f t="shared" si="1"/>
        <v>0</v>
      </c>
      <c r="Q53">
        <f t="shared" si="2"/>
        <v>0</v>
      </c>
      <c r="R53">
        <f t="shared" si="3"/>
        <v>0</v>
      </c>
      <c r="S53" s="47">
        <f t="shared" si="4"/>
        <v>0</v>
      </c>
      <c r="T53" s="47">
        <f t="shared" si="5"/>
        <v>0</v>
      </c>
      <c r="U53" s="47">
        <f t="shared" si="6"/>
        <v>0</v>
      </c>
      <c r="V53" s="47">
        <f t="shared" si="8"/>
        <v>100</v>
      </c>
      <c r="W53" s="47">
        <f t="shared" si="9"/>
        <v>100</v>
      </c>
      <c r="X53" s="47">
        <f t="shared" si="10"/>
        <v>-44318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1D5-FB37-EC43-B1F7-41CBAB9CEC6D}">
  <dimension ref="A1:AA18"/>
  <sheetViews>
    <sheetView topLeftCell="P1" zoomScale="150" workbookViewId="0">
      <selection activeCell="W5" sqref="W5:W7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33</v>
      </c>
      <c r="B4" t="s">
        <v>189</v>
      </c>
      <c r="C4">
        <v>0</v>
      </c>
      <c r="D4" s="37">
        <v>41659</v>
      </c>
      <c r="E4">
        <v>45.222799999999999</v>
      </c>
      <c r="G4">
        <v>58.68</v>
      </c>
      <c r="H4">
        <v>20.69</v>
      </c>
      <c r="I4">
        <v>12.01</v>
      </c>
      <c r="J4" t="s">
        <v>39</v>
      </c>
      <c r="K4">
        <v>69.13</v>
      </c>
      <c r="L4">
        <v>16.579999999999998</v>
      </c>
      <c r="M4">
        <v>14.5</v>
      </c>
      <c r="O4">
        <f>G4-K4</f>
        <v>-10.449999999999996</v>
      </c>
      <c r="P4">
        <f>H4-L4</f>
        <v>4.110000000000003</v>
      </c>
      <c r="Q4">
        <f>I4-M4</f>
        <v>-2.4900000000000002</v>
      </c>
      <c r="R4">
        <f>O4*O4</f>
        <v>109.20249999999992</v>
      </c>
      <c r="S4" s="47">
        <f>P4*P4</f>
        <v>16.892100000000024</v>
      </c>
      <c r="T4" s="47">
        <f>Q4*Q4</f>
        <v>6.2001000000000008</v>
      </c>
      <c r="U4" s="47">
        <f>SQRT(R4+S4+T4)</f>
        <v>11.501943314066539</v>
      </c>
      <c r="V4" s="47">
        <f>(1-U4/U$4)*100</f>
        <v>0</v>
      </c>
      <c r="W4" s="47">
        <f>(F4*100+((100-F4)*V4))/100</f>
        <v>0</v>
      </c>
      <c r="X4" s="47">
        <v>0</v>
      </c>
      <c r="Y4" s="54"/>
      <c r="AA4" s="6"/>
    </row>
    <row r="5" spans="1:27" ht="16">
      <c r="A5" t="s">
        <v>33</v>
      </c>
      <c r="B5" t="s">
        <v>189</v>
      </c>
      <c r="C5">
        <v>1</v>
      </c>
      <c r="D5" s="37">
        <v>41758</v>
      </c>
      <c r="E5">
        <v>43.496400000000001</v>
      </c>
      <c r="F5">
        <f>(1-E5/E$4)*100</f>
        <v>3.8175433630823319</v>
      </c>
      <c r="G5">
        <v>55.64</v>
      </c>
      <c r="H5">
        <v>19.64</v>
      </c>
      <c r="I5">
        <v>12.26</v>
      </c>
      <c r="J5" t="s">
        <v>39</v>
      </c>
      <c r="K5">
        <v>70.010000000000005</v>
      </c>
      <c r="L5">
        <v>14.72</v>
      </c>
      <c r="M5">
        <v>14.07</v>
      </c>
      <c r="O5">
        <f t="shared" ref="O5:O9" si="0">G5-K5</f>
        <v>-14.370000000000005</v>
      </c>
      <c r="P5">
        <f t="shared" ref="P5:P9" si="1">H5-L5</f>
        <v>4.92</v>
      </c>
      <c r="Q5">
        <f t="shared" ref="Q5:Q9" si="2">I5-M5</f>
        <v>-1.8100000000000005</v>
      </c>
      <c r="R5">
        <f t="shared" ref="R5:R9" si="3">O5*O5</f>
        <v>206.49690000000012</v>
      </c>
      <c r="S5" s="47">
        <f t="shared" ref="S5:S9" si="4">P5*P5</f>
        <v>24.206399999999999</v>
      </c>
      <c r="T5" s="47">
        <f t="shared" ref="T5:T9" si="5">Q5*Q5</f>
        <v>3.2761000000000018</v>
      </c>
      <c r="U5" s="47">
        <f t="shared" ref="U5:U9" si="6">SQRT(R5+S5+T5)</f>
        <v>15.296385193894672</v>
      </c>
      <c r="V5" s="47">
        <f>(1-U5/U$4)*100</f>
        <v>-32.989572076812813</v>
      </c>
      <c r="W5" s="47">
        <f t="shared" ref="W5:W7" si="7">(F5*100+((100-F5)*V5))/100</f>
        <v>-27.912637494402851</v>
      </c>
      <c r="X5" s="47">
        <f>D5-D4</f>
        <v>99</v>
      </c>
      <c r="Y5" s="55">
        <f>(1-E5/E4)*100</f>
        <v>3.8175433630823319</v>
      </c>
      <c r="Z5">
        <f>(1-U5/U4)*100</f>
        <v>-32.989572076812813</v>
      </c>
      <c r="AA5" s="6">
        <f>(Y5*100+((100-Y5)*Z5))/100</f>
        <v>-27.912637494402851</v>
      </c>
    </row>
    <row r="6" spans="1:27" ht="16">
      <c r="A6" t="s">
        <v>33</v>
      </c>
      <c r="B6" t="s">
        <v>189</v>
      </c>
      <c r="C6">
        <v>2</v>
      </c>
      <c r="D6" s="37">
        <v>41922</v>
      </c>
      <c r="E6">
        <v>39.180799999999998</v>
      </c>
      <c r="F6">
        <f t="shared" ref="F6:F7" si="8">(1-E6/E$4)*100</f>
        <v>13.36051726120453</v>
      </c>
      <c r="G6">
        <v>57.54</v>
      </c>
      <c r="H6">
        <v>17.71</v>
      </c>
      <c r="I6">
        <v>14.36</v>
      </c>
      <c r="J6" t="s">
        <v>39</v>
      </c>
      <c r="K6">
        <v>64.78</v>
      </c>
      <c r="L6">
        <v>15.41</v>
      </c>
      <c r="M6">
        <v>14.72</v>
      </c>
      <c r="O6">
        <f t="shared" si="0"/>
        <v>-7.240000000000002</v>
      </c>
      <c r="P6">
        <f t="shared" si="1"/>
        <v>2.3000000000000007</v>
      </c>
      <c r="Q6">
        <f t="shared" si="2"/>
        <v>-0.36000000000000121</v>
      </c>
      <c r="R6">
        <f t="shared" si="3"/>
        <v>52.417600000000029</v>
      </c>
      <c r="S6" s="47">
        <f t="shared" si="4"/>
        <v>5.2900000000000036</v>
      </c>
      <c r="T6" s="47">
        <f t="shared" si="5"/>
        <v>0.12960000000000088</v>
      </c>
      <c r="U6" s="47">
        <f t="shared" si="6"/>
        <v>7.6050772514156648</v>
      </c>
      <c r="V6" s="47">
        <f>(1-U6/U$4)*100</f>
        <v>33.880066665648769</v>
      </c>
      <c r="W6" s="47">
        <f t="shared" si="7"/>
        <v>42.714031771881693</v>
      </c>
      <c r="X6" s="47">
        <f t="shared" ref="X6:X8" si="9">D6-D5</f>
        <v>164</v>
      </c>
      <c r="Y6" s="55">
        <f>(1-E6/E5)*100</f>
        <v>9.9217406498009133</v>
      </c>
      <c r="Z6">
        <f t="shared" ref="Z6:Z7" si="10">(1-U6/U5)*100</f>
        <v>50.281866238233079</v>
      </c>
      <c r="AA6" s="6">
        <f t="shared" ref="AA6:AA7" si="11">(Y6*100+((100-Y6)*Z6))/100</f>
        <v>55.214770525996698</v>
      </c>
    </row>
    <row r="7" spans="1:27" ht="16">
      <c r="A7" t="s">
        <v>33</v>
      </c>
      <c r="B7" t="s">
        <v>189</v>
      </c>
      <c r="C7">
        <v>3</v>
      </c>
      <c r="D7" s="37">
        <v>42320</v>
      </c>
      <c r="E7">
        <v>37.906700000000001</v>
      </c>
      <c r="F7">
        <f t="shared" si="8"/>
        <v>16.177901412561802</v>
      </c>
      <c r="G7">
        <v>55.8</v>
      </c>
      <c r="H7">
        <v>18.739999999999998</v>
      </c>
      <c r="I7">
        <v>14.81</v>
      </c>
      <c r="J7" t="s">
        <v>39</v>
      </c>
      <c r="K7">
        <v>65.58</v>
      </c>
      <c r="L7">
        <v>14.28</v>
      </c>
      <c r="M7">
        <v>16.91</v>
      </c>
      <c r="O7">
        <f t="shared" si="0"/>
        <v>-9.7800000000000011</v>
      </c>
      <c r="P7">
        <f t="shared" si="1"/>
        <v>4.4599999999999991</v>
      </c>
      <c r="Q7">
        <f t="shared" si="2"/>
        <v>-2.0999999999999996</v>
      </c>
      <c r="R7">
        <f t="shared" si="3"/>
        <v>95.648400000000024</v>
      </c>
      <c r="S7" s="47">
        <f t="shared" si="4"/>
        <v>19.891599999999993</v>
      </c>
      <c r="T7" s="47">
        <f t="shared" si="5"/>
        <v>4.4099999999999984</v>
      </c>
      <c r="U7" s="47">
        <f t="shared" si="6"/>
        <v>10.95216873500404</v>
      </c>
      <c r="V7" s="47">
        <f>(1-U7/U$4)*100</f>
        <v>4.7798407977731934</v>
      </c>
      <c r="W7" s="47">
        <f t="shared" si="7"/>
        <v>20.18446427839384</v>
      </c>
      <c r="X7" s="47">
        <f t="shared" si="9"/>
        <v>398</v>
      </c>
      <c r="Y7" s="55">
        <f>(1-E7/E6)*100</f>
        <v>3.2518478438418708</v>
      </c>
      <c r="Z7">
        <f t="shared" si="10"/>
        <v>-44.011275269627582</v>
      </c>
      <c r="AA7" s="6">
        <f t="shared" si="11"/>
        <v>-39.328247719883024</v>
      </c>
    </row>
    <row r="8" spans="1:27" ht="16">
      <c r="A8" t="s">
        <v>143</v>
      </c>
      <c r="C8">
        <v>4</v>
      </c>
      <c r="D8" s="37">
        <v>44204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ref="V8:V9" si="12">(1-U9/U$4)*100</f>
        <v>100</v>
      </c>
      <c r="W8" s="47">
        <f t="shared" ref="W8:W9" si="13">(F9*100+((100-F9)*V9))/100</f>
        <v>100</v>
      </c>
      <c r="X8" s="47">
        <f t="shared" si="9"/>
        <v>1884</v>
      </c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12"/>
        <v>100</v>
      </c>
      <c r="W9" s="47">
        <f t="shared" si="13"/>
        <v>0</v>
      </c>
      <c r="X9" s="47"/>
      <c r="AA9" s="6"/>
    </row>
    <row r="10" spans="1:27" ht="16">
      <c r="U10" s="47"/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0402-E92F-8044-ABAD-EEDBCBB16D08}">
  <dimension ref="A1:AA43"/>
  <sheetViews>
    <sheetView topLeftCell="R1" zoomScale="140" zoomScaleNormal="45" workbookViewId="0">
      <selection activeCell="AA13" sqref="AA13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190</v>
      </c>
      <c r="B4" t="s">
        <v>191</v>
      </c>
      <c r="C4">
        <v>0</v>
      </c>
      <c r="D4" s="37">
        <v>42084</v>
      </c>
      <c r="E4">
        <v>8.86097</v>
      </c>
      <c r="G4">
        <v>63.29</v>
      </c>
      <c r="H4">
        <v>23.57</v>
      </c>
      <c r="I4">
        <v>10.02</v>
      </c>
      <c r="J4" t="s">
        <v>69</v>
      </c>
      <c r="K4">
        <v>67.819999999999993</v>
      </c>
      <c r="L4">
        <v>14.27</v>
      </c>
      <c r="M4">
        <v>18.32</v>
      </c>
      <c r="O4">
        <f>G4-K4</f>
        <v>-4.529999999999994</v>
      </c>
      <c r="P4">
        <f>H4-L4</f>
        <v>9.3000000000000007</v>
      </c>
      <c r="Q4">
        <f>I4-M4</f>
        <v>-8.3000000000000007</v>
      </c>
      <c r="R4">
        <f>O4*O4</f>
        <v>20.520899999999944</v>
      </c>
      <c r="S4" s="47">
        <f>P4*P4</f>
        <v>86.490000000000009</v>
      </c>
      <c r="T4" s="47">
        <f>Q4*Q4</f>
        <v>68.890000000000015</v>
      </c>
      <c r="U4" s="47">
        <f>SQRT(R4+S4+T4)</f>
        <v>13.262763663731628</v>
      </c>
      <c r="Y4" s="54"/>
      <c r="AA4" s="6"/>
    </row>
    <row r="5" spans="1:27" ht="16">
      <c r="A5" t="s">
        <v>143</v>
      </c>
      <c r="C5">
        <v>1</v>
      </c>
      <c r="D5" s="37">
        <v>42117</v>
      </c>
      <c r="F5">
        <f>(1-E5/E$4)*100</f>
        <v>100</v>
      </c>
      <c r="O5">
        <f t="shared" ref="O5:O43" si="0">G5-K5</f>
        <v>0</v>
      </c>
      <c r="P5">
        <f t="shared" ref="P5:P43" si="1">H5-L5</f>
        <v>0</v>
      </c>
      <c r="Q5">
        <f t="shared" ref="Q5:Q43" si="2">I5-M5</f>
        <v>0</v>
      </c>
      <c r="R5">
        <f t="shared" ref="R5:R43" si="3">O5*O5</f>
        <v>0</v>
      </c>
      <c r="S5" s="47">
        <f t="shared" ref="S5:S43" si="4">P5*P5</f>
        <v>0</v>
      </c>
      <c r="T5" s="47">
        <f t="shared" ref="T5:T43" si="5">Q5*Q5</f>
        <v>0</v>
      </c>
      <c r="U5" s="47">
        <f t="shared" ref="U5:U43" si="6">SQRT(R5+S5+T5)</f>
        <v>0</v>
      </c>
      <c r="V5" s="47">
        <f>(1-U5/U$4)*100</f>
        <v>100</v>
      </c>
      <c r="W5" s="47">
        <f>(F5*100+((100-F5)*V5))/100</f>
        <v>100</v>
      </c>
      <c r="X5" s="47">
        <f>D5-D4</f>
        <v>33</v>
      </c>
      <c r="Y5" s="55"/>
      <c r="AA5" s="6"/>
    </row>
    <row r="6" spans="1:27" ht="16">
      <c r="A6" t="s">
        <v>190</v>
      </c>
      <c r="B6" t="s">
        <v>191</v>
      </c>
      <c r="C6">
        <v>2</v>
      </c>
      <c r="D6" s="37">
        <v>42152</v>
      </c>
      <c r="E6">
        <v>7.9540800000000003</v>
      </c>
      <c r="F6">
        <f t="shared" ref="F6:F19" si="7">(1-E6/E$4)*100</f>
        <v>10.234658282332521</v>
      </c>
      <c r="G6">
        <v>64.5</v>
      </c>
      <c r="H6">
        <v>21.61</v>
      </c>
      <c r="I6">
        <v>13.67</v>
      </c>
      <c r="J6" t="s">
        <v>69</v>
      </c>
      <c r="K6">
        <v>66.59</v>
      </c>
      <c r="L6">
        <v>15.28</v>
      </c>
      <c r="M6">
        <v>19.36</v>
      </c>
      <c r="O6">
        <f t="shared" si="0"/>
        <v>-2.0900000000000034</v>
      </c>
      <c r="P6">
        <f t="shared" si="1"/>
        <v>6.33</v>
      </c>
      <c r="Q6">
        <f t="shared" si="2"/>
        <v>-5.6899999999999995</v>
      </c>
      <c r="R6">
        <f t="shared" si="3"/>
        <v>4.3681000000000143</v>
      </c>
      <c r="S6" s="47">
        <f t="shared" si="4"/>
        <v>40.068899999999999</v>
      </c>
      <c r="T6" s="47">
        <f t="shared" si="5"/>
        <v>32.376099999999994</v>
      </c>
      <c r="U6" s="47">
        <f t="shared" si="6"/>
        <v>8.7643083012865315</v>
      </c>
      <c r="V6" s="47">
        <f t="shared" ref="V6:V43" si="8">(1-U6/U$4)*100</f>
        <v>33.917933520496781</v>
      </c>
      <c r="W6" s="47">
        <f t="shared" ref="W6:W43" si="9">(F6*100+((100-F6)*V6))/100</f>
        <v>40.681207210577739</v>
      </c>
      <c r="X6" s="47">
        <f t="shared" ref="X6:X43" si="10">D6-D5</f>
        <v>35</v>
      </c>
      <c r="Y6" s="57"/>
      <c r="AA6" s="6"/>
    </row>
    <row r="7" spans="1:27" ht="16">
      <c r="A7" t="s">
        <v>143</v>
      </c>
      <c r="C7">
        <v>3</v>
      </c>
      <c r="D7" s="37">
        <v>42280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7">
        <f t="shared" si="10"/>
        <v>128</v>
      </c>
      <c r="Y7" s="55"/>
      <c r="AA7" s="6"/>
    </row>
    <row r="8" spans="1:27" ht="16">
      <c r="A8" t="s">
        <v>143</v>
      </c>
      <c r="C8">
        <v>4</v>
      </c>
      <c r="D8" s="37">
        <v>42312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7">
        <f t="shared" si="10"/>
        <v>32</v>
      </c>
      <c r="Y8" s="55"/>
      <c r="AA8" s="6"/>
    </row>
    <row r="9" spans="1:27" ht="16">
      <c r="A9" t="s">
        <v>143</v>
      </c>
      <c r="C9">
        <v>5</v>
      </c>
      <c r="D9" s="37">
        <v>42378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7">
        <f t="shared" si="10"/>
        <v>66</v>
      </c>
      <c r="Y9" s="55"/>
      <c r="AA9" s="6"/>
    </row>
    <row r="10" spans="1:27" ht="16">
      <c r="A10" t="s">
        <v>143</v>
      </c>
      <c r="C10">
        <v>6</v>
      </c>
      <c r="D10" s="37">
        <v>42406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7">
        <f t="shared" si="10"/>
        <v>28</v>
      </c>
      <c r="Y10" s="55"/>
      <c r="AA10" s="6"/>
    </row>
    <row r="11" spans="1:27" ht="16">
      <c r="A11" t="s">
        <v>190</v>
      </c>
      <c r="B11" t="s">
        <v>191</v>
      </c>
      <c r="C11">
        <v>7</v>
      </c>
      <c r="D11" s="37">
        <v>42504</v>
      </c>
      <c r="E11">
        <v>6.3897300000000001</v>
      </c>
      <c r="F11">
        <f t="shared" si="7"/>
        <v>27.889046007378425</v>
      </c>
      <c r="G11">
        <v>66.66</v>
      </c>
      <c r="H11">
        <v>20.21</v>
      </c>
      <c r="I11">
        <v>13.08</v>
      </c>
      <c r="J11" t="s">
        <v>69</v>
      </c>
      <c r="K11">
        <v>65.67</v>
      </c>
      <c r="L11">
        <v>12.19</v>
      </c>
      <c r="M11">
        <v>17.16</v>
      </c>
      <c r="O11">
        <f t="shared" si="0"/>
        <v>0.98999999999999488</v>
      </c>
      <c r="P11">
        <f t="shared" si="1"/>
        <v>8.0200000000000014</v>
      </c>
      <c r="Q11">
        <f t="shared" si="2"/>
        <v>-4.08</v>
      </c>
      <c r="R11">
        <f t="shared" si="3"/>
        <v>0.98009999999998987</v>
      </c>
      <c r="S11" s="47">
        <f t="shared" si="4"/>
        <v>64.320400000000021</v>
      </c>
      <c r="T11" s="47">
        <f t="shared" si="5"/>
        <v>16.6464</v>
      </c>
      <c r="U11" s="47">
        <f t="shared" si="6"/>
        <v>9.0524527063111471</v>
      </c>
      <c r="V11" s="47">
        <f t="shared" si="8"/>
        <v>31.745351603708382</v>
      </c>
      <c r="W11" s="47">
        <f t="shared" si="9"/>
        <v>50.780921897124536</v>
      </c>
      <c r="X11" s="47">
        <f>D11-D10</f>
        <v>98</v>
      </c>
      <c r="Y11" s="55"/>
      <c r="AA11" s="6"/>
    </row>
    <row r="12" spans="1:27" ht="16">
      <c r="A12" t="s">
        <v>190</v>
      </c>
      <c r="B12" t="s">
        <v>191</v>
      </c>
      <c r="C12">
        <v>8</v>
      </c>
      <c r="D12" s="37">
        <v>42630</v>
      </c>
      <c r="E12">
        <v>6.0417899999999998</v>
      </c>
      <c r="F12">
        <f t="shared" si="7"/>
        <v>31.815704149771417</v>
      </c>
      <c r="G12">
        <v>64.77</v>
      </c>
      <c r="H12">
        <v>23.11</v>
      </c>
      <c r="I12">
        <v>15.05</v>
      </c>
      <c r="J12" t="s">
        <v>69</v>
      </c>
      <c r="K12">
        <v>64.59</v>
      </c>
      <c r="L12">
        <v>15.49</v>
      </c>
      <c r="M12">
        <v>19.600000000000001</v>
      </c>
      <c r="O12">
        <f t="shared" si="0"/>
        <v>0.17999999999999261</v>
      </c>
      <c r="P12">
        <f t="shared" si="1"/>
        <v>7.6199999999999992</v>
      </c>
      <c r="Q12">
        <f t="shared" si="2"/>
        <v>-4.5500000000000007</v>
      </c>
      <c r="R12">
        <f t="shared" si="3"/>
        <v>3.2399999999997341E-2</v>
      </c>
      <c r="S12" s="47">
        <f t="shared" si="4"/>
        <v>58.064399999999985</v>
      </c>
      <c r="T12" s="47">
        <f t="shared" si="5"/>
        <v>20.702500000000008</v>
      </c>
      <c r="U12" s="47">
        <f t="shared" si="6"/>
        <v>8.8768969803642523</v>
      </c>
      <c r="V12" s="47">
        <f t="shared" si="8"/>
        <v>33.069025389941707</v>
      </c>
      <c r="W12" s="47">
        <f t="shared" si="9"/>
        <v>54.363586256436484</v>
      </c>
      <c r="X12" s="47">
        <f t="shared" si="10"/>
        <v>126</v>
      </c>
      <c r="Y12" s="55">
        <f t="shared" ref="Y12:Y13" si="11">(1-E12/E11)*100</f>
        <v>5.4453005056551707</v>
      </c>
      <c r="AA12" s="6"/>
    </row>
    <row r="13" spans="1:27" ht="16">
      <c r="A13" t="s">
        <v>190</v>
      </c>
      <c r="B13" t="s">
        <v>191</v>
      </c>
      <c r="C13">
        <v>9</v>
      </c>
      <c r="D13" s="37">
        <v>42693</v>
      </c>
      <c r="E13">
        <v>5.63767</v>
      </c>
      <c r="F13">
        <f t="shared" si="7"/>
        <v>36.376378658318444</v>
      </c>
      <c r="G13">
        <v>70.17</v>
      </c>
      <c r="H13">
        <v>22.5</v>
      </c>
      <c r="I13">
        <v>15.55</v>
      </c>
      <c r="J13" t="s">
        <v>69</v>
      </c>
      <c r="K13">
        <v>68.83</v>
      </c>
      <c r="L13">
        <v>15.34</v>
      </c>
      <c r="M13">
        <v>20.92</v>
      </c>
      <c r="O13">
        <f t="shared" si="0"/>
        <v>1.3400000000000034</v>
      </c>
      <c r="P13">
        <f t="shared" si="1"/>
        <v>7.16</v>
      </c>
      <c r="Q13">
        <f t="shared" si="2"/>
        <v>-5.370000000000001</v>
      </c>
      <c r="R13">
        <f t="shared" si="3"/>
        <v>1.7956000000000092</v>
      </c>
      <c r="S13" s="47">
        <f t="shared" si="4"/>
        <v>51.265599999999999</v>
      </c>
      <c r="T13" s="47">
        <f t="shared" si="5"/>
        <v>28.836900000000011</v>
      </c>
      <c r="U13" s="47">
        <f t="shared" si="6"/>
        <v>9.0497569028123639</v>
      </c>
      <c r="V13" s="47">
        <f t="shared" si="8"/>
        <v>31.765677710447015</v>
      </c>
      <c r="W13" s="47">
        <f t="shared" si="9"/>
        <v>56.586853161432188</v>
      </c>
      <c r="X13" s="47">
        <f t="shared" si="10"/>
        <v>63</v>
      </c>
      <c r="Y13" s="55">
        <f t="shared" si="11"/>
        <v>6.6887462159393118</v>
      </c>
      <c r="Z13">
        <f t="shared" ref="Z13" si="12">(1-U13/U12)*100</f>
        <v>-1.9473012115661437</v>
      </c>
      <c r="AA13" s="6">
        <f>(Y13*100+((100-Y13)*Z13))/100</f>
        <v>4.8716950404747399</v>
      </c>
    </row>
    <row r="14" spans="1:27" ht="16">
      <c r="A14" t="s">
        <v>143</v>
      </c>
      <c r="C14">
        <v>10</v>
      </c>
      <c r="D14" s="37">
        <v>42756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7">
        <f t="shared" si="10"/>
        <v>63</v>
      </c>
      <c r="Y14" s="55"/>
      <c r="AA14" s="6"/>
    </row>
    <row r="15" spans="1:27" ht="16">
      <c r="A15" t="s">
        <v>143</v>
      </c>
      <c r="C15">
        <v>11</v>
      </c>
      <c r="D15" s="37">
        <v>42791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7">
        <f t="shared" si="10"/>
        <v>35</v>
      </c>
      <c r="Y15" s="55"/>
      <c r="AA15" s="6"/>
    </row>
    <row r="16" spans="1:27" ht="16">
      <c r="A16" t="s">
        <v>143</v>
      </c>
      <c r="C16">
        <v>12</v>
      </c>
      <c r="D16" s="37">
        <v>42874</v>
      </c>
      <c r="F16">
        <f t="shared" si="7"/>
        <v>100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7">
        <f t="shared" si="10"/>
        <v>83</v>
      </c>
      <c r="Y16" s="55"/>
      <c r="AA16" s="6"/>
    </row>
    <row r="17" spans="1:27" ht="16">
      <c r="A17" t="s">
        <v>143</v>
      </c>
      <c r="C17">
        <v>13</v>
      </c>
      <c r="D17" s="37">
        <v>43007</v>
      </c>
      <c r="F17">
        <f t="shared" si="7"/>
        <v>100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7">
        <f t="shared" si="10"/>
        <v>133</v>
      </c>
      <c r="Y17" s="55"/>
      <c r="AA17" s="6"/>
    </row>
    <row r="18" spans="1:27" ht="16">
      <c r="A18" t="s">
        <v>143</v>
      </c>
      <c r="C18">
        <v>14</v>
      </c>
      <c r="D18" s="37">
        <v>43036</v>
      </c>
      <c r="F18">
        <f t="shared" si="7"/>
        <v>100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7">
        <f t="shared" si="10"/>
        <v>29</v>
      </c>
      <c r="Y18" s="55"/>
      <c r="AA18" s="6"/>
    </row>
    <row r="19" spans="1:27" ht="16">
      <c r="A19" t="s">
        <v>190</v>
      </c>
      <c r="B19" t="s">
        <v>191</v>
      </c>
      <c r="C19">
        <v>15</v>
      </c>
      <c r="D19" s="37">
        <v>43119</v>
      </c>
      <c r="E19">
        <v>4.9201800000000002</v>
      </c>
      <c r="F19">
        <f t="shared" si="7"/>
        <v>44.473573434962532</v>
      </c>
      <c r="G19">
        <v>67.36</v>
      </c>
      <c r="H19">
        <v>18.64</v>
      </c>
      <c r="I19">
        <v>14.36</v>
      </c>
      <c r="J19" t="s">
        <v>69</v>
      </c>
      <c r="K19">
        <v>62.95</v>
      </c>
      <c r="L19">
        <v>12.42</v>
      </c>
      <c r="M19">
        <v>18.09</v>
      </c>
      <c r="O19">
        <f t="shared" si="0"/>
        <v>4.4099999999999966</v>
      </c>
      <c r="P19">
        <f t="shared" si="1"/>
        <v>6.2200000000000006</v>
      </c>
      <c r="Q19">
        <f t="shared" si="2"/>
        <v>-3.7300000000000004</v>
      </c>
      <c r="R19">
        <f t="shared" si="3"/>
        <v>19.448099999999968</v>
      </c>
      <c r="S19" s="47">
        <f t="shared" si="4"/>
        <v>38.688400000000009</v>
      </c>
      <c r="T19" s="47">
        <f t="shared" si="5"/>
        <v>13.912900000000004</v>
      </c>
      <c r="U19" s="47">
        <f t="shared" si="6"/>
        <v>8.4881917980215302</v>
      </c>
      <c r="V19" s="47">
        <f t="shared" si="8"/>
        <v>35.999826180772928</v>
      </c>
      <c r="W19" s="47">
        <f t="shared" si="9"/>
        <v>64.462990482770536</v>
      </c>
      <c r="X19" s="47">
        <f t="shared" si="10"/>
        <v>83</v>
      </c>
      <c r="Y19" s="55"/>
    </row>
    <row r="20" spans="1:27" ht="16">
      <c r="A20" t="s">
        <v>143</v>
      </c>
      <c r="C20">
        <v>16</v>
      </c>
      <c r="D20" t="s">
        <v>220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7" t="e">
        <f t="shared" si="10"/>
        <v>#VALUE!</v>
      </c>
    </row>
    <row r="21" spans="1:27" ht="16">
      <c r="A21" t="s">
        <v>143</v>
      </c>
      <c r="C21">
        <v>17</v>
      </c>
      <c r="D21" t="s">
        <v>232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7" t="e">
        <f t="shared" si="10"/>
        <v>#VALUE!</v>
      </c>
    </row>
    <row r="22" spans="1:27" ht="16">
      <c r="A22" t="s">
        <v>143</v>
      </c>
      <c r="C22">
        <v>18</v>
      </c>
      <c r="D22" t="s">
        <v>233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7" t="e">
        <f t="shared" si="10"/>
        <v>#VALUE!</v>
      </c>
    </row>
    <row r="23" spans="1:27" ht="16">
      <c r="A23" t="s">
        <v>143</v>
      </c>
      <c r="C23">
        <v>19</v>
      </c>
      <c r="D23" s="43">
        <v>43444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7" t="e">
        <f t="shared" si="10"/>
        <v>#VALUE!</v>
      </c>
    </row>
    <row r="24" spans="1:27" ht="16">
      <c r="A24" t="s">
        <v>143</v>
      </c>
      <c r="C24">
        <v>20</v>
      </c>
      <c r="D24" s="43">
        <v>43384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7">
        <f t="shared" si="10"/>
        <v>-60</v>
      </c>
    </row>
    <row r="25" spans="1:27" ht="16">
      <c r="A25" t="s">
        <v>143</v>
      </c>
      <c r="C25">
        <v>21</v>
      </c>
      <c r="D25" s="43">
        <v>43800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7">
        <f t="shared" si="10"/>
        <v>416</v>
      </c>
    </row>
    <row r="26" spans="1:27" ht="16">
      <c r="A26" t="s">
        <v>143</v>
      </c>
      <c r="C26">
        <v>22</v>
      </c>
      <c r="D26" t="s">
        <v>234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7" t="e">
        <f t="shared" si="10"/>
        <v>#VALUE!</v>
      </c>
    </row>
    <row r="27" spans="1:27" ht="16">
      <c r="A27" t="s">
        <v>143</v>
      </c>
      <c r="C27">
        <v>23</v>
      </c>
      <c r="D27" t="s">
        <v>228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7" t="e">
        <f t="shared" si="10"/>
        <v>#VALUE!</v>
      </c>
    </row>
    <row r="28" spans="1:27" ht="16">
      <c r="A28" t="s">
        <v>143</v>
      </c>
      <c r="C28">
        <v>24</v>
      </c>
      <c r="D28" t="s">
        <v>235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7" t="e">
        <f t="shared" si="10"/>
        <v>#VALUE!</v>
      </c>
    </row>
    <row r="29" spans="1:27" ht="16">
      <c r="A29" t="s">
        <v>143</v>
      </c>
      <c r="C29">
        <v>25</v>
      </c>
      <c r="D29" s="43">
        <v>43652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7" t="e">
        <f t="shared" si="10"/>
        <v>#VALUE!</v>
      </c>
    </row>
    <row r="30" spans="1:27" ht="16">
      <c r="A30" t="s">
        <v>143</v>
      </c>
      <c r="C30">
        <v>26</v>
      </c>
      <c r="D30" t="s">
        <v>236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7" t="e">
        <f t="shared" si="10"/>
        <v>#VALUE!</v>
      </c>
    </row>
    <row r="31" spans="1:27" ht="16">
      <c r="A31" t="s">
        <v>143</v>
      </c>
      <c r="C31">
        <v>27</v>
      </c>
      <c r="D31" t="s">
        <v>237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7" t="e">
        <f t="shared" si="10"/>
        <v>#VALUE!</v>
      </c>
    </row>
    <row r="32" spans="1:27" ht="16">
      <c r="A32" t="s">
        <v>143</v>
      </c>
      <c r="C32">
        <v>28</v>
      </c>
      <c r="D32" s="43">
        <v>44136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7" t="e">
        <f t="shared" si="10"/>
        <v>#VALUE!</v>
      </c>
    </row>
    <row r="33" spans="1:24" ht="16">
      <c r="A33" t="s">
        <v>143</v>
      </c>
      <c r="C33">
        <v>29</v>
      </c>
      <c r="D33" t="s">
        <v>238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7" t="e">
        <f t="shared" si="10"/>
        <v>#VALUE!</v>
      </c>
    </row>
    <row r="34" spans="1:24" ht="16">
      <c r="A34" t="s">
        <v>143</v>
      </c>
      <c r="C34">
        <v>30</v>
      </c>
      <c r="D34" s="43">
        <v>43925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7" t="e">
        <f t="shared" si="10"/>
        <v>#VALUE!</v>
      </c>
    </row>
    <row r="35" spans="1:24" ht="16">
      <c r="A35" t="s">
        <v>143</v>
      </c>
      <c r="C35">
        <v>31</v>
      </c>
      <c r="D35" s="43">
        <v>43987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7">
        <f t="shared" si="10"/>
        <v>62</v>
      </c>
    </row>
    <row r="36" spans="1:24" ht="16">
      <c r="A36" t="s">
        <v>143</v>
      </c>
      <c r="C36">
        <v>32</v>
      </c>
      <c r="D36" s="43">
        <v>43988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7">
        <f t="shared" si="10"/>
        <v>1</v>
      </c>
    </row>
    <row r="37" spans="1:24" ht="16">
      <c r="A37" t="s">
        <v>143</v>
      </c>
      <c r="C37">
        <v>33</v>
      </c>
      <c r="D37" t="s">
        <v>239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7" t="e">
        <f t="shared" si="10"/>
        <v>#VALUE!</v>
      </c>
    </row>
    <row r="38" spans="1:24" ht="16">
      <c r="A38" t="s">
        <v>143</v>
      </c>
      <c r="C38">
        <v>34</v>
      </c>
      <c r="D38" t="s">
        <v>240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7" t="e">
        <f t="shared" si="10"/>
        <v>#VALUE!</v>
      </c>
    </row>
    <row r="39" spans="1:24" ht="16">
      <c r="A39" t="s">
        <v>143</v>
      </c>
      <c r="C39">
        <v>35</v>
      </c>
      <c r="D39" t="s">
        <v>215</v>
      </c>
      <c r="O39">
        <f t="shared" si="0"/>
        <v>0</v>
      </c>
      <c r="P39">
        <f t="shared" si="1"/>
        <v>0</v>
      </c>
      <c r="Q39">
        <f t="shared" si="2"/>
        <v>0</v>
      </c>
      <c r="R39">
        <f t="shared" si="3"/>
        <v>0</v>
      </c>
      <c r="S39" s="47">
        <f t="shared" si="4"/>
        <v>0</v>
      </c>
      <c r="T39" s="47">
        <f t="shared" si="5"/>
        <v>0</v>
      </c>
      <c r="U39" s="47">
        <f t="shared" si="6"/>
        <v>0</v>
      </c>
      <c r="V39" s="47">
        <f t="shared" si="8"/>
        <v>100</v>
      </c>
      <c r="W39" s="47">
        <f t="shared" si="9"/>
        <v>100</v>
      </c>
      <c r="X39" s="47" t="e">
        <f t="shared" si="10"/>
        <v>#VALUE!</v>
      </c>
    </row>
    <row r="40" spans="1:24" ht="16">
      <c r="A40" t="s">
        <v>143</v>
      </c>
      <c r="C40">
        <v>36</v>
      </c>
      <c r="D40" t="s">
        <v>241</v>
      </c>
      <c r="O40">
        <f t="shared" si="0"/>
        <v>0</v>
      </c>
      <c r="P40">
        <f t="shared" si="1"/>
        <v>0</v>
      </c>
      <c r="Q40">
        <f t="shared" si="2"/>
        <v>0</v>
      </c>
      <c r="R40">
        <f t="shared" si="3"/>
        <v>0</v>
      </c>
      <c r="S40" s="47">
        <f t="shared" si="4"/>
        <v>0</v>
      </c>
      <c r="T40" s="47">
        <f t="shared" si="5"/>
        <v>0</v>
      </c>
      <c r="U40" s="47">
        <f t="shared" si="6"/>
        <v>0</v>
      </c>
      <c r="V40" s="47">
        <f t="shared" si="8"/>
        <v>100</v>
      </c>
      <c r="W40" s="47">
        <f t="shared" si="9"/>
        <v>100</v>
      </c>
      <c r="X40" s="47" t="e">
        <f t="shared" si="10"/>
        <v>#VALUE!</v>
      </c>
    </row>
    <row r="41" spans="1:24" ht="16">
      <c r="A41" t="s">
        <v>143</v>
      </c>
      <c r="C41">
        <v>37</v>
      </c>
      <c r="D41" t="s">
        <v>242</v>
      </c>
      <c r="O41">
        <f t="shared" si="0"/>
        <v>0</v>
      </c>
      <c r="P41">
        <f t="shared" si="1"/>
        <v>0</v>
      </c>
      <c r="Q41">
        <f t="shared" si="2"/>
        <v>0</v>
      </c>
      <c r="R41">
        <f t="shared" si="3"/>
        <v>0</v>
      </c>
      <c r="S41" s="47">
        <f t="shared" si="4"/>
        <v>0</v>
      </c>
      <c r="T41" s="47">
        <f t="shared" si="5"/>
        <v>0</v>
      </c>
      <c r="U41" s="47">
        <f t="shared" si="6"/>
        <v>0</v>
      </c>
      <c r="V41" s="47">
        <f t="shared" si="8"/>
        <v>100</v>
      </c>
      <c r="W41" s="47">
        <f t="shared" si="9"/>
        <v>100</v>
      </c>
      <c r="X41" s="47" t="e">
        <f t="shared" si="10"/>
        <v>#VALUE!</v>
      </c>
    </row>
    <row r="42" spans="1:24" ht="16">
      <c r="A42" t="s">
        <v>143</v>
      </c>
      <c r="C42">
        <v>38</v>
      </c>
      <c r="D42" t="s">
        <v>243</v>
      </c>
      <c r="O42">
        <f t="shared" si="0"/>
        <v>0</v>
      </c>
      <c r="P42">
        <f t="shared" si="1"/>
        <v>0</v>
      </c>
      <c r="Q42">
        <f t="shared" si="2"/>
        <v>0</v>
      </c>
      <c r="R42">
        <f t="shared" si="3"/>
        <v>0</v>
      </c>
      <c r="S42" s="47">
        <f t="shared" si="4"/>
        <v>0</v>
      </c>
      <c r="T42" s="47">
        <f t="shared" si="5"/>
        <v>0</v>
      </c>
      <c r="U42" s="47">
        <f t="shared" si="6"/>
        <v>0</v>
      </c>
      <c r="V42" s="47">
        <f t="shared" si="8"/>
        <v>100</v>
      </c>
      <c r="W42" s="47">
        <f t="shared" si="9"/>
        <v>100</v>
      </c>
      <c r="X42" s="47" t="e">
        <f t="shared" si="10"/>
        <v>#VALUE!</v>
      </c>
    </row>
    <row r="43" spans="1:24" ht="16">
      <c r="A43" t="s">
        <v>143</v>
      </c>
      <c r="C43">
        <v>39</v>
      </c>
      <c r="D43" t="s">
        <v>244</v>
      </c>
      <c r="O43">
        <f t="shared" si="0"/>
        <v>0</v>
      </c>
      <c r="P43">
        <f t="shared" si="1"/>
        <v>0</v>
      </c>
      <c r="Q43">
        <f t="shared" si="2"/>
        <v>0</v>
      </c>
      <c r="R43">
        <f t="shared" si="3"/>
        <v>0</v>
      </c>
      <c r="S43" s="47">
        <f t="shared" si="4"/>
        <v>0</v>
      </c>
      <c r="T43" s="47">
        <f t="shared" si="5"/>
        <v>0</v>
      </c>
      <c r="U43" s="47">
        <f t="shared" si="6"/>
        <v>0</v>
      </c>
      <c r="V43" s="47">
        <f t="shared" si="8"/>
        <v>100</v>
      </c>
      <c r="W43" s="47">
        <f t="shared" si="9"/>
        <v>100</v>
      </c>
      <c r="X43" s="47" t="e">
        <f t="shared" si="10"/>
        <v>#VALUE!</v>
      </c>
    </row>
  </sheetData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4D0A-DF02-0649-86D9-0599997CBBC5}">
  <dimension ref="A1:AA24"/>
  <sheetViews>
    <sheetView topLeftCell="N1" zoomScale="114" workbookViewId="0">
      <selection activeCell="W6" sqref="W6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133</v>
      </c>
      <c r="B4" t="s">
        <v>192</v>
      </c>
      <c r="C4">
        <v>0</v>
      </c>
      <c r="D4" s="37">
        <v>43077</v>
      </c>
      <c r="E4">
        <v>112.60899999999999</v>
      </c>
      <c r="G4">
        <v>52.27</v>
      </c>
      <c r="H4">
        <v>16.55</v>
      </c>
      <c r="I4">
        <v>8.23</v>
      </c>
      <c r="J4" t="s">
        <v>39</v>
      </c>
      <c r="K4">
        <v>71.040000000000006</v>
      </c>
      <c r="L4">
        <v>13.1</v>
      </c>
      <c r="M4">
        <v>19.43</v>
      </c>
      <c r="O4">
        <f>G4-K4</f>
        <v>-18.770000000000003</v>
      </c>
      <c r="P4">
        <f>H4-L4</f>
        <v>3.4500000000000011</v>
      </c>
      <c r="Q4">
        <f>I4-M4</f>
        <v>-11.2</v>
      </c>
      <c r="R4">
        <f>O4*O4</f>
        <v>352.31290000000013</v>
      </c>
      <c r="S4" s="47">
        <f>P4*P4</f>
        <v>11.902500000000007</v>
      </c>
      <c r="T4" s="47">
        <f>Q4*Q4</f>
        <v>125.43999999999998</v>
      </c>
      <c r="U4" s="47">
        <f>SQRT(R4+S4+T4)</f>
        <v>22.128158531608548</v>
      </c>
      <c r="Y4" s="54"/>
      <c r="AA4" s="6"/>
    </row>
    <row r="5" spans="1:27" ht="16">
      <c r="A5" t="s">
        <v>143</v>
      </c>
      <c r="C5">
        <v>1</v>
      </c>
      <c r="D5" s="37">
        <v>43113</v>
      </c>
      <c r="F5">
        <f>(1-E5/E$4)*100</f>
        <v>100</v>
      </c>
      <c r="O5">
        <f t="shared" ref="O5:O24" si="0">G5-K5</f>
        <v>0</v>
      </c>
      <c r="P5">
        <f t="shared" ref="P5:P24" si="1">H5-L5</f>
        <v>0</v>
      </c>
      <c r="Q5">
        <f t="shared" ref="Q5:Q24" si="2">I5-M5</f>
        <v>0</v>
      </c>
      <c r="R5">
        <f t="shared" ref="R5:R24" si="3">O5*O5</f>
        <v>0</v>
      </c>
      <c r="S5" s="47">
        <f t="shared" ref="S5:S24" si="4">P5*P5</f>
        <v>0</v>
      </c>
      <c r="T5" s="47">
        <f t="shared" ref="T5:T24" si="5">Q5*Q5</f>
        <v>0</v>
      </c>
      <c r="U5" s="47">
        <f t="shared" ref="U5:U24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36</v>
      </c>
      <c r="Y5" s="55"/>
      <c r="AA5" s="6"/>
    </row>
    <row r="6" spans="1:27" ht="16">
      <c r="A6" t="s">
        <v>133</v>
      </c>
      <c r="B6" t="s">
        <v>192</v>
      </c>
      <c r="C6">
        <v>2</v>
      </c>
      <c r="D6" s="37">
        <v>43141</v>
      </c>
      <c r="E6">
        <v>104.312</v>
      </c>
      <c r="F6">
        <f>(1-E6/E$4)*100</f>
        <v>7.3679723645534541</v>
      </c>
      <c r="G6">
        <v>59.37</v>
      </c>
      <c r="H6">
        <v>17.46</v>
      </c>
      <c r="I6">
        <v>10.199999999999999</v>
      </c>
      <c r="J6" t="s">
        <v>39</v>
      </c>
      <c r="K6">
        <v>68.2</v>
      </c>
      <c r="L6">
        <v>13.33</v>
      </c>
      <c r="M6">
        <v>19.23</v>
      </c>
      <c r="O6">
        <f t="shared" si="0"/>
        <v>-8.8300000000000054</v>
      </c>
      <c r="P6">
        <f t="shared" si="1"/>
        <v>4.1300000000000008</v>
      </c>
      <c r="Q6">
        <f t="shared" si="2"/>
        <v>-9.0300000000000011</v>
      </c>
      <c r="R6">
        <f t="shared" si="3"/>
        <v>77.96890000000009</v>
      </c>
      <c r="S6" s="47">
        <f t="shared" si="4"/>
        <v>17.056900000000006</v>
      </c>
      <c r="T6" s="47">
        <f t="shared" si="5"/>
        <v>81.540900000000022</v>
      </c>
      <c r="U6" s="47">
        <f t="shared" si="6"/>
        <v>13.287840306084361</v>
      </c>
      <c r="V6" s="47">
        <f t="shared" ref="V6:V24" si="7">(1-U6/U$4)*100</f>
        <v>39.950537288931663</v>
      </c>
      <c r="W6" s="47">
        <f t="shared" ref="W6:W24" si="8">(F6*100+((100-F6)*V6))/100</f>
        <v>44.374965106546014</v>
      </c>
      <c r="X6" s="49">
        <f t="shared" ref="X6:X24" si="9">D6-D5</f>
        <v>28</v>
      </c>
      <c r="Y6" s="55"/>
      <c r="AA6" s="6"/>
    </row>
    <row r="7" spans="1:27" ht="16">
      <c r="A7" t="s">
        <v>143</v>
      </c>
      <c r="C7">
        <v>3</v>
      </c>
      <c r="D7" t="s">
        <v>221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AA7" s="6"/>
    </row>
    <row r="8" spans="1:27" ht="16">
      <c r="A8" t="s">
        <v>143</v>
      </c>
      <c r="C8">
        <v>4</v>
      </c>
      <c r="D8" t="s">
        <v>210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AA8" s="6"/>
    </row>
    <row r="9" spans="1:27" ht="16">
      <c r="A9" t="s">
        <v>143</v>
      </c>
      <c r="C9">
        <v>5</v>
      </c>
      <c r="D9" t="s">
        <v>223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 ht="16">
      <c r="A10" t="s">
        <v>143</v>
      </c>
      <c r="C10">
        <v>6</v>
      </c>
      <c r="D10" t="s">
        <v>212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9" t="e">
        <f t="shared" si="9"/>
        <v>#VALUE!</v>
      </c>
      <c r="AA10" s="6"/>
    </row>
    <row r="11" spans="1:27" ht="16">
      <c r="A11" t="s">
        <v>143</v>
      </c>
      <c r="C11">
        <v>7</v>
      </c>
      <c r="D11" t="s">
        <v>213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9" t="e">
        <f t="shared" si="9"/>
        <v>#VALUE!</v>
      </c>
      <c r="AA11" s="6"/>
    </row>
    <row r="12" spans="1:27" ht="16">
      <c r="A12" t="s">
        <v>143</v>
      </c>
      <c r="C12">
        <v>8</v>
      </c>
      <c r="D12" s="43">
        <v>43499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9" t="e">
        <f t="shared" si="9"/>
        <v>#VALUE!</v>
      </c>
      <c r="AA12" s="6"/>
    </row>
    <row r="13" spans="1:27" ht="16">
      <c r="A13" t="s">
        <v>143</v>
      </c>
      <c r="C13">
        <v>9</v>
      </c>
      <c r="D13" s="43">
        <v>43620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9">
        <f t="shared" si="9"/>
        <v>121</v>
      </c>
      <c r="AA13" s="6"/>
    </row>
    <row r="14" spans="1:27" ht="16">
      <c r="A14" t="s">
        <v>143</v>
      </c>
      <c r="C14">
        <v>10</v>
      </c>
      <c r="D14" t="s">
        <v>245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9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246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9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44136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9" t="e">
        <f t="shared" si="9"/>
        <v>#VALUE!</v>
      </c>
      <c r="AA16" s="6"/>
    </row>
    <row r="17" spans="1:27" ht="16">
      <c r="A17" t="s">
        <v>143</v>
      </c>
      <c r="C17">
        <v>13</v>
      </c>
      <c r="D17" s="43">
        <v>44045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9">
        <f t="shared" si="9"/>
        <v>-91</v>
      </c>
      <c r="AA17" s="6"/>
    </row>
    <row r="18" spans="1:27" ht="16">
      <c r="A18" t="s">
        <v>143</v>
      </c>
      <c r="C18">
        <v>14</v>
      </c>
      <c r="D18" s="43">
        <v>44015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9">
        <f t="shared" si="9"/>
        <v>-30</v>
      </c>
      <c r="AA18" s="6"/>
    </row>
    <row r="19" spans="1:27" ht="16">
      <c r="A19" t="s">
        <v>143</v>
      </c>
      <c r="C19">
        <v>15</v>
      </c>
      <c r="D19" s="43">
        <v>43900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7"/>
        <v>100</v>
      </c>
      <c r="W19" s="47">
        <f t="shared" si="8"/>
        <v>100</v>
      </c>
      <c r="X19" s="49">
        <f t="shared" si="9"/>
        <v>-115</v>
      </c>
    </row>
    <row r="20" spans="1:27" ht="16">
      <c r="A20" t="s">
        <v>143</v>
      </c>
      <c r="C20">
        <v>16</v>
      </c>
      <c r="D20" s="43">
        <v>44023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7"/>
        <v>100</v>
      </c>
      <c r="W20" s="47">
        <f t="shared" si="8"/>
        <v>100</v>
      </c>
      <c r="X20" s="49">
        <f t="shared" si="9"/>
        <v>123</v>
      </c>
    </row>
    <row r="21" spans="1:27" ht="16">
      <c r="A21" t="s">
        <v>143</v>
      </c>
      <c r="C21">
        <v>17</v>
      </c>
      <c r="D21" s="43">
        <v>44177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7"/>
        <v>100</v>
      </c>
      <c r="W21" s="47">
        <f t="shared" si="8"/>
        <v>100</v>
      </c>
      <c r="X21" s="49">
        <f t="shared" si="9"/>
        <v>154</v>
      </c>
    </row>
    <row r="22" spans="1:27" ht="16">
      <c r="A22" t="s">
        <v>143</v>
      </c>
      <c r="C22">
        <v>18</v>
      </c>
      <c r="D22" s="43">
        <v>44440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7"/>
        <v>100</v>
      </c>
      <c r="W22" s="47">
        <f t="shared" si="8"/>
        <v>100</v>
      </c>
      <c r="X22" s="49">
        <f t="shared" si="9"/>
        <v>263</v>
      </c>
    </row>
    <row r="23" spans="1:27" ht="16">
      <c r="A23" t="s">
        <v>143</v>
      </c>
      <c r="C23">
        <v>19</v>
      </c>
      <c r="D23" s="43">
        <v>44349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7"/>
        <v>100</v>
      </c>
      <c r="W23" s="47">
        <f t="shared" si="8"/>
        <v>100</v>
      </c>
      <c r="X23" s="49">
        <f t="shared" si="9"/>
        <v>-91</v>
      </c>
    </row>
    <row r="24" spans="1:27" ht="16">
      <c r="C24">
        <v>20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7"/>
        <v>100</v>
      </c>
      <c r="W24" s="47">
        <f t="shared" si="8"/>
        <v>100</v>
      </c>
      <c r="X24" s="49">
        <f t="shared" si="9"/>
        <v>-44349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04723-1A78-8C42-93AF-B7C60B2CB5F9}">
  <dimension ref="A1:AA38"/>
  <sheetViews>
    <sheetView topLeftCell="Q1" zoomScale="140" zoomScaleNormal="140" workbookViewId="0">
      <selection activeCell="W16" sqref="W16:W20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202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61</v>
      </c>
      <c r="B4" t="s">
        <v>268</v>
      </c>
      <c r="C4">
        <v>0</v>
      </c>
      <c r="D4" s="37">
        <v>41745</v>
      </c>
      <c r="E4">
        <v>27.692</v>
      </c>
      <c r="G4">
        <v>62.54</v>
      </c>
      <c r="H4">
        <v>27.9</v>
      </c>
      <c r="I4">
        <v>5.42</v>
      </c>
      <c r="J4" t="s">
        <v>69</v>
      </c>
      <c r="K4">
        <v>66.150000000000006</v>
      </c>
      <c r="L4">
        <v>18.29</v>
      </c>
      <c r="M4">
        <v>13.41</v>
      </c>
      <c r="O4">
        <f>G4-K4</f>
        <v>-3.6100000000000065</v>
      </c>
      <c r="P4">
        <f>H4-L4</f>
        <v>9.61</v>
      </c>
      <c r="Q4">
        <f>I4-M4</f>
        <v>-7.99</v>
      </c>
      <c r="R4">
        <f>O4*O4</f>
        <v>13.032100000000048</v>
      </c>
      <c r="S4" s="47">
        <f>P4*P4</f>
        <v>92.352099999999993</v>
      </c>
      <c r="T4" s="47">
        <f>Q4*Q4</f>
        <v>63.840100000000007</v>
      </c>
      <c r="U4" s="47">
        <f>SQRT(R4+S4+T4)</f>
        <v>13.008624062520987</v>
      </c>
      <c r="Y4" s="54"/>
      <c r="AA4" s="6"/>
    </row>
    <row r="5" spans="1:27" ht="16">
      <c r="A5" t="s">
        <v>143</v>
      </c>
      <c r="C5">
        <v>1</v>
      </c>
      <c r="D5" s="37">
        <v>41913</v>
      </c>
      <c r="F5">
        <f>(1-E5/E$4)*100</f>
        <v>100</v>
      </c>
      <c r="O5">
        <f t="shared" ref="O5:O38" si="0">G5-K5</f>
        <v>0</v>
      </c>
      <c r="P5">
        <f t="shared" ref="P5:P38" si="1">H5-L5</f>
        <v>0</v>
      </c>
      <c r="Q5">
        <f t="shared" ref="Q5:Q38" si="2">I5-M5</f>
        <v>0</v>
      </c>
      <c r="R5">
        <f t="shared" ref="R5:R38" si="3">O5*O5</f>
        <v>0</v>
      </c>
      <c r="S5" s="47">
        <f t="shared" ref="S5:S38" si="4">P5*P5</f>
        <v>0</v>
      </c>
      <c r="T5" s="47">
        <f t="shared" ref="T5:T38" si="5">Q5*Q5</f>
        <v>0</v>
      </c>
      <c r="U5" s="47">
        <f t="shared" ref="U5:U3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168</v>
      </c>
      <c r="Y5" s="55"/>
      <c r="AA5" s="6"/>
    </row>
    <row r="6" spans="1:27" ht="16">
      <c r="A6" t="s">
        <v>143</v>
      </c>
      <c r="C6">
        <v>2</v>
      </c>
      <c r="D6" s="37">
        <v>41948</v>
      </c>
      <c r="F6">
        <f t="shared" ref="F6:F28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38" si="8">(1-U6/U$4)*100</f>
        <v>100</v>
      </c>
      <c r="W6" s="47">
        <f t="shared" ref="W6:W38" si="9">(F6*100+((100-F6)*V6))/100</f>
        <v>100</v>
      </c>
      <c r="X6" s="49">
        <f t="shared" ref="X6:X38" si="10">D6-D5</f>
        <v>35</v>
      </c>
      <c r="Y6" s="55"/>
      <c r="AA6" s="6"/>
    </row>
    <row r="7" spans="1:27" ht="16">
      <c r="A7" t="s">
        <v>143</v>
      </c>
      <c r="C7">
        <v>3</v>
      </c>
      <c r="D7" s="37">
        <v>41977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29</v>
      </c>
      <c r="Y7" s="55"/>
      <c r="AA7" s="6"/>
    </row>
    <row r="8" spans="1:27" ht="16">
      <c r="A8" t="s">
        <v>143</v>
      </c>
      <c r="C8">
        <v>4</v>
      </c>
      <c r="D8" s="37">
        <v>42011</v>
      </c>
      <c r="F8">
        <f t="shared" si="7"/>
        <v>100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8"/>
        <v>100</v>
      </c>
      <c r="W8" s="47">
        <f t="shared" si="9"/>
        <v>100</v>
      </c>
      <c r="X8" s="49">
        <f t="shared" si="10"/>
        <v>34</v>
      </c>
      <c r="Y8" s="55"/>
      <c r="AA8" s="6"/>
    </row>
    <row r="9" spans="1:27" ht="16">
      <c r="A9" t="s">
        <v>143</v>
      </c>
      <c r="C9">
        <v>5</v>
      </c>
      <c r="D9" s="37">
        <v>42040</v>
      </c>
      <c r="F9">
        <f t="shared" si="7"/>
        <v>100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8"/>
        <v>100</v>
      </c>
      <c r="W9" s="47">
        <f t="shared" si="9"/>
        <v>100</v>
      </c>
      <c r="X9" s="49">
        <f t="shared" si="10"/>
        <v>29</v>
      </c>
      <c r="Y9" s="55"/>
      <c r="AA9" s="6"/>
    </row>
    <row r="10" spans="1:27" ht="16">
      <c r="A10" t="s">
        <v>143</v>
      </c>
      <c r="C10">
        <v>6</v>
      </c>
      <c r="D10" s="37">
        <v>42068</v>
      </c>
      <c r="F10">
        <f t="shared" si="7"/>
        <v>100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8"/>
        <v>100</v>
      </c>
      <c r="W10" s="47">
        <f t="shared" si="9"/>
        <v>100</v>
      </c>
      <c r="X10" s="49">
        <f t="shared" si="10"/>
        <v>28</v>
      </c>
      <c r="Y10" s="55"/>
      <c r="AA10" s="6"/>
    </row>
    <row r="11" spans="1:27" ht="16">
      <c r="A11" t="s">
        <v>143</v>
      </c>
      <c r="C11">
        <v>7</v>
      </c>
      <c r="D11" s="37">
        <v>42096</v>
      </c>
      <c r="F11">
        <f t="shared" si="7"/>
        <v>100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8"/>
        <v>100</v>
      </c>
      <c r="W11" s="47">
        <f t="shared" si="9"/>
        <v>100</v>
      </c>
      <c r="X11" s="49">
        <f t="shared" si="10"/>
        <v>28</v>
      </c>
      <c r="Y11" s="55"/>
      <c r="AA11" s="6"/>
    </row>
    <row r="12" spans="1:27" ht="16">
      <c r="A12" t="s">
        <v>61</v>
      </c>
      <c r="B12" t="s">
        <v>268</v>
      </c>
      <c r="C12">
        <v>8</v>
      </c>
      <c r="D12" s="37">
        <v>42124</v>
      </c>
      <c r="E12">
        <v>19.694099999999999</v>
      </c>
      <c r="F12">
        <f t="shared" si="7"/>
        <v>28.881626462516252</v>
      </c>
      <c r="G12">
        <v>66.3</v>
      </c>
      <c r="H12">
        <v>26.92</v>
      </c>
      <c r="I12">
        <v>12.66</v>
      </c>
      <c r="J12" t="s">
        <v>69</v>
      </c>
      <c r="K12">
        <v>64.540000000000006</v>
      </c>
      <c r="L12">
        <v>18.59</v>
      </c>
      <c r="M12">
        <v>14.79</v>
      </c>
      <c r="O12">
        <f t="shared" si="0"/>
        <v>1.7599999999999909</v>
      </c>
      <c r="P12">
        <f t="shared" si="1"/>
        <v>8.3300000000000018</v>
      </c>
      <c r="Q12">
        <f t="shared" si="2"/>
        <v>-2.129999999999999</v>
      </c>
      <c r="R12">
        <f t="shared" si="3"/>
        <v>3.0975999999999679</v>
      </c>
      <c r="S12" s="47">
        <f t="shared" si="4"/>
        <v>69.388900000000035</v>
      </c>
      <c r="T12" s="47">
        <f t="shared" si="5"/>
        <v>4.5368999999999957</v>
      </c>
      <c r="U12" s="47">
        <f t="shared" si="6"/>
        <v>8.7762976248529778</v>
      </c>
      <c r="V12" s="47">
        <f t="shared" si="8"/>
        <v>32.534773987832587</v>
      </c>
      <c r="W12" s="47">
        <f t="shared" si="9"/>
        <v>52.01982855675913</v>
      </c>
      <c r="X12" s="49">
        <f t="shared" si="10"/>
        <v>28</v>
      </c>
      <c r="Y12" s="55"/>
      <c r="AA12" s="6"/>
    </row>
    <row r="13" spans="1:27" ht="16">
      <c r="A13" t="s">
        <v>143</v>
      </c>
      <c r="C13">
        <v>9</v>
      </c>
      <c r="D13" s="37">
        <v>42256</v>
      </c>
      <c r="F13">
        <f t="shared" si="7"/>
        <v>100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132</v>
      </c>
      <c r="Y13" s="55"/>
      <c r="AA13" s="6"/>
    </row>
    <row r="14" spans="1:27" ht="16">
      <c r="A14" t="s">
        <v>61</v>
      </c>
      <c r="B14" t="s">
        <v>268</v>
      </c>
      <c r="C14">
        <v>10</v>
      </c>
      <c r="D14" s="37">
        <v>42284</v>
      </c>
      <c r="E14">
        <v>14.108499999999999</v>
      </c>
      <c r="F14">
        <f t="shared" si="7"/>
        <v>49.052072800808901</v>
      </c>
      <c r="G14">
        <v>66.14</v>
      </c>
      <c r="H14">
        <v>25.52</v>
      </c>
      <c r="I14">
        <v>12.61</v>
      </c>
      <c r="J14" t="s">
        <v>69</v>
      </c>
      <c r="K14">
        <v>61.67</v>
      </c>
      <c r="L14">
        <v>17.09</v>
      </c>
      <c r="M14">
        <v>17.5</v>
      </c>
      <c r="O14">
        <f t="shared" si="0"/>
        <v>4.4699999999999989</v>
      </c>
      <c r="P14">
        <f t="shared" si="1"/>
        <v>8.43</v>
      </c>
      <c r="Q14">
        <f t="shared" si="2"/>
        <v>-4.8900000000000006</v>
      </c>
      <c r="R14">
        <f t="shared" si="3"/>
        <v>19.980899999999991</v>
      </c>
      <c r="S14" s="47">
        <f t="shared" si="4"/>
        <v>71.064899999999994</v>
      </c>
      <c r="T14" s="47">
        <f t="shared" si="5"/>
        <v>23.912100000000006</v>
      </c>
      <c r="U14" s="47">
        <f t="shared" si="6"/>
        <v>10.721842192459279</v>
      </c>
      <c r="V14" s="47">
        <f t="shared" si="8"/>
        <v>17.578968068192012</v>
      </c>
      <c r="W14" s="47">
        <f t="shared" si="9"/>
        <v>58.008192654560418</v>
      </c>
      <c r="X14" s="49">
        <f t="shared" si="10"/>
        <v>28</v>
      </c>
      <c r="Y14" s="55"/>
      <c r="AA14" s="6"/>
    </row>
    <row r="15" spans="1:27" ht="16">
      <c r="A15" t="s">
        <v>143</v>
      </c>
      <c r="C15">
        <v>11</v>
      </c>
      <c r="D15" s="37">
        <v>42354</v>
      </c>
      <c r="F15">
        <f t="shared" si="7"/>
        <v>100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>
        <f t="shared" si="10"/>
        <v>70</v>
      </c>
      <c r="Y15" s="55"/>
      <c r="AA15" s="6"/>
    </row>
    <row r="16" spans="1:27" ht="16">
      <c r="A16" t="s">
        <v>61</v>
      </c>
      <c r="B16" t="s">
        <v>268</v>
      </c>
      <c r="C16">
        <v>12</v>
      </c>
      <c r="D16" s="37">
        <v>42408</v>
      </c>
      <c r="E16">
        <v>13.053599999999999</v>
      </c>
      <c r="F16">
        <f t="shared" si="7"/>
        <v>52.861476238624874</v>
      </c>
      <c r="G16">
        <v>71.28</v>
      </c>
      <c r="H16">
        <v>25.71</v>
      </c>
      <c r="I16">
        <v>11.92</v>
      </c>
      <c r="J16" t="s">
        <v>69</v>
      </c>
      <c r="K16">
        <v>66.48</v>
      </c>
      <c r="L16">
        <v>17.66</v>
      </c>
      <c r="M16">
        <v>15.83</v>
      </c>
      <c r="O16">
        <f t="shared" si="0"/>
        <v>4.7999999999999972</v>
      </c>
      <c r="P16">
        <f t="shared" si="1"/>
        <v>8.0500000000000007</v>
      </c>
      <c r="Q16">
        <f t="shared" si="2"/>
        <v>-3.91</v>
      </c>
      <c r="R16">
        <f t="shared" si="3"/>
        <v>23.039999999999974</v>
      </c>
      <c r="S16" s="47">
        <f t="shared" si="4"/>
        <v>64.802500000000009</v>
      </c>
      <c r="T16" s="47">
        <f t="shared" si="5"/>
        <v>15.288100000000002</v>
      </c>
      <c r="U16" s="47">
        <f t="shared" si="6"/>
        <v>10.15532372699167</v>
      </c>
      <c r="V16" s="47">
        <f t="shared" si="8"/>
        <v>21.933913393269101</v>
      </c>
      <c r="W16" s="47">
        <f t="shared" si="9"/>
        <v>63.200799215310468</v>
      </c>
      <c r="X16" s="49">
        <f t="shared" si="10"/>
        <v>54</v>
      </c>
      <c r="Y16" s="55"/>
      <c r="AA16" s="6"/>
    </row>
    <row r="17" spans="1:27" ht="16">
      <c r="A17" t="s">
        <v>61</v>
      </c>
      <c r="B17" t="s">
        <v>268</v>
      </c>
      <c r="C17">
        <v>13</v>
      </c>
      <c r="D17" s="37">
        <v>42445</v>
      </c>
      <c r="E17">
        <v>12.7784</v>
      </c>
      <c r="F17">
        <f t="shared" si="7"/>
        <v>53.855265058500649</v>
      </c>
      <c r="G17">
        <v>69.08</v>
      </c>
      <c r="H17">
        <v>26.44</v>
      </c>
      <c r="I17">
        <v>12.33</v>
      </c>
      <c r="J17" t="s">
        <v>69</v>
      </c>
      <c r="K17">
        <v>64.36</v>
      </c>
      <c r="L17">
        <v>20.350000000000001</v>
      </c>
      <c r="M17">
        <v>15.4</v>
      </c>
      <c r="O17">
        <f t="shared" si="0"/>
        <v>4.7199999999999989</v>
      </c>
      <c r="P17">
        <f t="shared" si="1"/>
        <v>6.09</v>
      </c>
      <c r="Q17">
        <f t="shared" si="2"/>
        <v>-3.0700000000000003</v>
      </c>
      <c r="R17">
        <f t="shared" si="3"/>
        <v>22.278399999999991</v>
      </c>
      <c r="S17" s="47">
        <f t="shared" si="4"/>
        <v>37.088099999999997</v>
      </c>
      <c r="T17" s="47">
        <f t="shared" si="5"/>
        <v>9.4249000000000009</v>
      </c>
      <c r="U17" s="47">
        <f t="shared" si="6"/>
        <v>8.2940581140958969</v>
      </c>
      <c r="V17" s="47">
        <f t="shared" si="8"/>
        <v>36.241849451304972</v>
      </c>
      <c r="W17" s="47">
        <f t="shared" si="9"/>
        <v>70.578970425702565</v>
      </c>
      <c r="X17" s="49">
        <f t="shared" si="10"/>
        <v>37</v>
      </c>
      <c r="Y17" s="55">
        <f t="shared" ref="Y17:Y20" si="11">(1-E17/E16)*100</f>
        <v>2.1082306796592509</v>
      </c>
      <c r="Z17">
        <f t="shared" ref="Z17:Z20" si="12">(1-U17/U16)*100</f>
        <v>18.327979126344786</v>
      </c>
      <c r="AA17" s="6">
        <f>(Y17*100+((100-Y17)*Z17))/100</f>
        <v>20.04981372710089</v>
      </c>
    </row>
    <row r="18" spans="1:27" ht="16">
      <c r="A18" t="s">
        <v>61</v>
      </c>
      <c r="B18" t="s">
        <v>268</v>
      </c>
      <c r="C18">
        <v>14</v>
      </c>
      <c r="D18" s="37">
        <v>42461</v>
      </c>
      <c r="E18">
        <v>12.0549</v>
      </c>
      <c r="F18">
        <f t="shared" si="7"/>
        <v>56.467932977033072</v>
      </c>
      <c r="G18">
        <v>65.5</v>
      </c>
      <c r="H18">
        <v>28.59</v>
      </c>
      <c r="I18">
        <v>13.91</v>
      </c>
      <c r="J18" t="s">
        <v>69</v>
      </c>
      <c r="K18">
        <v>63.78</v>
      </c>
      <c r="L18">
        <v>17.420000000000002</v>
      </c>
      <c r="M18">
        <v>17.13</v>
      </c>
      <c r="O18">
        <f t="shared" si="0"/>
        <v>1.7199999999999989</v>
      </c>
      <c r="P18">
        <f t="shared" si="1"/>
        <v>11.169999999999998</v>
      </c>
      <c r="Q18">
        <f t="shared" si="2"/>
        <v>-3.2199999999999989</v>
      </c>
      <c r="R18">
        <f t="shared" si="3"/>
        <v>2.9583999999999961</v>
      </c>
      <c r="S18" s="47">
        <f t="shared" si="4"/>
        <v>124.76889999999996</v>
      </c>
      <c r="T18" s="47">
        <f t="shared" si="5"/>
        <v>10.368399999999992</v>
      </c>
      <c r="U18" s="47">
        <f t="shared" si="6"/>
        <v>11.751412681035413</v>
      </c>
      <c r="V18" s="47">
        <f t="shared" si="8"/>
        <v>9.6644454897248711</v>
      </c>
      <c r="W18" s="47">
        <f t="shared" si="9"/>
        <v>60.675065865018205</v>
      </c>
      <c r="X18" s="49">
        <f t="shared" si="10"/>
        <v>16</v>
      </c>
      <c r="Y18" s="55">
        <f t="shared" si="11"/>
        <v>5.6618982032179304</v>
      </c>
      <c r="Z18">
        <f t="shared" si="12"/>
        <v>-41.684715966285339</v>
      </c>
      <c r="AA18" s="6">
        <f t="shared" ref="AA18:AA20" si="13">(Y18*100+((100-Y18)*Z18))/100</f>
        <v>-33.662671578755806</v>
      </c>
    </row>
    <row r="19" spans="1:27" ht="16">
      <c r="A19" t="s">
        <v>61</v>
      </c>
      <c r="B19" t="s">
        <v>268</v>
      </c>
      <c r="C19">
        <v>14</v>
      </c>
      <c r="D19" s="37">
        <v>42469</v>
      </c>
      <c r="E19">
        <v>11.7942</v>
      </c>
      <c r="F19">
        <f t="shared" si="7"/>
        <v>57.409360104001152</v>
      </c>
      <c r="G19">
        <v>68.819999999999993</v>
      </c>
      <c r="H19">
        <v>25.99</v>
      </c>
      <c r="I19">
        <v>13.15</v>
      </c>
      <c r="J19" t="s">
        <v>69</v>
      </c>
      <c r="K19">
        <v>65.75</v>
      </c>
      <c r="L19">
        <v>18.45</v>
      </c>
      <c r="M19">
        <v>19.86</v>
      </c>
      <c r="O19">
        <f t="shared" si="0"/>
        <v>3.0699999999999932</v>
      </c>
      <c r="P19">
        <f t="shared" si="1"/>
        <v>7.5399999999999991</v>
      </c>
      <c r="Q19">
        <f t="shared" si="2"/>
        <v>-6.7099999999999991</v>
      </c>
      <c r="R19">
        <f t="shared" si="3"/>
        <v>9.4248999999999583</v>
      </c>
      <c r="S19" s="47">
        <f t="shared" si="4"/>
        <v>56.851599999999991</v>
      </c>
      <c r="T19" s="47">
        <f t="shared" si="5"/>
        <v>45.02409999999999</v>
      </c>
      <c r="U19" s="47">
        <f t="shared" si="6"/>
        <v>10.549909952222338</v>
      </c>
      <c r="V19" s="47">
        <f t="shared" si="8"/>
        <v>18.900646974513048</v>
      </c>
      <c r="W19" s="47">
        <f t="shared" si="9"/>
        <v>65.45926659493</v>
      </c>
      <c r="X19" s="49">
        <f t="shared" si="10"/>
        <v>8</v>
      </c>
      <c r="Y19" s="55">
        <f t="shared" si="11"/>
        <v>2.162606077196827</v>
      </c>
      <c r="Z19">
        <f t="shared" si="12"/>
        <v>10.224325886810837</v>
      </c>
      <c r="AA19" s="6">
        <f t="shared" si="13"/>
        <v>12.165820071027083</v>
      </c>
    </row>
    <row r="20" spans="1:27" ht="16">
      <c r="A20" t="s">
        <v>61</v>
      </c>
      <c r="B20" t="s">
        <v>268</v>
      </c>
      <c r="C20">
        <v>15</v>
      </c>
      <c r="D20" s="37">
        <v>42501</v>
      </c>
      <c r="E20">
        <v>10.5844</v>
      </c>
      <c r="F20">
        <f t="shared" si="7"/>
        <v>61.778130868120762</v>
      </c>
      <c r="G20">
        <v>67.84</v>
      </c>
      <c r="H20">
        <v>27.82</v>
      </c>
      <c r="I20">
        <v>15.24</v>
      </c>
      <c r="J20" t="s">
        <v>69</v>
      </c>
      <c r="K20">
        <v>64.3</v>
      </c>
      <c r="L20">
        <v>21.38</v>
      </c>
      <c r="M20">
        <v>17.850000000000001</v>
      </c>
      <c r="O20">
        <f t="shared" si="0"/>
        <v>3.5400000000000063</v>
      </c>
      <c r="P20">
        <f t="shared" si="1"/>
        <v>6.4400000000000013</v>
      </c>
      <c r="Q20">
        <f t="shared" si="2"/>
        <v>-2.6100000000000012</v>
      </c>
      <c r="R20">
        <f t="shared" si="3"/>
        <v>12.531600000000044</v>
      </c>
      <c r="S20" s="47">
        <f t="shared" si="4"/>
        <v>41.473600000000019</v>
      </c>
      <c r="T20" s="47">
        <f t="shared" si="5"/>
        <v>6.8121000000000063</v>
      </c>
      <c r="U20" s="47">
        <f t="shared" si="6"/>
        <v>7.7985447360389015</v>
      </c>
      <c r="V20" s="47">
        <f t="shared" si="8"/>
        <v>40.05096389473497</v>
      </c>
      <c r="W20" s="47">
        <f t="shared" si="9"/>
        <v>77.086357874022553</v>
      </c>
      <c r="X20" s="49">
        <f t="shared" si="10"/>
        <v>32</v>
      </c>
      <c r="Y20" s="55">
        <f t="shared" si="11"/>
        <v>10.25758423631954</v>
      </c>
      <c r="Z20">
        <f t="shared" si="12"/>
        <v>26.079513746028336</v>
      </c>
      <c r="AA20" s="6">
        <f t="shared" si="13"/>
        <v>33.66196989142648</v>
      </c>
    </row>
    <row r="21" spans="1:27" ht="16">
      <c r="A21" t="s">
        <v>143</v>
      </c>
      <c r="C21">
        <v>15</v>
      </c>
      <c r="D21" s="37">
        <v>42634</v>
      </c>
      <c r="F21">
        <f t="shared" si="7"/>
        <v>100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>
        <f t="shared" si="10"/>
        <v>133</v>
      </c>
      <c r="Y21" s="55"/>
    </row>
    <row r="22" spans="1:27" ht="16">
      <c r="A22" t="s">
        <v>143</v>
      </c>
      <c r="C22">
        <v>16</v>
      </c>
      <c r="D22" s="37">
        <v>42662</v>
      </c>
      <c r="F22">
        <f t="shared" si="7"/>
        <v>100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>
        <f t="shared" si="10"/>
        <v>28</v>
      </c>
      <c r="Y22" s="55"/>
    </row>
    <row r="23" spans="1:27" ht="16">
      <c r="A23" t="s">
        <v>61</v>
      </c>
      <c r="B23" t="s">
        <v>268</v>
      </c>
      <c r="C23">
        <v>17</v>
      </c>
      <c r="D23" s="37">
        <v>42704</v>
      </c>
      <c r="E23">
        <v>10.082800000000001</v>
      </c>
      <c r="F23">
        <f t="shared" si="7"/>
        <v>63.589484327603643</v>
      </c>
      <c r="G23">
        <v>68.72</v>
      </c>
      <c r="H23">
        <v>24.91</v>
      </c>
      <c r="I23">
        <v>14.76</v>
      </c>
      <c r="J23" t="s">
        <v>69</v>
      </c>
      <c r="K23">
        <v>63.17</v>
      </c>
      <c r="L23">
        <v>19.64</v>
      </c>
      <c r="M23">
        <v>19.07</v>
      </c>
      <c r="O23">
        <f t="shared" si="0"/>
        <v>5.5499999999999972</v>
      </c>
      <c r="P23">
        <f t="shared" si="1"/>
        <v>5.27</v>
      </c>
      <c r="Q23">
        <f t="shared" si="2"/>
        <v>-4.3100000000000005</v>
      </c>
      <c r="R23">
        <f t="shared" si="3"/>
        <v>30.80249999999997</v>
      </c>
      <c r="S23" s="47">
        <f t="shared" si="4"/>
        <v>27.772899999999996</v>
      </c>
      <c r="T23" s="47">
        <f t="shared" si="5"/>
        <v>18.576100000000004</v>
      </c>
      <c r="U23" s="47">
        <f t="shared" si="6"/>
        <v>8.783592659043336</v>
      </c>
      <c r="V23" s="47">
        <f t="shared" si="8"/>
        <v>32.478695542062333</v>
      </c>
      <c r="W23" s="47">
        <f t="shared" si="9"/>
        <v>75.415144858136145</v>
      </c>
      <c r="X23" s="49">
        <f t="shared" si="10"/>
        <v>42</v>
      </c>
      <c r="Y23" s="55"/>
    </row>
    <row r="24" spans="1:27" ht="16">
      <c r="A24" t="s">
        <v>143</v>
      </c>
      <c r="C24">
        <v>18</v>
      </c>
      <c r="D24" s="37">
        <v>42760</v>
      </c>
      <c r="F24">
        <f t="shared" si="7"/>
        <v>100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>
        <f t="shared" si="10"/>
        <v>56</v>
      </c>
      <c r="Y24" s="55"/>
    </row>
    <row r="25" spans="1:27" ht="16">
      <c r="A25" t="s">
        <v>61</v>
      </c>
      <c r="B25" t="s">
        <v>268</v>
      </c>
      <c r="C25">
        <v>19</v>
      </c>
      <c r="D25" s="37">
        <v>42788</v>
      </c>
      <c r="E25">
        <v>9.15</v>
      </c>
      <c r="F25">
        <f t="shared" si="7"/>
        <v>66.957966199624437</v>
      </c>
      <c r="G25">
        <v>67.97</v>
      </c>
      <c r="H25">
        <v>22.07</v>
      </c>
      <c r="I25">
        <v>12.44</v>
      </c>
      <c r="J25" t="s">
        <v>69</v>
      </c>
      <c r="K25">
        <v>64.22</v>
      </c>
      <c r="L25">
        <v>14.92</v>
      </c>
      <c r="M25">
        <v>17.68</v>
      </c>
      <c r="O25">
        <f t="shared" si="0"/>
        <v>3.75</v>
      </c>
      <c r="P25">
        <f t="shared" si="1"/>
        <v>7.15</v>
      </c>
      <c r="Q25">
        <f t="shared" si="2"/>
        <v>-5.24</v>
      </c>
      <c r="R25">
        <f t="shared" si="3"/>
        <v>14.0625</v>
      </c>
      <c r="S25" s="47">
        <f t="shared" si="4"/>
        <v>51.122500000000002</v>
      </c>
      <c r="T25" s="47">
        <f t="shared" si="5"/>
        <v>27.457600000000003</v>
      </c>
      <c r="U25" s="47">
        <f t="shared" si="6"/>
        <v>9.6251025968557862</v>
      </c>
      <c r="V25" s="47">
        <f t="shared" si="8"/>
        <v>26.009833548910287</v>
      </c>
      <c r="W25" s="47">
        <f t="shared" si="9"/>
        <v>75.552144192276785</v>
      </c>
      <c r="X25" s="49">
        <f t="shared" si="10"/>
        <v>28</v>
      </c>
      <c r="Y25" s="55"/>
    </row>
    <row r="26" spans="1:27" ht="16">
      <c r="A26" t="s">
        <v>143</v>
      </c>
      <c r="C26">
        <v>20</v>
      </c>
      <c r="D26" s="37">
        <v>43523</v>
      </c>
      <c r="F26">
        <f t="shared" si="7"/>
        <v>100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>
        <f t="shared" si="10"/>
        <v>735</v>
      </c>
      <c r="Y26" s="55"/>
    </row>
    <row r="27" spans="1:27" ht="16">
      <c r="A27" t="s">
        <v>143</v>
      </c>
      <c r="C27">
        <v>21</v>
      </c>
      <c r="D27" s="37">
        <v>43553</v>
      </c>
      <c r="F27">
        <f t="shared" si="7"/>
        <v>100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>
        <f t="shared" si="10"/>
        <v>30</v>
      </c>
      <c r="Y27" s="55"/>
    </row>
    <row r="28" spans="1:27" ht="16">
      <c r="A28" t="s">
        <v>61</v>
      </c>
      <c r="B28" t="s">
        <v>268</v>
      </c>
      <c r="C28">
        <v>22</v>
      </c>
      <c r="D28" s="37">
        <v>43623</v>
      </c>
      <c r="E28">
        <v>8.84</v>
      </c>
      <c r="F28">
        <f t="shared" si="7"/>
        <v>68.077423082478688</v>
      </c>
      <c r="G28">
        <v>69.75</v>
      </c>
      <c r="H28">
        <v>25.22</v>
      </c>
      <c r="I28">
        <v>13.5</v>
      </c>
      <c r="J28" t="s">
        <v>69</v>
      </c>
      <c r="K28">
        <v>62.34</v>
      </c>
      <c r="L28">
        <v>20.27</v>
      </c>
      <c r="M28">
        <v>20.13</v>
      </c>
      <c r="O28">
        <f t="shared" si="0"/>
        <v>7.4099999999999966</v>
      </c>
      <c r="P28">
        <f t="shared" si="1"/>
        <v>4.9499999999999993</v>
      </c>
      <c r="Q28">
        <f t="shared" si="2"/>
        <v>-6.629999999999999</v>
      </c>
      <c r="R28">
        <f t="shared" si="3"/>
        <v>54.908099999999948</v>
      </c>
      <c r="S28" s="47">
        <f t="shared" si="4"/>
        <v>24.502499999999994</v>
      </c>
      <c r="T28" s="47">
        <f t="shared" si="5"/>
        <v>43.95689999999999</v>
      </c>
      <c r="U28" s="47">
        <f t="shared" si="6"/>
        <v>11.107092328778037</v>
      </c>
      <c r="V28" s="47">
        <f t="shared" si="8"/>
        <v>14.617470107552977</v>
      </c>
      <c r="W28" s="47">
        <f t="shared" si="9"/>
        <v>72.743696220957972</v>
      </c>
      <c r="X28" s="49">
        <f t="shared" si="10"/>
        <v>70</v>
      </c>
      <c r="Y28" s="55"/>
    </row>
    <row r="29" spans="1:27" ht="16">
      <c r="A29" t="s">
        <v>143</v>
      </c>
      <c r="C29">
        <v>23</v>
      </c>
      <c r="D29" t="s">
        <v>248</v>
      </c>
      <c r="O29">
        <f t="shared" si="0"/>
        <v>0</v>
      </c>
      <c r="P29">
        <f t="shared" si="1"/>
        <v>0</v>
      </c>
      <c r="Q29">
        <f t="shared" si="2"/>
        <v>0</v>
      </c>
      <c r="R29">
        <f t="shared" si="3"/>
        <v>0</v>
      </c>
      <c r="S29" s="47">
        <f t="shared" si="4"/>
        <v>0</v>
      </c>
      <c r="T29" s="47">
        <f t="shared" si="5"/>
        <v>0</v>
      </c>
      <c r="U29" s="47">
        <f t="shared" si="6"/>
        <v>0</v>
      </c>
      <c r="V29" s="47">
        <f t="shared" si="8"/>
        <v>100</v>
      </c>
      <c r="W29" s="47">
        <f t="shared" si="9"/>
        <v>100</v>
      </c>
      <c r="X29" s="49" t="e">
        <f t="shared" si="10"/>
        <v>#VALUE!</v>
      </c>
    </row>
    <row r="30" spans="1:27" ht="16">
      <c r="A30" t="s">
        <v>143</v>
      </c>
      <c r="C30">
        <v>24</v>
      </c>
      <c r="D30" s="43" t="s">
        <v>269</v>
      </c>
      <c r="O30">
        <f t="shared" si="0"/>
        <v>0</v>
      </c>
      <c r="P30">
        <f t="shared" si="1"/>
        <v>0</v>
      </c>
      <c r="Q30">
        <f t="shared" si="2"/>
        <v>0</v>
      </c>
      <c r="R30">
        <f t="shared" si="3"/>
        <v>0</v>
      </c>
      <c r="S30" s="47">
        <f t="shared" si="4"/>
        <v>0</v>
      </c>
      <c r="T30" s="47">
        <f t="shared" si="5"/>
        <v>0</v>
      </c>
      <c r="U30" s="47">
        <f t="shared" si="6"/>
        <v>0</v>
      </c>
      <c r="V30" s="47">
        <f t="shared" si="8"/>
        <v>100</v>
      </c>
      <c r="W30" s="47">
        <f t="shared" si="9"/>
        <v>100</v>
      </c>
      <c r="X30" s="49" t="e">
        <f t="shared" si="10"/>
        <v>#VALUE!</v>
      </c>
    </row>
    <row r="31" spans="1:27" ht="16">
      <c r="A31" t="s">
        <v>143</v>
      </c>
      <c r="C31">
        <v>25</v>
      </c>
      <c r="D31" t="s">
        <v>270</v>
      </c>
      <c r="O31">
        <f t="shared" si="0"/>
        <v>0</v>
      </c>
      <c r="P31">
        <f t="shared" si="1"/>
        <v>0</v>
      </c>
      <c r="Q31">
        <f t="shared" si="2"/>
        <v>0</v>
      </c>
      <c r="R31">
        <f t="shared" si="3"/>
        <v>0</v>
      </c>
      <c r="S31" s="47">
        <f t="shared" si="4"/>
        <v>0</v>
      </c>
      <c r="T31" s="47">
        <f t="shared" si="5"/>
        <v>0</v>
      </c>
      <c r="U31" s="47">
        <f t="shared" si="6"/>
        <v>0</v>
      </c>
      <c r="V31" s="47">
        <f t="shared" si="8"/>
        <v>100</v>
      </c>
      <c r="W31" s="47">
        <f t="shared" si="9"/>
        <v>100</v>
      </c>
      <c r="X31" s="49" t="e">
        <f t="shared" si="10"/>
        <v>#VALUE!</v>
      </c>
    </row>
    <row r="32" spans="1:27" ht="16">
      <c r="A32" t="s">
        <v>143</v>
      </c>
      <c r="C32">
        <v>26</v>
      </c>
      <c r="D32" s="43" t="s">
        <v>271</v>
      </c>
      <c r="O32">
        <f t="shared" si="0"/>
        <v>0</v>
      </c>
      <c r="P32">
        <f t="shared" si="1"/>
        <v>0</v>
      </c>
      <c r="Q32">
        <f t="shared" si="2"/>
        <v>0</v>
      </c>
      <c r="R32">
        <f t="shared" si="3"/>
        <v>0</v>
      </c>
      <c r="S32" s="47">
        <f t="shared" si="4"/>
        <v>0</v>
      </c>
      <c r="T32" s="47">
        <f t="shared" si="5"/>
        <v>0</v>
      </c>
      <c r="U32" s="47">
        <f t="shared" si="6"/>
        <v>0</v>
      </c>
      <c r="V32" s="47">
        <f t="shared" si="8"/>
        <v>100</v>
      </c>
      <c r="W32" s="47">
        <f t="shared" si="9"/>
        <v>100</v>
      </c>
      <c r="X32" s="49" t="e">
        <f t="shared" si="10"/>
        <v>#VALUE!</v>
      </c>
    </row>
    <row r="33" spans="1:24" ht="16">
      <c r="A33" t="s">
        <v>143</v>
      </c>
      <c r="C33">
        <v>27</v>
      </c>
      <c r="D33" t="s">
        <v>249</v>
      </c>
      <c r="O33">
        <f t="shared" si="0"/>
        <v>0</v>
      </c>
      <c r="P33">
        <f t="shared" si="1"/>
        <v>0</v>
      </c>
      <c r="Q33">
        <f t="shared" si="2"/>
        <v>0</v>
      </c>
      <c r="R33">
        <f t="shared" si="3"/>
        <v>0</v>
      </c>
      <c r="S33" s="47">
        <f t="shared" si="4"/>
        <v>0</v>
      </c>
      <c r="T33" s="47">
        <f t="shared" si="5"/>
        <v>0</v>
      </c>
      <c r="U33" s="47">
        <f t="shared" si="6"/>
        <v>0</v>
      </c>
      <c r="V33" s="47">
        <f t="shared" si="8"/>
        <v>100</v>
      </c>
      <c r="W33" s="47">
        <f t="shared" si="9"/>
        <v>100</v>
      </c>
      <c r="X33" s="49" t="e">
        <f t="shared" si="10"/>
        <v>#VALUE!</v>
      </c>
    </row>
    <row r="34" spans="1:24" ht="16">
      <c r="A34" t="s">
        <v>143</v>
      </c>
      <c r="C34">
        <v>28</v>
      </c>
      <c r="D34" s="43" t="s">
        <v>250</v>
      </c>
      <c r="O34">
        <f t="shared" si="0"/>
        <v>0</v>
      </c>
      <c r="P34">
        <f t="shared" si="1"/>
        <v>0</v>
      </c>
      <c r="Q34">
        <f t="shared" si="2"/>
        <v>0</v>
      </c>
      <c r="R34">
        <f t="shared" si="3"/>
        <v>0</v>
      </c>
      <c r="S34" s="47">
        <f t="shared" si="4"/>
        <v>0</v>
      </c>
      <c r="T34" s="47">
        <f t="shared" si="5"/>
        <v>0</v>
      </c>
      <c r="U34" s="47">
        <f t="shared" si="6"/>
        <v>0</v>
      </c>
      <c r="V34" s="47">
        <f t="shared" si="8"/>
        <v>100</v>
      </c>
      <c r="W34" s="47">
        <f t="shared" si="9"/>
        <v>100</v>
      </c>
      <c r="X34" s="49" t="e">
        <f t="shared" si="10"/>
        <v>#VALUE!</v>
      </c>
    </row>
    <row r="35" spans="1:24" ht="16">
      <c r="A35" t="s">
        <v>143</v>
      </c>
      <c r="C35">
        <v>29</v>
      </c>
      <c r="D35" t="s">
        <v>214</v>
      </c>
      <c r="O35">
        <f t="shared" si="0"/>
        <v>0</v>
      </c>
      <c r="P35">
        <f t="shared" si="1"/>
        <v>0</v>
      </c>
      <c r="Q35">
        <f t="shared" si="2"/>
        <v>0</v>
      </c>
      <c r="R35">
        <f t="shared" si="3"/>
        <v>0</v>
      </c>
      <c r="S35" s="47">
        <f t="shared" si="4"/>
        <v>0</v>
      </c>
      <c r="T35" s="47">
        <f t="shared" si="5"/>
        <v>0</v>
      </c>
      <c r="U35" s="47">
        <f t="shared" si="6"/>
        <v>0</v>
      </c>
      <c r="V35" s="47">
        <f t="shared" si="8"/>
        <v>100</v>
      </c>
      <c r="W35" s="47">
        <f t="shared" si="9"/>
        <v>100</v>
      </c>
      <c r="X35" s="49" t="e">
        <f t="shared" si="10"/>
        <v>#VALUE!</v>
      </c>
    </row>
    <row r="36" spans="1:24" ht="16">
      <c r="A36" t="s">
        <v>143</v>
      </c>
      <c r="C36">
        <v>30</v>
      </c>
      <c r="D36" s="43" t="s">
        <v>231</v>
      </c>
      <c r="O36">
        <f t="shared" si="0"/>
        <v>0</v>
      </c>
      <c r="P36">
        <f t="shared" si="1"/>
        <v>0</v>
      </c>
      <c r="Q36">
        <f t="shared" si="2"/>
        <v>0</v>
      </c>
      <c r="R36">
        <f t="shared" si="3"/>
        <v>0</v>
      </c>
      <c r="S36" s="47">
        <f t="shared" si="4"/>
        <v>0</v>
      </c>
      <c r="T36" s="47">
        <f t="shared" si="5"/>
        <v>0</v>
      </c>
      <c r="U36" s="47">
        <f t="shared" si="6"/>
        <v>0</v>
      </c>
      <c r="V36" s="47">
        <f t="shared" si="8"/>
        <v>100</v>
      </c>
      <c r="W36" s="47">
        <f t="shared" si="9"/>
        <v>100</v>
      </c>
      <c r="X36" s="49" t="e">
        <f t="shared" si="10"/>
        <v>#VALUE!</v>
      </c>
    </row>
    <row r="37" spans="1:24" ht="16">
      <c r="A37" t="s">
        <v>143</v>
      </c>
      <c r="C37">
        <v>31</v>
      </c>
      <c r="D37" t="s">
        <v>272</v>
      </c>
      <c r="O37">
        <f t="shared" si="0"/>
        <v>0</v>
      </c>
      <c r="P37">
        <f t="shared" si="1"/>
        <v>0</v>
      </c>
      <c r="Q37">
        <f t="shared" si="2"/>
        <v>0</v>
      </c>
      <c r="R37">
        <f t="shared" si="3"/>
        <v>0</v>
      </c>
      <c r="S37" s="47">
        <f t="shared" si="4"/>
        <v>0</v>
      </c>
      <c r="T37" s="47">
        <f t="shared" si="5"/>
        <v>0</v>
      </c>
      <c r="U37" s="47">
        <f t="shared" si="6"/>
        <v>0</v>
      </c>
      <c r="V37" s="47">
        <f t="shared" si="8"/>
        <v>100</v>
      </c>
      <c r="W37" s="47">
        <f t="shared" si="9"/>
        <v>100</v>
      </c>
      <c r="X37" s="49" t="e">
        <f t="shared" si="10"/>
        <v>#VALUE!</v>
      </c>
    </row>
    <row r="38" spans="1:24" ht="16">
      <c r="C38">
        <v>32</v>
      </c>
      <c r="O38">
        <f t="shared" si="0"/>
        <v>0</v>
      </c>
      <c r="P38">
        <f t="shared" si="1"/>
        <v>0</v>
      </c>
      <c r="Q38">
        <f t="shared" si="2"/>
        <v>0</v>
      </c>
      <c r="R38">
        <f t="shared" si="3"/>
        <v>0</v>
      </c>
      <c r="S38" s="47">
        <f t="shared" si="4"/>
        <v>0</v>
      </c>
      <c r="T38" s="47">
        <f t="shared" si="5"/>
        <v>0</v>
      </c>
      <c r="U38" s="47">
        <f t="shared" si="6"/>
        <v>0</v>
      </c>
      <c r="V38" s="47">
        <f t="shared" si="8"/>
        <v>100</v>
      </c>
      <c r="W38" s="47">
        <f t="shared" si="9"/>
        <v>100</v>
      </c>
      <c r="X38" s="49" t="e">
        <f t="shared" si="10"/>
        <v>#VALUE!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EDC92-DBD8-9D4C-8BC6-90ED10C3C777}">
  <dimension ref="A1:AA18"/>
  <sheetViews>
    <sheetView topLeftCell="Q1" zoomScale="150" zoomScaleNormal="150" workbookViewId="0">
      <selection activeCell="W5" sqref="W5:W12"/>
    </sheetView>
  </sheetViews>
  <sheetFormatPr baseColWidth="10" defaultColWidth="10.6640625" defaultRowHeight="14"/>
  <sheetData>
    <row r="1" spans="1:27" ht="118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193</v>
      </c>
      <c r="B4" t="s">
        <v>194</v>
      </c>
      <c r="C4">
        <v>0</v>
      </c>
      <c r="D4" s="37">
        <v>43160</v>
      </c>
      <c r="E4">
        <v>18.675899999999999</v>
      </c>
      <c r="G4">
        <v>57.18</v>
      </c>
      <c r="H4">
        <v>24.33</v>
      </c>
      <c r="I4">
        <v>9.5500000000000007</v>
      </c>
      <c r="J4" t="s">
        <v>69</v>
      </c>
      <c r="K4">
        <v>62.58</v>
      </c>
      <c r="L4">
        <v>21.18</v>
      </c>
      <c r="M4">
        <v>16.98</v>
      </c>
      <c r="O4">
        <f>G4-K4</f>
        <v>-5.3999999999999986</v>
      </c>
      <c r="P4">
        <f>H4-L4</f>
        <v>3.1499999999999986</v>
      </c>
      <c r="Q4">
        <f>I4-M4</f>
        <v>-7.43</v>
      </c>
      <c r="R4">
        <f>O4*O4</f>
        <v>29.159999999999986</v>
      </c>
      <c r="S4" s="47">
        <f>P4*P4</f>
        <v>9.9224999999999905</v>
      </c>
      <c r="T4" s="47">
        <f>Q4*Q4</f>
        <v>55.204899999999995</v>
      </c>
      <c r="U4" s="47">
        <f>SQRT(R4+S4+T4)</f>
        <v>9.7101699264225019</v>
      </c>
      <c r="Y4" s="54"/>
      <c r="AA4" s="6"/>
    </row>
    <row r="5" spans="1:27" ht="16">
      <c r="A5" t="s">
        <v>193</v>
      </c>
      <c r="B5" t="s">
        <v>194</v>
      </c>
      <c r="C5">
        <v>1</v>
      </c>
      <c r="D5" s="37">
        <v>43188</v>
      </c>
      <c r="E5">
        <v>17.698799999999999</v>
      </c>
      <c r="F5">
        <f>(1-E5/E$4)*100</f>
        <v>5.2318763754357178</v>
      </c>
      <c r="G5">
        <v>59.24</v>
      </c>
      <c r="H5">
        <v>23.23</v>
      </c>
      <c r="I5">
        <v>11.25</v>
      </c>
      <c r="J5" t="s">
        <v>69</v>
      </c>
      <c r="K5">
        <v>66.41</v>
      </c>
      <c r="L5">
        <v>21.15</v>
      </c>
      <c r="M5">
        <v>19.079999999999998</v>
      </c>
      <c r="O5">
        <f t="shared" ref="O5:O18" si="0">G5-K5</f>
        <v>-7.1699999999999946</v>
      </c>
      <c r="P5">
        <f t="shared" ref="P5:P18" si="1">H5-L5</f>
        <v>2.0800000000000018</v>
      </c>
      <c r="Q5">
        <f t="shared" ref="Q5:Q18" si="2">I5-M5</f>
        <v>-7.8299999999999983</v>
      </c>
      <c r="R5">
        <f t="shared" ref="R5:R18" si="3">O5*O5</f>
        <v>51.408899999999925</v>
      </c>
      <c r="S5" s="47">
        <f t="shared" ref="S5:S18" si="4">P5*P5</f>
        <v>4.3264000000000076</v>
      </c>
      <c r="T5" s="47">
        <f t="shared" ref="T5:T18" si="5">Q5*Q5</f>
        <v>61.308899999999973</v>
      </c>
      <c r="U5" s="47">
        <f t="shared" ref="U5:U18" si="6">SQRT(R5+S5+T5)</f>
        <v>10.818696779187404</v>
      </c>
      <c r="V5" s="47">
        <f>(1-U5/U$4)*100</f>
        <v>-11.416142674789565</v>
      </c>
      <c r="W5" s="47">
        <f>(F5*100+((100-F5)*V5))/100</f>
        <v>-5.5869878277654967</v>
      </c>
      <c r="X5" s="49">
        <f>D5-D4</f>
        <v>28</v>
      </c>
      <c r="Y5" s="55">
        <f>(1-E5/E4)*100</f>
        <v>5.2318763754357178</v>
      </c>
      <c r="Z5">
        <f>(1-U5/U4)*100</f>
        <v>-11.416142674789565</v>
      </c>
      <c r="AA5" s="6">
        <f>(Y5*100+((100-Y5)*Z5))/100</f>
        <v>-5.5869878277654967</v>
      </c>
    </row>
    <row r="6" spans="1:27" ht="16">
      <c r="A6" t="s">
        <v>193</v>
      </c>
      <c r="B6" t="s">
        <v>194</v>
      </c>
      <c r="C6">
        <v>2</v>
      </c>
      <c r="D6" s="37">
        <v>43213</v>
      </c>
      <c r="E6">
        <v>16.8752</v>
      </c>
      <c r="F6">
        <f t="shared" ref="F6:F12" si="7">(1-E6/E$4)*100</f>
        <v>9.6418378766217394</v>
      </c>
      <c r="G6">
        <v>59.15</v>
      </c>
      <c r="H6">
        <v>22.43</v>
      </c>
      <c r="I6">
        <v>15.23</v>
      </c>
      <c r="J6" t="s">
        <v>69</v>
      </c>
      <c r="K6">
        <v>63.63</v>
      </c>
      <c r="L6">
        <v>24.48</v>
      </c>
      <c r="M6">
        <v>18.45</v>
      </c>
      <c r="O6">
        <f t="shared" si="0"/>
        <v>-4.480000000000004</v>
      </c>
      <c r="P6">
        <f t="shared" si="1"/>
        <v>-2.0500000000000007</v>
      </c>
      <c r="Q6">
        <f t="shared" si="2"/>
        <v>-3.2199999999999989</v>
      </c>
      <c r="R6">
        <f t="shared" si="3"/>
        <v>20.070400000000035</v>
      </c>
      <c r="S6" s="47">
        <f t="shared" si="4"/>
        <v>4.2025000000000032</v>
      </c>
      <c r="T6" s="47">
        <f t="shared" si="5"/>
        <v>10.368399999999992</v>
      </c>
      <c r="U6" s="47">
        <f t="shared" si="6"/>
        <v>5.885686026284449</v>
      </c>
      <c r="V6" s="47">
        <f t="shared" ref="V6:V18" si="8">(1-U6/U$4)*100</f>
        <v>39.386374585795735</v>
      </c>
      <c r="W6" s="47">
        <f t="shared" ref="W6:W18" si="9">(F6*100+((100-F6)*V6))/100</f>
        <v>45.230642079376103</v>
      </c>
      <c r="X6" s="49">
        <f t="shared" ref="X6:X18" si="10">D6-D5</f>
        <v>25</v>
      </c>
      <c r="Y6" s="55">
        <f>(1-E6/E5)*100</f>
        <v>4.6534228309263899</v>
      </c>
      <c r="Z6">
        <f t="shared" ref="Z6:Z12" si="11">(1-U6/U5)*100</f>
        <v>45.597088573485976</v>
      </c>
      <c r="AA6" s="6">
        <f t="shared" ref="AA6:AA12" si="12">(Y6*100+((100-Y6)*Z6))/100</f>
        <v>48.128686074496045</v>
      </c>
    </row>
    <row r="7" spans="1:27" ht="16">
      <c r="A7" t="s">
        <v>193</v>
      </c>
      <c r="B7" t="s">
        <v>194</v>
      </c>
      <c r="C7">
        <v>3</v>
      </c>
      <c r="D7" s="37">
        <v>43241</v>
      </c>
      <c r="E7">
        <v>16.2437</v>
      </c>
      <c r="F7">
        <f t="shared" si="7"/>
        <v>13.023201023779297</v>
      </c>
      <c r="G7">
        <v>52.28</v>
      </c>
      <c r="H7">
        <v>19.63</v>
      </c>
      <c r="I7">
        <v>10.85</v>
      </c>
      <c r="J7" t="s">
        <v>69</v>
      </c>
      <c r="K7">
        <v>52</v>
      </c>
      <c r="L7">
        <v>18.73</v>
      </c>
      <c r="M7">
        <v>15.2</v>
      </c>
      <c r="O7">
        <f t="shared" si="0"/>
        <v>0.28000000000000114</v>
      </c>
      <c r="P7">
        <f t="shared" si="1"/>
        <v>0.89999999999999858</v>
      </c>
      <c r="Q7">
        <f t="shared" si="2"/>
        <v>-4.3499999999999996</v>
      </c>
      <c r="R7">
        <f t="shared" si="3"/>
        <v>7.8400000000000636E-2</v>
      </c>
      <c r="S7" s="47">
        <f t="shared" si="4"/>
        <v>0.80999999999999739</v>
      </c>
      <c r="T7" s="47">
        <f t="shared" si="5"/>
        <v>18.922499999999996</v>
      </c>
      <c r="U7" s="47">
        <f t="shared" si="6"/>
        <v>4.4509437201564337</v>
      </c>
      <c r="V7" s="47">
        <f t="shared" si="8"/>
        <v>54.162040892354547</v>
      </c>
      <c r="W7" s="47">
        <f t="shared" si="9"/>
        <v>60.131610452140976</v>
      </c>
      <c r="X7" s="49">
        <f t="shared" si="10"/>
        <v>28</v>
      </c>
      <c r="Y7" s="55">
        <f t="shared" ref="Y7:Y12" si="13">(1-E7/E6)*100</f>
        <v>3.7421778704844977</v>
      </c>
      <c r="Z7">
        <f t="shared" si="11"/>
        <v>24.376806709034526</v>
      </c>
      <c r="AA7" s="6">
        <f t="shared" si="12"/>
        <v>27.206761113322756</v>
      </c>
    </row>
    <row r="8" spans="1:27" ht="16">
      <c r="A8" t="s">
        <v>193</v>
      </c>
      <c r="B8" t="s">
        <v>194</v>
      </c>
      <c r="C8">
        <v>4</v>
      </c>
      <c r="D8" s="37">
        <v>43277</v>
      </c>
      <c r="E8">
        <v>12.972200000000001</v>
      </c>
      <c r="F8">
        <f t="shared" si="7"/>
        <v>30.540429109172774</v>
      </c>
      <c r="G8">
        <v>59.84</v>
      </c>
      <c r="H8">
        <v>22</v>
      </c>
      <c r="I8">
        <v>11.96</v>
      </c>
      <c r="J8" t="s">
        <v>69</v>
      </c>
      <c r="K8">
        <v>63.04</v>
      </c>
      <c r="L8">
        <v>21.16</v>
      </c>
      <c r="M8">
        <v>18.91</v>
      </c>
      <c r="O8">
        <f t="shared" si="0"/>
        <v>-3.1999999999999957</v>
      </c>
      <c r="P8">
        <f t="shared" si="1"/>
        <v>0.83999999999999986</v>
      </c>
      <c r="Q8">
        <f t="shared" si="2"/>
        <v>-6.9499999999999993</v>
      </c>
      <c r="R8">
        <f t="shared" si="3"/>
        <v>10.239999999999974</v>
      </c>
      <c r="S8" s="47">
        <f t="shared" si="4"/>
        <v>0.70559999999999978</v>
      </c>
      <c r="T8" s="47">
        <f t="shared" si="5"/>
        <v>48.302499999999988</v>
      </c>
      <c r="U8" s="47">
        <f t="shared" si="6"/>
        <v>7.6972787399184117</v>
      </c>
      <c r="V8" s="47">
        <f t="shared" si="8"/>
        <v>20.729721536868052</v>
      </c>
      <c r="W8" s="47">
        <f t="shared" si="9"/>
        <v>44.93920473554472</v>
      </c>
      <c r="X8" s="49">
        <f t="shared" si="10"/>
        <v>36</v>
      </c>
      <c r="Y8" s="55">
        <f t="shared" si="13"/>
        <v>20.140115860302764</v>
      </c>
      <c r="Z8">
        <f t="shared" si="11"/>
        <v>-72.935881104510614</v>
      </c>
      <c r="AA8" s="6">
        <f t="shared" si="12"/>
        <v>-38.106394286026742</v>
      </c>
    </row>
    <row r="9" spans="1:27" ht="16">
      <c r="A9" t="s">
        <v>193</v>
      </c>
      <c r="B9" t="s">
        <v>194</v>
      </c>
      <c r="C9">
        <v>5</v>
      </c>
      <c r="D9" s="37">
        <v>43363</v>
      </c>
      <c r="E9">
        <v>12.161899999999999</v>
      </c>
      <c r="F9">
        <f t="shared" si="7"/>
        <v>34.87917583623814</v>
      </c>
      <c r="G9">
        <v>63.56</v>
      </c>
      <c r="H9">
        <v>22</v>
      </c>
      <c r="I9">
        <v>12.06</v>
      </c>
      <c r="J9" t="s">
        <v>69</v>
      </c>
      <c r="K9">
        <v>63.82</v>
      </c>
      <c r="L9">
        <v>23.19</v>
      </c>
      <c r="M9">
        <v>20.260000000000002</v>
      </c>
      <c r="O9">
        <f t="shared" si="0"/>
        <v>-0.25999999999999801</v>
      </c>
      <c r="P9">
        <f t="shared" si="1"/>
        <v>-1.1900000000000013</v>
      </c>
      <c r="Q9">
        <f t="shared" si="2"/>
        <v>-8.2000000000000011</v>
      </c>
      <c r="R9">
        <f t="shared" si="3"/>
        <v>6.7599999999998966E-2</v>
      </c>
      <c r="S9" s="47">
        <f t="shared" si="4"/>
        <v>1.416100000000003</v>
      </c>
      <c r="T9" s="47">
        <f t="shared" si="5"/>
        <v>67.240000000000023</v>
      </c>
      <c r="U9" s="47">
        <f t="shared" si="6"/>
        <v>8.2899758745125443</v>
      </c>
      <c r="V9" s="47">
        <f t="shared" si="8"/>
        <v>14.62584138765115</v>
      </c>
      <c r="W9" s="47">
        <f t="shared" si="9"/>
        <v>44.40364428876115</v>
      </c>
      <c r="X9" s="49">
        <f t="shared" si="10"/>
        <v>86</v>
      </c>
      <c r="Y9" s="55">
        <f t="shared" si="13"/>
        <v>6.2464346833998929</v>
      </c>
      <c r="Z9">
        <f t="shared" si="11"/>
        <v>-7.7000866750528418</v>
      </c>
      <c r="AA9" s="6">
        <f t="shared" si="12"/>
        <v>-0.97267110693059411</v>
      </c>
    </row>
    <row r="10" spans="1:27" ht="16">
      <c r="A10" t="s">
        <v>193</v>
      </c>
      <c r="B10" t="s">
        <v>194</v>
      </c>
      <c r="C10">
        <v>6</v>
      </c>
      <c r="D10" s="37">
        <v>43396</v>
      </c>
      <c r="E10">
        <v>9.6953800000000001</v>
      </c>
      <c r="F10">
        <f t="shared" si="7"/>
        <v>48.086143104214521</v>
      </c>
      <c r="G10">
        <v>61.87</v>
      </c>
      <c r="H10">
        <v>22.39</v>
      </c>
      <c r="I10">
        <v>12.24</v>
      </c>
      <c r="J10" t="s">
        <v>69</v>
      </c>
      <c r="K10">
        <v>62.72</v>
      </c>
      <c r="L10">
        <v>21.45</v>
      </c>
      <c r="M10">
        <v>20.22</v>
      </c>
      <c r="O10">
        <f t="shared" si="0"/>
        <v>-0.85000000000000142</v>
      </c>
      <c r="P10">
        <f t="shared" si="1"/>
        <v>0.94000000000000128</v>
      </c>
      <c r="Q10">
        <f t="shared" si="2"/>
        <v>-7.9799999999999986</v>
      </c>
      <c r="R10">
        <f t="shared" si="3"/>
        <v>0.72250000000000236</v>
      </c>
      <c r="S10" s="47">
        <f t="shared" si="4"/>
        <v>0.88360000000000238</v>
      </c>
      <c r="T10" s="47">
        <f t="shared" si="5"/>
        <v>63.680399999999977</v>
      </c>
      <c r="U10" s="47">
        <f t="shared" si="6"/>
        <v>8.0800061881164407</v>
      </c>
      <c r="V10" s="47">
        <f t="shared" si="8"/>
        <v>16.788210202894561</v>
      </c>
      <c r="W10" s="47">
        <f t="shared" si="9"/>
        <v>56.801550524308865</v>
      </c>
      <c r="X10" s="49">
        <f t="shared" si="10"/>
        <v>33</v>
      </c>
      <c r="Y10" s="55">
        <f t="shared" si="13"/>
        <v>20.280712717585235</v>
      </c>
      <c r="Z10">
        <f t="shared" si="11"/>
        <v>2.5328142032554513</v>
      </c>
      <c r="AA10" s="6">
        <f t="shared" si="12"/>
        <v>22.299854148608254</v>
      </c>
    </row>
    <row r="11" spans="1:27" ht="16">
      <c r="A11" t="s">
        <v>193</v>
      </c>
      <c r="B11" t="s">
        <v>194</v>
      </c>
      <c r="C11">
        <v>7</v>
      </c>
      <c r="D11" s="37">
        <v>43493</v>
      </c>
      <c r="E11">
        <v>9.3889600000000009</v>
      </c>
      <c r="F11">
        <f t="shared" si="7"/>
        <v>49.726867246022941</v>
      </c>
      <c r="G11">
        <v>59.2</v>
      </c>
      <c r="H11">
        <v>24.34</v>
      </c>
      <c r="I11">
        <v>11.51</v>
      </c>
      <c r="J11" t="s">
        <v>69</v>
      </c>
      <c r="K11">
        <v>58.82</v>
      </c>
      <c r="L11">
        <v>24.01</v>
      </c>
      <c r="M11">
        <v>20.059999999999999</v>
      </c>
      <c r="O11">
        <f t="shared" si="0"/>
        <v>0.38000000000000256</v>
      </c>
      <c r="P11">
        <f t="shared" si="1"/>
        <v>0.32999999999999829</v>
      </c>
      <c r="Q11">
        <f t="shared" si="2"/>
        <v>-8.5499999999999989</v>
      </c>
      <c r="R11">
        <f t="shared" si="3"/>
        <v>0.14440000000000194</v>
      </c>
      <c r="S11" s="47">
        <f t="shared" si="4"/>
        <v>0.10889999999999887</v>
      </c>
      <c r="T11" s="47">
        <f t="shared" si="5"/>
        <v>73.102499999999978</v>
      </c>
      <c r="U11" s="47">
        <f t="shared" si="6"/>
        <v>8.5648000560433388</v>
      </c>
      <c r="V11" s="47">
        <f t="shared" si="8"/>
        <v>11.795569789798199</v>
      </c>
      <c r="W11" s="47">
        <f t="shared" si="9"/>
        <v>55.656869705536202</v>
      </c>
      <c r="X11" s="49">
        <f t="shared" si="10"/>
        <v>97</v>
      </c>
      <c r="Y11" s="55">
        <f t="shared" si="13"/>
        <v>3.1604743702670635</v>
      </c>
      <c r="Z11">
        <f t="shared" si="11"/>
        <v>-5.9999195129318394</v>
      </c>
      <c r="AA11" s="6">
        <f t="shared" si="12"/>
        <v>-2.6498192242219125</v>
      </c>
    </row>
    <row r="12" spans="1:27" ht="16">
      <c r="A12" t="s">
        <v>193</v>
      </c>
      <c r="B12" t="s">
        <v>194</v>
      </c>
      <c r="C12">
        <v>8</v>
      </c>
      <c r="D12" s="37">
        <v>43538</v>
      </c>
      <c r="E12">
        <v>9.3000000000000007</v>
      </c>
      <c r="F12">
        <f t="shared" si="7"/>
        <v>50.203203058487134</v>
      </c>
      <c r="G12">
        <v>52.51</v>
      </c>
      <c r="H12">
        <v>20.74</v>
      </c>
      <c r="I12">
        <v>10.79</v>
      </c>
      <c r="J12" t="s">
        <v>69</v>
      </c>
      <c r="K12">
        <v>55.94</v>
      </c>
      <c r="L12">
        <v>21.61</v>
      </c>
      <c r="M12">
        <v>19.71</v>
      </c>
      <c r="O12">
        <f t="shared" si="0"/>
        <v>-3.4299999999999997</v>
      </c>
      <c r="P12">
        <f t="shared" si="1"/>
        <v>-0.87000000000000099</v>
      </c>
      <c r="Q12">
        <f t="shared" si="2"/>
        <v>-8.9200000000000017</v>
      </c>
      <c r="R12">
        <f t="shared" si="3"/>
        <v>11.764899999999997</v>
      </c>
      <c r="S12" s="47">
        <f t="shared" si="4"/>
        <v>0.75690000000000168</v>
      </c>
      <c r="T12" s="47">
        <f t="shared" si="5"/>
        <v>79.56640000000003</v>
      </c>
      <c r="U12" s="47">
        <f t="shared" si="6"/>
        <v>9.5962596880242899</v>
      </c>
      <c r="V12" s="47">
        <f t="shared" si="8"/>
        <v>1.1731024200539397</v>
      </c>
      <c r="W12" s="47">
        <f t="shared" si="9"/>
        <v>50.787370488517361</v>
      </c>
      <c r="X12" s="49">
        <f t="shared" si="10"/>
        <v>45</v>
      </c>
      <c r="Y12" s="55">
        <f t="shared" si="13"/>
        <v>0.94749578228047193</v>
      </c>
      <c r="Z12">
        <f t="shared" si="11"/>
        <v>-12.04300888790919</v>
      </c>
      <c r="AA12" s="6">
        <f t="shared" si="12"/>
        <v>-10.981406104356115</v>
      </c>
    </row>
    <row r="13" spans="1:27" ht="16">
      <c r="A13" t="s">
        <v>143</v>
      </c>
      <c r="C13">
        <v>9</v>
      </c>
      <c r="D13" s="43">
        <v>43657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8"/>
        <v>100</v>
      </c>
      <c r="W13" s="47">
        <f t="shared" si="9"/>
        <v>100</v>
      </c>
      <c r="X13" s="49">
        <f t="shared" si="10"/>
        <v>119</v>
      </c>
      <c r="AA13" s="6"/>
    </row>
    <row r="14" spans="1:27" ht="16">
      <c r="A14" t="s">
        <v>143</v>
      </c>
      <c r="C14">
        <v>10</v>
      </c>
      <c r="D14" t="s">
        <v>209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 t="e">
        <f t="shared" si="10"/>
        <v>#VALUE!</v>
      </c>
      <c r="AA14" s="6"/>
    </row>
    <row r="15" spans="1:27" ht="16">
      <c r="A15" t="s">
        <v>143</v>
      </c>
      <c r="C15">
        <v>11</v>
      </c>
      <c r="D15" t="s">
        <v>251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8"/>
        <v>100</v>
      </c>
      <c r="W15" s="47">
        <f t="shared" si="9"/>
        <v>100</v>
      </c>
      <c r="X15" s="49" t="e">
        <f t="shared" si="10"/>
        <v>#VALUE!</v>
      </c>
      <c r="AA15" s="6"/>
    </row>
    <row r="16" spans="1:27" ht="16">
      <c r="A16" t="s">
        <v>143</v>
      </c>
      <c r="C16">
        <v>12</v>
      </c>
      <c r="D16" s="43">
        <v>44115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 t="e">
        <f t="shared" si="10"/>
        <v>#VALUE!</v>
      </c>
      <c r="AA16" s="6"/>
    </row>
    <row r="17" spans="1:27" ht="16">
      <c r="A17" t="s">
        <v>143</v>
      </c>
      <c r="C17">
        <v>13</v>
      </c>
      <c r="D17" s="43">
        <v>44317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>
        <f t="shared" si="10"/>
        <v>202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>
        <f t="shared" si="10"/>
        <v>-44317</v>
      </c>
      <c r="AA18" s="6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B3CED-BB5D-4F40-B360-548C34363162}">
  <dimension ref="A1:AA18"/>
  <sheetViews>
    <sheetView topLeftCell="Q1" zoomScale="110" zoomScaleNormal="110" workbookViewId="0">
      <selection activeCell="W5" sqref="W5"/>
    </sheetView>
  </sheetViews>
  <sheetFormatPr baseColWidth="10" defaultColWidth="10.6640625" defaultRowHeight="14"/>
  <sheetData>
    <row r="1" spans="1:27" ht="116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173</v>
      </c>
      <c r="B4" t="s">
        <v>195</v>
      </c>
      <c r="C4">
        <v>0</v>
      </c>
      <c r="D4" s="37">
        <v>43376</v>
      </c>
      <c r="E4">
        <v>92.514799999999994</v>
      </c>
      <c r="G4">
        <v>52.8</v>
      </c>
      <c r="H4">
        <v>21.77</v>
      </c>
      <c r="I4">
        <v>11.06</v>
      </c>
      <c r="J4" t="s">
        <v>69</v>
      </c>
      <c r="K4">
        <v>63.21</v>
      </c>
      <c r="L4">
        <v>15.8</v>
      </c>
      <c r="M4">
        <v>23.9</v>
      </c>
      <c r="O4">
        <f>G4-K4</f>
        <v>-10.410000000000004</v>
      </c>
      <c r="P4">
        <f>H4-L4</f>
        <v>5.9699999999999989</v>
      </c>
      <c r="Q4">
        <f>I4-M4</f>
        <v>-12.839999999999998</v>
      </c>
      <c r="R4">
        <f>O4*O4</f>
        <v>108.36810000000008</v>
      </c>
      <c r="S4" s="47">
        <f>P4*P4</f>
        <v>35.640899999999988</v>
      </c>
      <c r="T4" s="47">
        <f>Q4*Q4</f>
        <v>164.86559999999994</v>
      </c>
      <c r="U4" s="47">
        <f>SQRT(R4+S4+T4)</f>
        <v>17.574828590913768</v>
      </c>
      <c r="Y4" s="54"/>
      <c r="AA4" s="6"/>
    </row>
    <row r="5" spans="1:27" ht="16">
      <c r="A5" t="s">
        <v>173</v>
      </c>
      <c r="B5" t="s">
        <v>195</v>
      </c>
      <c r="C5">
        <v>1</v>
      </c>
      <c r="D5" s="37">
        <v>43411</v>
      </c>
      <c r="E5">
        <v>88.077299999999994</v>
      </c>
      <c r="F5">
        <f>(1-E5/E$4)*100</f>
        <v>4.7965298525208926</v>
      </c>
      <c r="G5">
        <v>47.81</v>
      </c>
      <c r="H5">
        <v>25.06</v>
      </c>
      <c r="I5">
        <v>9.26</v>
      </c>
      <c r="J5" t="s">
        <v>69</v>
      </c>
      <c r="K5">
        <v>56.07</v>
      </c>
      <c r="L5">
        <v>15.71</v>
      </c>
      <c r="M5">
        <v>18.399999999999999</v>
      </c>
      <c r="O5">
        <f t="shared" ref="O5:O18" si="0">G5-K5</f>
        <v>-8.259999999999998</v>
      </c>
      <c r="P5">
        <f t="shared" ref="P5:P18" si="1">H5-L5</f>
        <v>9.3499999999999979</v>
      </c>
      <c r="Q5">
        <f t="shared" ref="Q5:Q18" si="2">I5-M5</f>
        <v>-9.1399999999999988</v>
      </c>
      <c r="R5">
        <f t="shared" ref="R5:R18" si="3">O5*O5</f>
        <v>68.227599999999967</v>
      </c>
      <c r="S5" s="47">
        <f t="shared" ref="S5:S18" si="4">P5*P5</f>
        <v>87.422499999999957</v>
      </c>
      <c r="T5" s="47">
        <f t="shared" ref="T5:T18" si="5">Q5*Q5</f>
        <v>83.539599999999979</v>
      </c>
      <c r="U5" s="47">
        <f t="shared" ref="U5:U18" si="6">SQRT(R5+S5+T5)</f>
        <v>15.465758953248946</v>
      </c>
      <c r="V5" s="47">
        <f>(1-U5/U$4)*100</f>
        <v>12.000513272460688</v>
      </c>
      <c r="W5" s="47">
        <f>(F5*100+((100-F5)*V5))/100</f>
        <v>16.221434923412271</v>
      </c>
      <c r="X5" s="47">
        <f>D5-D4</f>
        <v>35</v>
      </c>
      <c r="Y5" s="55">
        <f>(1-E5/E4)*100</f>
        <v>4.7965298525208926</v>
      </c>
      <c r="Z5">
        <f>(1-U5/U4)*100</f>
        <v>12.000513272460688</v>
      </c>
      <c r="AA5" s="6">
        <f>(Y5*100+((100-Y5)*Z5))/100</f>
        <v>16.221434923412271</v>
      </c>
    </row>
    <row r="6" spans="1:27" ht="16">
      <c r="A6" t="s">
        <v>143</v>
      </c>
      <c r="C6">
        <v>2</v>
      </c>
      <c r="D6" s="43">
        <v>43293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18" si="7">(1-U6/U$4)*100</f>
        <v>100</v>
      </c>
      <c r="W6" s="47">
        <f t="shared" ref="W6:W18" si="8">(F6*100+((100-F6)*V6))/100</f>
        <v>100</v>
      </c>
      <c r="X6" s="47"/>
      <c r="AA6" s="6"/>
    </row>
    <row r="7" spans="1:27" ht="16">
      <c r="A7" t="s">
        <v>143</v>
      </c>
      <c r="C7">
        <v>3</v>
      </c>
      <c r="D7" s="43">
        <v>43709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7"/>
      <c r="AA7" s="6"/>
    </row>
    <row r="8" spans="1:27" ht="16">
      <c r="A8" t="s">
        <v>143</v>
      </c>
      <c r="C8">
        <v>4</v>
      </c>
      <c r="D8" s="43">
        <v>43618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7"/>
      <c r="AA8" s="6"/>
    </row>
    <row r="9" spans="1:27" ht="16">
      <c r="A9" t="s">
        <v>143</v>
      </c>
      <c r="C9">
        <v>5</v>
      </c>
      <c r="D9" s="43">
        <v>43619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7"/>
      <c r="AA9" s="6"/>
    </row>
    <row r="10" spans="1:27" ht="16">
      <c r="A10" t="s">
        <v>143</v>
      </c>
      <c r="C10">
        <v>6</v>
      </c>
      <c r="D10" s="43">
        <v>43528</v>
      </c>
      <c r="O10">
        <f t="shared" si="0"/>
        <v>0</v>
      </c>
      <c r="P10">
        <f t="shared" si="1"/>
        <v>0</v>
      </c>
      <c r="Q10">
        <f t="shared" si="2"/>
        <v>0</v>
      </c>
      <c r="R10">
        <f t="shared" si="3"/>
        <v>0</v>
      </c>
      <c r="S10" s="47">
        <f t="shared" si="4"/>
        <v>0</v>
      </c>
      <c r="T10" s="47">
        <f t="shared" si="5"/>
        <v>0</v>
      </c>
      <c r="U10" s="47">
        <f t="shared" si="6"/>
        <v>0</v>
      </c>
      <c r="V10" s="47">
        <f t="shared" si="7"/>
        <v>100</v>
      </c>
      <c r="W10" s="47">
        <f t="shared" si="8"/>
        <v>100</v>
      </c>
      <c r="X10" s="47"/>
      <c r="AA10" s="6"/>
    </row>
    <row r="11" spans="1:27" ht="16">
      <c r="A11" t="s">
        <v>143</v>
      </c>
      <c r="C11">
        <v>7</v>
      </c>
      <c r="D11" t="s">
        <v>235</v>
      </c>
      <c r="O11">
        <f t="shared" si="0"/>
        <v>0</v>
      </c>
      <c r="P11">
        <f t="shared" si="1"/>
        <v>0</v>
      </c>
      <c r="Q11">
        <f t="shared" si="2"/>
        <v>0</v>
      </c>
      <c r="R11">
        <f t="shared" si="3"/>
        <v>0</v>
      </c>
      <c r="S11" s="47">
        <f t="shared" si="4"/>
        <v>0</v>
      </c>
      <c r="T11" s="47">
        <f t="shared" si="5"/>
        <v>0</v>
      </c>
      <c r="U11" s="47">
        <f t="shared" si="6"/>
        <v>0</v>
      </c>
      <c r="V11" s="47">
        <f t="shared" si="7"/>
        <v>100</v>
      </c>
      <c r="W11" s="47">
        <f t="shared" si="8"/>
        <v>100</v>
      </c>
      <c r="X11" s="47" t="e">
        <f t="shared" ref="X11:X18" si="9">D11-D10</f>
        <v>#VALUE!</v>
      </c>
      <c r="AA11" s="6"/>
    </row>
    <row r="12" spans="1:27" ht="16">
      <c r="A12" t="s">
        <v>143</v>
      </c>
      <c r="C12">
        <v>8</v>
      </c>
      <c r="D12" t="s">
        <v>252</v>
      </c>
      <c r="O12">
        <f t="shared" si="0"/>
        <v>0</v>
      </c>
      <c r="P12">
        <f t="shared" si="1"/>
        <v>0</v>
      </c>
      <c r="Q12">
        <f t="shared" si="2"/>
        <v>0</v>
      </c>
      <c r="R12">
        <f t="shared" si="3"/>
        <v>0</v>
      </c>
      <c r="S12" s="47">
        <f t="shared" si="4"/>
        <v>0</v>
      </c>
      <c r="T12" s="47">
        <f t="shared" si="5"/>
        <v>0</v>
      </c>
      <c r="U12" s="47">
        <f t="shared" si="6"/>
        <v>0</v>
      </c>
      <c r="V12" s="47">
        <f t="shared" si="7"/>
        <v>100</v>
      </c>
      <c r="W12" s="47">
        <f t="shared" si="8"/>
        <v>100</v>
      </c>
      <c r="X12" s="47" t="e">
        <f t="shared" si="9"/>
        <v>#VALUE!</v>
      </c>
      <c r="AA12" s="6"/>
    </row>
    <row r="13" spans="1:27" ht="16">
      <c r="A13" t="s">
        <v>143</v>
      </c>
      <c r="C13">
        <v>9</v>
      </c>
      <c r="D13" t="s">
        <v>253</v>
      </c>
      <c r="O13">
        <f t="shared" si="0"/>
        <v>0</v>
      </c>
      <c r="P13">
        <f t="shared" si="1"/>
        <v>0</v>
      </c>
      <c r="Q13">
        <f t="shared" si="2"/>
        <v>0</v>
      </c>
      <c r="R13">
        <f t="shared" si="3"/>
        <v>0</v>
      </c>
      <c r="S13" s="47">
        <f t="shared" si="4"/>
        <v>0</v>
      </c>
      <c r="T13" s="47">
        <f t="shared" si="5"/>
        <v>0</v>
      </c>
      <c r="U13" s="47">
        <f t="shared" si="6"/>
        <v>0</v>
      </c>
      <c r="V13" s="47">
        <f t="shared" si="7"/>
        <v>100</v>
      </c>
      <c r="W13" s="47">
        <f t="shared" si="8"/>
        <v>100</v>
      </c>
      <c r="X13" s="47" t="e">
        <f t="shared" si="9"/>
        <v>#VALUE!</v>
      </c>
      <c r="AA13" s="6"/>
    </row>
    <row r="14" spans="1:27" ht="16">
      <c r="A14" t="s">
        <v>143</v>
      </c>
      <c r="C14">
        <v>10</v>
      </c>
      <c r="D14" t="s">
        <v>254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7"/>
        <v>100</v>
      </c>
      <c r="W14" s="47">
        <f t="shared" si="8"/>
        <v>100</v>
      </c>
      <c r="X14" s="47" t="e">
        <f t="shared" si="9"/>
        <v>#VALUE!</v>
      </c>
      <c r="AA14" s="6"/>
    </row>
    <row r="15" spans="1:27" ht="16">
      <c r="A15" t="s">
        <v>143</v>
      </c>
      <c r="C15">
        <v>11</v>
      </c>
      <c r="D15" t="s">
        <v>255</v>
      </c>
      <c r="O15">
        <f t="shared" si="0"/>
        <v>0</v>
      </c>
      <c r="P15">
        <f t="shared" si="1"/>
        <v>0</v>
      </c>
      <c r="Q15">
        <f t="shared" si="2"/>
        <v>0</v>
      </c>
      <c r="R15">
        <f t="shared" si="3"/>
        <v>0</v>
      </c>
      <c r="S15" s="47">
        <f t="shared" si="4"/>
        <v>0</v>
      </c>
      <c r="T15" s="47">
        <f t="shared" si="5"/>
        <v>0</v>
      </c>
      <c r="U15" s="47">
        <f t="shared" si="6"/>
        <v>0</v>
      </c>
      <c r="V15" s="47">
        <f t="shared" si="7"/>
        <v>100</v>
      </c>
      <c r="W15" s="47">
        <f t="shared" si="8"/>
        <v>100</v>
      </c>
      <c r="X15" s="47" t="e">
        <f t="shared" si="9"/>
        <v>#VALUE!</v>
      </c>
      <c r="AA15" s="6"/>
    </row>
    <row r="16" spans="1:27" ht="16">
      <c r="A16" t="s">
        <v>143</v>
      </c>
      <c r="C16">
        <v>12</v>
      </c>
      <c r="D16" s="43">
        <v>44321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7"/>
        <v>100</v>
      </c>
      <c r="W16" s="47">
        <f t="shared" si="8"/>
        <v>100</v>
      </c>
      <c r="X16" s="47" t="e">
        <f t="shared" si="9"/>
        <v>#VALUE!</v>
      </c>
      <c r="AA16" s="6"/>
    </row>
    <row r="17" spans="1:27" ht="16">
      <c r="A17" t="s">
        <v>143</v>
      </c>
      <c r="C17">
        <v>13</v>
      </c>
      <c r="D17" t="s">
        <v>256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7"/>
        <v>100</v>
      </c>
      <c r="W17" s="47">
        <f t="shared" si="8"/>
        <v>100</v>
      </c>
      <c r="X17" s="47" t="e">
        <f t="shared" si="9"/>
        <v>#VALUE!</v>
      </c>
      <c r="AA17" s="6"/>
    </row>
    <row r="18" spans="1:27" ht="16">
      <c r="C18">
        <v>14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7"/>
        <v>100</v>
      </c>
      <c r="W18" s="47">
        <f t="shared" si="8"/>
        <v>100</v>
      </c>
      <c r="X18" s="47" t="e">
        <f t="shared" si="9"/>
        <v>#VALUE!</v>
      </c>
      <c r="AA18" s="6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EFF7-9B60-6C45-B5F0-368913AE09AD}">
  <dimension ref="A1:AA19"/>
  <sheetViews>
    <sheetView topLeftCell="P1" zoomScale="150" zoomScaleNormal="150" workbookViewId="0">
      <selection activeCell="W6" sqref="W6"/>
    </sheetView>
  </sheetViews>
  <sheetFormatPr baseColWidth="10" defaultColWidth="10.6640625" defaultRowHeight="14"/>
  <sheetData>
    <row r="1" spans="1:27" ht="119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125</v>
      </c>
      <c r="B4" t="s">
        <v>196</v>
      </c>
      <c r="C4">
        <v>0</v>
      </c>
      <c r="D4" s="37">
        <v>42395</v>
      </c>
      <c r="E4">
        <v>28.5307</v>
      </c>
      <c r="G4">
        <v>46.1</v>
      </c>
      <c r="H4">
        <v>27.12</v>
      </c>
      <c r="I4">
        <v>6.75</v>
      </c>
      <c r="J4" t="s">
        <v>69</v>
      </c>
      <c r="K4">
        <v>69.89</v>
      </c>
      <c r="L4">
        <v>20.32</v>
      </c>
      <c r="M4">
        <v>18.86</v>
      </c>
      <c r="O4">
        <f>G4-K4</f>
        <v>-23.79</v>
      </c>
      <c r="P4">
        <f>H4-L4</f>
        <v>6.8000000000000007</v>
      </c>
      <c r="Q4">
        <f>I4-M4</f>
        <v>-12.11</v>
      </c>
      <c r="R4">
        <f>O4*O4</f>
        <v>565.96409999999992</v>
      </c>
      <c r="S4" s="47">
        <f>P4*P4</f>
        <v>46.240000000000009</v>
      </c>
      <c r="T4" s="47">
        <f>Q4*Q4</f>
        <v>146.65209999999999</v>
      </c>
      <c r="U4" s="47">
        <f>SQRT(R4+S4+T4)</f>
        <v>27.547344699625768</v>
      </c>
      <c r="Y4" s="54"/>
      <c r="AA4" s="6"/>
    </row>
    <row r="5" spans="1:27" ht="16">
      <c r="A5" t="s">
        <v>143</v>
      </c>
      <c r="C5">
        <v>0</v>
      </c>
      <c r="D5" s="37">
        <v>42437</v>
      </c>
      <c r="F5">
        <f>(1-E5/E$4)*100</f>
        <v>100</v>
      </c>
      <c r="O5">
        <f t="shared" ref="O5:O19" si="0">G5-K5</f>
        <v>0</v>
      </c>
      <c r="P5">
        <f t="shared" ref="P5:P19" si="1">H5-L5</f>
        <v>0</v>
      </c>
      <c r="Q5">
        <f t="shared" ref="Q5:Q19" si="2">I5-M5</f>
        <v>0</v>
      </c>
      <c r="R5">
        <f t="shared" ref="R5:R19" si="3">O5*O5</f>
        <v>0</v>
      </c>
      <c r="S5" s="47">
        <f t="shared" ref="S5:S19" si="4">P5*P5</f>
        <v>0</v>
      </c>
      <c r="T5" s="47">
        <f t="shared" ref="T5:T19" si="5">Q5*Q5</f>
        <v>0</v>
      </c>
      <c r="U5" s="47">
        <f t="shared" ref="U5:U19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42</v>
      </c>
      <c r="Y5" s="55"/>
      <c r="AA5" s="6"/>
    </row>
    <row r="6" spans="1:27" ht="16">
      <c r="A6" t="s">
        <v>125</v>
      </c>
      <c r="B6" t="s">
        <v>196</v>
      </c>
      <c r="C6">
        <v>1</v>
      </c>
      <c r="D6" s="37">
        <v>42472</v>
      </c>
      <c r="E6">
        <v>24.767700000000001</v>
      </c>
      <c r="F6">
        <f t="shared" ref="F6:F17" si="7">(1-E6/E$4)*100</f>
        <v>13.189301349073101</v>
      </c>
      <c r="G6">
        <v>49.21</v>
      </c>
      <c r="H6">
        <v>28.53</v>
      </c>
      <c r="I6">
        <v>9.73</v>
      </c>
      <c r="J6" t="s">
        <v>69</v>
      </c>
      <c r="K6">
        <v>71.87</v>
      </c>
      <c r="L6">
        <v>21.45</v>
      </c>
      <c r="M6">
        <v>20.99</v>
      </c>
      <c r="O6">
        <f t="shared" si="0"/>
        <v>-22.660000000000004</v>
      </c>
      <c r="P6">
        <f t="shared" si="1"/>
        <v>7.0800000000000018</v>
      </c>
      <c r="Q6">
        <f t="shared" si="2"/>
        <v>-11.259999999999998</v>
      </c>
      <c r="R6">
        <f t="shared" si="3"/>
        <v>513.47560000000021</v>
      </c>
      <c r="S6" s="47">
        <f t="shared" si="4"/>
        <v>50.126400000000025</v>
      </c>
      <c r="T6" s="47">
        <f t="shared" si="5"/>
        <v>126.78759999999996</v>
      </c>
      <c r="U6" s="47">
        <f t="shared" si="6"/>
        <v>26.275265935856865</v>
      </c>
      <c r="V6" s="47">
        <f t="shared" ref="V6:V19" si="8">(1-U6/U$4)*100</f>
        <v>4.6177908529462908</v>
      </c>
      <c r="W6" s="47">
        <f t="shared" ref="W6:W19" si="9">(F6*100+((100-F6)*V6))/100</f>
        <v>17.198037850754371</v>
      </c>
      <c r="X6" s="49">
        <f t="shared" ref="X6:X19" si="10">D6-D5</f>
        <v>35</v>
      </c>
      <c r="Y6" s="55"/>
      <c r="AA6" s="6"/>
    </row>
    <row r="7" spans="1:27" ht="16">
      <c r="A7" t="s">
        <v>125</v>
      </c>
      <c r="B7" t="s">
        <v>196</v>
      </c>
      <c r="C7">
        <v>2</v>
      </c>
      <c r="D7" s="37">
        <v>42521</v>
      </c>
      <c r="E7">
        <v>22.506399999999999</v>
      </c>
      <c r="F7">
        <f t="shared" si="7"/>
        <v>21.115149645820118</v>
      </c>
      <c r="G7">
        <v>49.61</v>
      </c>
      <c r="H7">
        <v>29.46</v>
      </c>
      <c r="I7">
        <v>11.02</v>
      </c>
      <c r="J7" t="s">
        <v>69</v>
      </c>
      <c r="K7">
        <v>69.81</v>
      </c>
      <c r="L7">
        <v>24.46</v>
      </c>
      <c r="M7">
        <v>20.83</v>
      </c>
      <c r="O7">
        <f t="shared" si="0"/>
        <v>-20.200000000000003</v>
      </c>
      <c r="P7">
        <f t="shared" si="1"/>
        <v>5</v>
      </c>
      <c r="Q7">
        <f t="shared" si="2"/>
        <v>-9.8099999999999987</v>
      </c>
      <c r="R7">
        <f t="shared" si="3"/>
        <v>408.04000000000013</v>
      </c>
      <c r="S7" s="47">
        <f t="shared" si="4"/>
        <v>25</v>
      </c>
      <c r="T7" s="47">
        <f t="shared" si="5"/>
        <v>96.236099999999979</v>
      </c>
      <c r="U7" s="47">
        <f t="shared" si="6"/>
        <v>23.006001390941456</v>
      </c>
      <c r="V7" s="47">
        <f t="shared" si="8"/>
        <v>16.485593650505294</v>
      </c>
      <c r="W7" s="47">
        <f t="shared" si="9"/>
        <v>34.119785527019403</v>
      </c>
      <c r="X7" s="49">
        <f t="shared" si="10"/>
        <v>49</v>
      </c>
      <c r="Y7" s="55">
        <f t="shared" ref="Y7:Y17" si="11">(1-E7/E6)*100</f>
        <v>9.1300362972742803</v>
      </c>
      <c r="Z7">
        <f t="shared" ref="Z7:Z17" si="12">(1-U7/U6)*100</f>
        <v>12.442365199638061</v>
      </c>
      <c r="AA7" s="6">
        <f>(Y7*100+((100-Y7)*Z7))/100</f>
        <v>20.436409037945964</v>
      </c>
    </row>
    <row r="8" spans="1:27" ht="16">
      <c r="A8" t="s">
        <v>125</v>
      </c>
      <c r="B8" t="s">
        <v>196</v>
      </c>
      <c r="C8">
        <v>3</v>
      </c>
      <c r="D8" s="37">
        <v>42640</v>
      </c>
      <c r="E8">
        <v>21.0243</v>
      </c>
      <c r="F8">
        <f t="shared" si="7"/>
        <v>26.309904769248561</v>
      </c>
      <c r="G8">
        <v>42.17</v>
      </c>
      <c r="H8">
        <v>26.93</v>
      </c>
      <c r="I8">
        <v>8.83</v>
      </c>
      <c r="J8" t="s">
        <v>69</v>
      </c>
      <c r="K8">
        <v>65.86</v>
      </c>
      <c r="L8">
        <v>21.49</v>
      </c>
      <c r="M8">
        <v>18.53</v>
      </c>
      <c r="O8">
        <f t="shared" si="0"/>
        <v>-23.689999999999998</v>
      </c>
      <c r="P8">
        <f t="shared" si="1"/>
        <v>5.4400000000000013</v>
      </c>
      <c r="Q8">
        <f t="shared" si="2"/>
        <v>-9.7000000000000011</v>
      </c>
      <c r="R8">
        <f t="shared" si="3"/>
        <v>561.21609999999987</v>
      </c>
      <c r="S8" s="47">
        <f t="shared" si="4"/>
        <v>29.593600000000013</v>
      </c>
      <c r="T8" s="47">
        <f t="shared" si="5"/>
        <v>94.090000000000018</v>
      </c>
      <c r="U8" s="47">
        <f t="shared" si="6"/>
        <v>26.170588453452854</v>
      </c>
      <c r="V8" s="47">
        <f t="shared" si="8"/>
        <v>4.9977820410096241</v>
      </c>
      <c r="W8" s="47">
        <f t="shared" si="9"/>
        <v>29.992775114693945</v>
      </c>
      <c r="X8" s="49">
        <f t="shared" si="10"/>
        <v>119</v>
      </c>
      <c r="Y8" s="55">
        <f t="shared" si="11"/>
        <v>6.5852379767532776</v>
      </c>
      <c r="Z8">
        <f t="shared" si="12"/>
        <v>-13.755484965577036</v>
      </c>
      <c r="AA8" s="6">
        <f t="shared" ref="AA8:AA17" si="13">(Y8*100+((100-Y8)*Z8))/100</f>
        <v>-6.264415568983992</v>
      </c>
    </row>
    <row r="9" spans="1:27" ht="16">
      <c r="A9" t="s">
        <v>125</v>
      </c>
      <c r="B9" t="s">
        <v>196</v>
      </c>
      <c r="C9">
        <v>4</v>
      </c>
      <c r="D9" s="37">
        <v>42709</v>
      </c>
      <c r="E9">
        <v>19.820900000000002</v>
      </c>
      <c r="F9">
        <f t="shared" si="7"/>
        <v>30.52781740370898</v>
      </c>
      <c r="G9">
        <v>50.84</v>
      </c>
      <c r="H9">
        <v>26.03</v>
      </c>
      <c r="I9">
        <v>9.5</v>
      </c>
      <c r="J9" t="s">
        <v>69</v>
      </c>
      <c r="K9">
        <v>69.760000000000005</v>
      </c>
      <c r="L9">
        <v>20.57</v>
      </c>
      <c r="M9">
        <v>18.95</v>
      </c>
      <c r="O9">
        <f t="shared" si="0"/>
        <v>-18.920000000000002</v>
      </c>
      <c r="P9">
        <f t="shared" si="1"/>
        <v>5.4600000000000009</v>
      </c>
      <c r="Q9">
        <f t="shared" si="2"/>
        <v>-9.4499999999999993</v>
      </c>
      <c r="R9">
        <f t="shared" si="3"/>
        <v>357.96640000000008</v>
      </c>
      <c r="S9" s="47">
        <f t="shared" si="4"/>
        <v>29.811600000000009</v>
      </c>
      <c r="T9" s="47">
        <f t="shared" si="5"/>
        <v>89.302499999999981</v>
      </c>
      <c r="U9" s="47">
        <f t="shared" si="6"/>
        <v>21.8421725109935</v>
      </c>
      <c r="V9" s="47">
        <f t="shared" si="8"/>
        <v>20.710425091205874</v>
      </c>
      <c r="W9" s="47">
        <f t="shared" si="9"/>
        <v>44.915801739539596</v>
      </c>
      <c r="X9" s="49">
        <f t="shared" si="10"/>
        <v>69</v>
      </c>
      <c r="Y9" s="55">
        <f t="shared" si="11"/>
        <v>5.7238528750065303</v>
      </c>
      <c r="Z9">
        <f t="shared" si="12"/>
        <v>16.53923812281829</v>
      </c>
      <c r="AA9" s="6">
        <f t="shared" si="13"/>
        <v>21.316409341027711</v>
      </c>
    </row>
    <row r="10" spans="1:27" ht="16">
      <c r="A10" t="s">
        <v>125</v>
      </c>
      <c r="B10" t="s">
        <v>196</v>
      </c>
      <c r="C10">
        <v>5</v>
      </c>
      <c r="D10" s="37">
        <v>42814</v>
      </c>
      <c r="E10">
        <v>19.048400000000001</v>
      </c>
      <c r="F10">
        <f t="shared" si="7"/>
        <v>33.235427101332945</v>
      </c>
      <c r="G10">
        <v>51.84</v>
      </c>
      <c r="H10">
        <v>26.92</v>
      </c>
      <c r="I10">
        <v>9.76</v>
      </c>
      <c r="J10" t="s">
        <v>69</v>
      </c>
      <c r="K10">
        <v>72.430000000000007</v>
      </c>
      <c r="L10">
        <v>21.1</v>
      </c>
      <c r="M10">
        <v>20.22</v>
      </c>
      <c r="O10">
        <f t="shared" si="0"/>
        <v>-20.590000000000003</v>
      </c>
      <c r="P10">
        <f t="shared" si="1"/>
        <v>5.82</v>
      </c>
      <c r="Q10">
        <f t="shared" si="2"/>
        <v>-10.459999999999999</v>
      </c>
      <c r="R10">
        <f t="shared" si="3"/>
        <v>423.94810000000012</v>
      </c>
      <c r="S10" s="47">
        <f t="shared" si="4"/>
        <v>33.872400000000006</v>
      </c>
      <c r="T10" s="47">
        <f t="shared" si="5"/>
        <v>109.41159999999998</v>
      </c>
      <c r="U10" s="47">
        <f t="shared" si="6"/>
        <v>23.816634942829353</v>
      </c>
      <c r="V10" s="47">
        <f t="shared" si="8"/>
        <v>13.542901493685877</v>
      </c>
      <c r="W10" s="47">
        <f t="shared" si="9"/>
        <v>42.277287441679519</v>
      </c>
      <c r="X10" s="49">
        <f t="shared" si="10"/>
        <v>105</v>
      </c>
      <c r="Y10" s="55">
        <f t="shared" si="11"/>
        <v>3.8974012279967107</v>
      </c>
      <c r="Z10">
        <f t="shared" si="12"/>
        <v>-9.0396796877328711</v>
      </c>
      <c r="AA10" s="6">
        <f t="shared" si="13"/>
        <v>-4.78996587257949</v>
      </c>
    </row>
    <row r="11" spans="1:27" ht="16">
      <c r="A11" t="s">
        <v>125</v>
      </c>
      <c r="B11" t="s">
        <v>196</v>
      </c>
      <c r="C11">
        <v>6</v>
      </c>
      <c r="D11" s="37">
        <v>42852</v>
      </c>
      <c r="E11">
        <v>17.9284</v>
      </c>
      <c r="F11">
        <f t="shared" si="7"/>
        <v>37.161023038341156</v>
      </c>
      <c r="G11">
        <v>51.73</v>
      </c>
      <c r="H11">
        <v>27.65</v>
      </c>
      <c r="I11">
        <v>11.54</v>
      </c>
      <c r="J11" t="s">
        <v>69</v>
      </c>
      <c r="K11">
        <v>73.44</v>
      </c>
      <c r="L11">
        <v>22.45</v>
      </c>
      <c r="M11">
        <v>21.59</v>
      </c>
      <c r="O11">
        <f t="shared" si="0"/>
        <v>-21.71</v>
      </c>
      <c r="P11">
        <f t="shared" si="1"/>
        <v>5.1999999999999993</v>
      </c>
      <c r="Q11">
        <f t="shared" si="2"/>
        <v>-10.050000000000001</v>
      </c>
      <c r="R11">
        <f t="shared" si="3"/>
        <v>471.32410000000004</v>
      </c>
      <c r="S11" s="47">
        <f t="shared" si="4"/>
        <v>27.039999999999992</v>
      </c>
      <c r="T11" s="47">
        <f t="shared" si="5"/>
        <v>101.00250000000001</v>
      </c>
      <c r="U11" s="47">
        <f t="shared" si="6"/>
        <v>24.481964790432979</v>
      </c>
      <c r="V11" s="47">
        <f t="shared" si="8"/>
        <v>11.127678339300818</v>
      </c>
      <c r="W11" s="47">
        <f t="shared" si="9"/>
        <v>44.153542266341901</v>
      </c>
      <c r="X11" s="49">
        <f t="shared" si="10"/>
        <v>38</v>
      </c>
      <c r="Y11" s="55">
        <f t="shared" si="11"/>
        <v>5.8797589298838826</v>
      </c>
      <c r="Z11">
        <f t="shared" si="12"/>
        <v>-2.7935510167608424</v>
      </c>
      <c r="AA11" s="6">
        <f t="shared" si="13"/>
        <v>3.2504619784918982</v>
      </c>
    </row>
    <row r="12" spans="1:27" ht="16">
      <c r="A12" t="s">
        <v>125</v>
      </c>
      <c r="B12" t="s">
        <v>196</v>
      </c>
      <c r="C12">
        <v>7</v>
      </c>
      <c r="D12" s="37">
        <v>43115</v>
      </c>
      <c r="E12">
        <v>16.985499999999998</v>
      </c>
      <c r="F12">
        <f t="shared" si="7"/>
        <v>40.465884117809949</v>
      </c>
      <c r="G12">
        <v>53.59</v>
      </c>
      <c r="H12">
        <v>25.2</v>
      </c>
      <c r="I12">
        <v>9.9600000000000009</v>
      </c>
      <c r="J12" t="s">
        <v>69</v>
      </c>
      <c r="K12">
        <v>74.8</v>
      </c>
      <c r="L12">
        <v>19.829999999999998</v>
      </c>
      <c r="M12">
        <v>21.51</v>
      </c>
      <c r="O12">
        <f t="shared" si="0"/>
        <v>-21.209999999999994</v>
      </c>
      <c r="P12">
        <f t="shared" si="1"/>
        <v>5.370000000000001</v>
      </c>
      <c r="Q12">
        <f t="shared" si="2"/>
        <v>-11.55</v>
      </c>
      <c r="R12">
        <f t="shared" si="3"/>
        <v>449.86409999999972</v>
      </c>
      <c r="S12" s="47">
        <f t="shared" si="4"/>
        <v>28.836900000000011</v>
      </c>
      <c r="T12" s="47">
        <f t="shared" si="5"/>
        <v>133.4025</v>
      </c>
      <c r="U12" s="47">
        <f t="shared" si="6"/>
        <v>24.740725535036351</v>
      </c>
      <c r="V12" s="47">
        <f t="shared" si="8"/>
        <v>10.188347353229821</v>
      </c>
      <c r="W12" s="47">
        <f t="shared" si="9"/>
        <v>46.531426637561836</v>
      </c>
      <c r="X12" s="49">
        <f t="shared" si="10"/>
        <v>263</v>
      </c>
      <c r="Y12" s="55">
        <f t="shared" si="11"/>
        <v>5.2592534749336339</v>
      </c>
      <c r="Z12">
        <f t="shared" si="12"/>
        <v>-1.0569443540107137</v>
      </c>
      <c r="AA12" s="6">
        <f t="shared" si="13"/>
        <v>4.2578965035893432</v>
      </c>
    </row>
    <row r="13" spans="1:27" ht="16">
      <c r="A13" t="s">
        <v>125</v>
      </c>
      <c r="B13" t="s">
        <v>196</v>
      </c>
      <c r="C13">
        <v>8</v>
      </c>
      <c r="D13" s="37">
        <v>43167</v>
      </c>
      <c r="E13">
        <v>14.577400000000001</v>
      </c>
      <c r="F13">
        <f t="shared" si="7"/>
        <v>48.906265882014807</v>
      </c>
      <c r="G13">
        <v>51.63</v>
      </c>
      <c r="H13">
        <v>25.24</v>
      </c>
      <c r="I13">
        <v>10.73</v>
      </c>
      <c r="J13" t="s">
        <v>69</v>
      </c>
      <c r="K13">
        <v>73.16</v>
      </c>
      <c r="L13">
        <v>20.329999999999998</v>
      </c>
      <c r="M13">
        <v>21.57</v>
      </c>
      <c r="O13">
        <f t="shared" si="0"/>
        <v>-21.529999999999994</v>
      </c>
      <c r="P13">
        <f t="shared" si="1"/>
        <v>4.91</v>
      </c>
      <c r="Q13">
        <f t="shared" si="2"/>
        <v>-10.84</v>
      </c>
      <c r="R13">
        <f t="shared" si="3"/>
        <v>463.54089999999974</v>
      </c>
      <c r="S13" s="47">
        <f t="shared" si="4"/>
        <v>24.1081</v>
      </c>
      <c r="T13" s="47">
        <f t="shared" si="5"/>
        <v>117.5056</v>
      </c>
      <c r="U13" s="47">
        <f t="shared" si="6"/>
        <v>24.599890243657587</v>
      </c>
      <c r="V13" s="47">
        <f t="shared" si="8"/>
        <v>10.699595507686887</v>
      </c>
      <c r="W13" s="47">
        <f t="shared" si="9"/>
        <v>54.373088762412223</v>
      </c>
      <c r="X13" s="49">
        <f t="shared" si="10"/>
        <v>52</v>
      </c>
      <c r="Y13" s="55">
        <f t="shared" si="11"/>
        <v>14.177386594448194</v>
      </c>
      <c r="Z13">
        <f t="shared" si="12"/>
        <v>0.56924479106047476</v>
      </c>
      <c r="AA13" s="6">
        <f t="shared" si="13"/>
        <v>14.665927350811266</v>
      </c>
    </row>
    <row r="14" spans="1:27" ht="16">
      <c r="A14" t="s">
        <v>125</v>
      </c>
      <c r="B14" t="s">
        <v>196</v>
      </c>
      <c r="C14">
        <v>9</v>
      </c>
      <c r="D14" s="37">
        <v>43213</v>
      </c>
      <c r="E14">
        <v>14.0877</v>
      </c>
      <c r="F14">
        <f t="shared" si="7"/>
        <v>50.6226626055442</v>
      </c>
      <c r="G14">
        <v>46.56</v>
      </c>
      <c r="H14">
        <v>24.13</v>
      </c>
      <c r="I14">
        <v>10.96</v>
      </c>
      <c r="J14" t="s">
        <v>69</v>
      </c>
      <c r="K14">
        <v>66.349999999999994</v>
      </c>
      <c r="L14">
        <v>21.71</v>
      </c>
      <c r="M14">
        <v>19.53</v>
      </c>
      <c r="O14">
        <f t="shared" si="0"/>
        <v>-19.789999999999992</v>
      </c>
      <c r="P14">
        <f t="shared" si="1"/>
        <v>2.4199999999999982</v>
      </c>
      <c r="Q14">
        <f t="shared" si="2"/>
        <v>-8.57</v>
      </c>
      <c r="R14">
        <f t="shared" si="3"/>
        <v>391.6440999999997</v>
      </c>
      <c r="S14" s="47">
        <f t="shared" si="4"/>
        <v>5.8563999999999909</v>
      </c>
      <c r="T14" s="47">
        <f t="shared" si="5"/>
        <v>73.444900000000004</v>
      </c>
      <c r="U14" s="47">
        <f t="shared" si="6"/>
        <v>21.701276460153206</v>
      </c>
      <c r="V14" s="47">
        <f t="shared" si="8"/>
        <v>21.221893809431226</v>
      </c>
      <c r="W14" s="47">
        <f t="shared" si="9"/>
        <v>61.101468713320195</v>
      </c>
      <c r="X14" s="49">
        <f t="shared" si="10"/>
        <v>46</v>
      </c>
      <c r="Y14" s="55">
        <f t="shared" si="11"/>
        <v>3.3593096162553016</v>
      </c>
      <c r="Z14">
        <f t="shared" si="12"/>
        <v>11.783035431435351</v>
      </c>
      <c r="AA14" s="6">
        <f t="shared" si="13"/>
        <v>14.746516405355674</v>
      </c>
    </row>
    <row r="15" spans="1:27" ht="16">
      <c r="A15" t="s">
        <v>125</v>
      </c>
      <c r="B15" t="s">
        <v>196</v>
      </c>
      <c r="C15">
        <v>10</v>
      </c>
      <c r="D15" s="37">
        <v>43389</v>
      </c>
      <c r="E15">
        <v>13.67</v>
      </c>
      <c r="F15">
        <f t="shared" si="7"/>
        <v>52.08669959026593</v>
      </c>
      <c r="G15">
        <v>51.09</v>
      </c>
      <c r="H15">
        <v>27.41</v>
      </c>
      <c r="I15">
        <v>12.64</v>
      </c>
      <c r="J15" t="s">
        <v>69</v>
      </c>
      <c r="K15">
        <v>69.92</v>
      </c>
      <c r="L15">
        <v>23.74</v>
      </c>
      <c r="M15">
        <v>22.54</v>
      </c>
      <c r="O15">
        <f t="shared" si="0"/>
        <v>-18.829999999999998</v>
      </c>
      <c r="P15">
        <f t="shared" si="1"/>
        <v>3.6700000000000017</v>
      </c>
      <c r="Q15">
        <f t="shared" si="2"/>
        <v>-9.8999999999999986</v>
      </c>
      <c r="R15">
        <f t="shared" si="3"/>
        <v>354.56889999999993</v>
      </c>
      <c r="S15" s="47">
        <f t="shared" si="4"/>
        <v>13.468900000000012</v>
      </c>
      <c r="T15" s="47">
        <f t="shared" si="5"/>
        <v>98.009999999999977</v>
      </c>
      <c r="U15" s="47">
        <f t="shared" si="6"/>
        <v>21.588140262653472</v>
      </c>
      <c r="V15" s="47">
        <f t="shared" si="8"/>
        <v>21.63259109707678</v>
      </c>
      <c r="W15" s="47">
        <f t="shared" si="9"/>
        <v>62.451587949017714</v>
      </c>
      <c r="X15" s="49">
        <f t="shared" si="10"/>
        <v>176</v>
      </c>
      <c r="Y15" s="55">
        <f t="shared" si="11"/>
        <v>2.9649978349908124</v>
      </c>
      <c r="Z15">
        <f t="shared" si="12"/>
        <v>0.52133429896379369</v>
      </c>
      <c r="AA15" s="6">
        <f t="shared" si="13"/>
        <v>3.4708745832772649</v>
      </c>
    </row>
    <row r="16" spans="1:27" ht="16">
      <c r="A16" t="s">
        <v>125</v>
      </c>
      <c r="B16" t="s">
        <v>196</v>
      </c>
      <c r="C16">
        <v>11</v>
      </c>
      <c r="D16" s="37">
        <v>43493</v>
      </c>
      <c r="E16">
        <v>13.269</v>
      </c>
      <c r="F16">
        <f t="shared" si="7"/>
        <v>53.492203135569753</v>
      </c>
      <c r="G16">
        <v>46.83</v>
      </c>
      <c r="H16">
        <v>27.61</v>
      </c>
      <c r="I16">
        <v>11.05</v>
      </c>
      <c r="J16" t="s">
        <v>69</v>
      </c>
      <c r="K16">
        <v>65.81</v>
      </c>
      <c r="L16">
        <v>21.69</v>
      </c>
      <c r="M16">
        <v>21.01</v>
      </c>
      <c r="O16">
        <f t="shared" si="0"/>
        <v>-18.980000000000004</v>
      </c>
      <c r="P16">
        <f t="shared" si="1"/>
        <v>5.9199999999999982</v>
      </c>
      <c r="Q16">
        <f t="shared" si="2"/>
        <v>-9.9600000000000009</v>
      </c>
      <c r="R16">
        <f t="shared" si="3"/>
        <v>360.24040000000014</v>
      </c>
      <c r="S16" s="47">
        <f t="shared" si="4"/>
        <v>35.046399999999977</v>
      </c>
      <c r="T16" s="47">
        <f t="shared" si="5"/>
        <v>99.201600000000013</v>
      </c>
      <c r="U16" s="47">
        <f t="shared" si="6"/>
        <v>22.237095134032234</v>
      </c>
      <c r="V16" s="47">
        <f t="shared" si="8"/>
        <v>19.276810972150336</v>
      </c>
      <c r="W16" s="47">
        <f t="shared" si="9"/>
        <v>62.457423224437633</v>
      </c>
      <c r="X16" s="49">
        <f t="shared" si="10"/>
        <v>104</v>
      </c>
      <c r="Y16" s="55">
        <f t="shared" si="11"/>
        <v>2.9334308705193823</v>
      </c>
      <c r="Z16">
        <f t="shared" si="12"/>
        <v>-3.0060712200458806</v>
      </c>
      <c r="AA16" s="6">
        <f t="shared" si="13"/>
        <v>1.5540671632126645E-2</v>
      </c>
    </row>
    <row r="17" spans="1:27" ht="16">
      <c r="A17" t="s">
        <v>125</v>
      </c>
      <c r="B17" t="s">
        <v>196</v>
      </c>
      <c r="C17">
        <v>12</v>
      </c>
      <c r="D17" s="37">
        <v>43566</v>
      </c>
      <c r="E17">
        <v>12.88</v>
      </c>
      <c r="F17">
        <f t="shared" si="7"/>
        <v>54.855646724405638</v>
      </c>
      <c r="G17">
        <v>47.56</v>
      </c>
      <c r="H17">
        <v>29.68</v>
      </c>
      <c r="I17">
        <v>13.07</v>
      </c>
      <c r="J17" t="s">
        <v>69</v>
      </c>
      <c r="K17">
        <v>66.06</v>
      </c>
      <c r="L17">
        <v>26.54</v>
      </c>
      <c r="M17">
        <v>22.92</v>
      </c>
      <c r="O17">
        <f t="shared" si="0"/>
        <v>-18.5</v>
      </c>
      <c r="P17">
        <f t="shared" si="1"/>
        <v>3.1400000000000006</v>
      </c>
      <c r="Q17">
        <f t="shared" si="2"/>
        <v>-9.8500000000000014</v>
      </c>
      <c r="R17">
        <f t="shared" si="3"/>
        <v>342.25</v>
      </c>
      <c r="S17" s="47">
        <f t="shared" si="4"/>
        <v>9.8596000000000039</v>
      </c>
      <c r="T17" s="47">
        <f t="shared" si="5"/>
        <v>97.022500000000022</v>
      </c>
      <c r="U17" s="47">
        <f t="shared" si="6"/>
        <v>21.192736963403288</v>
      </c>
      <c r="V17" s="47">
        <f t="shared" si="8"/>
        <v>23.067950125548066</v>
      </c>
      <c r="W17" s="47">
        <f t="shared" si="9"/>
        <v>65.269523622520978</v>
      </c>
      <c r="X17" s="49">
        <f t="shared" si="10"/>
        <v>73</v>
      </c>
      <c r="Y17" s="55">
        <f t="shared" si="11"/>
        <v>2.9316451880322503</v>
      </c>
      <c r="Z17">
        <f t="shared" si="12"/>
        <v>4.6964685105413517</v>
      </c>
      <c r="AA17" s="6">
        <f t="shared" si="13"/>
        <v>7.4904299054768675</v>
      </c>
    </row>
    <row r="18" spans="1:27" ht="16">
      <c r="A18" t="s">
        <v>143</v>
      </c>
      <c r="C18">
        <v>13</v>
      </c>
      <c r="D18" t="s">
        <v>257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8" t="e">
        <f t="shared" si="10"/>
        <v>#VALUE!</v>
      </c>
      <c r="AA18" s="6"/>
    </row>
    <row r="19" spans="1:27" ht="16">
      <c r="C19">
        <v>14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8" t="e">
        <f t="shared" si="10"/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opLeftCell="V1" zoomScale="116" zoomScaleNormal="150" workbookViewId="0">
      <selection activeCell="W5" sqref="W5:W17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18</v>
      </c>
      <c r="B4" s="11" t="s">
        <v>3</v>
      </c>
      <c r="C4" s="11">
        <v>0</v>
      </c>
      <c r="D4" s="33">
        <v>41890</v>
      </c>
      <c r="E4" s="10">
        <v>166.06</v>
      </c>
      <c r="G4" s="10">
        <v>98.19</v>
      </c>
      <c r="H4" s="10">
        <v>0.63</v>
      </c>
      <c r="I4" s="10">
        <v>0.14000000000000001</v>
      </c>
      <c r="J4" s="11" t="s">
        <v>21</v>
      </c>
      <c r="K4" s="10">
        <v>66.53</v>
      </c>
      <c r="L4" s="10">
        <v>21.16</v>
      </c>
      <c r="M4" s="10">
        <v>14.2</v>
      </c>
      <c r="N4" s="13">
        <v>0</v>
      </c>
      <c r="O4">
        <f>G4-K4</f>
        <v>31.659999999999997</v>
      </c>
      <c r="P4">
        <f>H4-L4</f>
        <v>-20.53</v>
      </c>
      <c r="Q4">
        <f>I4-M4</f>
        <v>-14.059999999999999</v>
      </c>
      <c r="R4">
        <f>O4*O4</f>
        <v>1002.3555999999998</v>
      </c>
      <c r="S4">
        <f t="shared" ref="S4:T17" si="0">P4*P4</f>
        <v>421.48090000000002</v>
      </c>
      <c r="T4">
        <f t="shared" si="0"/>
        <v>197.68359999999996</v>
      </c>
      <c r="U4">
        <f>SQRT(R4+S4+T4)</f>
        <v>40.268102761366841</v>
      </c>
      <c r="W4" s="6"/>
      <c r="X4" s="6"/>
      <c r="Y4" s="3">
        <f>I4-M4</f>
        <v>-14.059999999999999</v>
      </c>
      <c r="Z4" s="3" t="e">
        <f>#REF!*#REF!</f>
        <v>#REF!</v>
      </c>
      <c r="AA4" s="3" t="e">
        <f>#REF!*#REF!</f>
        <v>#REF!</v>
      </c>
      <c r="AB4" s="3">
        <f t="shared" ref="AB4:AB14" si="1">Y4*Y4</f>
        <v>197.68359999999996</v>
      </c>
      <c r="AC4" s="3" t="e">
        <f t="shared" ref="AC4:AC16" si="2">SQRT(Z4+AA4+AB4)</f>
        <v>#REF!</v>
      </c>
      <c r="AD4" s="3"/>
      <c r="AE4" s="8"/>
      <c r="AF4" s="54"/>
      <c r="AH4" s="6"/>
    </row>
    <row r="5" spans="1:34" ht="16">
      <c r="A5" s="11" t="s">
        <v>18</v>
      </c>
      <c r="B5" s="11" t="s">
        <v>3</v>
      </c>
      <c r="C5" s="11">
        <v>1</v>
      </c>
      <c r="D5" s="33">
        <v>41953</v>
      </c>
      <c r="E5" s="15">
        <v>156.316</v>
      </c>
      <c r="F5" s="18">
        <f>(1-E5/E4)*100</f>
        <v>5.867758641454901</v>
      </c>
      <c r="G5" s="10">
        <v>96.18</v>
      </c>
      <c r="H5" s="10">
        <v>6.24</v>
      </c>
      <c r="I5" s="10">
        <v>1.8</v>
      </c>
      <c r="J5" s="11" t="s">
        <v>21</v>
      </c>
      <c r="K5" s="10">
        <v>125</v>
      </c>
      <c r="L5" s="10">
        <v>-6.09</v>
      </c>
      <c r="M5" s="10">
        <v>17.52</v>
      </c>
      <c r="O5">
        <f t="shared" ref="O5:Q17" si="3">G5-K5</f>
        <v>-28.819999999999993</v>
      </c>
      <c r="P5">
        <f t="shared" si="3"/>
        <v>12.33</v>
      </c>
      <c r="Q5">
        <f t="shared" si="3"/>
        <v>-15.719999999999999</v>
      </c>
      <c r="R5">
        <f t="shared" ref="R5:T13" si="4">O5*O5</f>
        <v>830.59239999999966</v>
      </c>
      <c r="S5">
        <f t="shared" si="0"/>
        <v>152.02889999999999</v>
      </c>
      <c r="T5">
        <f t="shared" si="0"/>
        <v>247.11839999999995</v>
      </c>
      <c r="U5">
        <f t="shared" ref="U5:U14" si="5">SQRT(R5+S5+T5)</f>
        <v>35.067644631483304</v>
      </c>
      <c r="V5">
        <f>(1-U5/U$4)*100</f>
        <v>12.914584431012354</v>
      </c>
      <c r="W5" s="6">
        <f t="shared" ref="W5:W17" si="6">(F5*100+((100-F5)*V5))/100</f>
        <v>18.02454642850854</v>
      </c>
      <c r="X5" s="6">
        <f>D5-D4</f>
        <v>63</v>
      </c>
      <c r="Y5" s="3">
        <f>I5-M4</f>
        <v>-12.399999999999999</v>
      </c>
      <c r="Z5" s="3" t="e">
        <f>#REF!*#REF!</f>
        <v>#REF!</v>
      </c>
      <c r="AA5" s="3" t="e">
        <f>#REF!*#REF!</f>
        <v>#REF!</v>
      </c>
      <c r="AB5" s="3">
        <f t="shared" si="1"/>
        <v>153.75999999999996</v>
      </c>
      <c r="AC5" s="3" t="e">
        <f t="shared" si="2"/>
        <v>#REF!</v>
      </c>
      <c r="AD5" s="3" t="e">
        <f>(1-AC5/AC4)*100</f>
        <v>#REF!</v>
      </c>
      <c r="AE5" s="8" t="e">
        <f t="shared" ref="AE5:AE16" si="7">(F5*100+((100-F5)*AD5))/100</f>
        <v>#REF!</v>
      </c>
      <c r="AF5" s="55">
        <f t="shared" ref="AF5:AF17" si="8">(1-E5/E4)*100</f>
        <v>5.867758641454901</v>
      </c>
      <c r="AG5">
        <f>(1-U5/U4)*100</f>
        <v>12.914584431012354</v>
      </c>
      <c r="AH5" s="6">
        <f>(AF5*100+((100-AF5)*AG5))/100</f>
        <v>18.02454642850854</v>
      </c>
    </row>
    <row r="6" spans="1:34" ht="16">
      <c r="A6" s="11" t="s">
        <v>18</v>
      </c>
      <c r="B6" s="11" t="s">
        <v>3</v>
      </c>
      <c r="C6" s="11">
        <v>2</v>
      </c>
      <c r="D6" s="33">
        <v>41981</v>
      </c>
      <c r="E6" s="10">
        <v>156.68</v>
      </c>
      <c r="F6" s="18">
        <f>(1-E6/E4)*100</f>
        <v>5.6485607611706623</v>
      </c>
      <c r="G6" s="10">
        <v>52.03</v>
      </c>
      <c r="H6" s="10">
        <v>20.170000000000002</v>
      </c>
      <c r="I6" s="10">
        <v>6.33</v>
      </c>
      <c r="J6" s="11" t="s">
        <v>21</v>
      </c>
      <c r="K6" s="10">
        <v>73.09</v>
      </c>
      <c r="L6" s="10">
        <v>16.98</v>
      </c>
      <c r="M6" s="10">
        <v>17.100000000000001</v>
      </c>
      <c r="O6">
        <f>G6-K6</f>
        <v>-21.060000000000002</v>
      </c>
      <c r="P6">
        <f t="shared" si="3"/>
        <v>3.1900000000000013</v>
      </c>
      <c r="Q6">
        <f t="shared" si="3"/>
        <v>-10.770000000000001</v>
      </c>
      <c r="R6">
        <f t="shared" si="4"/>
        <v>443.5236000000001</v>
      </c>
      <c r="S6">
        <f t="shared" si="0"/>
        <v>10.176100000000009</v>
      </c>
      <c r="T6">
        <f t="shared" si="0"/>
        <v>115.99290000000003</v>
      </c>
      <c r="U6">
        <f t="shared" si="5"/>
        <v>23.868234119850598</v>
      </c>
      <c r="V6">
        <f t="shared" ref="V6:V17" si="9">(1-U6/U$4)*100</f>
        <v>40.726698098253223</v>
      </c>
      <c r="W6" s="6">
        <f t="shared" si="6"/>
        <v>44.074786571325518</v>
      </c>
      <c r="X6" s="6">
        <f t="shared" ref="X6:X17" si="10">D6-D5</f>
        <v>28</v>
      </c>
      <c r="Y6" s="3">
        <f>I6-M4</f>
        <v>-7.8699999999999992</v>
      </c>
      <c r="Z6" s="3" t="e">
        <f>#REF!*#REF!</f>
        <v>#REF!</v>
      </c>
      <c r="AA6" s="3" t="e">
        <f>#REF!*#REF!</f>
        <v>#REF!</v>
      </c>
      <c r="AB6" s="3">
        <f t="shared" si="1"/>
        <v>61.936899999999987</v>
      </c>
      <c r="AC6" s="3" t="e">
        <f t="shared" si="2"/>
        <v>#REF!</v>
      </c>
      <c r="AD6" s="3" t="e">
        <f>(1-AC6/AC4)*100</f>
        <v>#REF!</v>
      </c>
      <c r="AE6" s="8" t="e">
        <f t="shared" si="7"/>
        <v>#REF!</v>
      </c>
      <c r="AF6" s="55">
        <f t="shared" si="8"/>
        <v>-0.23286163924358672</v>
      </c>
      <c r="AG6">
        <f t="shared" ref="AG6:AG17" si="11">(1-U6/U5)*100</f>
        <v>31.936591776620237</v>
      </c>
      <c r="AH6" s="6">
        <f t="shared" ref="AH6:AH17" si="12">(AF6*100+((100-AF6)*AG6))/100</f>
        <v>31.778098208506218</v>
      </c>
    </row>
    <row r="7" spans="1:34" ht="16">
      <c r="A7" s="11" t="s">
        <v>18</v>
      </c>
      <c r="B7" s="11" t="s">
        <v>3</v>
      </c>
      <c r="C7" s="11">
        <v>3</v>
      </c>
      <c r="D7" s="33">
        <v>42023</v>
      </c>
      <c r="E7" s="10">
        <v>151.22399999999999</v>
      </c>
      <c r="F7">
        <f>(1-E7/E4)*100</f>
        <v>8.934120197518979</v>
      </c>
      <c r="G7" s="10">
        <v>54.11</v>
      </c>
      <c r="H7" s="10">
        <v>18.899999999999999</v>
      </c>
      <c r="I7" s="10">
        <v>7.08</v>
      </c>
      <c r="J7" s="11" t="s">
        <v>21</v>
      </c>
      <c r="K7" s="10">
        <v>76.44</v>
      </c>
      <c r="L7" s="10">
        <v>16.29</v>
      </c>
      <c r="M7" s="10">
        <v>18.55</v>
      </c>
      <c r="O7">
        <f t="shared" si="3"/>
        <v>-22.33</v>
      </c>
      <c r="P7">
        <f t="shared" si="3"/>
        <v>2.6099999999999994</v>
      </c>
      <c r="Q7">
        <f t="shared" si="3"/>
        <v>-11.47</v>
      </c>
      <c r="R7">
        <f t="shared" si="4"/>
        <v>498.62889999999993</v>
      </c>
      <c r="S7">
        <f t="shared" si="0"/>
        <v>6.8120999999999974</v>
      </c>
      <c r="T7">
        <f t="shared" si="0"/>
        <v>131.5609</v>
      </c>
      <c r="U7">
        <f t="shared" si="5"/>
        <v>25.238896568590317</v>
      </c>
      <c r="V7">
        <f t="shared" si="9"/>
        <v>37.322856459965934</v>
      </c>
      <c r="W7" s="6">
        <f t="shared" si="6"/>
        <v>42.922507800204087</v>
      </c>
      <c r="X7" s="6">
        <f t="shared" si="10"/>
        <v>42</v>
      </c>
      <c r="Y7" s="3">
        <f>I7-M4</f>
        <v>-7.1199999999999992</v>
      </c>
      <c r="Z7" s="3" t="e">
        <f>#REF!*#REF!</f>
        <v>#REF!</v>
      </c>
      <c r="AA7" s="3" t="e">
        <f>#REF!*#REF!</f>
        <v>#REF!</v>
      </c>
      <c r="AB7" s="3">
        <f t="shared" si="1"/>
        <v>50.694399999999987</v>
      </c>
      <c r="AC7" s="3" t="e">
        <f t="shared" si="2"/>
        <v>#REF!</v>
      </c>
      <c r="AD7" s="3" t="e">
        <f>(1-AC7/AC4)*100</f>
        <v>#REF!</v>
      </c>
      <c r="AE7" s="8" t="e">
        <f t="shared" si="7"/>
        <v>#REF!</v>
      </c>
      <c r="AF7" s="55">
        <f t="shared" si="8"/>
        <v>3.4822568292060319</v>
      </c>
      <c r="AG7">
        <f t="shared" si="11"/>
        <v>-5.7426219378323262</v>
      </c>
      <c r="AH7" s="6">
        <f t="shared" si="12"/>
        <v>-2.0603922640206438</v>
      </c>
    </row>
    <row r="8" spans="1:34" ht="16">
      <c r="A8" s="11" t="s">
        <v>18</v>
      </c>
      <c r="B8" s="11" t="s">
        <v>3</v>
      </c>
      <c r="C8" s="11">
        <v>4</v>
      </c>
      <c r="D8" s="33">
        <v>42052</v>
      </c>
      <c r="E8" s="10">
        <v>147.642</v>
      </c>
      <c r="F8">
        <f>(1-E8/E4)*100</f>
        <v>11.091171865590754</v>
      </c>
      <c r="G8" s="10">
        <v>56.29</v>
      </c>
      <c r="H8" s="10">
        <v>20.010000000000002</v>
      </c>
      <c r="I8" s="10">
        <v>7.35</v>
      </c>
      <c r="J8" s="11" t="s">
        <v>21</v>
      </c>
      <c r="K8" s="10">
        <v>75.44</v>
      </c>
      <c r="L8" s="10">
        <v>17.04</v>
      </c>
      <c r="M8" s="10">
        <v>17.43</v>
      </c>
      <c r="O8">
        <f t="shared" si="3"/>
        <v>-19.149999999999999</v>
      </c>
      <c r="P8">
        <f t="shared" si="3"/>
        <v>2.9700000000000024</v>
      </c>
      <c r="Q8">
        <f t="shared" si="3"/>
        <v>-10.08</v>
      </c>
      <c r="R8">
        <f t="shared" si="4"/>
        <v>366.72249999999997</v>
      </c>
      <c r="S8">
        <f t="shared" si="0"/>
        <v>8.8209000000000142</v>
      </c>
      <c r="T8">
        <f t="shared" si="0"/>
        <v>101.60640000000001</v>
      </c>
      <c r="U8">
        <f t="shared" si="5"/>
        <v>21.843758834046852</v>
      </c>
      <c r="V8">
        <f t="shared" si="9"/>
        <v>45.754189206540609</v>
      </c>
      <c r="W8" s="6">
        <f t="shared" si="6"/>
        <v>51.770685311526378</v>
      </c>
      <c r="X8" s="6">
        <f t="shared" si="10"/>
        <v>29</v>
      </c>
      <c r="Y8" s="3">
        <f>I8-M4</f>
        <v>-6.85</v>
      </c>
      <c r="Z8" s="3" t="e">
        <f>#REF!*#REF!</f>
        <v>#REF!</v>
      </c>
      <c r="AA8" s="3" t="e">
        <f>#REF!*#REF!</f>
        <v>#REF!</v>
      </c>
      <c r="AB8" s="3">
        <f t="shared" si="1"/>
        <v>46.922499999999992</v>
      </c>
      <c r="AC8" s="3" t="e">
        <f t="shared" si="2"/>
        <v>#REF!</v>
      </c>
      <c r="AD8" s="3" t="e">
        <f>(1-AC8/AC4)*100</f>
        <v>#REF!</v>
      </c>
      <c r="AE8" s="8" t="e">
        <f t="shared" si="7"/>
        <v>#REF!</v>
      </c>
      <c r="AF8" s="55">
        <f t="shared" si="8"/>
        <v>2.3686716394223151</v>
      </c>
      <c r="AG8">
        <f t="shared" si="11"/>
        <v>13.452005420746872</v>
      </c>
      <c r="AH8" s="6">
        <f t="shared" si="12"/>
        <v>15.502043222834404</v>
      </c>
    </row>
    <row r="9" spans="1:34" ht="16">
      <c r="A9" s="11" t="s">
        <v>18</v>
      </c>
      <c r="B9" s="11" t="s">
        <v>3</v>
      </c>
      <c r="C9" s="11">
        <v>5</v>
      </c>
      <c r="D9" s="33">
        <v>42080</v>
      </c>
      <c r="E9" s="10">
        <v>142.5</v>
      </c>
      <c r="F9">
        <f>(1-E9/E4)*100</f>
        <v>14.187643020594965</v>
      </c>
      <c r="G9" s="10">
        <v>55.64</v>
      </c>
      <c r="H9" s="10">
        <v>19.61</v>
      </c>
      <c r="I9" s="10">
        <v>8.31</v>
      </c>
      <c r="J9" s="11" t="s">
        <v>21</v>
      </c>
      <c r="K9" s="10">
        <v>69.27</v>
      </c>
      <c r="L9" s="10">
        <v>21.24</v>
      </c>
      <c r="M9" s="10">
        <v>13.75</v>
      </c>
      <c r="O9">
        <f t="shared" si="3"/>
        <v>-13.629999999999995</v>
      </c>
      <c r="P9">
        <f t="shared" si="3"/>
        <v>-1.629999999999999</v>
      </c>
      <c r="Q9">
        <f t="shared" si="3"/>
        <v>-5.4399999999999995</v>
      </c>
      <c r="R9">
        <f t="shared" si="4"/>
        <v>185.77689999999987</v>
      </c>
      <c r="S9">
        <f t="shared" si="4"/>
        <v>2.6568999999999967</v>
      </c>
      <c r="T9">
        <f t="shared" si="4"/>
        <v>29.593599999999995</v>
      </c>
      <c r="U9">
        <f>SQRT(R9+S9+T9)</f>
        <v>14.765750912161558</v>
      </c>
      <c r="V9">
        <f t="shared" si="9"/>
        <v>63.331396565502459</v>
      </c>
      <c r="W9" s="6">
        <f t="shared" si="6"/>
        <v>68.533807121426605</v>
      </c>
      <c r="X9" s="6">
        <f t="shared" si="10"/>
        <v>28</v>
      </c>
      <c r="Y9" s="3">
        <f>I9-M4</f>
        <v>-5.8899999999999988</v>
      </c>
      <c r="Z9" s="3" t="e">
        <f>#REF!*#REF!</f>
        <v>#REF!</v>
      </c>
      <c r="AA9" s="3" t="e">
        <f>#REF!*#REF!</f>
        <v>#REF!</v>
      </c>
      <c r="AB9" s="3">
        <f>Y9*Y9</f>
        <v>34.692099999999989</v>
      </c>
      <c r="AC9" s="3" t="e">
        <f t="shared" si="2"/>
        <v>#REF!</v>
      </c>
      <c r="AD9" s="3" t="e">
        <f>(1-AC9/AC4)*100</f>
        <v>#REF!</v>
      </c>
      <c r="AE9" s="8" t="e">
        <f t="shared" si="7"/>
        <v>#REF!</v>
      </c>
      <c r="AF9" s="55">
        <f t="shared" si="8"/>
        <v>3.4827488113138516</v>
      </c>
      <c r="AG9">
        <f t="shared" si="11"/>
        <v>32.402884392099828</v>
      </c>
      <c r="AH9" s="6">
        <f t="shared" si="12"/>
        <v>34.75712213241642</v>
      </c>
    </row>
    <row r="10" spans="1:34" ht="16">
      <c r="A10" s="11" t="s">
        <v>18</v>
      </c>
      <c r="B10" s="11" t="s">
        <v>3</v>
      </c>
      <c r="C10" s="11">
        <v>6</v>
      </c>
      <c r="D10" s="33">
        <v>42108</v>
      </c>
      <c r="E10" s="10">
        <v>123.751</v>
      </c>
      <c r="F10">
        <f>(1-E10/E4)*100</f>
        <v>25.478140431169461</v>
      </c>
      <c r="G10" s="10">
        <v>55.62</v>
      </c>
      <c r="H10" s="10">
        <v>19.100000000000001</v>
      </c>
      <c r="I10" s="10">
        <v>8.34</v>
      </c>
      <c r="J10" s="11" t="s">
        <v>21</v>
      </c>
      <c r="K10" s="10">
        <v>77.58</v>
      </c>
      <c r="L10" s="10">
        <v>15.76</v>
      </c>
      <c r="M10" s="10">
        <v>17.98</v>
      </c>
      <c r="O10">
        <f t="shared" si="3"/>
        <v>-21.96</v>
      </c>
      <c r="P10">
        <f t="shared" si="3"/>
        <v>3.3400000000000016</v>
      </c>
      <c r="Q10">
        <f t="shared" si="3"/>
        <v>-9.64</v>
      </c>
      <c r="R10">
        <f t="shared" si="4"/>
        <v>482.24160000000006</v>
      </c>
      <c r="S10">
        <f t="shared" si="4"/>
        <v>11.15560000000001</v>
      </c>
      <c r="T10">
        <f t="shared" si="4"/>
        <v>92.929600000000008</v>
      </c>
      <c r="U10">
        <f>SQRT(R10+S10+T10)</f>
        <v>24.214185924783845</v>
      </c>
      <c r="V10">
        <f t="shared" si="9"/>
        <v>39.867576905026425</v>
      </c>
      <c r="W10" s="6">
        <f t="shared" si="6"/>
        <v>55.188200105828763</v>
      </c>
      <c r="X10" s="6">
        <f t="shared" si="10"/>
        <v>28</v>
      </c>
      <c r="Y10" s="3">
        <f>I10-M4</f>
        <v>-5.8599999999999994</v>
      </c>
      <c r="Z10" s="3" t="e">
        <f>#REF!*#REF!</f>
        <v>#REF!</v>
      </c>
      <c r="AA10" s="3" t="e">
        <f>#REF!*#REF!</f>
        <v>#REF!</v>
      </c>
      <c r="AB10" s="3">
        <f>Y10*Y10</f>
        <v>34.33959999999999</v>
      </c>
      <c r="AC10" s="3" t="e">
        <f t="shared" si="2"/>
        <v>#REF!</v>
      </c>
      <c r="AD10" s="3" t="e">
        <f>(1-AC10/AC4)*100</f>
        <v>#REF!</v>
      </c>
      <c r="AE10" s="8" t="e">
        <f t="shared" si="7"/>
        <v>#REF!</v>
      </c>
      <c r="AF10" s="55">
        <f t="shared" si="8"/>
        <v>13.157192982456134</v>
      </c>
      <c r="AG10">
        <f t="shared" si="11"/>
        <v>-63.988855486111753</v>
      </c>
      <c r="AH10" s="6">
        <f t="shared" si="12"/>
        <v>-42.412525300082926</v>
      </c>
    </row>
    <row r="11" spans="1:34" ht="16">
      <c r="A11" s="11" t="s">
        <v>18</v>
      </c>
      <c r="B11" s="11" t="s">
        <v>3</v>
      </c>
      <c r="C11" s="11">
        <v>7</v>
      </c>
      <c r="D11" s="33">
        <v>42276</v>
      </c>
      <c r="E11" s="10">
        <v>118.39700000000001</v>
      </c>
      <c r="F11">
        <f>(1-E11/E4)*100</f>
        <v>28.702276285679872</v>
      </c>
      <c r="G11" s="10">
        <v>54.84</v>
      </c>
      <c r="H11" s="10">
        <v>19.28</v>
      </c>
      <c r="I11" s="10">
        <v>8.4600000000000009</v>
      </c>
      <c r="J11" s="11" t="s">
        <v>21</v>
      </c>
      <c r="K11" s="10">
        <v>69.45</v>
      </c>
      <c r="L11" s="10">
        <v>19.059999999999999</v>
      </c>
      <c r="M11" s="10">
        <v>18.39</v>
      </c>
      <c r="O11">
        <f t="shared" si="3"/>
        <v>-14.61</v>
      </c>
      <c r="P11">
        <f t="shared" si="3"/>
        <v>0.22000000000000242</v>
      </c>
      <c r="Q11">
        <f t="shared" si="3"/>
        <v>-9.93</v>
      </c>
      <c r="R11">
        <f t="shared" si="4"/>
        <v>213.45209999999997</v>
      </c>
      <c r="S11">
        <f t="shared" si="0"/>
        <v>4.840000000000106E-2</v>
      </c>
      <c r="T11">
        <f t="shared" si="0"/>
        <v>98.604900000000001</v>
      </c>
      <c r="U11">
        <f t="shared" si="5"/>
        <v>17.666505030707121</v>
      </c>
      <c r="V11">
        <f t="shared" si="9"/>
        <v>56.127793913210276</v>
      </c>
      <c r="W11" s="6">
        <f t="shared" si="6"/>
        <v>68.720115716863532</v>
      </c>
      <c r="X11" s="6">
        <f t="shared" si="10"/>
        <v>168</v>
      </c>
      <c r="Y11" s="3">
        <f>I11-M4</f>
        <v>-5.7399999999999984</v>
      </c>
      <c r="Z11" s="3" t="e">
        <f>#REF!*#REF!</f>
        <v>#REF!</v>
      </c>
      <c r="AA11" s="3" t="e">
        <f>#REF!*#REF!</f>
        <v>#REF!</v>
      </c>
      <c r="AB11" s="3">
        <f t="shared" si="1"/>
        <v>32.94759999999998</v>
      </c>
      <c r="AC11" s="3" t="e">
        <f t="shared" si="2"/>
        <v>#REF!</v>
      </c>
      <c r="AD11" s="3" t="e">
        <f>(1-AC11/AC4)*100</f>
        <v>#REF!</v>
      </c>
      <c r="AE11" s="8" t="e">
        <f t="shared" si="7"/>
        <v>#REF!</v>
      </c>
      <c r="AF11" s="55">
        <f t="shared" si="8"/>
        <v>4.3264296854166773</v>
      </c>
      <c r="AG11">
        <f t="shared" si="11"/>
        <v>27.040681501396268</v>
      </c>
      <c r="AH11" s="6">
        <f t="shared" si="12"/>
        <v>30.197215115197558</v>
      </c>
    </row>
    <row r="12" spans="1:34" ht="16">
      <c r="A12" s="11" t="s">
        <v>18</v>
      </c>
      <c r="B12" s="11" t="s">
        <v>3</v>
      </c>
      <c r="C12" s="11">
        <v>8</v>
      </c>
      <c r="D12" s="33">
        <v>42311</v>
      </c>
      <c r="E12" s="10">
        <v>114.982</v>
      </c>
      <c r="F12">
        <f>(1-E12/E4)*100</f>
        <v>30.758761893291584</v>
      </c>
      <c r="G12" s="10">
        <v>56.13</v>
      </c>
      <c r="H12" s="10">
        <v>19.350000000000001</v>
      </c>
      <c r="I12" s="10">
        <v>8.35</v>
      </c>
      <c r="J12" s="11" t="s">
        <v>21</v>
      </c>
      <c r="K12" s="10">
        <v>69.28</v>
      </c>
      <c r="L12" s="10">
        <v>18.23</v>
      </c>
      <c r="M12" s="10">
        <v>17.260000000000002</v>
      </c>
      <c r="O12">
        <f t="shared" si="3"/>
        <v>-13.149999999999999</v>
      </c>
      <c r="P12">
        <f t="shared" si="3"/>
        <v>1.120000000000001</v>
      </c>
      <c r="Q12">
        <f t="shared" si="3"/>
        <v>-8.9100000000000019</v>
      </c>
      <c r="R12">
        <f t="shared" si="4"/>
        <v>172.92249999999996</v>
      </c>
      <c r="S12">
        <f t="shared" si="0"/>
        <v>1.2544000000000022</v>
      </c>
      <c r="T12">
        <f t="shared" si="0"/>
        <v>79.388100000000037</v>
      </c>
      <c r="U12">
        <f t="shared" si="5"/>
        <v>15.923724438710938</v>
      </c>
      <c r="V12">
        <f t="shared" si="9"/>
        <v>60.455737055513481</v>
      </c>
      <c r="W12" s="6">
        <f t="shared" si="6"/>
        <v>72.619062737065221</v>
      </c>
      <c r="X12" s="6">
        <f t="shared" si="10"/>
        <v>35</v>
      </c>
      <c r="Y12" s="3">
        <f>I12-M4</f>
        <v>-5.85</v>
      </c>
      <c r="Z12" s="3" t="e">
        <f>#REF!*#REF!</f>
        <v>#REF!</v>
      </c>
      <c r="AA12" s="3" t="e">
        <f>#REF!*#REF!</f>
        <v>#REF!</v>
      </c>
      <c r="AB12" s="3">
        <f t="shared" si="1"/>
        <v>34.222499999999997</v>
      </c>
      <c r="AC12" s="3" t="e">
        <f t="shared" si="2"/>
        <v>#REF!</v>
      </c>
      <c r="AD12" s="3" t="e">
        <f>(1-AC12/AC4)*100</f>
        <v>#REF!</v>
      </c>
      <c r="AE12" s="8" t="e">
        <f t="shared" si="7"/>
        <v>#REF!</v>
      </c>
      <c r="AF12" s="55">
        <f t="shared" si="8"/>
        <v>2.8843636240783233</v>
      </c>
      <c r="AG12">
        <f t="shared" si="11"/>
        <v>9.8648860596193817</v>
      </c>
      <c r="AH12" s="6">
        <f t="shared" si="12"/>
        <v>12.46471049863727</v>
      </c>
    </row>
    <row r="13" spans="1:34" ht="16">
      <c r="A13" s="11" t="s">
        <v>18</v>
      </c>
      <c r="B13" s="11" t="s">
        <v>3</v>
      </c>
      <c r="C13" s="11">
        <v>9</v>
      </c>
      <c r="D13" s="33">
        <v>42381</v>
      </c>
      <c r="E13" s="10">
        <v>106.039</v>
      </c>
      <c r="F13">
        <f>(1-E13/E4)*100</f>
        <v>36.144164759725406</v>
      </c>
      <c r="G13" s="10">
        <v>56.35</v>
      </c>
      <c r="H13" s="10">
        <v>19.489999999999998</v>
      </c>
      <c r="I13" s="10">
        <v>7.13</v>
      </c>
      <c r="J13" s="11" t="s">
        <v>21</v>
      </c>
      <c r="K13" s="10">
        <v>66.86</v>
      </c>
      <c r="L13" s="10">
        <v>21.42</v>
      </c>
      <c r="M13" s="10">
        <v>13.34</v>
      </c>
      <c r="O13">
        <f>G13-K13</f>
        <v>-10.509999999999998</v>
      </c>
      <c r="P13">
        <f t="shared" si="3"/>
        <v>-1.9300000000000033</v>
      </c>
      <c r="Q13">
        <f t="shared" si="3"/>
        <v>-6.21</v>
      </c>
      <c r="R13">
        <f t="shared" si="4"/>
        <v>110.46009999999995</v>
      </c>
      <c r="S13">
        <f t="shared" si="0"/>
        <v>3.7249000000000128</v>
      </c>
      <c r="T13">
        <f t="shared" si="0"/>
        <v>38.564099999999996</v>
      </c>
      <c r="U13">
        <f t="shared" si="5"/>
        <v>12.359170684151909</v>
      </c>
      <c r="V13">
        <f t="shared" si="9"/>
        <v>69.307789946316319</v>
      </c>
      <c r="W13" s="6">
        <f t="shared" si="6"/>
        <v>80.401232916520755</v>
      </c>
      <c r="X13" s="6">
        <f t="shared" si="10"/>
        <v>70</v>
      </c>
      <c r="Y13" s="3">
        <f>I13-M4</f>
        <v>-7.0699999999999994</v>
      </c>
      <c r="Z13" s="3" t="e">
        <f>#REF!*#REF!</f>
        <v>#REF!</v>
      </c>
      <c r="AA13" s="3" t="e">
        <f>#REF!*#REF!</f>
        <v>#REF!</v>
      </c>
      <c r="AB13" s="3">
        <f t="shared" si="1"/>
        <v>49.984899999999989</v>
      </c>
      <c r="AC13" s="3" t="e">
        <f t="shared" si="2"/>
        <v>#REF!</v>
      </c>
      <c r="AD13" s="3" t="e">
        <f>(1-AC13/AC4)*100</f>
        <v>#REF!</v>
      </c>
      <c r="AE13" s="8" t="e">
        <f t="shared" si="7"/>
        <v>#REF!</v>
      </c>
      <c r="AF13" s="55">
        <f t="shared" si="8"/>
        <v>7.7777391243846861</v>
      </c>
      <c r="AG13">
        <f t="shared" si="11"/>
        <v>22.385176082886215</v>
      </c>
      <c r="AH13" s="6">
        <f t="shared" si="12"/>
        <v>28.421854609009859</v>
      </c>
    </row>
    <row r="14" spans="1:34" ht="16">
      <c r="A14" s="11" t="s">
        <v>18</v>
      </c>
      <c r="B14" s="11" t="s">
        <v>3</v>
      </c>
      <c r="C14" s="11">
        <v>10</v>
      </c>
      <c r="D14" s="33">
        <v>42416</v>
      </c>
      <c r="E14" s="10">
        <v>101.601</v>
      </c>
      <c r="F14">
        <f>(1-E14/E4)*100</f>
        <v>38.816692761652419</v>
      </c>
      <c r="G14" s="10">
        <v>55.76</v>
      </c>
      <c r="H14" s="10">
        <v>19.239999999999998</v>
      </c>
      <c r="I14" s="10">
        <v>8.3800000000000008</v>
      </c>
      <c r="J14" s="11" t="s">
        <v>21</v>
      </c>
      <c r="K14" s="10">
        <v>66.56</v>
      </c>
      <c r="L14" s="10">
        <v>21.7</v>
      </c>
      <c r="M14" s="10">
        <v>14.47</v>
      </c>
      <c r="O14">
        <f t="shared" si="3"/>
        <v>-10.800000000000004</v>
      </c>
      <c r="P14">
        <f t="shared" si="3"/>
        <v>-2.4600000000000009</v>
      </c>
      <c r="Q14">
        <f t="shared" si="3"/>
        <v>-6.09</v>
      </c>
      <c r="R14">
        <f>O14*O14</f>
        <v>116.64000000000009</v>
      </c>
      <c r="S14">
        <f t="shared" si="0"/>
        <v>6.0516000000000041</v>
      </c>
      <c r="T14">
        <f t="shared" si="0"/>
        <v>37.088099999999997</v>
      </c>
      <c r="U14">
        <f t="shared" si="5"/>
        <v>12.640399519002559</v>
      </c>
      <c r="V14">
        <f t="shared" si="9"/>
        <v>68.609398873567656</v>
      </c>
      <c r="W14" s="6">
        <f t="shared" si="6"/>
        <v>80.794192068850705</v>
      </c>
      <c r="X14" s="6">
        <f t="shared" si="10"/>
        <v>35</v>
      </c>
      <c r="Y14" s="3">
        <f>I14-M4</f>
        <v>-5.8199999999999985</v>
      </c>
      <c r="Z14" s="3" t="e">
        <f>#REF!*#REF!</f>
        <v>#REF!</v>
      </c>
      <c r="AA14" s="3" t="e">
        <f>#REF!*#REF!</f>
        <v>#REF!</v>
      </c>
      <c r="AB14" s="3">
        <f t="shared" si="1"/>
        <v>33.872399999999985</v>
      </c>
      <c r="AC14" s="3" t="e">
        <f t="shared" si="2"/>
        <v>#REF!</v>
      </c>
      <c r="AD14" s="3" t="e">
        <f>(1-AC14/AC4)*100</f>
        <v>#REF!</v>
      </c>
      <c r="AE14" s="8" t="e">
        <f t="shared" si="7"/>
        <v>#REF!</v>
      </c>
      <c r="AF14" s="55">
        <f t="shared" si="8"/>
        <v>4.1852525957430835</v>
      </c>
      <c r="AG14">
        <f t="shared" si="11"/>
        <v>-2.2754668742561046</v>
      </c>
      <c r="AH14" s="6">
        <f t="shared" si="12"/>
        <v>2.0050197579070566</v>
      </c>
    </row>
    <row r="15" spans="1:34" ht="16">
      <c r="A15" s="11" t="s">
        <v>18</v>
      </c>
      <c r="B15" s="11" t="s">
        <v>3</v>
      </c>
      <c r="C15" s="11">
        <v>11</v>
      </c>
      <c r="D15" s="33">
        <v>42460</v>
      </c>
      <c r="E15" s="10">
        <v>97.029899999999998</v>
      </c>
      <c r="F15">
        <f>(1-E15/E4)*100</f>
        <v>41.569372515958094</v>
      </c>
      <c r="G15" s="10">
        <v>58.02</v>
      </c>
      <c r="H15" s="10">
        <v>19.88</v>
      </c>
      <c r="I15" s="10">
        <v>7.33</v>
      </c>
      <c r="J15" s="11" t="s">
        <v>21</v>
      </c>
      <c r="K15" s="10">
        <v>68.11</v>
      </c>
      <c r="L15" s="10">
        <v>21.54</v>
      </c>
      <c r="M15" s="10">
        <v>13.08</v>
      </c>
      <c r="O15">
        <f t="shared" si="3"/>
        <v>-10.089999999999996</v>
      </c>
      <c r="P15">
        <f t="shared" si="3"/>
        <v>-1.6600000000000001</v>
      </c>
      <c r="Q15">
        <f t="shared" si="3"/>
        <v>-5.75</v>
      </c>
      <c r="R15">
        <f>O15*O15</f>
        <v>101.80809999999992</v>
      </c>
      <c r="S15">
        <f t="shared" si="0"/>
        <v>2.7556000000000003</v>
      </c>
      <c r="T15">
        <f t="shared" si="0"/>
        <v>33.0625</v>
      </c>
      <c r="U15">
        <f>SQRT(R15+S15+T15)</f>
        <v>11.731419351468087</v>
      </c>
      <c r="V15">
        <f t="shared" si="9"/>
        <v>70.866719445438605</v>
      </c>
      <c r="W15" s="6">
        <f t="shared" si="6"/>
        <v>82.977241365283405</v>
      </c>
      <c r="X15" s="6">
        <f t="shared" si="10"/>
        <v>44</v>
      </c>
      <c r="Y15" s="3">
        <f>I15-M4</f>
        <v>-6.8699999999999992</v>
      </c>
      <c r="Z15" s="3" t="e">
        <f>#REF!*#REF!</f>
        <v>#REF!</v>
      </c>
      <c r="AA15" s="3" t="e">
        <f>#REF!*#REF!</f>
        <v>#REF!</v>
      </c>
      <c r="AB15" s="3">
        <f>Y15*Y15</f>
        <v>47.196899999999992</v>
      </c>
      <c r="AC15" s="3" t="e">
        <f t="shared" si="2"/>
        <v>#REF!</v>
      </c>
      <c r="AD15" s="3" t="e">
        <f>(1-AC15/AC4)*100</f>
        <v>#REF!</v>
      </c>
      <c r="AE15" s="8" t="e">
        <f t="shared" si="7"/>
        <v>#REF!</v>
      </c>
      <c r="AF15" s="55">
        <f t="shared" si="8"/>
        <v>4.4990698910443827</v>
      </c>
      <c r="AG15">
        <f t="shared" si="11"/>
        <v>7.1910715018776443</v>
      </c>
      <c r="AH15" s="6">
        <f t="shared" si="12"/>
        <v>11.366610060137578</v>
      </c>
    </row>
    <row r="16" spans="1:34" ht="16">
      <c r="A16" s="11" t="s">
        <v>18</v>
      </c>
      <c r="B16" s="11" t="s">
        <v>3</v>
      </c>
      <c r="C16" s="11">
        <v>12</v>
      </c>
      <c r="D16" s="33">
        <v>42495</v>
      </c>
      <c r="E16" s="10">
        <v>100.30800000000001</v>
      </c>
      <c r="F16">
        <f>(1-E16/E4)*100</f>
        <v>39.595326990244487</v>
      </c>
      <c r="G16" s="10">
        <v>57.99</v>
      </c>
      <c r="H16" s="10">
        <v>19.64</v>
      </c>
      <c r="I16" s="10">
        <v>8.4700000000000006</v>
      </c>
      <c r="J16" s="11" t="s">
        <v>21</v>
      </c>
      <c r="K16" s="10">
        <v>69.84</v>
      </c>
      <c r="L16" s="10">
        <v>20.25</v>
      </c>
      <c r="M16" s="10">
        <v>15.46</v>
      </c>
      <c r="O16">
        <f>G16-K16</f>
        <v>-11.850000000000001</v>
      </c>
      <c r="P16">
        <f t="shared" si="3"/>
        <v>-0.60999999999999943</v>
      </c>
      <c r="Q16">
        <f t="shared" si="3"/>
        <v>-6.99</v>
      </c>
      <c r="R16">
        <f>O16*O16</f>
        <v>140.42250000000004</v>
      </c>
      <c r="S16">
        <f t="shared" si="0"/>
        <v>0.37209999999999932</v>
      </c>
      <c r="T16">
        <f t="shared" si="0"/>
        <v>48.860100000000003</v>
      </c>
      <c r="U16">
        <f>SQRT(R16+S16+T16)</f>
        <v>13.771517708662326</v>
      </c>
      <c r="V16">
        <f t="shared" si="9"/>
        <v>65.800430702499597</v>
      </c>
      <c r="W16" s="6">
        <f t="shared" si="6"/>
        <v>79.341861995100146</v>
      </c>
      <c r="X16" s="6">
        <f t="shared" si="10"/>
        <v>35</v>
      </c>
      <c r="Y16" s="3">
        <f>I16-M4</f>
        <v>-5.7299999999999986</v>
      </c>
      <c r="Z16" s="3" t="e">
        <f>#REF!*#REF!</f>
        <v>#REF!</v>
      </c>
      <c r="AA16" s="3" t="e">
        <f>#REF!*#REF!</f>
        <v>#REF!</v>
      </c>
      <c r="AB16" s="3">
        <f>Y16*Y16</f>
        <v>32.832899999999988</v>
      </c>
      <c r="AC16" s="3" t="e">
        <f t="shared" si="2"/>
        <v>#REF!</v>
      </c>
      <c r="AD16" s="3" t="e">
        <f>(1-AC16/AC4)*100</f>
        <v>#REF!</v>
      </c>
      <c r="AE16" s="8" t="e">
        <f t="shared" si="7"/>
        <v>#REF!</v>
      </c>
      <c r="AF16" s="55">
        <f t="shared" si="8"/>
        <v>-3.3784431396920001</v>
      </c>
      <c r="AG16">
        <f t="shared" si="11"/>
        <v>-17.390038631079531</v>
      </c>
      <c r="AH16" s="6">
        <f t="shared" si="12"/>
        <v>-21.355994337893026</v>
      </c>
    </row>
    <row r="17" spans="1:34" ht="16">
      <c r="A17" s="11" t="s">
        <v>18</v>
      </c>
      <c r="B17" s="11" t="s">
        <v>3</v>
      </c>
      <c r="C17" s="11">
        <v>13</v>
      </c>
      <c r="D17" s="33">
        <v>42677</v>
      </c>
      <c r="E17" s="10">
        <v>86.128500000000003</v>
      </c>
      <c r="F17">
        <f>(1-E17/E4)*100</f>
        <v>48.134108153679392</v>
      </c>
      <c r="G17" s="10">
        <v>55.86</v>
      </c>
      <c r="H17" s="10">
        <v>18.7</v>
      </c>
      <c r="I17" s="10">
        <v>6.74</v>
      </c>
      <c r="J17" s="11" t="s">
        <v>21</v>
      </c>
      <c r="K17" s="10">
        <v>69.180000000000007</v>
      </c>
      <c r="L17" s="10">
        <v>19.559999999999999</v>
      </c>
      <c r="M17" s="10">
        <v>16.87</v>
      </c>
      <c r="O17">
        <f>G17-K17</f>
        <v>-13.320000000000007</v>
      </c>
      <c r="P17">
        <f t="shared" si="3"/>
        <v>-0.85999999999999943</v>
      </c>
      <c r="Q17">
        <f t="shared" si="3"/>
        <v>-10.130000000000001</v>
      </c>
      <c r="R17">
        <f>O17*O17</f>
        <v>177.42240000000021</v>
      </c>
      <c r="S17">
        <f t="shared" si="0"/>
        <v>0.73959999999999904</v>
      </c>
      <c r="T17">
        <f t="shared" si="0"/>
        <v>102.61690000000002</v>
      </c>
      <c r="U17">
        <f>SQRT(R17+S17+T17)</f>
        <v>16.756458456368406</v>
      </c>
      <c r="V17">
        <f t="shared" si="9"/>
        <v>58.387762751900674</v>
      </c>
      <c r="W17" s="6">
        <f t="shared" si="6"/>
        <v>78.417442034066468</v>
      </c>
      <c r="X17" s="6">
        <f t="shared" si="10"/>
        <v>182</v>
      </c>
      <c r="AF17" s="55">
        <f t="shared" si="8"/>
        <v>14.135961239382699</v>
      </c>
      <c r="AG17">
        <f t="shared" si="11"/>
        <v>-21.674740655697988</v>
      </c>
      <c r="AH17" s="6">
        <f t="shared" si="12"/>
        <v>-4.4748464784891011</v>
      </c>
    </row>
    <row r="18" spans="1:34">
      <c r="A18" s="11" t="s">
        <v>130</v>
      </c>
      <c r="C18" s="11">
        <v>14</v>
      </c>
      <c r="D18" s="33">
        <v>42712</v>
      </c>
      <c r="F18">
        <f>(1-E18/E4)*100</f>
        <v>100</v>
      </c>
    </row>
    <row r="19" spans="1:34">
      <c r="C19" s="11">
        <v>15</v>
      </c>
      <c r="D19" s="21"/>
    </row>
  </sheetData>
  <pageMargins left="0.7" right="0.7" top="0.75" bottom="0.75" header="0.3" footer="0.3"/>
  <pageSetup paperSize="9" orientation="portrait" horizontalDpi="4294967292" verticalDpi="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BAEA1-E2F8-EF42-AB4D-30DDB4BE7042}">
  <dimension ref="A1:AA28"/>
  <sheetViews>
    <sheetView topLeftCell="R1" zoomScale="160" zoomScaleNormal="160" workbookViewId="0">
      <selection activeCell="AA9" sqref="AA9:AA13"/>
    </sheetView>
  </sheetViews>
  <sheetFormatPr baseColWidth="10" defaultColWidth="10.6640625" defaultRowHeight="14"/>
  <sheetData>
    <row r="1" spans="1:27" ht="115" customHeight="1">
      <c r="A1" t="s">
        <v>0</v>
      </c>
      <c r="B1" t="s">
        <v>1</v>
      </c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12</v>
      </c>
      <c r="P3" t="s">
        <v>203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197</v>
      </c>
      <c r="B4" t="s">
        <v>198</v>
      </c>
      <c r="C4">
        <v>0</v>
      </c>
      <c r="D4" s="37">
        <v>41864</v>
      </c>
      <c r="E4">
        <v>3.5346099999999998</v>
      </c>
      <c r="G4">
        <v>63.94</v>
      </c>
      <c r="H4">
        <v>13.39</v>
      </c>
      <c r="I4">
        <v>5.83</v>
      </c>
      <c r="J4" t="s">
        <v>39</v>
      </c>
      <c r="K4">
        <v>74.459999999999994</v>
      </c>
      <c r="L4">
        <v>23.4</v>
      </c>
      <c r="M4">
        <v>19.190000000000001</v>
      </c>
      <c r="O4">
        <f>G4-K4</f>
        <v>-10.519999999999996</v>
      </c>
      <c r="P4">
        <f>H4-L4</f>
        <v>-10.009999999999998</v>
      </c>
      <c r="Q4">
        <f>I4-M4</f>
        <v>-13.360000000000001</v>
      </c>
      <c r="R4">
        <f>O4*O4</f>
        <v>110.67039999999992</v>
      </c>
      <c r="S4" s="47">
        <f>P4*P4</f>
        <v>100.20009999999996</v>
      </c>
      <c r="T4" s="47">
        <f>Q4*Q4</f>
        <v>178.48960000000002</v>
      </c>
      <c r="U4" s="47">
        <f>SQRT(R4+S4+T4)</f>
        <v>19.732209709001165</v>
      </c>
      <c r="Y4" s="54"/>
      <c r="AA4" s="6"/>
    </row>
    <row r="5" spans="1:27" ht="16">
      <c r="A5" t="s">
        <v>143</v>
      </c>
      <c r="C5">
        <v>1</v>
      </c>
      <c r="D5" s="37">
        <v>41914</v>
      </c>
      <c r="F5">
        <f>(1-E5/E$4)*100</f>
        <v>100</v>
      </c>
      <c r="O5">
        <f t="shared" ref="O5:O28" si="0">G5-K5</f>
        <v>0</v>
      </c>
      <c r="P5">
        <f t="shared" ref="P5:P28" si="1">H5-L5</f>
        <v>0</v>
      </c>
      <c r="Q5">
        <f t="shared" ref="Q5:Q28" si="2">I5-M5</f>
        <v>0</v>
      </c>
      <c r="R5">
        <f t="shared" ref="R5:R28" si="3">O5*O5</f>
        <v>0</v>
      </c>
      <c r="S5" s="47">
        <f t="shared" ref="S5:S28" si="4">P5*P5</f>
        <v>0</v>
      </c>
      <c r="T5" s="47">
        <f t="shared" ref="T5:T28" si="5">Q5*Q5</f>
        <v>0</v>
      </c>
      <c r="U5" s="47">
        <f t="shared" ref="U5:U28" si="6">SQRT(R5+S5+T5)</f>
        <v>0</v>
      </c>
      <c r="V5" s="47">
        <f>(1-U5/U$4)*100</f>
        <v>100</v>
      </c>
      <c r="W5" s="47">
        <f>(F5*100+((100-F5)*V5))/100</f>
        <v>100</v>
      </c>
      <c r="X5" s="49">
        <f>D5-D4</f>
        <v>50</v>
      </c>
      <c r="Y5" s="55"/>
      <c r="AA5" s="6"/>
    </row>
    <row r="6" spans="1:27" ht="16">
      <c r="A6" t="s">
        <v>143</v>
      </c>
      <c r="C6">
        <v>2</v>
      </c>
      <c r="D6" s="37">
        <v>42053</v>
      </c>
      <c r="F6">
        <f t="shared" ref="F6:F15" si="7">(1-E6/E$4)*100</f>
        <v>100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28" si="8">(1-U6/U$4)*100</f>
        <v>100</v>
      </c>
      <c r="W6" s="47">
        <f t="shared" ref="W6:W28" si="9">(F6*100+((100-F6)*V6))/100</f>
        <v>100</v>
      </c>
      <c r="X6" s="49">
        <f t="shared" ref="X6:X28" si="10">D6-D5</f>
        <v>139</v>
      </c>
      <c r="Y6" s="55"/>
      <c r="AA6" s="6"/>
    </row>
    <row r="7" spans="1:27" ht="16">
      <c r="A7" t="s">
        <v>143</v>
      </c>
      <c r="C7">
        <v>3</v>
      </c>
      <c r="D7" s="37">
        <v>42102</v>
      </c>
      <c r="F7">
        <f t="shared" si="7"/>
        <v>100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8"/>
        <v>100</v>
      </c>
      <c r="W7" s="47">
        <f t="shared" si="9"/>
        <v>100</v>
      </c>
      <c r="X7" s="49">
        <f t="shared" si="10"/>
        <v>49</v>
      </c>
      <c r="Y7" s="55"/>
      <c r="AA7" s="6"/>
    </row>
    <row r="8" spans="1:27" ht="16">
      <c r="A8" t="s">
        <v>197</v>
      </c>
      <c r="B8" t="s">
        <v>198</v>
      </c>
      <c r="C8">
        <v>4</v>
      </c>
      <c r="D8" s="37">
        <v>42175</v>
      </c>
      <c r="E8">
        <v>2.9033000000000002</v>
      </c>
      <c r="F8">
        <f t="shared" si="7"/>
        <v>17.860810669352478</v>
      </c>
      <c r="G8">
        <v>65.64</v>
      </c>
      <c r="H8">
        <v>17.29</v>
      </c>
      <c r="I8">
        <v>11.23</v>
      </c>
      <c r="J8" t="s">
        <v>39</v>
      </c>
      <c r="K8">
        <v>69.05</v>
      </c>
      <c r="L8">
        <v>22.52</v>
      </c>
      <c r="M8">
        <v>18.05</v>
      </c>
      <c r="O8">
        <f t="shared" si="0"/>
        <v>-3.4099999999999966</v>
      </c>
      <c r="P8">
        <f t="shared" si="1"/>
        <v>-5.23</v>
      </c>
      <c r="Q8">
        <f t="shared" si="2"/>
        <v>-6.82</v>
      </c>
      <c r="R8">
        <f t="shared" si="3"/>
        <v>11.628099999999977</v>
      </c>
      <c r="S8" s="47">
        <f t="shared" si="4"/>
        <v>27.352900000000005</v>
      </c>
      <c r="T8" s="47">
        <f t="shared" si="5"/>
        <v>46.512400000000007</v>
      </c>
      <c r="U8" s="47">
        <f t="shared" si="6"/>
        <v>9.2462641104394141</v>
      </c>
      <c r="V8" s="47">
        <f t="shared" si="8"/>
        <v>53.141263716543705</v>
      </c>
      <c r="W8" s="47">
        <f t="shared" si="9"/>
        <v>61.510613886183009</v>
      </c>
      <c r="X8" s="49">
        <f t="shared" si="10"/>
        <v>73</v>
      </c>
      <c r="Y8" s="55"/>
      <c r="AA8" s="6"/>
    </row>
    <row r="9" spans="1:27" ht="16">
      <c r="A9" t="s">
        <v>197</v>
      </c>
      <c r="B9" t="s">
        <v>198</v>
      </c>
      <c r="C9">
        <v>5</v>
      </c>
      <c r="D9" s="37">
        <v>42273</v>
      </c>
      <c r="E9">
        <v>2.3958599999999999</v>
      </c>
      <c r="F9">
        <f t="shared" si="7"/>
        <v>32.21713286614365</v>
      </c>
      <c r="G9">
        <v>68.2</v>
      </c>
      <c r="H9">
        <v>18.149999999999999</v>
      </c>
      <c r="I9">
        <v>13.6</v>
      </c>
      <c r="J9" t="s">
        <v>39</v>
      </c>
      <c r="K9">
        <v>74.989999999999995</v>
      </c>
      <c r="L9">
        <v>21.09</v>
      </c>
      <c r="M9">
        <v>23.47</v>
      </c>
      <c r="O9">
        <f t="shared" si="0"/>
        <v>-6.789999999999992</v>
      </c>
      <c r="P9">
        <f t="shared" si="1"/>
        <v>-2.9400000000000013</v>
      </c>
      <c r="Q9">
        <f t="shared" si="2"/>
        <v>-9.8699999999999992</v>
      </c>
      <c r="R9">
        <f t="shared" si="3"/>
        <v>46.104099999999889</v>
      </c>
      <c r="S9" s="47">
        <f t="shared" si="4"/>
        <v>8.6436000000000082</v>
      </c>
      <c r="T9" s="47">
        <f t="shared" si="5"/>
        <v>97.416899999999984</v>
      </c>
      <c r="U9" s="47">
        <f t="shared" si="6"/>
        <v>12.335501611203327</v>
      </c>
      <c r="V9" s="47">
        <f t="shared" si="8"/>
        <v>37.4854525006579</v>
      </c>
      <c r="W9" s="47">
        <f t="shared" si="9"/>
        <v>57.625847329189426</v>
      </c>
      <c r="X9" s="49">
        <f t="shared" si="10"/>
        <v>98</v>
      </c>
      <c r="Y9" s="55">
        <f t="shared" ref="Y9:Y13" si="11">(1-E9/E8)*100</f>
        <v>17.478042227809741</v>
      </c>
      <c r="Z9">
        <f t="shared" ref="Z9:Z13" si="12">(1-U9/U8)*100</f>
        <v>-33.410656064604893</v>
      </c>
      <c r="AA9" s="6">
        <f>(Y9*100+((100-Y9)*Z9))/100</f>
        <v>-10.093085261235233</v>
      </c>
    </row>
    <row r="10" spans="1:27" ht="16">
      <c r="A10" t="s">
        <v>197</v>
      </c>
      <c r="B10" t="s">
        <v>198</v>
      </c>
      <c r="C10">
        <v>6</v>
      </c>
      <c r="D10" s="37">
        <v>42357</v>
      </c>
      <c r="E10">
        <v>1.91143</v>
      </c>
      <c r="F10">
        <f t="shared" si="7"/>
        <v>45.922463864471609</v>
      </c>
      <c r="G10">
        <v>70.37</v>
      </c>
      <c r="H10">
        <v>17.420000000000002</v>
      </c>
      <c r="I10">
        <v>13.13</v>
      </c>
      <c r="J10" t="s">
        <v>39</v>
      </c>
      <c r="K10">
        <v>73.66</v>
      </c>
      <c r="L10">
        <v>21.62</v>
      </c>
      <c r="M10">
        <v>20.399999999999999</v>
      </c>
      <c r="O10">
        <f t="shared" si="0"/>
        <v>-3.289999999999992</v>
      </c>
      <c r="P10">
        <f t="shared" si="1"/>
        <v>-4.1999999999999993</v>
      </c>
      <c r="Q10">
        <f t="shared" si="2"/>
        <v>-7.2699999999999978</v>
      </c>
      <c r="R10">
        <f t="shared" si="3"/>
        <v>10.824099999999948</v>
      </c>
      <c r="S10" s="47">
        <f t="shared" si="4"/>
        <v>17.639999999999993</v>
      </c>
      <c r="T10" s="47">
        <f t="shared" si="5"/>
        <v>52.85289999999997</v>
      </c>
      <c r="U10" s="47">
        <f t="shared" si="6"/>
        <v>9.0175939141214325</v>
      </c>
      <c r="V10" s="47">
        <f t="shared" si="8"/>
        <v>54.300131373487723</v>
      </c>
      <c r="W10" s="47">
        <f t="shared" si="9"/>
        <v>75.286637029608826</v>
      </c>
      <c r="X10" s="49">
        <f t="shared" si="10"/>
        <v>84</v>
      </c>
      <c r="Y10" s="55">
        <f t="shared" si="11"/>
        <v>20.219461905119662</v>
      </c>
      <c r="Z10">
        <f t="shared" si="12"/>
        <v>26.897225598580519</v>
      </c>
      <c r="AA10" s="6">
        <f t="shared" ref="AA10:AA13" si="13">(Y10*100+((100-Y10)*Z10))/100</f>
        <v>41.678213220261107</v>
      </c>
    </row>
    <row r="11" spans="1:27" ht="16">
      <c r="A11" t="s">
        <v>197</v>
      </c>
      <c r="B11" t="s">
        <v>198</v>
      </c>
      <c r="C11">
        <v>7</v>
      </c>
      <c r="D11" s="37">
        <v>42441</v>
      </c>
      <c r="E11">
        <v>1.7934600000000001</v>
      </c>
      <c r="F11">
        <f t="shared" si="7"/>
        <v>49.260031516914168</v>
      </c>
      <c r="G11">
        <v>68.17</v>
      </c>
      <c r="H11">
        <v>15.59</v>
      </c>
      <c r="I11">
        <v>11.21</v>
      </c>
      <c r="J11" t="s">
        <v>39</v>
      </c>
      <c r="K11">
        <v>76.31</v>
      </c>
      <c r="L11">
        <v>20.46</v>
      </c>
      <c r="M11">
        <v>18.059999999999999</v>
      </c>
      <c r="O11">
        <f t="shared" si="0"/>
        <v>-8.14</v>
      </c>
      <c r="P11">
        <f t="shared" si="1"/>
        <v>-4.870000000000001</v>
      </c>
      <c r="Q11">
        <f t="shared" si="2"/>
        <v>-6.8499999999999979</v>
      </c>
      <c r="R11">
        <f t="shared" si="3"/>
        <v>66.259600000000006</v>
      </c>
      <c r="S11" s="47">
        <f t="shared" si="4"/>
        <v>23.71690000000001</v>
      </c>
      <c r="T11" s="47">
        <f t="shared" si="5"/>
        <v>46.922499999999971</v>
      </c>
      <c r="U11" s="47">
        <f t="shared" si="6"/>
        <v>11.700384609063072</v>
      </c>
      <c r="V11" s="47">
        <f t="shared" si="8"/>
        <v>40.704134095403653</v>
      </c>
      <c r="W11" s="47">
        <f t="shared" si="9"/>
        <v>69.913296328234978</v>
      </c>
      <c r="X11" s="49">
        <f t="shared" si="10"/>
        <v>84</v>
      </c>
      <c r="Y11" s="55">
        <f t="shared" si="11"/>
        <v>6.1718190046195716</v>
      </c>
      <c r="Z11">
        <f t="shared" si="12"/>
        <v>-29.750626613829034</v>
      </c>
      <c r="AA11" s="6">
        <f t="shared" si="13"/>
        <v>-21.742652781863754</v>
      </c>
    </row>
    <row r="12" spans="1:27" ht="16">
      <c r="A12" t="s">
        <v>197</v>
      </c>
      <c r="B12" t="s">
        <v>198</v>
      </c>
      <c r="C12">
        <v>8</v>
      </c>
      <c r="D12" s="37">
        <v>42511</v>
      </c>
      <c r="E12">
        <v>1.6321000000000001</v>
      </c>
      <c r="F12">
        <f t="shared" si="7"/>
        <v>53.825174488840346</v>
      </c>
      <c r="G12">
        <v>68.34</v>
      </c>
      <c r="H12">
        <v>19.82</v>
      </c>
      <c r="I12">
        <v>13.13</v>
      </c>
      <c r="J12" t="s">
        <v>39</v>
      </c>
      <c r="K12">
        <v>73.8</v>
      </c>
      <c r="L12">
        <v>23.28</v>
      </c>
      <c r="M12">
        <v>16.28</v>
      </c>
      <c r="O12">
        <f t="shared" si="0"/>
        <v>-5.4599999999999937</v>
      </c>
      <c r="P12">
        <f t="shared" si="1"/>
        <v>-3.4600000000000009</v>
      </c>
      <c r="Q12">
        <f t="shared" si="2"/>
        <v>-3.1500000000000004</v>
      </c>
      <c r="R12">
        <f t="shared" si="3"/>
        <v>29.811599999999931</v>
      </c>
      <c r="S12" s="47">
        <f t="shared" si="4"/>
        <v>11.971600000000006</v>
      </c>
      <c r="T12" s="47">
        <f t="shared" si="5"/>
        <v>9.922500000000003</v>
      </c>
      <c r="U12" s="47">
        <f t="shared" si="6"/>
        <v>7.1906675628901056</v>
      </c>
      <c r="V12" s="47">
        <f t="shared" si="8"/>
        <v>63.558731287910611</v>
      </c>
      <c r="W12" s="47">
        <f t="shared" si="9"/>
        <v>83.173307758139913</v>
      </c>
      <c r="X12" s="49">
        <f t="shared" si="10"/>
        <v>70</v>
      </c>
      <c r="Y12" s="55">
        <f t="shared" si="11"/>
        <v>8.9971340314252917</v>
      </c>
      <c r="Z12">
        <f t="shared" si="12"/>
        <v>38.543323120162711</v>
      </c>
      <c r="AA12" s="6">
        <f t="shared" si="13"/>
        <v>44.072662710301628</v>
      </c>
    </row>
    <row r="13" spans="1:27" ht="16">
      <c r="A13" t="s">
        <v>197</v>
      </c>
      <c r="B13" t="s">
        <v>198</v>
      </c>
      <c r="C13">
        <v>9</v>
      </c>
      <c r="D13" s="37">
        <v>42671</v>
      </c>
      <c r="E13">
        <v>1.31931</v>
      </c>
      <c r="F13">
        <f t="shared" si="7"/>
        <v>62.674524204933505</v>
      </c>
      <c r="G13">
        <v>65.959999999999994</v>
      </c>
      <c r="H13">
        <v>18.52</v>
      </c>
      <c r="I13">
        <v>13.32</v>
      </c>
      <c r="J13" t="s">
        <v>39</v>
      </c>
      <c r="K13">
        <v>68.540000000000006</v>
      </c>
      <c r="L13">
        <v>24.61</v>
      </c>
      <c r="M13">
        <v>25.01</v>
      </c>
      <c r="O13">
        <f t="shared" si="0"/>
        <v>-2.5800000000000125</v>
      </c>
      <c r="P13">
        <f t="shared" si="1"/>
        <v>-6.09</v>
      </c>
      <c r="Q13">
        <f t="shared" si="2"/>
        <v>-11.690000000000001</v>
      </c>
      <c r="R13">
        <f t="shared" si="3"/>
        <v>6.6564000000000645</v>
      </c>
      <c r="S13" s="47">
        <f t="shared" si="4"/>
        <v>37.088099999999997</v>
      </c>
      <c r="T13" s="47">
        <f t="shared" si="5"/>
        <v>136.65610000000004</v>
      </c>
      <c r="U13" s="47">
        <f t="shared" si="6"/>
        <v>13.431329048161992</v>
      </c>
      <c r="V13" s="47">
        <f t="shared" si="8"/>
        <v>31.931956703079866</v>
      </c>
      <c r="W13" s="47">
        <f t="shared" si="9"/>
        <v>74.593278975032689</v>
      </c>
      <c r="X13" s="49">
        <f t="shared" si="10"/>
        <v>160</v>
      </c>
      <c r="Y13" s="55">
        <f t="shared" si="11"/>
        <v>19.164879602965513</v>
      </c>
      <c r="Z13">
        <f t="shared" si="12"/>
        <v>-86.788346571310711</v>
      </c>
      <c r="AA13" s="6">
        <f t="shared" si="13"/>
        <v>-50.990584838549054</v>
      </c>
    </row>
    <row r="14" spans="1:27" ht="16">
      <c r="A14" t="s">
        <v>143</v>
      </c>
      <c r="C14">
        <v>10</v>
      </c>
      <c r="D14" s="37">
        <v>42725</v>
      </c>
      <c r="F14">
        <f t="shared" si="7"/>
        <v>100</v>
      </c>
      <c r="O14">
        <f t="shared" si="0"/>
        <v>0</v>
      </c>
      <c r="P14">
        <f t="shared" si="1"/>
        <v>0</v>
      </c>
      <c r="Q14">
        <f t="shared" si="2"/>
        <v>0</v>
      </c>
      <c r="R14">
        <f t="shared" si="3"/>
        <v>0</v>
      </c>
      <c r="S14" s="47">
        <f t="shared" si="4"/>
        <v>0</v>
      </c>
      <c r="T14" s="47">
        <f t="shared" si="5"/>
        <v>0</v>
      </c>
      <c r="U14" s="47">
        <f t="shared" si="6"/>
        <v>0</v>
      </c>
      <c r="V14" s="47">
        <f t="shared" si="8"/>
        <v>100</v>
      </c>
      <c r="W14" s="47">
        <f t="shared" si="9"/>
        <v>100</v>
      </c>
      <c r="X14" s="49">
        <f t="shared" si="10"/>
        <v>54</v>
      </c>
      <c r="Y14" s="55"/>
      <c r="AA14" s="6"/>
    </row>
    <row r="15" spans="1:27" ht="16">
      <c r="A15" t="s">
        <v>197</v>
      </c>
      <c r="B15" t="s">
        <v>198</v>
      </c>
      <c r="C15">
        <v>11</v>
      </c>
      <c r="D15" s="37">
        <v>42791</v>
      </c>
      <c r="E15">
        <v>1.08585</v>
      </c>
      <c r="F15">
        <f t="shared" si="7"/>
        <v>69.279496182039878</v>
      </c>
      <c r="G15">
        <v>67.91</v>
      </c>
      <c r="H15">
        <v>18.190000000000001</v>
      </c>
      <c r="I15">
        <v>12.49</v>
      </c>
      <c r="J15" t="s">
        <v>39</v>
      </c>
      <c r="K15">
        <v>77.650000000000006</v>
      </c>
      <c r="L15">
        <v>23.55</v>
      </c>
      <c r="M15">
        <v>17.010000000000002</v>
      </c>
      <c r="O15">
        <f t="shared" si="0"/>
        <v>-9.7400000000000091</v>
      </c>
      <c r="P15">
        <f t="shared" si="1"/>
        <v>-5.3599999999999994</v>
      </c>
      <c r="Q15">
        <f t="shared" si="2"/>
        <v>-4.5200000000000014</v>
      </c>
      <c r="R15">
        <f t="shared" si="3"/>
        <v>94.867600000000181</v>
      </c>
      <c r="S15" s="47">
        <f t="shared" si="4"/>
        <v>28.729599999999994</v>
      </c>
      <c r="T15" s="47">
        <f t="shared" si="5"/>
        <v>20.430400000000013</v>
      </c>
      <c r="U15" s="47">
        <f t="shared" si="6"/>
        <v>12.001149944901121</v>
      </c>
      <c r="V15" s="47">
        <f t="shared" si="8"/>
        <v>39.179898643451963</v>
      </c>
      <c r="W15" s="47">
        <f t="shared" si="9"/>
        <v>81.315758440674443</v>
      </c>
      <c r="X15" s="49">
        <f t="shared" si="10"/>
        <v>66</v>
      </c>
      <c r="Y15" s="55"/>
      <c r="AA15" s="6"/>
    </row>
    <row r="16" spans="1:27" ht="16">
      <c r="A16" t="s">
        <v>143</v>
      </c>
      <c r="C16">
        <v>12</v>
      </c>
      <c r="D16" s="37">
        <v>42861</v>
      </c>
      <c r="O16">
        <f t="shared" si="0"/>
        <v>0</v>
      </c>
      <c r="P16">
        <f t="shared" si="1"/>
        <v>0</v>
      </c>
      <c r="Q16">
        <f t="shared" si="2"/>
        <v>0</v>
      </c>
      <c r="R16">
        <f t="shared" si="3"/>
        <v>0</v>
      </c>
      <c r="S16" s="47">
        <f t="shared" si="4"/>
        <v>0</v>
      </c>
      <c r="T16" s="47">
        <f t="shared" si="5"/>
        <v>0</v>
      </c>
      <c r="U16" s="47">
        <f t="shared" si="6"/>
        <v>0</v>
      </c>
      <c r="V16" s="47">
        <f t="shared" si="8"/>
        <v>100</v>
      </c>
      <c r="W16" s="47">
        <f t="shared" si="9"/>
        <v>100</v>
      </c>
      <c r="X16" s="49">
        <f t="shared" si="10"/>
        <v>70</v>
      </c>
      <c r="AA16" s="6"/>
    </row>
    <row r="17" spans="1:27" ht="16">
      <c r="A17" t="s">
        <v>143</v>
      </c>
      <c r="C17">
        <v>13</v>
      </c>
      <c r="D17" s="43" t="s">
        <v>247</v>
      </c>
      <c r="O17">
        <f t="shared" si="0"/>
        <v>0</v>
      </c>
      <c r="P17">
        <f t="shared" si="1"/>
        <v>0</v>
      </c>
      <c r="Q17">
        <f t="shared" si="2"/>
        <v>0</v>
      </c>
      <c r="R17">
        <f t="shared" si="3"/>
        <v>0</v>
      </c>
      <c r="S17" s="47">
        <f t="shared" si="4"/>
        <v>0</v>
      </c>
      <c r="T17" s="47">
        <f t="shared" si="5"/>
        <v>0</v>
      </c>
      <c r="U17" s="47">
        <f t="shared" si="6"/>
        <v>0</v>
      </c>
      <c r="V17" s="47">
        <f t="shared" si="8"/>
        <v>100</v>
      </c>
      <c r="W17" s="47">
        <f t="shared" si="9"/>
        <v>100</v>
      </c>
      <c r="X17" s="49" t="e">
        <f t="shared" si="10"/>
        <v>#VALUE!</v>
      </c>
      <c r="AA17" s="6"/>
    </row>
    <row r="18" spans="1:27" ht="16">
      <c r="A18" t="s">
        <v>143</v>
      </c>
      <c r="C18">
        <v>14</v>
      </c>
      <c r="D18" s="43" t="s">
        <v>258</v>
      </c>
      <c r="O18">
        <f t="shared" si="0"/>
        <v>0</v>
      </c>
      <c r="P18">
        <f t="shared" si="1"/>
        <v>0</v>
      </c>
      <c r="Q18">
        <f t="shared" si="2"/>
        <v>0</v>
      </c>
      <c r="R18">
        <f t="shared" si="3"/>
        <v>0</v>
      </c>
      <c r="S18" s="47">
        <f t="shared" si="4"/>
        <v>0</v>
      </c>
      <c r="T18" s="47">
        <f t="shared" si="5"/>
        <v>0</v>
      </c>
      <c r="U18" s="47">
        <f t="shared" si="6"/>
        <v>0</v>
      </c>
      <c r="V18" s="47">
        <f t="shared" si="8"/>
        <v>100</v>
      </c>
      <c r="W18" s="47">
        <f t="shared" si="9"/>
        <v>100</v>
      </c>
      <c r="X18" s="49" t="e">
        <f t="shared" si="10"/>
        <v>#VALUE!</v>
      </c>
      <c r="AA18" s="6"/>
    </row>
    <row r="19" spans="1:27" ht="16">
      <c r="A19" t="s">
        <v>143</v>
      </c>
      <c r="C19">
        <v>15</v>
      </c>
      <c r="D19" s="43">
        <v>43346</v>
      </c>
      <c r="O19">
        <f t="shared" si="0"/>
        <v>0</v>
      </c>
      <c r="P19">
        <f t="shared" si="1"/>
        <v>0</v>
      </c>
      <c r="Q19">
        <f t="shared" si="2"/>
        <v>0</v>
      </c>
      <c r="R19">
        <f t="shared" si="3"/>
        <v>0</v>
      </c>
      <c r="S19" s="47">
        <f t="shared" si="4"/>
        <v>0</v>
      </c>
      <c r="T19" s="47">
        <f t="shared" si="5"/>
        <v>0</v>
      </c>
      <c r="U19" s="47">
        <f t="shared" si="6"/>
        <v>0</v>
      </c>
      <c r="V19" s="47">
        <f t="shared" si="8"/>
        <v>100</v>
      </c>
      <c r="W19" s="47">
        <f t="shared" si="9"/>
        <v>100</v>
      </c>
      <c r="X19" s="49" t="e">
        <f t="shared" si="10"/>
        <v>#VALUE!</v>
      </c>
    </row>
    <row r="20" spans="1:27" ht="16">
      <c r="A20" t="s">
        <v>143</v>
      </c>
      <c r="C20">
        <v>16</v>
      </c>
      <c r="D20" s="43">
        <v>43409</v>
      </c>
      <c r="O20">
        <f t="shared" si="0"/>
        <v>0</v>
      </c>
      <c r="P20">
        <f t="shared" si="1"/>
        <v>0</v>
      </c>
      <c r="Q20">
        <f t="shared" si="2"/>
        <v>0</v>
      </c>
      <c r="R20">
        <f t="shared" si="3"/>
        <v>0</v>
      </c>
      <c r="S20" s="47">
        <f t="shared" si="4"/>
        <v>0</v>
      </c>
      <c r="T20" s="47">
        <f t="shared" si="5"/>
        <v>0</v>
      </c>
      <c r="U20" s="47">
        <f t="shared" si="6"/>
        <v>0</v>
      </c>
      <c r="V20" s="47">
        <f t="shared" si="8"/>
        <v>100</v>
      </c>
      <c r="W20" s="47">
        <f t="shared" si="9"/>
        <v>100</v>
      </c>
      <c r="X20" s="49">
        <f t="shared" si="10"/>
        <v>63</v>
      </c>
    </row>
    <row r="21" spans="1:27" ht="16">
      <c r="A21" t="s">
        <v>143</v>
      </c>
      <c r="C21">
        <v>17</v>
      </c>
      <c r="D21" t="s">
        <v>259</v>
      </c>
      <c r="O21">
        <f t="shared" si="0"/>
        <v>0</v>
      </c>
      <c r="P21">
        <f t="shared" si="1"/>
        <v>0</v>
      </c>
      <c r="Q21">
        <f t="shared" si="2"/>
        <v>0</v>
      </c>
      <c r="R21">
        <f t="shared" si="3"/>
        <v>0</v>
      </c>
      <c r="S21" s="47">
        <f t="shared" si="4"/>
        <v>0</v>
      </c>
      <c r="T21" s="47">
        <f t="shared" si="5"/>
        <v>0</v>
      </c>
      <c r="U21" s="47">
        <f t="shared" si="6"/>
        <v>0</v>
      </c>
      <c r="V21" s="47">
        <f t="shared" si="8"/>
        <v>100</v>
      </c>
      <c r="W21" s="47">
        <f t="shared" si="9"/>
        <v>100</v>
      </c>
      <c r="X21" s="49" t="e">
        <f t="shared" si="10"/>
        <v>#VALUE!</v>
      </c>
    </row>
    <row r="22" spans="1:27" ht="16">
      <c r="A22" t="s">
        <v>143</v>
      </c>
      <c r="C22">
        <v>18</v>
      </c>
      <c r="D22" s="43" t="s">
        <v>260</v>
      </c>
      <c r="O22">
        <f t="shared" si="0"/>
        <v>0</v>
      </c>
      <c r="P22">
        <f t="shared" si="1"/>
        <v>0</v>
      </c>
      <c r="Q22">
        <f t="shared" si="2"/>
        <v>0</v>
      </c>
      <c r="R22">
        <f t="shared" si="3"/>
        <v>0</v>
      </c>
      <c r="S22" s="47">
        <f t="shared" si="4"/>
        <v>0</v>
      </c>
      <c r="T22" s="47">
        <f t="shared" si="5"/>
        <v>0</v>
      </c>
      <c r="U22" s="47">
        <f t="shared" si="6"/>
        <v>0</v>
      </c>
      <c r="V22" s="47">
        <f t="shared" si="8"/>
        <v>100</v>
      </c>
      <c r="W22" s="47">
        <f t="shared" si="9"/>
        <v>100</v>
      </c>
      <c r="X22" s="49" t="e">
        <f t="shared" si="10"/>
        <v>#VALUE!</v>
      </c>
    </row>
    <row r="23" spans="1:27" ht="16">
      <c r="A23" t="s">
        <v>143</v>
      </c>
      <c r="C23">
        <v>19</v>
      </c>
      <c r="D23" s="43" t="s">
        <v>261</v>
      </c>
      <c r="O23">
        <f t="shared" si="0"/>
        <v>0</v>
      </c>
      <c r="P23">
        <f t="shared" si="1"/>
        <v>0</v>
      </c>
      <c r="Q23">
        <f t="shared" si="2"/>
        <v>0</v>
      </c>
      <c r="R23">
        <f t="shared" si="3"/>
        <v>0</v>
      </c>
      <c r="S23" s="47">
        <f t="shared" si="4"/>
        <v>0</v>
      </c>
      <c r="T23" s="47">
        <f t="shared" si="5"/>
        <v>0</v>
      </c>
      <c r="U23" s="47">
        <f t="shared" si="6"/>
        <v>0</v>
      </c>
      <c r="V23" s="47">
        <f t="shared" si="8"/>
        <v>100</v>
      </c>
      <c r="W23" s="47">
        <f t="shared" si="9"/>
        <v>100</v>
      </c>
      <c r="X23" s="49" t="e">
        <f t="shared" si="10"/>
        <v>#VALUE!</v>
      </c>
    </row>
    <row r="24" spans="1:27" ht="16">
      <c r="A24" t="s">
        <v>143</v>
      </c>
      <c r="C24">
        <v>20</v>
      </c>
      <c r="D24" s="43" t="s">
        <v>262</v>
      </c>
      <c r="O24">
        <f t="shared" si="0"/>
        <v>0</v>
      </c>
      <c r="P24">
        <f t="shared" si="1"/>
        <v>0</v>
      </c>
      <c r="Q24">
        <f t="shared" si="2"/>
        <v>0</v>
      </c>
      <c r="R24">
        <f t="shared" si="3"/>
        <v>0</v>
      </c>
      <c r="S24" s="47">
        <f t="shared" si="4"/>
        <v>0</v>
      </c>
      <c r="T24" s="47">
        <f t="shared" si="5"/>
        <v>0</v>
      </c>
      <c r="U24" s="47">
        <f t="shared" si="6"/>
        <v>0</v>
      </c>
      <c r="V24" s="47">
        <f t="shared" si="8"/>
        <v>100</v>
      </c>
      <c r="W24" s="47">
        <f t="shared" si="9"/>
        <v>100</v>
      </c>
      <c r="X24" s="49" t="e">
        <f t="shared" si="10"/>
        <v>#VALUE!</v>
      </c>
    </row>
    <row r="25" spans="1:27" ht="16">
      <c r="A25" t="s">
        <v>143</v>
      </c>
      <c r="C25">
        <v>21</v>
      </c>
      <c r="D25" s="43" t="s">
        <v>215</v>
      </c>
      <c r="O25">
        <f t="shared" si="0"/>
        <v>0</v>
      </c>
      <c r="P25">
        <f t="shared" si="1"/>
        <v>0</v>
      </c>
      <c r="Q25">
        <f t="shared" si="2"/>
        <v>0</v>
      </c>
      <c r="R25">
        <f t="shared" si="3"/>
        <v>0</v>
      </c>
      <c r="S25" s="47">
        <f t="shared" si="4"/>
        <v>0</v>
      </c>
      <c r="T25" s="47">
        <f t="shared" si="5"/>
        <v>0</v>
      </c>
      <c r="U25" s="47">
        <f t="shared" si="6"/>
        <v>0</v>
      </c>
      <c r="V25" s="47">
        <f t="shared" si="8"/>
        <v>100</v>
      </c>
      <c r="W25" s="47">
        <f t="shared" si="9"/>
        <v>100</v>
      </c>
      <c r="X25" s="49" t="e">
        <f t="shared" si="10"/>
        <v>#VALUE!</v>
      </c>
    </row>
    <row r="26" spans="1:27" ht="16">
      <c r="A26" t="s">
        <v>143</v>
      </c>
      <c r="C26">
        <v>22</v>
      </c>
      <c r="D26" s="43" t="s">
        <v>263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  <c r="S26" s="47">
        <f t="shared" si="4"/>
        <v>0</v>
      </c>
      <c r="T26" s="47">
        <f t="shared" si="5"/>
        <v>0</v>
      </c>
      <c r="U26" s="47">
        <f t="shared" si="6"/>
        <v>0</v>
      </c>
      <c r="V26" s="47">
        <f t="shared" si="8"/>
        <v>100</v>
      </c>
      <c r="W26" s="47">
        <f t="shared" si="9"/>
        <v>100</v>
      </c>
      <c r="X26" s="49" t="e">
        <f t="shared" si="10"/>
        <v>#VALUE!</v>
      </c>
    </row>
    <row r="27" spans="1:27" ht="16">
      <c r="A27" t="s">
        <v>143</v>
      </c>
      <c r="C27">
        <v>23</v>
      </c>
      <c r="D27" s="43" t="s">
        <v>264</v>
      </c>
      <c r="O27">
        <f t="shared" si="0"/>
        <v>0</v>
      </c>
      <c r="P27">
        <f t="shared" si="1"/>
        <v>0</v>
      </c>
      <c r="Q27">
        <f t="shared" si="2"/>
        <v>0</v>
      </c>
      <c r="R27">
        <f t="shared" si="3"/>
        <v>0</v>
      </c>
      <c r="S27" s="47">
        <f t="shared" si="4"/>
        <v>0</v>
      </c>
      <c r="T27" s="47">
        <f t="shared" si="5"/>
        <v>0</v>
      </c>
      <c r="U27" s="47">
        <f t="shared" si="6"/>
        <v>0</v>
      </c>
      <c r="V27" s="47">
        <f t="shared" si="8"/>
        <v>100</v>
      </c>
      <c r="W27" s="47">
        <f t="shared" si="9"/>
        <v>100</v>
      </c>
      <c r="X27" s="49" t="e">
        <f t="shared" si="10"/>
        <v>#VALUE!</v>
      </c>
    </row>
    <row r="28" spans="1:27" ht="16">
      <c r="C28">
        <v>24</v>
      </c>
      <c r="O28">
        <f t="shared" si="0"/>
        <v>0</v>
      </c>
      <c r="P28">
        <f t="shared" si="1"/>
        <v>0</v>
      </c>
      <c r="Q28">
        <f t="shared" si="2"/>
        <v>0</v>
      </c>
      <c r="R28">
        <f t="shared" si="3"/>
        <v>0</v>
      </c>
      <c r="S28" s="47">
        <f t="shared" si="4"/>
        <v>0</v>
      </c>
      <c r="T28" s="47">
        <f t="shared" si="5"/>
        <v>0</v>
      </c>
      <c r="U28" s="47">
        <f t="shared" si="6"/>
        <v>0</v>
      </c>
      <c r="V28" s="47">
        <f t="shared" si="8"/>
        <v>100</v>
      </c>
      <c r="W28" s="47">
        <f t="shared" si="9"/>
        <v>100</v>
      </c>
      <c r="X28" s="49" t="e">
        <f t="shared" si="10"/>
        <v>#VALUE!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229F3-D279-774B-8BF0-4C6EA07C5001}">
  <dimension ref="A1:AA18"/>
  <sheetViews>
    <sheetView topLeftCell="S1" zoomScale="170" workbookViewId="0">
      <selection activeCell="W5" sqref="W5"/>
    </sheetView>
  </sheetViews>
  <sheetFormatPr baseColWidth="10" defaultColWidth="10.6640625" defaultRowHeight="14"/>
  <sheetData>
    <row r="1" spans="1:27" ht="119" customHeight="1">
      <c r="C1" t="s">
        <v>216</v>
      </c>
      <c r="D1" t="s">
        <v>22</v>
      </c>
      <c r="E1" s="29" t="s">
        <v>2</v>
      </c>
      <c r="F1" s="1" t="s">
        <v>17</v>
      </c>
      <c r="G1" t="s">
        <v>4</v>
      </c>
      <c r="H1" t="s">
        <v>5</v>
      </c>
      <c r="I1" t="s">
        <v>6</v>
      </c>
      <c r="J1" t="s">
        <v>19</v>
      </c>
      <c r="K1" t="s">
        <v>4</v>
      </c>
      <c r="L1" t="s">
        <v>5</v>
      </c>
      <c r="M1" t="s">
        <v>6</v>
      </c>
      <c r="N1" s="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32" t="s">
        <v>27</v>
      </c>
      <c r="X1" s="2" t="s">
        <v>168</v>
      </c>
      <c r="Y1" s="53" t="s">
        <v>341</v>
      </c>
      <c r="Z1" s="2" t="s">
        <v>343</v>
      </c>
      <c r="AA1" s="5" t="s">
        <v>342</v>
      </c>
    </row>
    <row r="2" spans="1:27">
      <c r="O2" t="s">
        <v>24</v>
      </c>
      <c r="U2" t="s">
        <v>15</v>
      </c>
      <c r="Y2" s="54"/>
      <c r="Z2" s="2"/>
      <c r="AA2" s="5"/>
    </row>
    <row r="3" spans="1:27">
      <c r="G3" t="s">
        <v>8</v>
      </c>
      <c r="H3" t="s">
        <v>8</v>
      </c>
      <c r="I3" t="s">
        <v>8</v>
      </c>
      <c r="J3" t="s">
        <v>20</v>
      </c>
      <c r="K3" t="s">
        <v>9</v>
      </c>
      <c r="L3" t="s">
        <v>9</v>
      </c>
      <c r="M3" t="s">
        <v>9</v>
      </c>
      <c r="N3" t="s">
        <v>10</v>
      </c>
      <c r="O3" t="s">
        <v>203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Y3" s="54"/>
      <c r="AA3" s="6"/>
    </row>
    <row r="4" spans="1:27" ht="16">
      <c r="A4" t="s">
        <v>199</v>
      </c>
      <c r="B4" t="s">
        <v>200</v>
      </c>
      <c r="C4">
        <v>0</v>
      </c>
      <c r="D4" s="37">
        <v>43048</v>
      </c>
      <c r="E4">
        <v>11.155900000000001</v>
      </c>
      <c r="G4">
        <v>69.34</v>
      </c>
      <c r="H4">
        <v>27.14</v>
      </c>
      <c r="I4">
        <v>10.9</v>
      </c>
      <c r="J4" t="s">
        <v>69</v>
      </c>
      <c r="K4">
        <v>71.930000000000007</v>
      </c>
      <c r="L4">
        <v>20.440000000000001</v>
      </c>
      <c r="M4">
        <v>10.039999999999999</v>
      </c>
      <c r="O4">
        <f>G4-K4</f>
        <v>-2.5900000000000034</v>
      </c>
      <c r="P4">
        <f>H4-L4</f>
        <v>6.6999999999999993</v>
      </c>
      <c r="Q4">
        <f>I4-M4</f>
        <v>0.86000000000000121</v>
      </c>
      <c r="R4">
        <f>O4*O4</f>
        <v>6.7081000000000177</v>
      </c>
      <c r="S4" s="47">
        <f>P4*P4</f>
        <v>44.889999999999993</v>
      </c>
      <c r="T4" s="47">
        <f>Q4*Q4</f>
        <v>0.73960000000000203</v>
      </c>
      <c r="U4" s="47">
        <f>SQRT(R4+S4+T4)</f>
        <v>7.2344799398436379</v>
      </c>
      <c r="Y4" s="54"/>
      <c r="AA4" s="6"/>
    </row>
    <row r="5" spans="1:27" ht="16">
      <c r="A5" t="s">
        <v>199</v>
      </c>
      <c r="B5" t="s">
        <v>200</v>
      </c>
      <c r="C5">
        <v>1</v>
      </c>
      <c r="D5" s="37">
        <v>43088</v>
      </c>
      <c r="E5">
        <v>5.9336000000000002</v>
      </c>
      <c r="F5">
        <f>(1-E5/E$4)*100</f>
        <v>46.812000824675735</v>
      </c>
      <c r="G5">
        <v>69.78</v>
      </c>
      <c r="H5">
        <v>25.69</v>
      </c>
      <c r="I5">
        <v>11.64</v>
      </c>
      <c r="J5" t="s">
        <v>69</v>
      </c>
      <c r="K5">
        <v>77.319999999999993</v>
      </c>
      <c r="L5">
        <v>16.399999999999999</v>
      </c>
      <c r="M5">
        <v>14.32</v>
      </c>
      <c r="O5">
        <f t="shared" ref="O5:O9" si="0">G5-K5</f>
        <v>-7.539999999999992</v>
      </c>
      <c r="P5">
        <f t="shared" ref="P5:P9" si="1">H5-L5</f>
        <v>9.2900000000000027</v>
      </c>
      <c r="Q5">
        <f t="shared" ref="Q5:Q9" si="2">I5-M5</f>
        <v>-2.6799999999999997</v>
      </c>
      <c r="R5">
        <f t="shared" ref="R5:R9" si="3">O5*O5</f>
        <v>56.851599999999877</v>
      </c>
      <c r="S5" s="47">
        <f t="shared" ref="S5:S9" si="4">P5*P5</f>
        <v>86.304100000000048</v>
      </c>
      <c r="T5" s="47">
        <f t="shared" ref="T5:T9" si="5">Q5*Q5</f>
        <v>7.1823999999999986</v>
      </c>
      <c r="U5" s="47">
        <f t="shared" ref="U5:U9" si="6">SQRT(R5+S5+T5)</f>
        <v>12.261243819449962</v>
      </c>
      <c r="V5" s="47">
        <f>(1-U5/U$4)*100</f>
        <v>-69.483417210428684</v>
      </c>
      <c r="W5" s="47">
        <f>(F5*100+((100-F5)*V5))/100</f>
        <v>9.8551614518058059</v>
      </c>
      <c r="X5" s="49">
        <f>D5-D4</f>
        <v>40</v>
      </c>
      <c r="Y5" s="55">
        <f>(1-E5/E4)*100</f>
        <v>46.812000824675735</v>
      </c>
      <c r="Z5">
        <f>(1-U5/U4)*100</f>
        <v>-69.483417210428684</v>
      </c>
      <c r="AA5" s="6">
        <f>(Y5*100+((100-Y5)*Z5))/100</f>
        <v>9.8551614518058059</v>
      </c>
    </row>
    <row r="6" spans="1:27" ht="16">
      <c r="A6" t="s">
        <v>143</v>
      </c>
      <c r="C6">
        <v>2</v>
      </c>
      <c r="D6" s="50" t="s">
        <v>265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  <c r="S6" s="47">
        <f t="shared" si="4"/>
        <v>0</v>
      </c>
      <c r="T6" s="47">
        <f t="shared" si="5"/>
        <v>0</v>
      </c>
      <c r="U6" s="47">
        <f t="shared" si="6"/>
        <v>0</v>
      </c>
      <c r="V6" s="47">
        <f t="shared" ref="V6:V9" si="7">(1-U6/U$4)*100</f>
        <v>100</v>
      </c>
      <c r="W6" s="47">
        <f t="shared" ref="W6:W9" si="8">(F6*100+((100-F6)*V6))/100</f>
        <v>100</v>
      </c>
      <c r="X6" s="49" t="e">
        <f t="shared" ref="X6:X9" si="9">D6-D5</f>
        <v>#VALUE!</v>
      </c>
      <c r="Y6" s="55"/>
      <c r="AA6" s="6"/>
    </row>
    <row r="7" spans="1:27" ht="16">
      <c r="A7" t="s">
        <v>143</v>
      </c>
      <c r="C7">
        <v>3</v>
      </c>
      <c r="D7" s="50" t="s">
        <v>266</v>
      </c>
      <c r="O7">
        <f t="shared" si="0"/>
        <v>0</v>
      </c>
      <c r="P7">
        <f t="shared" si="1"/>
        <v>0</v>
      </c>
      <c r="Q7">
        <f t="shared" si="2"/>
        <v>0</v>
      </c>
      <c r="R7">
        <f t="shared" si="3"/>
        <v>0</v>
      </c>
      <c r="S7" s="47">
        <f t="shared" si="4"/>
        <v>0</v>
      </c>
      <c r="T7" s="47">
        <f t="shared" si="5"/>
        <v>0</v>
      </c>
      <c r="U7" s="47">
        <f t="shared" si="6"/>
        <v>0</v>
      </c>
      <c r="V7" s="47">
        <f t="shared" si="7"/>
        <v>100</v>
      </c>
      <c r="W7" s="47">
        <f t="shared" si="8"/>
        <v>100</v>
      </c>
      <c r="X7" s="49" t="e">
        <f t="shared" si="9"/>
        <v>#VALUE!</v>
      </c>
      <c r="Y7" s="54"/>
      <c r="AA7" s="6"/>
    </row>
    <row r="8" spans="1:27" ht="16">
      <c r="A8" t="s">
        <v>143</v>
      </c>
      <c r="C8">
        <v>4</v>
      </c>
      <c r="D8" s="50" t="s">
        <v>267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  <c r="S8" s="47">
        <f t="shared" si="4"/>
        <v>0</v>
      </c>
      <c r="T8" s="47">
        <f t="shared" si="5"/>
        <v>0</v>
      </c>
      <c r="U8" s="47">
        <f t="shared" si="6"/>
        <v>0</v>
      </c>
      <c r="V8" s="47">
        <f t="shared" si="7"/>
        <v>100</v>
      </c>
      <c r="W8" s="47">
        <f t="shared" si="8"/>
        <v>100</v>
      </c>
      <c r="X8" s="49" t="e">
        <f t="shared" si="9"/>
        <v>#VALUE!</v>
      </c>
      <c r="Y8" s="54"/>
      <c r="AA8" s="6"/>
    </row>
    <row r="9" spans="1:27" ht="16">
      <c r="C9">
        <v>5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  <c r="S9" s="47">
        <f t="shared" si="4"/>
        <v>0</v>
      </c>
      <c r="T9" s="47">
        <f t="shared" si="5"/>
        <v>0</v>
      </c>
      <c r="U9" s="47">
        <f t="shared" si="6"/>
        <v>0</v>
      </c>
      <c r="V9" s="47">
        <f t="shared" si="7"/>
        <v>100</v>
      </c>
      <c r="W9" s="47">
        <f t="shared" si="8"/>
        <v>100</v>
      </c>
      <c r="X9" s="49" t="e">
        <f t="shared" si="9"/>
        <v>#VALUE!</v>
      </c>
      <c r="AA9" s="6"/>
    </row>
    <row r="10" spans="1:27">
      <c r="AA10" s="6"/>
    </row>
    <row r="11" spans="1:27">
      <c r="AA11" s="6"/>
    </row>
    <row r="12" spans="1:27">
      <c r="AA12" s="6"/>
    </row>
    <row r="13" spans="1:27">
      <c r="AA13" s="6"/>
    </row>
    <row r="14" spans="1:27">
      <c r="AA14" s="6"/>
    </row>
    <row r="15" spans="1:27">
      <c r="AA15" s="6"/>
    </row>
    <row r="16" spans="1:27">
      <c r="AA16" s="6"/>
    </row>
    <row r="17" spans="27:27">
      <c r="AA17" s="6"/>
    </row>
    <row r="18" spans="27:27">
      <c r="AA18" s="6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AF17-2CC8-764C-9257-A135DAE7F790}">
  <dimension ref="A1:F429"/>
  <sheetViews>
    <sheetView topLeftCell="A136" zoomScale="116" zoomScaleNormal="174" workbookViewId="0">
      <selection activeCell="G140" sqref="G140"/>
    </sheetView>
  </sheetViews>
  <sheetFormatPr baseColWidth="10" defaultRowHeight="14"/>
  <cols>
    <col min="1" max="1" width="21.6640625" bestFit="1" customWidth="1"/>
    <col min="2" max="2" width="5.6640625" bestFit="1" customWidth="1"/>
    <col min="3" max="3" width="41.1640625" bestFit="1" customWidth="1"/>
    <col min="4" max="4" width="9.6640625" customWidth="1"/>
    <col min="5" max="5" width="41.1640625" bestFit="1" customWidth="1"/>
    <col min="6" max="6" width="12.5" bestFit="1" customWidth="1"/>
  </cols>
  <sheetData>
    <row r="1" spans="1:6" ht="16" thickBot="1">
      <c r="A1" s="61" t="s">
        <v>1</v>
      </c>
      <c r="B1" s="62" t="s">
        <v>279</v>
      </c>
      <c r="C1" s="62" t="s">
        <v>346</v>
      </c>
      <c r="D1" s="62" t="s">
        <v>216</v>
      </c>
      <c r="E1" s="63" t="s">
        <v>345</v>
      </c>
      <c r="F1" s="85" t="s">
        <v>349</v>
      </c>
    </row>
    <row r="2" spans="1:6" ht="15" thickTop="1">
      <c r="A2" s="64" t="s">
        <v>280</v>
      </c>
      <c r="B2" s="58">
        <v>57</v>
      </c>
      <c r="C2" s="77">
        <v>10.4359415</v>
      </c>
      <c r="D2" s="73">
        <v>1</v>
      </c>
      <c r="E2" s="77">
        <v>10.43594</v>
      </c>
      <c r="F2" t="s">
        <v>348</v>
      </c>
    </row>
    <row r="3" spans="1:6">
      <c r="A3" s="66"/>
      <c r="B3" s="58">
        <v>958</v>
      </c>
      <c r="C3" s="77">
        <v>8.7253755500000008</v>
      </c>
      <c r="D3" s="74">
        <v>2</v>
      </c>
      <c r="E3" s="77">
        <v>-1.90988</v>
      </c>
    </row>
    <row r="4" spans="1:6">
      <c r="A4" s="64"/>
      <c r="B4" s="58">
        <v>70</v>
      </c>
      <c r="C4" s="77">
        <v>5.8480924200000004</v>
      </c>
      <c r="D4" s="73">
        <v>3</v>
      </c>
      <c r="E4" s="77">
        <v>-3.1523400000000001</v>
      </c>
    </row>
    <row r="5" spans="1:6">
      <c r="A5" s="66"/>
      <c r="B5" s="58">
        <v>63</v>
      </c>
      <c r="C5" s="77">
        <v>30.519872700000001</v>
      </c>
      <c r="D5" s="74">
        <v>4</v>
      </c>
      <c r="E5" s="77">
        <v>26.204229999999999</v>
      </c>
    </row>
    <row r="6" spans="1:6">
      <c r="A6" s="64"/>
      <c r="B6" s="58">
        <v>238</v>
      </c>
      <c r="C6" s="77">
        <v>29.8277839</v>
      </c>
      <c r="D6" s="73">
        <v>5</v>
      </c>
      <c r="E6" s="77">
        <v>-0.99609999999999999</v>
      </c>
    </row>
    <row r="7" spans="1:6">
      <c r="A7" s="66" t="s">
        <v>281</v>
      </c>
      <c r="B7" s="59">
        <v>217</v>
      </c>
      <c r="C7" s="77">
        <v>66.956580000000002</v>
      </c>
      <c r="D7" s="74">
        <v>1</v>
      </c>
      <c r="E7" s="77">
        <v>66.956580000000002</v>
      </c>
      <c r="F7" t="s">
        <v>348</v>
      </c>
    </row>
    <row r="8" spans="1:6">
      <c r="A8" s="64"/>
      <c r="B8" s="69">
        <v>42</v>
      </c>
      <c r="C8" s="77">
        <v>73.874129999999994</v>
      </c>
      <c r="D8" s="73">
        <v>2</v>
      </c>
      <c r="E8" s="77">
        <v>20.934719999999999</v>
      </c>
    </row>
    <row r="9" spans="1:6">
      <c r="A9" s="64"/>
      <c r="B9" s="69">
        <v>21</v>
      </c>
      <c r="C9" s="77">
        <v>81.844740000000002</v>
      </c>
      <c r="D9" s="73">
        <v>4</v>
      </c>
      <c r="E9" s="77">
        <v>-1</v>
      </c>
    </row>
    <row r="10" spans="1:6">
      <c r="A10" s="64"/>
      <c r="B10" s="60">
        <v>26</v>
      </c>
      <c r="C10" s="77">
        <v>71.032640000000001</v>
      </c>
      <c r="D10" s="73">
        <v>5</v>
      </c>
      <c r="E10" s="77">
        <v>-59.553600000000003</v>
      </c>
    </row>
    <row r="11" spans="1:6">
      <c r="A11" s="64"/>
      <c r="B11" s="60">
        <v>294</v>
      </c>
      <c r="C11" s="77">
        <v>93.242699999999999</v>
      </c>
      <c r="D11" s="73">
        <v>6</v>
      </c>
      <c r="E11" s="77">
        <v>76.672719999999998</v>
      </c>
    </row>
    <row r="12" spans="1:6">
      <c r="A12" s="66" t="s">
        <v>282</v>
      </c>
      <c r="B12" s="60">
        <v>31</v>
      </c>
      <c r="C12" s="77">
        <v>3.6991100000000001</v>
      </c>
      <c r="D12" s="73">
        <v>2</v>
      </c>
      <c r="E12" s="77">
        <v>-1</v>
      </c>
    </row>
    <row r="13" spans="1:6">
      <c r="A13" s="66"/>
      <c r="B13" s="58">
        <v>35</v>
      </c>
      <c r="C13" s="77">
        <v>-13.664</v>
      </c>
      <c r="D13" s="74">
        <v>3</v>
      </c>
      <c r="E13" s="77">
        <v>-18.030100000000001</v>
      </c>
    </row>
    <row r="14" spans="1:6">
      <c r="A14" s="64"/>
      <c r="B14" s="58">
        <v>35</v>
      </c>
      <c r="C14" s="77">
        <v>18.55294</v>
      </c>
      <c r="D14" s="73">
        <v>4</v>
      </c>
      <c r="E14" s="77">
        <v>28.34403</v>
      </c>
    </row>
    <row r="15" spans="1:6">
      <c r="A15" s="66"/>
      <c r="B15" s="58">
        <v>101</v>
      </c>
      <c r="C15" s="77">
        <v>4.934507</v>
      </c>
      <c r="D15" s="74">
        <v>5</v>
      </c>
      <c r="E15" s="77">
        <v>-16.720600000000001</v>
      </c>
    </row>
    <row r="16" spans="1:6">
      <c r="A16" s="64"/>
      <c r="B16" s="58">
        <v>50</v>
      </c>
      <c r="C16" s="77">
        <v>-39.676200000000001</v>
      </c>
      <c r="D16" s="73">
        <v>6</v>
      </c>
      <c r="E16" s="77">
        <v>-46.926299999999998</v>
      </c>
    </row>
    <row r="17" spans="1:5">
      <c r="A17" s="66"/>
      <c r="B17" s="58">
        <v>28</v>
      </c>
      <c r="C17" s="77">
        <v>-21.847000000000001</v>
      </c>
      <c r="D17" s="74">
        <v>7</v>
      </c>
      <c r="E17" s="77">
        <v>12.76469</v>
      </c>
    </row>
    <row r="18" spans="1:5">
      <c r="A18" s="64" t="s">
        <v>283</v>
      </c>
      <c r="B18" s="58">
        <v>38</v>
      </c>
      <c r="C18" s="77">
        <v>-2.3345500000000001</v>
      </c>
      <c r="D18" s="73">
        <v>1</v>
      </c>
      <c r="E18" s="77">
        <v>-2.3345500000000001</v>
      </c>
    </row>
    <row r="19" spans="1:5">
      <c r="A19" s="66"/>
      <c r="B19" s="58">
        <v>28</v>
      </c>
      <c r="C19" s="77">
        <v>19.86741</v>
      </c>
      <c r="D19" s="74">
        <v>2</v>
      </c>
      <c r="E19" s="77">
        <v>21.69547</v>
      </c>
    </row>
    <row r="20" spans="1:5">
      <c r="A20" s="64"/>
      <c r="B20" s="58">
        <v>56</v>
      </c>
      <c r="C20" s="77">
        <v>-16.518699999999999</v>
      </c>
      <c r="D20" s="73">
        <v>3</v>
      </c>
      <c r="E20" s="77">
        <v>-45.407299999999999</v>
      </c>
    </row>
    <row r="21" spans="1:5">
      <c r="A21" s="66"/>
      <c r="B21" s="58">
        <v>42</v>
      </c>
      <c r="C21" s="77">
        <v>-46.016500000000001</v>
      </c>
      <c r="D21" s="74">
        <v>4</v>
      </c>
      <c r="E21" s="77">
        <v>-25.315999999999999</v>
      </c>
    </row>
    <row r="22" spans="1:5">
      <c r="A22" s="64" t="s">
        <v>284</v>
      </c>
      <c r="B22" s="58">
        <v>38</v>
      </c>
      <c r="C22" s="77">
        <v>21.306450000000002</v>
      </c>
      <c r="D22" s="73">
        <v>1</v>
      </c>
      <c r="E22" s="77">
        <v>21.306450000000002</v>
      </c>
    </row>
    <row r="23" spans="1:5">
      <c r="A23" s="66"/>
      <c r="B23" s="58">
        <v>28</v>
      </c>
      <c r="C23" s="77">
        <v>56.567909999999998</v>
      </c>
      <c r="D23" s="74">
        <v>2</v>
      </c>
      <c r="E23" s="77">
        <v>44.808570000000003</v>
      </c>
    </row>
    <row r="24" spans="1:5">
      <c r="A24" s="64"/>
      <c r="B24" s="58">
        <v>56</v>
      </c>
      <c r="C24" s="77">
        <v>39.999949999999998</v>
      </c>
      <c r="D24" s="73">
        <v>3</v>
      </c>
      <c r="E24" s="77">
        <v>-38.146799999999999</v>
      </c>
    </row>
    <row r="25" spans="1:5">
      <c r="A25" s="66"/>
      <c r="B25" s="58">
        <v>42</v>
      </c>
      <c r="C25" s="77">
        <v>30.77758</v>
      </c>
      <c r="D25" s="74">
        <v>4</v>
      </c>
      <c r="E25" s="77">
        <v>-15.3706</v>
      </c>
    </row>
    <row r="26" spans="1:5">
      <c r="A26" s="64" t="s">
        <v>285</v>
      </c>
      <c r="B26" s="58">
        <v>63</v>
      </c>
      <c r="C26" s="77">
        <v>18.024550000000001</v>
      </c>
      <c r="D26" s="73">
        <v>1</v>
      </c>
      <c r="E26" s="77">
        <v>18.024550000000001</v>
      </c>
    </row>
    <row r="27" spans="1:5">
      <c r="A27" s="66"/>
      <c r="B27" s="58">
        <v>28</v>
      </c>
      <c r="C27" s="77">
        <v>44.07479</v>
      </c>
      <c r="D27" s="74">
        <v>2</v>
      </c>
      <c r="E27" s="77">
        <v>31.778099999999998</v>
      </c>
    </row>
    <row r="28" spans="1:5">
      <c r="A28" s="64"/>
      <c r="B28" s="58">
        <v>42</v>
      </c>
      <c r="C28" s="77">
        <v>42.922510000000003</v>
      </c>
      <c r="D28" s="73">
        <v>3</v>
      </c>
      <c r="E28" s="77">
        <v>-2.0603899999999999</v>
      </c>
    </row>
    <row r="29" spans="1:5">
      <c r="A29" s="66"/>
      <c r="B29" s="58">
        <v>29</v>
      </c>
      <c r="C29" s="77">
        <v>51.770690000000002</v>
      </c>
      <c r="D29" s="74">
        <v>4</v>
      </c>
      <c r="E29" s="77">
        <v>15.502039999999999</v>
      </c>
    </row>
    <row r="30" spans="1:5">
      <c r="A30" s="64"/>
      <c r="B30" s="58">
        <v>28</v>
      </c>
      <c r="C30" s="77">
        <v>68.533810000000003</v>
      </c>
      <c r="D30" s="73">
        <v>5</v>
      </c>
      <c r="E30" s="77">
        <v>34.75712</v>
      </c>
    </row>
    <row r="31" spans="1:5">
      <c r="A31" s="66"/>
      <c r="B31" s="58">
        <v>28</v>
      </c>
      <c r="C31" s="77">
        <v>55.188200000000002</v>
      </c>
      <c r="D31" s="74">
        <v>6</v>
      </c>
      <c r="E31" s="77">
        <v>-42.412500000000001</v>
      </c>
    </row>
    <row r="32" spans="1:5">
      <c r="A32" s="64"/>
      <c r="B32" s="58">
        <v>168</v>
      </c>
      <c r="C32" s="77">
        <v>68.720119999999994</v>
      </c>
      <c r="D32" s="73">
        <v>7</v>
      </c>
      <c r="E32" s="77">
        <v>30.197220000000002</v>
      </c>
    </row>
    <row r="33" spans="1:5">
      <c r="A33" s="66"/>
      <c r="B33" s="58">
        <v>35</v>
      </c>
      <c r="C33" s="77">
        <v>72.619060000000005</v>
      </c>
      <c r="D33" s="74">
        <v>8</v>
      </c>
      <c r="E33" s="77">
        <v>12.46471</v>
      </c>
    </row>
    <row r="34" spans="1:5">
      <c r="A34" s="64"/>
      <c r="B34" s="58">
        <v>70</v>
      </c>
      <c r="C34" s="77">
        <v>80.401229999999998</v>
      </c>
      <c r="D34" s="73">
        <v>9</v>
      </c>
      <c r="E34" s="77">
        <v>28.421849999999999</v>
      </c>
    </row>
    <row r="35" spans="1:5">
      <c r="A35" s="66"/>
      <c r="B35" s="58">
        <v>35</v>
      </c>
      <c r="C35" s="77">
        <v>80.79419</v>
      </c>
      <c r="D35" s="74">
        <v>10</v>
      </c>
      <c r="E35" s="77">
        <v>2.00502</v>
      </c>
    </row>
    <row r="36" spans="1:5">
      <c r="A36" s="64"/>
      <c r="B36" s="70">
        <v>44</v>
      </c>
      <c r="C36" s="77">
        <v>82.977239999999995</v>
      </c>
      <c r="D36" s="73">
        <v>11</v>
      </c>
      <c r="E36" s="77">
        <v>11.36661</v>
      </c>
    </row>
    <row r="37" spans="1:5">
      <c r="A37" s="66"/>
      <c r="B37" s="70">
        <v>35</v>
      </c>
      <c r="C37" s="77">
        <v>79.341859999999997</v>
      </c>
      <c r="D37" s="74">
        <v>12</v>
      </c>
      <c r="E37" s="77">
        <v>-21.356000000000002</v>
      </c>
    </row>
    <row r="38" spans="1:5">
      <c r="A38" s="64"/>
      <c r="B38" s="70">
        <v>182</v>
      </c>
      <c r="C38" s="77">
        <v>78.417439999999999</v>
      </c>
      <c r="D38" s="73">
        <v>13</v>
      </c>
      <c r="E38" s="77">
        <v>-4.47485</v>
      </c>
    </row>
    <row r="39" spans="1:5">
      <c r="A39" s="66" t="s">
        <v>286</v>
      </c>
      <c r="B39" s="77">
        <v>28</v>
      </c>
      <c r="C39" s="77">
        <v>-8.8757199999999994</v>
      </c>
      <c r="D39" s="74">
        <v>2</v>
      </c>
      <c r="E39" s="77">
        <v>-8.8757199999999994</v>
      </c>
    </row>
    <row r="40" spans="1:5">
      <c r="A40" s="66"/>
      <c r="B40" s="77">
        <v>32</v>
      </c>
      <c r="C40" s="77">
        <v>39.764539999999997</v>
      </c>
      <c r="D40" s="74">
        <v>4</v>
      </c>
      <c r="E40" s="77">
        <v>-1</v>
      </c>
    </row>
    <row r="41" spans="1:5">
      <c r="A41" s="64"/>
      <c r="B41" s="77">
        <v>52</v>
      </c>
      <c r="C41" s="77">
        <v>40.5383</v>
      </c>
      <c r="D41" s="73">
        <v>5</v>
      </c>
      <c r="E41" s="77">
        <v>1.2845660000000001</v>
      </c>
    </row>
    <row r="42" spans="1:5">
      <c r="A42" s="66"/>
      <c r="B42" s="77">
        <v>57</v>
      </c>
      <c r="C42" s="77">
        <v>37.928089999999997</v>
      </c>
      <c r="D42" s="74">
        <v>6</v>
      </c>
      <c r="E42" s="77">
        <v>-4.3897399999999998</v>
      </c>
    </row>
    <row r="43" spans="1:5">
      <c r="A43" s="64"/>
      <c r="B43" s="77">
        <v>73</v>
      </c>
      <c r="C43" s="77">
        <v>36.484850000000002</v>
      </c>
      <c r="D43" s="73">
        <v>7</v>
      </c>
      <c r="E43" s="77">
        <v>-2.32511</v>
      </c>
    </row>
    <row r="44" spans="1:5">
      <c r="A44" s="66"/>
      <c r="B44" s="77">
        <v>42</v>
      </c>
      <c r="C44" s="77">
        <v>33.877699999999997</v>
      </c>
      <c r="D44" s="74">
        <v>8</v>
      </c>
      <c r="E44" s="77">
        <v>-4.1047700000000003</v>
      </c>
    </row>
    <row r="45" spans="1:5">
      <c r="A45" s="64"/>
      <c r="B45" s="77">
        <v>112</v>
      </c>
      <c r="C45" s="77">
        <v>37.179850000000002</v>
      </c>
      <c r="D45" s="73">
        <v>9</v>
      </c>
      <c r="E45" s="77">
        <v>4.9940110000000004</v>
      </c>
    </row>
    <row r="46" spans="1:5">
      <c r="A46" s="66"/>
      <c r="B46" s="77">
        <v>42</v>
      </c>
      <c r="C46" s="77">
        <v>37.543430000000001</v>
      </c>
      <c r="D46" s="74">
        <v>10</v>
      </c>
      <c r="E46" s="77">
        <v>0.57875799999999999</v>
      </c>
    </row>
    <row r="47" spans="1:5">
      <c r="A47" s="64"/>
      <c r="B47" s="77">
        <v>32</v>
      </c>
      <c r="C47" s="77">
        <v>43.968249999999998</v>
      </c>
      <c r="D47" s="73">
        <v>11</v>
      </c>
      <c r="E47" s="77">
        <v>10.286860000000001</v>
      </c>
    </row>
    <row r="48" spans="1:5">
      <c r="A48" s="66"/>
      <c r="B48" s="77">
        <v>53</v>
      </c>
      <c r="C48" s="77">
        <v>48.301929999999999</v>
      </c>
      <c r="D48" s="74">
        <v>12</v>
      </c>
      <c r="E48" s="77">
        <v>7.7343270000000004</v>
      </c>
    </row>
    <row r="49" spans="1:5">
      <c r="A49" s="64"/>
      <c r="B49" s="77">
        <v>35</v>
      </c>
      <c r="C49" s="77">
        <v>40.497450000000001</v>
      </c>
      <c r="D49" s="73">
        <v>13</v>
      </c>
      <c r="E49" s="77">
        <v>-15.096299999999999</v>
      </c>
    </row>
    <row r="50" spans="1:5">
      <c r="A50" s="66"/>
      <c r="B50" s="77">
        <v>48</v>
      </c>
      <c r="C50" s="77">
        <v>61.36459</v>
      </c>
      <c r="D50" s="74">
        <v>14</v>
      </c>
      <c r="E50" s="77">
        <v>35.069319999999998</v>
      </c>
    </row>
    <row r="51" spans="1:5">
      <c r="A51" s="64"/>
      <c r="B51" s="77">
        <v>43</v>
      </c>
      <c r="C51" s="77">
        <v>58.59751</v>
      </c>
      <c r="D51" s="73">
        <v>14</v>
      </c>
      <c r="E51" s="77">
        <v>-7.1620200000000001</v>
      </c>
    </row>
    <row r="52" spans="1:5">
      <c r="A52" s="64"/>
      <c r="B52" s="77">
        <v>114</v>
      </c>
      <c r="C52" s="77">
        <v>54.927619999999997</v>
      </c>
      <c r="D52" s="74">
        <v>15</v>
      </c>
      <c r="E52" s="77">
        <v>-8.8639399999999995</v>
      </c>
    </row>
    <row r="53" spans="1:5">
      <c r="A53" s="64"/>
      <c r="B53" s="77">
        <v>81</v>
      </c>
      <c r="C53" s="77">
        <v>71.835400000000007</v>
      </c>
      <c r="D53" s="73">
        <v>15</v>
      </c>
      <c r="E53" s="77">
        <v>37.512509999999999</v>
      </c>
    </row>
    <row r="54" spans="1:5">
      <c r="A54" s="66" t="s">
        <v>287</v>
      </c>
      <c r="B54" s="77">
        <v>81</v>
      </c>
      <c r="C54" s="77">
        <v>-18.8565</v>
      </c>
      <c r="D54" s="11">
        <v>1</v>
      </c>
      <c r="E54" s="77">
        <v>-18.8565</v>
      </c>
    </row>
    <row r="55" spans="1:5">
      <c r="A55" s="66"/>
      <c r="B55" s="77">
        <v>27</v>
      </c>
      <c r="C55" s="77">
        <v>29.46274</v>
      </c>
      <c r="D55" s="11">
        <v>3</v>
      </c>
      <c r="E55" s="77">
        <v>-1</v>
      </c>
    </row>
    <row r="56" spans="1:5">
      <c r="A56" s="66"/>
      <c r="B56" s="77">
        <v>29</v>
      </c>
      <c r="C56" s="77">
        <v>14.31963</v>
      </c>
      <c r="D56" s="11">
        <v>5</v>
      </c>
      <c r="E56" s="77">
        <v>-1</v>
      </c>
    </row>
    <row r="57" spans="1:5">
      <c r="A57" s="64"/>
      <c r="B57" s="77">
        <v>35</v>
      </c>
      <c r="C57" s="77">
        <v>26.009180000000001</v>
      </c>
      <c r="D57" s="11">
        <v>6</v>
      </c>
      <c r="E57" s="77">
        <v>13.64321</v>
      </c>
    </row>
    <row r="58" spans="1:5">
      <c r="A58" s="66"/>
      <c r="B58" s="77">
        <v>28</v>
      </c>
      <c r="C58" s="77">
        <v>35.706200000000003</v>
      </c>
      <c r="D58" s="11">
        <v>7</v>
      </c>
      <c r="E58" s="77">
        <v>13.105700000000001</v>
      </c>
    </row>
    <row r="59" spans="1:5">
      <c r="A59" s="64"/>
      <c r="B59" s="77">
        <v>28</v>
      </c>
      <c r="C59" s="77">
        <v>21.041039999999999</v>
      </c>
      <c r="D59" s="11">
        <v>8</v>
      </c>
      <c r="E59" s="77">
        <v>-22.8096</v>
      </c>
    </row>
    <row r="60" spans="1:5">
      <c r="A60" s="66"/>
      <c r="B60" s="77">
        <v>35</v>
      </c>
      <c r="C60" s="77">
        <v>-22.1647</v>
      </c>
      <c r="D60" s="11">
        <v>9</v>
      </c>
      <c r="E60" s="77">
        <v>-54.719299999999997</v>
      </c>
    </row>
    <row r="61" spans="1:5">
      <c r="A61" s="66"/>
      <c r="B61" s="77">
        <v>49</v>
      </c>
      <c r="C61" s="77">
        <v>41.208910000000003</v>
      </c>
      <c r="D61" s="11">
        <v>10</v>
      </c>
      <c r="E61" s="77">
        <v>51.87556</v>
      </c>
    </row>
    <row r="62" spans="1:5">
      <c r="A62" s="66"/>
      <c r="B62" s="77">
        <v>35</v>
      </c>
      <c r="C62" s="77">
        <v>35.63326</v>
      </c>
      <c r="D62" s="11">
        <v>11</v>
      </c>
      <c r="E62" s="77">
        <v>-9.4838500000000003</v>
      </c>
    </row>
    <row r="63" spans="1:5">
      <c r="A63" s="66"/>
      <c r="B63" s="77">
        <v>28</v>
      </c>
      <c r="C63" s="77">
        <v>36.6096</v>
      </c>
      <c r="D63" s="11">
        <v>12</v>
      </c>
      <c r="E63" s="77">
        <v>1.516842</v>
      </c>
    </row>
    <row r="64" spans="1:5">
      <c r="A64" s="66"/>
      <c r="B64" s="77">
        <v>35</v>
      </c>
      <c r="C64" s="77">
        <v>39.1997</v>
      </c>
      <c r="D64" s="11">
        <v>16</v>
      </c>
      <c r="E64" s="77">
        <v>13.86814</v>
      </c>
    </row>
    <row r="65" spans="1:5">
      <c r="A65" s="66"/>
      <c r="B65" s="77">
        <v>35</v>
      </c>
      <c r="C65" s="77">
        <v>37.90578</v>
      </c>
      <c r="D65" s="11">
        <v>17</v>
      </c>
      <c r="E65" s="77">
        <v>-2.1281500000000002</v>
      </c>
    </row>
    <row r="66" spans="1:5">
      <c r="A66" s="66"/>
      <c r="B66" s="77">
        <v>48</v>
      </c>
      <c r="C66" s="77">
        <v>45.412320000000001</v>
      </c>
      <c r="D66" s="11">
        <v>19</v>
      </c>
      <c r="E66" s="77">
        <v>-1</v>
      </c>
    </row>
    <row r="67" spans="1:5">
      <c r="A67" s="66"/>
      <c r="B67" s="77">
        <v>245</v>
      </c>
      <c r="C67" s="77">
        <v>49.348050000000001</v>
      </c>
      <c r="D67" s="11">
        <v>21</v>
      </c>
      <c r="E67" s="77">
        <v>-1</v>
      </c>
    </row>
    <row r="68" spans="1:5">
      <c r="A68" s="64"/>
      <c r="B68" s="77">
        <v>34</v>
      </c>
      <c r="C68" s="77">
        <v>63.356099999999998</v>
      </c>
      <c r="D68" s="11">
        <v>22</v>
      </c>
      <c r="E68" s="77">
        <v>27.6555</v>
      </c>
    </row>
    <row r="69" spans="1:5">
      <c r="A69" s="66"/>
      <c r="B69" s="77">
        <v>28</v>
      </c>
      <c r="C69" s="77">
        <v>72.020570000000006</v>
      </c>
      <c r="D69" s="11">
        <v>23</v>
      </c>
      <c r="E69" s="77">
        <v>23.645060000000001</v>
      </c>
    </row>
    <row r="70" spans="1:5">
      <c r="A70" s="66"/>
      <c r="B70" s="77">
        <v>350</v>
      </c>
      <c r="C70" s="77">
        <v>51.249499999999998</v>
      </c>
      <c r="D70" s="11">
        <v>25</v>
      </c>
      <c r="E70" s="77">
        <v>-1</v>
      </c>
    </row>
    <row r="71" spans="1:5">
      <c r="A71" s="64" t="s">
        <v>288</v>
      </c>
      <c r="B71" s="77">
        <v>27</v>
      </c>
      <c r="C71" s="77">
        <v>27.712060000000001</v>
      </c>
      <c r="D71" s="11">
        <v>2</v>
      </c>
      <c r="E71" s="77">
        <v>-1</v>
      </c>
    </row>
    <row r="72" spans="1:5">
      <c r="A72" s="64"/>
      <c r="B72" s="77">
        <v>29</v>
      </c>
      <c r="C72" s="77">
        <v>36.52975</v>
      </c>
      <c r="D72" s="11">
        <v>4</v>
      </c>
      <c r="E72" s="77">
        <v>-1</v>
      </c>
    </row>
    <row r="73" spans="1:5">
      <c r="A73" s="64"/>
      <c r="B73" s="77">
        <v>35</v>
      </c>
      <c r="C73" s="77">
        <v>6.6371609999999999</v>
      </c>
      <c r="D73" s="11">
        <v>5</v>
      </c>
      <c r="E73" s="77">
        <v>-47.097000000000001</v>
      </c>
    </row>
    <row r="74" spans="1:5">
      <c r="A74" s="64"/>
      <c r="B74" s="77">
        <v>28</v>
      </c>
      <c r="C74" s="77">
        <v>41.20382</v>
      </c>
      <c r="D74" s="11">
        <v>6</v>
      </c>
      <c r="E74" s="77">
        <v>37.024000000000001</v>
      </c>
    </row>
    <row r="75" spans="1:5">
      <c r="A75" s="64"/>
      <c r="B75" s="77">
        <v>28</v>
      </c>
      <c r="C75" s="77">
        <v>41.135899999999999</v>
      </c>
      <c r="D75" s="11">
        <v>7</v>
      </c>
      <c r="E75" s="77">
        <v>-0.11552</v>
      </c>
    </row>
    <row r="76" spans="1:5">
      <c r="A76" s="64"/>
      <c r="B76" s="77">
        <v>35</v>
      </c>
      <c r="C76" s="77">
        <v>34.697330000000001</v>
      </c>
      <c r="D76" s="11">
        <v>8</v>
      </c>
      <c r="E76" s="77">
        <v>-10.938000000000001</v>
      </c>
    </row>
    <row r="77" spans="1:5">
      <c r="A77" s="64"/>
      <c r="B77" s="77">
        <v>35</v>
      </c>
      <c r="C77" s="77">
        <v>55.536090000000002</v>
      </c>
      <c r="D77" s="11">
        <v>10</v>
      </c>
      <c r="E77" s="77">
        <v>1.7106730000000001</v>
      </c>
    </row>
    <row r="78" spans="1:5">
      <c r="A78" s="64"/>
      <c r="B78" s="77">
        <v>28</v>
      </c>
      <c r="C78" s="77">
        <v>47.55594</v>
      </c>
      <c r="D78" s="11">
        <v>11</v>
      </c>
      <c r="E78" s="77">
        <v>-17.947500000000002</v>
      </c>
    </row>
    <row r="79" spans="1:5">
      <c r="A79" s="64"/>
      <c r="B79" s="77">
        <v>160</v>
      </c>
      <c r="C79" s="77">
        <v>51.780079999999998</v>
      </c>
      <c r="D79" s="11">
        <v>14</v>
      </c>
      <c r="E79" s="77">
        <v>-1</v>
      </c>
    </row>
    <row r="80" spans="1:5">
      <c r="A80" s="64"/>
      <c r="B80" s="77">
        <v>35</v>
      </c>
      <c r="C80" s="77">
        <v>58.039720000000003</v>
      </c>
      <c r="D80" s="11">
        <v>15</v>
      </c>
      <c r="E80" s="77">
        <v>12.981439999999999</v>
      </c>
    </row>
    <row r="81" spans="1:5">
      <c r="A81" s="64"/>
      <c r="B81" s="77">
        <v>35</v>
      </c>
      <c r="C81" s="77">
        <v>58.294429999999998</v>
      </c>
      <c r="D81" s="11">
        <v>16</v>
      </c>
      <c r="E81" s="77">
        <v>0.60702199999999995</v>
      </c>
    </row>
    <row r="82" spans="1:5">
      <c r="A82" s="64"/>
      <c r="B82" s="77">
        <v>48</v>
      </c>
      <c r="C82" s="77">
        <v>60.169449999999998</v>
      </c>
      <c r="D82" s="11">
        <v>18</v>
      </c>
      <c r="E82" s="77">
        <v>-1</v>
      </c>
    </row>
    <row r="83" spans="1:5">
      <c r="A83" s="64"/>
      <c r="B83" s="77">
        <v>245</v>
      </c>
      <c r="C83" s="77">
        <v>55.425780000000003</v>
      </c>
      <c r="D83" s="11">
        <v>20</v>
      </c>
      <c r="E83" s="77">
        <v>-1</v>
      </c>
    </row>
    <row r="84" spans="1:5">
      <c r="A84" s="64"/>
      <c r="B84" s="77">
        <v>34</v>
      </c>
      <c r="C84" s="77">
        <v>68.382589999999993</v>
      </c>
      <c r="D84" s="11">
        <v>21</v>
      </c>
      <c r="E84" s="77">
        <v>29.067959999999999</v>
      </c>
    </row>
    <row r="85" spans="1:5">
      <c r="A85" s="66"/>
      <c r="B85" s="77">
        <v>28</v>
      </c>
      <c r="C85" s="77">
        <v>70.360110000000006</v>
      </c>
      <c r="D85" s="11">
        <v>22</v>
      </c>
      <c r="E85" s="77">
        <v>6.2545060000000001</v>
      </c>
    </row>
    <row r="86" spans="1:5">
      <c r="A86" s="66"/>
      <c r="B86" s="70">
        <v>350</v>
      </c>
      <c r="C86" s="77">
        <v>64.665790000000001</v>
      </c>
      <c r="D86" s="11">
        <v>24</v>
      </c>
      <c r="E86" s="77">
        <v>-1</v>
      </c>
    </row>
    <row r="87" spans="1:5">
      <c r="A87" s="64" t="s">
        <v>289</v>
      </c>
      <c r="B87" s="58">
        <v>77</v>
      </c>
      <c r="C87" s="77">
        <v>9.5978790000000007</v>
      </c>
      <c r="D87" s="73">
        <v>1</v>
      </c>
      <c r="E87" s="77">
        <v>9.5978790000000007</v>
      </c>
    </row>
    <row r="88" spans="1:5">
      <c r="A88" s="66"/>
      <c r="B88" s="58">
        <v>69</v>
      </c>
      <c r="C88" s="77">
        <v>9.7926029999999997</v>
      </c>
      <c r="D88" s="74">
        <v>2</v>
      </c>
      <c r="E88" s="77">
        <v>0.21539700000000001</v>
      </c>
    </row>
    <row r="89" spans="1:5">
      <c r="A89" s="64"/>
      <c r="B89" s="58">
        <v>50</v>
      </c>
      <c r="C89" s="77">
        <v>12.461180000000001</v>
      </c>
      <c r="D89" s="73">
        <v>3</v>
      </c>
      <c r="E89" s="77">
        <v>2.958269</v>
      </c>
    </row>
    <row r="90" spans="1:5">
      <c r="A90" s="66"/>
      <c r="B90" s="58">
        <v>76</v>
      </c>
      <c r="C90" s="77">
        <v>16.18768</v>
      </c>
      <c r="D90" s="74">
        <v>4</v>
      </c>
      <c r="E90" s="77">
        <v>4.2569679999999996</v>
      </c>
    </row>
    <row r="91" spans="1:5">
      <c r="A91" s="64"/>
      <c r="B91" s="58">
        <v>84</v>
      </c>
      <c r="C91" s="77">
        <v>19.24295</v>
      </c>
      <c r="D91" s="73">
        <v>5</v>
      </c>
      <c r="E91" s="77">
        <v>3.6453739999999999</v>
      </c>
    </row>
    <row r="92" spans="1:5">
      <c r="A92" s="66"/>
      <c r="B92" s="58">
        <v>78</v>
      </c>
      <c r="C92" s="77">
        <v>26.112159999999999</v>
      </c>
      <c r="D92" s="74">
        <v>6</v>
      </c>
      <c r="E92" s="77">
        <v>8.5060199999999995</v>
      </c>
    </row>
    <row r="93" spans="1:5">
      <c r="A93" s="64"/>
      <c r="B93" s="58">
        <v>42</v>
      </c>
      <c r="C93" s="77">
        <v>26.79748</v>
      </c>
      <c r="D93" s="73">
        <v>7</v>
      </c>
      <c r="E93" s="77">
        <v>0.92751600000000001</v>
      </c>
    </row>
    <row r="94" spans="1:5">
      <c r="A94" s="66"/>
      <c r="B94" s="58">
        <v>31</v>
      </c>
      <c r="C94" s="77">
        <v>27.101140000000001</v>
      </c>
      <c r="D94" s="74">
        <v>8</v>
      </c>
      <c r="E94" s="77">
        <v>0.41481299999999999</v>
      </c>
    </row>
    <row r="95" spans="1:5">
      <c r="A95" s="64"/>
      <c r="B95" s="58">
        <v>53</v>
      </c>
      <c r="C95" s="77">
        <v>29.819009999999999</v>
      </c>
      <c r="D95" s="73">
        <v>8</v>
      </c>
      <c r="E95" s="77">
        <v>3.7282839999999999</v>
      </c>
    </row>
    <row r="96" spans="1:5">
      <c r="A96" s="66"/>
      <c r="B96" s="58">
        <v>83</v>
      </c>
      <c r="C96" s="77">
        <v>39.019629999999999</v>
      </c>
      <c r="D96" s="74">
        <v>9</v>
      </c>
      <c r="E96" s="77">
        <v>13.10984</v>
      </c>
    </row>
    <row r="97" spans="1:5">
      <c r="A97" s="64"/>
      <c r="B97" s="70">
        <v>45</v>
      </c>
      <c r="C97" s="77">
        <v>41.432670000000002</v>
      </c>
      <c r="D97" s="73">
        <v>10</v>
      </c>
      <c r="E97" s="77">
        <v>3.957084</v>
      </c>
    </row>
    <row r="98" spans="1:5">
      <c r="A98" s="66"/>
      <c r="B98" s="70">
        <v>84</v>
      </c>
      <c r="C98" s="77">
        <v>36.480449999999998</v>
      </c>
      <c r="D98" s="74">
        <v>11</v>
      </c>
      <c r="E98" s="77">
        <v>-8.4556100000000001</v>
      </c>
    </row>
    <row r="99" spans="1:5">
      <c r="A99" s="64"/>
      <c r="B99" s="70">
        <v>47</v>
      </c>
      <c r="C99" s="77">
        <v>38.832250000000002</v>
      </c>
      <c r="D99" s="73">
        <v>12</v>
      </c>
      <c r="E99" s="77">
        <v>3.7024840000000001</v>
      </c>
    </row>
    <row r="100" spans="1:5">
      <c r="A100" s="66"/>
      <c r="B100" s="70">
        <v>30</v>
      </c>
      <c r="C100" s="77">
        <v>52.934780000000003</v>
      </c>
      <c r="D100" s="74">
        <v>13</v>
      </c>
      <c r="E100" s="77">
        <v>23.055499999999999</v>
      </c>
    </row>
    <row r="101" spans="1:5">
      <c r="A101" s="64" t="s">
        <v>290</v>
      </c>
      <c r="B101" s="58">
        <v>71</v>
      </c>
      <c r="C101" s="77">
        <v>-10.5014</v>
      </c>
      <c r="D101" s="73">
        <v>1</v>
      </c>
      <c r="E101" s="77">
        <v>-10.5014</v>
      </c>
    </row>
    <row r="102" spans="1:5">
      <c r="A102" s="66"/>
      <c r="B102" s="58">
        <v>43</v>
      </c>
      <c r="C102" s="77">
        <v>13.938879999999999</v>
      </c>
      <c r="D102" s="74">
        <v>2</v>
      </c>
      <c r="E102" s="77">
        <v>22.117599999999999</v>
      </c>
    </row>
    <row r="103" spans="1:5">
      <c r="A103" s="64"/>
      <c r="B103" s="58">
        <v>41</v>
      </c>
      <c r="C103" s="77">
        <v>26.149920000000002</v>
      </c>
      <c r="D103" s="73">
        <v>3</v>
      </c>
      <c r="E103" s="77">
        <v>14.188800000000001</v>
      </c>
    </row>
    <row r="104" spans="1:5">
      <c r="A104" s="66"/>
      <c r="B104" s="58">
        <v>31</v>
      </c>
      <c r="C104" s="77">
        <v>32.589509999999997</v>
      </c>
      <c r="D104" s="74">
        <v>4</v>
      </c>
      <c r="E104" s="77">
        <v>8.7198100000000007</v>
      </c>
    </row>
    <row r="105" spans="1:5">
      <c r="A105" s="64"/>
      <c r="B105" s="58">
        <v>28</v>
      </c>
      <c r="C105" s="77">
        <v>26.698090000000001</v>
      </c>
      <c r="D105" s="73">
        <v>5</v>
      </c>
      <c r="E105" s="77">
        <v>-8.7396200000000004</v>
      </c>
    </row>
    <row r="106" spans="1:5">
      <c r="A106" s="66"/>
      <c r="B106" s="58">
        <v>59</v>
      </c>
      <c r="C106" s="77">
        <v>54.462000000000003</v>
      </c>
      <c r="D106" s="74">
        <v>6</v>
      </c>
      <c r="E106" s="77">
        <v>37.876109999999997</v>
      </c>
    </row>
    <row r="107" spans="1:5">
      <c r="A107" s="64"/>
      <c r="B107" s="58">
        <v>25</v>
      </c>
      <c r="C107" s="77">
        <v>48.361400000000003</v>
      </c>
      <c r="D107" s="73">
        <v>7</v>
      </c>
      <c r="E107" s="77">
        <v>-13.396699999999999</v>
      </c>
    </row>
    <row r="108" spans="1:5">
      <c r="A108" s="66"/>
      <c r="B108" s="58">
        <v>29</v>
      </c>
      <c r="C108" s="77">
        <v>25.75168</v>
      </c>
      <c r="D108" s="74">
        <v>8</v>
      </c>
      <c r="E108" s="77">
        <v>-43.784500000000001</v>
      </c>
    </row>
    <row r="109" spans="1:5">
      <c r="A109" s="64"/>
      <c r="B109" s="58">
        <v>31</v>
      </c>
      <c r="C109" s="77">
        <v>60.98415</v>
      </c>
      <c r="D109" s="73">
        <v>9</v>
      </c>
      <c r="E109" s="77">
        <v>47.452199999999998</v>
      </c>
    </row>
    <row r="110" spans="1:5">
      <c r="A110" s="66"/>
      <c r="B110" s="58">
        <v>31</v>
      </c>
      <c r="C110" s="77">
        <v>48.969000000000001</v>
      </c>
      <c r="D110" s="74">
        <v>10</v>
      </c>
      <c r="E110" s="77">
        <v>-30.7956</v>
      </c>
    </row>
    <row r="111" spans="1:5">
      <c r="A111" s="64"/>
      <c r="B111" s="70">
        <v>39</v>
      </c>
      <c r="C111" s="77">
        <v>48.855939999999997</v>
      </c>
      <c r="D111" s="73">
        <v>11</v>
      </c>
      <c r="E111" s="77">
        <v>-0.22155</v>
      </c>
    </row>
    <row r="112" spans="1:5">
      <c r="A112" s="66" t="s">
        <v>291</v>
      </c>
      <c r="B112" s="58">
        <v>55</v>
      </c>
      <c r="C112" s="77">
        <v>23.209530000000001</v>
      </c>
      <c r="D112" s="74">
        <v>1</v>
      </c>
      <c r="E112" s="77">
        <v>23.209530000000001</v>
      </c>
    </row>
    <row r="113" spans="1:5">
      <c r="A113" s="64"/>
      <c r="B113" s="58">
        <v>28</v>
      </c>
      <c r="C113" s="77">
        <v>27.189350000000001</v>
      </c>
      <c r="D113" s="73">
        <v>2</v>
      </c>
      <c r="E113" s="77">
        <v>5.1826999999999996</v>
      </c>
    </row>
    <row r="114" spans="1:5">
      <c r="A114" s="66"/>
      <c r="B114" s="58">
        <v>28</v>
      </c>
      <c r="C114" s="77">
        <v>30.257809999999999</v>
      </c>
      <c r="D114" s="74">
        <v>3</v>
      </c>
      <c r="E114" s="77">
        <v>4.2143040000000003</v>
      </c>
    </row>
    <row r="115" spans="1:5">
      <c r="A115" s="66"/>
      <c r="B115" s="58">
        <v>35</v>
      </c>
      <c r="C115" s="77">
        <v>51.476739999999999</v>
      </c>
      <c r="D115" s="74">
        <v>5</v>
      </c>
      <c r="E115" s="77">
        <v>-1</v>
      </c>
    </row>
    <row r="116" spans="1:5">
      <c r="A116" s="64"/>
      <c r="B116" s="58">
        <v>28</v>
      </c>
      <c r="C116" s="77">
        <v>49.900129999999997</v>
      </c>
      <c r="D116" s="73">
        <v>6</v>
      </c>
      <c r="E116" s="77">
        <v>-3.24918</v>
      </c>
    </row>
    <row r="117" spans="1:5">
      <c r="A117" s="66"/>
      <c r="B117" s="58">
        <v>28</v>
      </c>
      <c r="C117" s="77">
        <v>54.640990000000002</v>
      </c>
      <c r="D117" s="74">
        <v>7</v>
      </c>
      <c r="E117" s="77">
        <v>9.4628300000000003</v>
      </c>
    </row>
    <row r="118" spans="1:5">
      <c r="A118" s="64"/>
      <c r="B118" s="58">
        <v>42</v>
      </c>
      <c r="C118" s="77">
        <v>68.176699999999997</v>
      </c>
      <c r="D118" s="73">
        <v>8</v>
      </c>
      <c r="E118" s="77">
        <v>29.841290000000001</v>
      </c>
    </row>
    <row r="119" spans="1:5">
      <c r="A119" s="66"/>
      <c r="B119" s="58">
        <v>28</v>
      </c>
      <c r="C119" s="77">
        <v>66.736750000000001</v>
      </c>
      <c r="D119" s="74">
        <v>9</v>
      </c>
      <c r="E119" s="77">
        <v>-4.5248299999999997</v>
      </c>
    </row>
    <row r="120" spans="1:5">
      <c r="A120" s="64"/>
      <c r="B120" s="58">
        <v>28</v>
      </c>
      <c r="C120" s="77">
        <v>64.433369999999996</v>
      </c>
      <c r="D120" s="73">
        <v>10</v>
      </c>
      <c r="E120" s="77">
        <v>-6.9247100000000001</v>
      </c>
    </row>
    <row r="121" spans="1:5">
      <c r="A121" s="66"/>
      <c r="B121" s="70">
        <v>189</v>
      </c>
      <c r="C121" s="77">
        <v>67.686689999999999</v>
      </c>
      <c r="D121" s="74">
        <v>11</v>
      </c>
      <c r="E121" s="77">
        <v>9.1471070000000001</v>
      </c>
    </row>
    <row r="122" spans="1:5">
      <c r="A122" s="64"/>
      <c r="B122" s="70">
        <v>28</v>
      </c>
      <c r="C122" s="77">
        <v>63.003720000000001</v>
      </c>
      <c r="D122" s="73">
        <v>12</v>
      </c>
      <c r="E122" s="77">
        <v>-14.4924</v>
      </c>
    </row>
    <row r="123" spans="1:5">
      <c r="A123" s="66"/>
      <c r="B123" s="70">
        <v>28</v>
      </c>
      <c r="C123" s="77">
        <v>64.332189999999997</v>
      </c>
      <c r="D123" s="74">
        <v>13</v>
      </c>
      <c r="E123" s="77">
        <v>3.5908199999999999</v>
      </c>
    </row>
    <row r="124" spans="1:5">
      <c r="A124" s="64"/>
      <c r="B124" s="70">
        <v>63</v>
      </c>
      <c r="C124" s="77">
        <v>76.458770000000001</v>
      </c>
      <c r="D124" s="73">
        <v>14</v>
      </c>
      <c r="E124" s="77">
        <v>33.99868</v>
      </c>
    </row>
    <row r="125" spans="1:5">
      <c r="A125" s="66"/>
      <c r="B125" s="70">
        <v>42</v>
      </c>
      <c r="C125" s="77">
        <v>75.670659999999998</v>
      </c>
      <c r="D125" s="74">
        <v>15</v>
      </c>
      <c r="E125" s="77">
        <v>-3.34781</v>
      </c>
    </row>
    <row r="126" spans="1:5">
      <c r="A126" s="64"/>
      <c r="B126" s="70">
        <v>42</v>
      </c>
      <c r="C126" s="77">
        <v>75.897239999999996</v>
      </c>
      <c r="D126" s="73">
        <v>16</v>
      </c>
      <c r="E126" s="77">
        <v>0.93131900000000001</v>
      </c>
    </row>
    <row r="127" spans="1:5">
      <c r="A127" s="66"/>
      <c r="B127" s="70">
        <v>224</v>
      </c>
      <c r="C127" s="77">
        <v>77.37903</v>
      </c>
      <c r="D127" s="74">
        <v>17</v>
      </c>
      <c r="E127" s="77">
        <v>6.1477880000000003</v>
      </c>
    </row>
    <row r="128" spans="1:5">
      <c r="A128" s="64"/>
      <c r="B128" s="70">
        <v>63</v>
      </c>
      <c r="C128" s="77">
        <v>76.982299999999995</v>
      </c>
      <c r="D128" s="73">
        <v>18</v>
      </c>
      <c r="E128" s="77">
        <v>-1.7538199999999999</v>
      </c>
    </row>
    <row r="129" spans="1:5">
      <c r="A129" s="66"/>
      <c r="B129" s="70">
        <v>42</v>
      </c>
      <c r="C129" s="77">
        <v>76.948440000000005</v>
      </c>
      <c r="D129" s="74">
        <v>19</v>
      </c>
      <c r="E129" s="77">
        <v>-0.14709</v>
      </c>
    </row>
    <row r="130" spans="1:5">
      <c r="A130" s="89"/>
      <c r="B130" s="87">
        <v>1867</v>
      </c>
      <c r="C130" s="77">
        <v>75.019139999999993</v>
      </c>
      <c r="D130" s="88">
        <v>20</v>
      </c>
      <c r="E130" s="77">
        <v>-8.3695199999999996</v>
      </c>
    </row>
    <row r="131" spans="1:5">
      <c r="A131" s="89"/>
      <c r="B131" s="87">
        <v>42</v>
      </c>
      <c r="C131" s="77">
        <v>81.183610000000002</v>
      </c>
      <c r="D131" s="88">
        <v>21</v>
      </c>
      <c r="E131" s="77">
        <v>24.67681</v>
      </c>
    </row>
    <row r="132" spans="1:5">
      <c r="A132" s="64" t="s">
        <v>292</v>
      </c>
      <c r="B132" s="58">
        <v>88</v>
      </c>
      <c r="C132" s="77">
        <v>25.31307</v>
      </c>
      <c r="D132" s="73">
        <v>1</v>
      </c>
      <c r="E132" s="77">
        <v>25.31307</v>
      </c>
    </row>
    <row r="133" spans="1:5">
      <c r="A133" s="64"/>
      <c r="B133" s="58">
        <v>77</v>
      </c>
      <c r="C133" s="77">
        <v>35.266959999999997</v>
      </c>
      <c r="D133" s="73">
        <v>3</v>
      </c>
      <c r="E133" s="77">
        <v>-1</v>
      </c>
    </row>
    <row r="134" spans="1:5">
      <c r="A134" s="66"/>
      <c r="B134" s="58">
        <v>154</v>
      </c>
      <c r="C134" s="77">
        <v>60.439390000000003</v>
      </c>
      <c r="D134" s="74">
        <v>4</v>
      </c>
      <c r="E134" s="77">
        <v>38.88653</v>
      </c>
    </row>
    <row r="135" spans="1:5">
      <c r="A135" s="64"/>
      <c r="B135" s="58">
        <v>140</v>
      </c>
      <c r="C135" s="77">
        <v>54.17765</v>
      </c>
      <c r="D135" s="73">
        <v>5</v>
      </c>
      <c r="E135" s="77">
        <v>-15.828200000000001</v>
      </c>
    </row>
    <row r="136" spans="1:5">
      <c r="A136" s="66"/>
      <c r="B136" s="58">
        <v>126</v>
      </c>
      <c r="C136" s="77">
        <v>42.774299999999997</v>
      </c>
      <c r="D136" s="74">
        <v>6</v>
      </c>
      <c r="E136" s="77">
        <v>-24.885999999999999</v>
      </c>
    </row>
    <row r="137" spans="1:5">
      <c r="A137" s="64"/>
      <c r="B137" s="58">
        <v>280</v>
      </c>
      <c r="C137" s="77">
        <v>63.590229999999998</v>
      </c>
      <c r="D137" s="73">
        <v>7</v>
      </c>
      <c r="E137" s="77">
        <v>36.375129999999999</v>
      </c>
    </row>
    <row r="138" spans="1:5">
      <c r="A138" s="66"/>
      <c r="B138" s="58">
        <v>182</v>
      </c>
      <c r="C138" s="77">
        <v>58.570419999999999</v>
      </c>
      <c r="D138" s="74">
        <v>8</v>
      </c>
      <c r="E138" s="77">
        <v>-13.787000000000001</v>
      </c>
    </row>
    <row r="139" spans="1:5">
      <c r="A139" s="64"/>
      <c r="B139" s="58">
        <v>168</v>
      </c>
      <c r="C139" s="77">
        <v>60.34713</v>
      </c>
      <c r="D139" s="73">
        <v>9</v>
      </c>
      <c r="E139" s="77">
        <v>4.2885059999999999</v>
      </c>
    </row>
    <row r="140" spans="1:5">
      <c r="A140" s="64"/>
      <c r="B140" s="58">
        <v>147</v>
      </c>
      <c r="C140" s="77">
        <v>78.183189999999996</v>
      </c>
      <c r="D140" s="73">
        <v>12</v>
      </c>
      <c r="E140" s="77">
        <v>-1</v>
      </c>
    </row>
    <row r="141" spans="1:5">
      <c r="A141" s="66" t="s">
        <v>293</v>
      </c>
      <c r="B141" s="58">
        <v>56</v>
      </c>
      <c r="C141" s="77">
        <v>25.537949999999999</v>
      </c>
      <c r="D141" s="74">
        <v>2</v>
      </c>
      <c r="E141" s="77">
        <v>-1</v>
      </c>
    </row>
    <row r="142" spans="1:5">
      <c r="A142" s="64"/>
      <c r="B142" s="58">
        <v>84</v>
      </c>
      <c r="C142" s="77">
        <v>54.883279999999999</v>
      </c>
      <c r="D142" s="73">
        <v>3</v>
      </c>
      <c r="E142" s="77">
        <v>39.409790000000001</v>
      </c>
    </row>
    <row r="143" spans="1:5">
      <c r="A143" s="64"/>
      <c r="B143" s="58">
        <v>62</v>
      </c>
      <c r="C143" s="77">
        <v>49.21358</v>
      </c>
      <c r="D143" s="73">
        <v>5</v>
      </c>
      <c r="E143" s="77">
        <v>-1</v>
      </c>
    </row>
    <row r="144" spans="1:5">
      <c r="A144" s="66"/>
      <c r="B144" s="58">
        <v>106</v>
      </c>
      <c r="C144" s="77">
        <v>58.914110000000001</v>
      </c>
      <c r="D144" s="74">
        <v>6</v>
      </c>
      <c r="E144" s="77">
        <v>19.100629999999999</v>
      </c>
    </row>
    <row r="145" spans="1:5">
      <c r="A145" s="64"/>
      <c r="B145" s="58">
        <v>63</v>
      </c>
      <c r="C145" s="77">
        <v>64.387450000000001</v>
      </c>
      <c r="D145" s="73">
        <v>7</v>
      </c>
      <c r="E145" s="77">
        <v>13.321709999999999</v>
      </c>
    </row>
    <row r="146" spans="1:5">
      <c r="A146" s="66"/>
      <c r="B146" s="58">
        <v>125</v>
      </c>
      <c r="C146" s="77">
        <v>71.00188</v>
      </c>
      <c r="D146" s="74">
        <v>8</v>
      </c>
      <c r="E146" s="77">
        <v>18.573309999999999</v>
      </c>
    </row>
    <row r="147" spans="1:5">
      <c r="A147" s="64"/>
      <c r="B147" s="58">
        <v>218</v>
      </c>
      <c r="C147" s="77">
        <v>73.544420000000002</v>
      </c>
      <c r="D147" s="73">
        <v>9</v>
      </c>
      <c r="E147" s="77">
        <v>8.7679410000000004</v>
      </c>
    </row>
    <row r="148" spans="1:5">
      <c r="A148" s="66"/>
      <c r="B148" s="58">
        <v>147</v>
      </c>
      <c r="C148" s="77">
        <v>81.445970000000003</v>
      </c>
      <c r="D148" s="74">
        <v>10</v>
      </c>
      <c r="E148" s="77">
        <v>29.867249999999999</v>
      </c>
    </row>
    <row r="149" spans="1:5">
      <c r="A149" s="64" t="s">
        <v>294</v>
      </c>
      <c r="B149" s="58">
        <v>28</v>
      </c>
      <c r="C149" s="77">
        <v>24.177</v>
      </c>
      <c r="D149" s="74">
        <v>4</v>
      </c>
      <c r="E149" s="77">
        <v>-1</v>
      </c>
    </row>
    <row r="150" spans="1:5">
      <c r="A150" s="64"/>
      <c r="B150" s="58">
        <v>245</v>
      </c>
      <c r="C150" s="77">
        <v>10.923</v>
      </c>
      <c r="D150" s="73">
        <v>5</v>
      </c>
      <c r="E150" s="77">
        <v>-17.480399999999999</v>
      </c>
    </row>
    <row r="151" spans="1:5">
      <c r="A151" s="66"/>
      <c r="B151" s="58">
        <v>59</v>
      </c>
      <c r="C151" s="77">
        <v>25.657</v>
      </c>
      <c r="D151" s="74">
        <v>6</v>
      </c>
      <c r="E151" s="77">
        <v>16.540040000000001</v>
      </c>
    </row>
    <row r="152" spans="1:5">
      <c r="A152" s="64"/>
      <c r="B152" s="58">
        <v>77</v>
      </c>
      <c r="C152" s="77">
        <v>29.498999999999999</v>
      </c>
      <c r="D152" s="73">
        <v>7</v>
      </c>
      <c r="E152" s="77">
        <v>5.168107</v>
      </c>
    </row>
    <row r="153" spans="1:5">
      <c r="A153" s="66"/>
      <c r="B153" s="70">
        <v>58</v>
      </c>
      <c r="C153" s="77">
        <v>29.957999999999998</v>
      </c>
      <c r="D153" s="74">
        <v>10</v>
      </c>
      <c r="E153" s="77">
        <v>-1</v>
      </c>
    </row>
    <row r="154" spans="1:5">
      <c r="A154" s="64" t="s">
        <v>295</v>
      </c>
      <c r="B154" s="58">
        <v>56</v>
      </c>
      <c r="C154" s="77">
        <v>26.53933</v>
      </c>
      <c r="D154" s="73">
        <v>1</v>
      </c>
      <c r="E154" s="77">
        <v>26.53933</v>
      </c>
    </row>
    <row r="155" spans="1:5">
      <c r="A155" s="66"/>
      <c r="B155" s="58">
        <v>27</v>
      </c>
      <c r="C155" s="77">
        <v>37.726260000000003</v>
      </c>
      <c r="D155" s="74">
        <v>2</v>
      </c>
      <c r="E155" s="77">
        <v>15.22846</v>
      </c>
    </row>
    <row r="156" spans="1:5">
      <c r="A156" s="64"/>
      <c r="B156" s="58">
        <v>29</v>
      </c>
      <c r="C156" s="77">
        <v>46.950189999999999</v>
      </c>
      <c r="D156" s="73">
        <v>3</v>
      </c>
      <c r="E156" s="77">
        <v>14.811909999999999</v>
      </c>
    </row>
    <row r="157" spans="1:5">
      <c r="A157" s="66"/>
      <c r="B157" s="58">
        <v>59</v>
      </c>
      <c r="C157" s="77">
        <v>45.981969999999997</v>
      </c>
      <c r="D157" s="74">
        <v>4</v>
      </c>
      <c r="E157" s="77">
        <v>-1.82511</v>
      </c>
    </row>
    <row r="158" spans="1:5">
      <c r="A158" s="64"/>
      <c r="B158" s="58">
        <v>21</v>
      </c>
      <c r="C158" s="77">
        <v>63.590240000000001</v>
      </c>
      <c r="D158" s="73">
        <v>5</v>
      </c>
      <c r="E158" s="77">
        <v>32.597029999999997</v>
      </c>
    </row>
    <row r="159" spans="1:5">
      <c r="A159" s="66"/>
      <c r="B159" s="58">
        <v>31</v>
      </c>
      <c r="C159" s="77">
        <v>64.532820000000001</v>
      </c>
      <c r="D159" s="74">
        <v>6</v>
      </c>
      <c r="E159" s="77">
        <v>2.588803</v>
      </c>
    </row>
    <row r="160" spans="1:5">
      <c r="A160" s="66"/>
      <c r="B160" s="58">
        <v>35</v>
      </c>
      <c r="C160" s="77">
        <v>69.807130000000001</v>
      </c>
      <c r="D160" s="74">
        <v>8</v>
      </c>
      <c r="E160" s="77">
        <v>-1</v>
      </c>
    </row>
    <row r="161" spans="1:5">
      <c r="A161" s="64"/>
      <c r="B161" s="58">
        <v>28</v>
      </c>
      <c r="C161" s="77">
        <v>67.112949999999998</v>
      </c>
      <c r="D161" s="73">
        <v>9</v>
      </c>
      <c r="E161" s="77">
        <v>-8.9232399999999998</v>
      </c>
    </row>
    <row r="162" spans="1:5">
      <c r="A162" s="66"/>
      <c r="B162" s="58">
        <v>42</v>
      </c>
      <c r="C162" s="77">
        <v>58.535299999999999</v>
      </c>
      <c r="D162" s="74">
        <v>10</v>
      </c>
      <c r="E162" s="77">
        <v>-26.0822</v>
      </c>
    </row>
    <row r="163" spans="1:5">
      <c r="A163" s="64"/>
      <c r="B163" s="70">
        <v>35</v>
      </c>
      <c r="C163" s="77">
        <v>61.696210000000001</v>
      </c>
      <c r="D163" s="73">
        <v>11</v>
      </c>
      <c r="E163" s="77">
        <v>7.6231410000000004</v>
      </c>
    </row>
    <row r="164" spans="1:5">
      <c r="A164" s="66"/>
      <c r="B164" s="70">
        <v>28</v>
      </c>
      <c r="C164" s="77">
        <v>62.145249999999997</v>
      </c>
      <c r="D164" s="74">
        <v>12</v>
      </c>
      <c r="E164" s="77">
        <v>1.1723079999999999</v>
      </c>
    </row>
    <row r="165" spans="1:5">
      <c r="A165" s="64"/>
      <c r="B165" s="70">
        <v>31</v>
      </c>
      <c r="C165" s="77">
        <v>68.912379999999999</v>
      </c>
      <c r="D165" s="73">
        <v>13</v>
      </c>
      <c r="E165" s="77">
        <v>17.876580000000001</v>
      </c>
    </row>
    <row r="166" spans="1:5">
      <c r="A166" s="66"/>
      <c r="B166" s="70">
        <v>273</v>
      </c>
      <c r="C166" s="77">
        <v>70.346620000000001</v>
      </c>
      <c r="D166" s="74">
        <v>14</v>
      </c>
      <c r="E166" s="77">
        <v>4.6135429999999999</v>
      </c>
    </row>
    <row r="167" spans="1:5">
      <c r="A167" s="64"/>
      <c r="B167" s="70">
        <v>59</v>
      </c>
      <c r="C167" s="77">
        <v>71.990700000000004</v>
      </c>
      <c r="D167" s="73">
        <v>15</v>
      </c>
      <c r="E167" s="77">
        <v>5.5443259999999999</v>
      </c>
    </row>
    <row r="168" spans="1:5">
      <c r="A168" s="66"/>
      <c r="B168" s="70">
        <v>49</v>
      </c>
      <c r="C168" s="77">
        <v>74.701220000000006</v>
      </c>
      <c r="D168" s="74">
        <v>16</v>
      </c>
      <c r="E168" s="77">
        <v>9.6772069999999992</v>
      </c>
    </row>
    <row r="169" spans="1:5">
      <c r="A169" s="66"/>
      <c r="B169" s="70">
        <v>92</v>
      </c>
      <c r="C169" s="77">
        <v>74.624269999999996</v>
      </c>
      <c r="D169" s="74">
        <v>18</v>
      </c>
      <c r="E169" s="77">
        <v>-1</v>
      </c>
    </row>
    <row r="170" spans="1:5">
      <c r="A170" s="64"/>
      <c r="B170" s="70">
        <v>49</v>
      </c>
      <c r="C170" s="77">
        <v>73.169709999999995</v>
      </c>
      <c r="D170" s="73">
        <v>19</v>
      </c>
      <c r="E170" s="77">
        <v>-5.7320799999999998</v>
      </c>
    </row>
    <row r="171" spans="1:5">
      <c r="A171" s="64"/>
      <c r="B171" s="79">
        <v>50</v>
      </c>
      <c r="C171" s="77">
        <v>76.619749999999996</v>
      </c>
      <c r="D171" s="73">
        <v>21</v>
      </c>
      <c r="E171" s="77">
        <v>-1</v>
      </c>
    </row>
    <row r="172" spans="1:5">
      <c r="A172" s="66"/>
      <c r="B172" s="67">
        <v>216</v>
      </c>
      <c r="C172" s="77">
        <v>70.221140000000005</v>
      </c>
      <c r="D172" s="74">
        <v>22</v>
      </c>
      <c r="E172" s="77">
        <v>-27.367599999999999</v>
      </c>
    </row>
    <row r="173" spans="1:5">
      <c r="A173" s="89"/>
      <c r="B173" s="90">
        <v>1647</v>
      </c>
      <c r="C173" s="77">
        <v>31.793990000000001</v>
      </c>
      <c r="D173" s="88">
        <v>23</v>
      </c>
      <c r="E173" s="77">
        <v>-129.042</v>
      </c>
    </row>
    <row r="174" spans="1:5">
      <c r="A174" s="89"/>
      <c r="B174" s="90">
        <v>31</v>
      </c>
      <c r="C174" s="77">
        <v>69.879499999999993</v>
      </c>
      <c r="D174" s="88">
        <v>24</v>
      </c>
      <c r="E174" s="77">
        <v>55.838940000000001</v>
      </c>
    </row>
    <row r="175" spans="1:5">
      <c r="A175" s="86"/>
      <c r="B175" s="90">
        <v>37</v>
      </c>
      <c r="C175" s="77">
        <v>66.113290000000006</v>
      </c>
      <c r="D175" s="88">
        <v>25</v>
      </c>
      <c r="E175" s="77">
        <v>-12.5038</v>
      </c>
    </row>
    <row r="176" spans="1:5">
      <c r="A176" s="64" t="s">
        <v>296</v>
      </c>
      <c r="B176" s="77">
        <v>27</v>
      </c>
      <c r="C176" s="77">
        <v>11.842750000000001</v>
      </c>
      <c r="D176" s="11">
        <v>1</v>
      </c>
      <c r="E176" s="77">
        <v>11.842750000000001</v>
      </c>
    </row>
    <row r="177" spans="1:5">
      <c r="A177" s="64"/>
      <c r="B177" s="77">
        <v>28</v>
      </c>
      <c r="C177" s="77">
        <v>36.236510000000003</v>
      </c>
      <c r="D177" s="11">
        <v>4</v>
      </c>
      <c r="E177" s="77">
        <v>-1</v>
      </c>
    </row>
    <row r="178" spans="1:5">
      <c r="A178" s="64"/>
      <c r="B178" s="77">
        <v>28</v>
      </c>
      <c r="C178" s="77">
        <v>24.450040000000001</v>
      </c>
      <c r="D178" s="11">
        <v>6</v>
      </c>
      <c r="E178" s="77">
        <v>-1</v>
      </c>
    </row>
    <row r="179" spans="1:5">
      <c r="A179" s="64"/>
      <c r="B179" s="77">
        <v>77</v>
      </c>
      <c r="C179" s="77">
        <v>27.288409999999999</v>
      </c>
      <c r="D179" s="11">
        <v>10</v>
      </c>
      <c r="E179" s="77">
        <v>-1</v>
      </c>
    </row>
    <row r="180" spans="1:5">
      <c r="A180" s="64"/>
      <c r="B180" s="77">
        <v>35</v>
      </c>
      <c r="C180" s="77">
        <v>37.354880000000001</v>
      </c>
      <c r="D180" s="11">
        <v>12</v>
      </c>
      <c r="E180" s="77">
        <v>-1</v>
      </c>
    </row>
    <row r="181" spans="1:5">
      <c r="A181" s="66"/>
      <c r="B181" s="77">
        <v>63</v>
      </c>
      <c r="C181" s="77">
        <v>32.695099999999996</v>
      </c>
      <c r="D181" s="11">
        <v>13</v>
      </c>
      <c r="E181" s="77">
        <v>-7.4383900000000001</v>
      </c>
    </row>
    <row r="182" spans="1:5">
      <c r="A182" s="64"/>
      <c r="B182" s="77">
        <v>40</v>
      </c>
      <c r="C182" s="77">
        <v>31.573799999999999</v>
      </c>
      <c r="D182" s="11">
        <v>14</v>
      </c>
      <c r="E182" s="77">
        <v>-3.0693000000000001</v>
      </c>
    </row>
    <row r="183" spans="1:5">
      <c r="A183" s="64"/>
      <c r="B183" s="77">
        <v>93</v>
      </c>
      <c r="C183" s="77">
        <v>25.371089999999999</v>
      </c>
      <c r="D183" s="11">
        <v>18</v>
      </c>
      <c r="E183" s="77">
        <v>-1</v>
      </c>
    </row>
    <row r="184" spans="1:5">
      <c r="A184" s="64"/>
      <c r="B184" s="77">
        <v>28</v>
      </c>
      <c r="C184" s="77">
        <v>31.401039999999998</v>
      </c>
      <c r="D184" s="11">
        <v>21</v>
      </c>
      <c r="E184" s="77">
        <v>-1</v>
      </c>
    </row>
    <row r="185" spans="1:5">
      <c r="A185" s="66"/>
      <c r="B185" s="77">
        <v>67</v>
      </c>
      <c r="C185" s="77">
        <v>31.10492</v>
      </c>
      <c r="D185" s="11">
        <v>22</v>
      </c>
      <c r="E185" s="77">
        <v>-0.43167</v>
      </c>
    </row>
    <row r="186" spans="1:5">
      <c r="A186" s="64"/>
      <c r="B186" s="77">
        <v>31</v>
      </c>
      <c r="C186" s="77">
        <v>38.47052</v>
      </c>
      <c r="D186" s="11">
        <v>23</v>
      </c>
      <c r="E186" s="77">
        <v>10.691050000000001</v>
      </c>
    </row>
    <row r="187" spans="1:5">
      <c r="A187" s="64"/>
      <c r="B187" s="77">
        <v>168</v>
      </c>
      <c r="C187" s="77">
        <v>33.276150000000001</v>
      </c>
      <c r="D187" s="11">
        <v>25</v>
      </c>
      <c r="E187" s="77">
        <v>-1</v>
      </c>
    </row>
    <row r="188" spans="1:5">
      <c r="A188" s="66"/>
      <c r="B188" s="77">
        <v>49</v>
      </c>
      <c r="C188" s="77">
        <v>38.018909999999998</v>
      </c>
      <c r="D188" s="11">
        <v>26</v>
      </c>
      <c r="E188" s="77">
        <v>7.1080350000000001</v>
      </c>
    </row>
    <row r="189" spans="1:5">
      <c r="A189" s="66"/>
      <c r="B189" s="77">
        <v>182</v>
      </c>
      <c r="C189" s="77">
        <v>25.282699999999998</v>
      </c>
      <c r="D189" s="11">
        <v>28</v>
      </c>
      <c r="E189" s="77">
        <v>-1</v>
      </c>
    </row>
    <row r="190" spans="1:5">
      <c r="A190" s="64"/>
      <c r="B190" s="77">
        <v>196</v>
      </c>
      <c r="C190" s="77">
        <v>27.368079999999999</v>
      </c>
      <c r="D190" s="11">
        <v>29</v>
      </c>
      <c r="E190" s="77">
        <v>2.7910330000000001</v>
      </c>
    </row>
    <row r="191" spans="1:5">
      <c r="A191" s="66" t="s">
        <v>297</v>
      </c>
      <c r="B191" s="58">
        <v>38</v>
      </c>
      <c r="C191" s="77">
        <v>38.236710000000002</v>
      </c>
      <c r="D191" s="74">
        <v>1</v>
      </c>
      <c r="E191" s="77">
        <v>18.111660000000001</v>
      </c>
    </row>
    <row r="192" spans="1:5">
      <c r="A192" s="64"/>
      <c r="B192" s="58">
        <v>75</v>
      </c>
      <c r="C192" s="77">
        <v>51.624200000000002</v>
      </c>
      <c r="D192" s="73">
        <v>2</v>
      </c>
      <c r="E192" s="77">
        <v>29.86533</v>
      </c>
    </row>
    <row r="193" spans="1:5">
      <c r="A193" s="66"/>
      <c r="B193" s="58">
        <v>63</v>
      </c>
      <c r="C193" s="77">
        <v>37.580509999999997</v>
      </c>
      <c r="D193" s="74">
        <v>3</v>
      </c>
      <c r="E193" s="77">
        <v>-9.8582699999999992</v>
      </c>
    </row>
    <row r="194" spans="1:5">
      <c r="A194" s="64"/>
      <c r="B194" s="58">
        <v>24</v>
      </c>
      <c r="C194" s="77">
        <v>26.607530000000001</v>
      </c>
      <c r="D194" s="73">
        <v>4</v>
      </c>
      <c r="E194" s="77">
        <v>-16.322600000000001</v>
      </c>
    </row>
    <row r="195" spans="1:5">
      <c r="A195" s="66"/>
      <c r="B195" s="58">
        <v>59</v>
      </c>
      <c r="C195" s="77">
        <v>31.963460000000001</v>
      </c>
      <c r="D195" s="74">
        <v>5</v>
      </c>
      <c r="E195" s="77">
        <v>7.2976549999999998</v>
      </c>
    </row>
    <row r="196" spans="1:5">
      <c r="A196" s="64"/>
      <c r="B196" s="58">
        <v>109</v>
      </c>
      <c r="C196" s="77">
        <v>47.918999999999997</v>
      </c>
      <c r="D196" s="73">
        <v>6</v>
      </c>
      <c r="E196" s="77">
        <v>23.451419999999999</v>
      </c>
    </row>
    <row r="197" spans="1:5">
      <c r="A197" s="66"/>
      <c r="B197" s="58">
        <v>118</v>
      </c>
      <c r="C197" s="77">
        <v>38.650449999999999</v>
      </c>
      <c r="D197" s="74">
        <v>7</v>
      </c>
      <c r="E197" s="77">
        <v>-17.796399999999998</v>
      </c>
    </row>
    <row r="198" spans="1:5">
      <c r="A198" s="64" t="s">
        <v>298</v>
      </c>
      <c r="B198" s="51">
        <v>35</v>
      </c>
      <c r="C198" s="77">
        <v>2.7583069999999998</v>
      </c>
      <c r="D198" s="73">
        <v>1</v>
      </c>
      <c r="E198" s="77">
        <v>2.7583069999999998</v>
      </c>
    </row>
    <row r="199" spans="1:5">
      <c r="A199" s="66"/>
      <c r="B199" s="71">
        <v>28</v>
      </c>
      <c r="C199" s="77">
        <v>83.655670000000001</v>
      </c>
      <c r="D199" s="74">
        <v>2</v>
      </c>
      <c r="E199" s="77">
        <v>83.192059999999998</v>
      </c>
    </row>
    <row r="200" spans="1:5">
      <c r="A200" s="64"/>
      <c r="B200" s="71">
        <v>28</v>
      </c>
      <c r="C200" s="77">
        <v>89.502489999999995</v>
      </c>
      <c r="D200" s="73">
        <v>3</v>
      </c>
      <c r="E200" s="77">
        <v>35.772759999999998</v>
      </c>
    </row>
    <row r="201" spans="1:5">
      <c r="A201" s="66"/>
      <c r="B201" s="71">
        <v>48</v>
      </c>
      <c r="C201" s="77">
        <v>90.753590000000003</v>
      </c>
      <c r="D201" s="74">
        <v>4</v>
      </c>
      <c r="E201" s="77">
        <v>11.918060000000001</v>
      </c>
    </row>
    <row r="202" spans="1:5">
      <c r="A202" s="66"/>
      <c r="B202" s="52">
        <v>46</v>
      </c>
      <c r="C202" s="77">
        <v>97.863789999999995</v>
      </c>
      <c r="D202" s="74">
        <v>6</v>
      </c>
      <c r="E202" s="77">
        <v>-1</v>
      </c>
    </row>
    <row r="203" spans="1:5">
      <c r="A203" s="64" t="s">
        <v>299</v>
      </c>
      <c r="B203" s="77">
        <v>35</v>
      </c>
      <c r="C203" s="77">
        <v>29.728059999999999</v>
      </c>
      <c r="D203" s="14">
        <v>3</v>
      </c>
      <c r="E203" s="77">
        <v>-1</v>
      </c>
    </row>
    <row r="204" spans="1:5">
      <c r="A204" s="64"/>
      <c r="B204" s="77">
        <v>35</v>
      </c>
      <c r="C204" s="77">
        <v>55.476149999999997</v>
      </c>
      <c r="D204" s="14">
        <v>7</v>
      </c>
      <c r="E204" s="77">
        <v>-1</v>
      </c>
    </row>
    <row r="205" spans="1:5">
      <c r="A205" s="64"/>
      <c r="B205" s="77">
        <v>21</v>
      </c>
      <c r="C205" s="77">
        <v>30.736740000000001</v>
      </c>
      <c r="D205" s="11">
        <v>9</v>
      </c>
      <c r="E205" s="77">
        <v>-1</v>
      </c>
    </row>
    <row r="206" spans="1:5">
      <c r="A206" s="64"/>
      <c r="B206" s="77">
        <v>133</v>
      </c>
      <c r="C206" s="77">
        <v>66.863709999999998</v>
      </c>
      <c r="D206" s="11">
        <v>12</v>
      </c>
      <c r="E206" s="77">
        <v>-1</v>
      </c>
    </row>
    <row r="207" spans="1:5">
      <c r="A207" s="64"/>
      <c r="B207" s="77">
        <v>168</v>
      </c>
      <c r="C207" s="77">
        <v>44.102069999999998</v>
      </c>
      <c r="D207" s="11">
        <v>12</v>
      </c>
      <c r="E207" s="77">
        <v>-1</v>
      </c>
    </row>
    <row r="208" spans="1:5">
      <c r="A208" s="64"/>
      <c r="B208" s="77">
        <v>35</v>
      </c>
      <c r="C208" s="77">
        <v>45.525179999999999</v>
      </c>
      <c r="D208" s="11">
        <v>13</v>
      </c>
      <c r="E208" s="77">
        <v>2.545912</v>
      </c>
    </row>
    <row r="209" spans="1:5">
      <c r="A209" s="66"/>
      <c r="B209" s="77">
        <v>55</v>
      </c>
      <c r="C209" s="77">
        <v>66.141620000000003</v>
      </c>
      <c r="D209" s="11">
        <v>14</v>
      </c>
      <c r="E209" s="77">
        <v>37.845820000000003</v>
      </c>
    </row>
    <row r="210" spans="1:5">
      <c r="A210" s="66"/>
      <c r="B210" s="77">
        <v>63</v>
      </c>
      <c r="C210" s="77">
        <v>68.262559999999993</v>
      </c>
      <c r="D210" s="11">
        <v>17</v>
      </c>
      <c r="E210" s="77">
        <v>-1</v>
      </c>
    </row>
    <row r="211" spans="1:5">
      <c r="A211" s="64" t="s">
        <v>300</v>
      </c>
      <c r="B211" s="65">
        <v>63</v>
      </c>
      <c r="C211" s="80">
        <v>56.692909999999998</v>
      </c>
      <c r="D211" s="73">
        <v>16</v>
      </c>
      <c r="E211" s="80">
        <v>56.692909999999998</v>
      </c>
    </row>
    <row r="212" spans="1:5">
      <c r="A212" s="66" t="s">
        <v>301</v>
      </c>
      <c r="B212" s="58">
        <v>35</v>
      </c>
      <c r="C212" s="77">
        <v>-1.8023800000000001</v>
      </c>
      <c r="D212" s="74">
        <v>1</v>
      </c>
      <c r="E212" s="77">
        <v>-1.8023800000000001</v>
      </c>
    </row>
    <row r="213" spans="1:5">
      <c r="A213" s="64"/>
      <c r="B213" s="58">
        <v>35</v>
      </c>
      <c r="C213" s="77">
        <v>48.177610000000001</v>
      </c>
      <c r="D213" s="73">
        <v>2</v>
      </c>
      <c r="E213" s="77">
        <v>49.095109999999998</v>
      </c>
    </row>
    <row r="214" spans="1:5">
      <c r="A214" s="66" t="s">
        <v>302</v>
      </c>
      <c r="B214" s="58">
        <v>43</v>
      </c>
      <c r="C214" s="77">
        <v>15.89838</v>
      </c>
      <c r="D214" s="74">
        <v>1</v>
      </c>
      <c r="E214" s="77">
        <v>15.89838</v>
      </c>
    </row>
    <row r="215" spans="1:5">
      <c r="A215" s="64"/>
      <c r="B215" s="58">
        <v>147</v>
      </c>
      <c r="C215" s="77">
        <v>34.097670000000001</v>
      </c>
      <c r="D215" s="73">
        <v>2</v>
      </c>
      <c r="E215" s="77">
        <v>21.63964</v>
      </c>
    </row>
    <row r="216" spans="1:5">
      <c r="A216" s="66"/>
      <c r="B216" s="58">
        <v>62</v>
      </c>
      <c r="C216" s="77">
        <v>32.640700000000002</v>
      </c>
      <c r="D216" s="74">
        <v>3</v>
      </c>
      <c r="E216" s="77">
        <v>-2.2108099999999999</v>
      </c>
    </row>
    <row r="217" spans="1:5">
      <c r="A217" s="64"/>
      <c r="B217" s="58">
        <v>116</v>
      </c>
      <c r="C217" s="77">
        <v>50.436529999999998</v>
      </c>
      <c r="D217" s="73">
        <v>4</v>
      </c>
      <c r="E217" s="77">
        <v>26.419260000000001</v>
      </c>
    </row>
    <row r="218" spans="1:5">
      <c r="A218" s="66"/>
      <c r="B218" s="58">
        <v>207</v>
      </c>
      <c r="C218" s="77">
        <v>38.233130000000003</v>
      </c>
      <c r="D218" s="74">
        <v>5</v>
      </c>
      <c r="E218" s="77">
        <v>-24.6218</v>
      </c>
    </row>
    <row r="219" spans="1:5">
      <c r="A219" s="64" t="s">
        <v>303</v>
      </c>
      <c r="B219" s="58">
        <v>36</v>
      </c>
      <c r="C219" s="77">
        <v>17.83681</v>
      </c>
      <c r="D219" s="19">
        <v>1</v>
      </c>
      <c r="E219" s="77">
        <v>17.83681</v>
      </c>
    </row>
    <row r="220" spans="1:5">
      <c r="A220" s="64"/>
      <c r="B220" s="58">
        <v>62</v>
      </c>
      <c r="C220" s="77">
        <v>58.785919999999997</v>
      </c>
      <c r="D220" s="19">
        <v>4</v>
      </c>
      <c r="E220" s="84">
        <v>-1</v>
      </c>
    </row>
    <row r="221" spans="1:5">
      <c r="A221" s="64"/>
      <c r="B221" s="58">
        <v>231</v>
      </c>
      <c r="C221" s="77">
        <v>37.498840000000001</v>
      </c>
      <c r="D221" s="11">
        <v>5</v>
      </c>
      <c r="E221" s="77">
        <v>-51.65</v>
      </c>
    </row>
    <row r="222" spans="1:5">
      <c r="A222" s="66"/>
      <c r="B222" s="58">
        <v>78</v>
      </c>
      <c r="C222" s="77">
        <v>81.520650000000003</v>
      </c>
      <c r="D222" s="11">
        <v>6</v>
      </c>
      <c r="E222" s="77">
        <v>70.433580000000006</v>
      </c>
    </row>
    <row r="223" spans="1:5">
      <c r="A223" s="64"/>
      <c r="B223" s="58">
        <v>31</v>
      </c>
      <c r="C223" s="77">
        <v>83.578540000000004</v>
      </c>
      <c r="D223" s="11">
        <v>7</v>
      </c>
      <c r="E223" s="77">
        <v>11.13616</v>
      </c>
    </row>
    <row r="224" spans="1:5">
      <c r="A224" s="66"/>
      <c r="B224" s="58">
        <v>223</v>
      </c>
      <c r="C224" s="77">
        <v>68.622069999999994</v>
      </c>
      <c r="D224" s="11">
        <v>8</v>
      </c>
      <c r="E224" s="77">
        <v>-91.078800000000001</v>
      </c>
    </row>
    <row r="225" spans="1:5">
      <c r="A225" s="64"/>
      <c r="B225" s="58">
        <v>47</v>
      </c>
      <c r="C225" s="77">
        <v>80.055319999999995</v>
      </c>
      <c r="D225" s="11">
        <v>9</v>
      </c>
      <c r="E225" s="77">
        <v>36.43723</v>
      </c>
    </row>
    <row r="226" spans="1:5">
      <c r="A226" s="66"/>
      <c r="B226" s="58">
        <v>48</v>
      </c>
      <c r="C226" s="77">
        <v>83.872389999999996</v>
      </c>
      <c r="D226" s="11">
        <v>9</v>
      </c>
      <c r="E226" s="77">
        <v>19.138290000000001</v>
      </c>
    </row>
    <row r="227" spans="1:5">
      <c r="A227" s="64" t="s">
        <v>304</v>
      </c>
      <c r="B227" s="58">
        <v>168</v>
      </c>
      <c r="C227" s="77">
        <v>25.683420000000002</v>
      </c>
      <c r="D227" s="73">
        <v>1</v>
      </c>
      <c r="E227" s="77">
        <v>25.683420000000002</v>
      </c>
    </row>
    <row r="228" spans="1:5">
      <c r="A228" s="66"/>
      <c r="B228" s="58">
        <v>28</v>
      </c>
      <c r="C228" s="77">
        <v>50.694369999999999</v>
      </c>
      <c r="D228" s="74">
        <v>1</v>
      </c>
      <c r="E228" s="77">
        <v>33.654609999999998</v>
      </c>
    </row>
    <row r="229" spans="1:5">
      <c r="A229" s="64"/>
      <c r="B229" s="58">
        <v>49</v>
      </c>
      <c r="C229" s="77">
        <v>61.875300000000003</v>
      </c>
      <c r="D229" s="73">
        <v>2</v>
      </c>
      <c r="E229" s="77">
        <v>22.676780000000001</v>
      </c>
    </row>
    <row r="230" spans="1:5">
      <c r="A230" s="66"/>
      <c r="B230" s="58">
        <v>66</v>
      </c>
      <c r="C230" s="77">
        <v>75.388400000000004</v>
      </c>
      <c r="D230" s="74">
        <v>3</v>
      </c>
      <c r="E230" s="77">
        <v>35.444470000000003</v>
      </c>
    </row>
    <row r="231" spans="1:5">
      <c r="A231" s="64"/>
      <c r="B231" s="58">
        <v>52</v>
      </c>
      <c r="C231" s="77">
        <v>85.5047</v>
      </c>
      <c r="D231" s="73">
        <v>4</v>
      </c>
      <c r="E231" s="77">
        <v>41.10378</v>
      </c>
    </row>
    <row r="232" spans="1:5">
      <c r="A232" s="66" t="s">
        <v>305</v>
      </c>
      <c r="B232" s="58">
        <v>120</v>
      </c>
      <c r="C232" s="77">
        <v>18.44322</v>
      </c>
      <c r="D232" s="74">
        <v>1</v>
      </c>
      <c r="E232" s="77">
        <v>18.44322</v>
      </c>
    </row>
    <row r="233" spans="1:5">
      <c r="A233" s="66"/>
      <c r="B233" s="58">
        <v>140</v>
      </c>
      <c r="C233" s="77">
        <v>16.767530000000001</v>
      </c>
      <c r="D233" s="74">
        <v>3</v>
      </c>
      <c r="E233" s="77">
        <v>-1</v>
      </c>
    </row>
    <row r="234" spans="1:5">
      <c r="A234" s="64"/>
      <c r="B234" s="58">
        <v>46</v>
      </c>
      <c r="C234" s="77">
        <v>9.9417139999999993</v>
      </c>
      <c r="D234" s="73">
        <v>4</v>
      </c>
      <c r="E234" s="77">
        <v>-8.2009000000000007</v>
      </c>
    </row>
    <row r="235" spans="1:5">
      <c r="A235" s="66"/>
      <c r="B235" s="58">
        <v>42</v>
      </c>
      <c r="C235" s="77">
        <v>24.052309999999999</v>
      </c>
      <c r="D235" s="74">
        <v>5</v>
      </c>
      <c r="E235" s="77">
        <v>15.668290000000001</v>
      </c>
    </row>
    <row r="236" spans="1:5">
      <c r="A236" s="64" t="s">
        <v>306</v>
      </c>
      <c r="B236" s="58">
        <v>237</v>
      </c>
      <c r="C236" s="77">
        <v>22.971920000000001</v>
      </c>
      <c r="D236" s="73">
        <v>1</v>
      </c>
      <c r="E236" s="77">
        <v>22.971920000000001</v>
      </c>
    </row>
    <row r="237" spans="1:5">
      <c r="A237" s="66"/>
      <c r="B237" s="58">
        <v>59</v>
      </c>
      <c r="C237" s="77">
        <v>30.195340000000002</v>
      </c>
      <c r="D237" s="74">
        <v>2</v>
      </c>
      <c r="E237" s="77">
        <v>9.3776499999999992</v>
      </c>
    </row>
    <row r="238" spans="1:5">
      <c r="A238" s="64"/>
      <c r="B238" s="58">
        <v>28</v>
      </c>
      <c r="C238" s="77">
        <v>40.950879999999998</v>
      </c>
      <c r="D238" s="73">
        <v>3</v>
      </c>
      <c r="E238" s="77">
        <v>15.408049999999999</v>
      </c>
    </row>
    <row r="239" spans="1:5">
      <c r="A239" s="66"/>
      <c r="B239" s="58">
        <v>50</v>
      </c>
      <c r="C239" s="77">
        <v>49.84207</v>
      </c>
      <c r="D239" s="74">
        <v>4</v>
      </c>
      <c r="E239" s="77">
        <v>15.057270000000001</v>
      </c>
    </row>
    <row r="240" spans="1:5">
      <c r="A240" s="64"/>
      <c r="B240" s="58">
        <v>31</v>
      </c>
      <c r="C240" s="77">
        <v>44.420990000000003</v>
      </c>
      <c r="D240" s="73">
        <v>5</v>
      </c>
      <c r="E240" s="77">
        <v>-10.808</v>
      </c>
    </row>
    <row r="241" spans="1:5">
      <c r="A241" s="66"/>
      <c r="B241" s="58">
        <v>45</v>
      </c>
      <c r="C241" s="77">
        <v>64.173360000000002</v>
      </c>
      <c r="D241" s="74">
        <v>6</v>
      </c>
      <c r="E241" s="77">
        <v>35.539259999999999</v>
      </c>
    </row>
    <row r="242" spans="1:5">
      <c r="A242" s="64"/>
      <c r="B242" s="58">
        <v>185</v>
      </c>
      <c r="C242" s="77">
        <v>68.241060000000004</v>
      </c>
      <c r="D242" s="73">
        <v>7</v>
      </c>
      <c r="E242" s="77">
        <v>11.35383</v>
      </c>
    </row>
    <row r="243" spans="1:5">
      <c r="A243" s="66"/>
      <c r="B243" s="58">
        <v>28</v>
      </c>
      <c r="C243" s="77">
        <v>65.396420000000006</v>
      </c>
      <c r="D243" s="74">
        <v>8</v>
      </c>
      <c r="E243" s="77">
        <v>-8.9569500000000009</v>
      </c>
    </row>
    <row r="244" spans="1:5">
      <c r="A244" s="64" t="s">
        <v>307</v>
      </c>
      <c r="B244" s="58">
        <v>50</v>
      </c>
      <c r="C244" s="77">
        <v>-27.751200000000001</v>
      </c>
      <c r="D244" s="73">
        <v>1</v>
      </c>
      <c r="E244" s="77">
        <v>-27.751200000000001</v>
      </c>
    </row>
    <row r="245" spans="1:5">
      <c r="A245" s="66"/>
      <c r="B245" s="58">
        <v>361</v>
      </c>
      <c r="C245" s="77">
        <v>-89.556299999999993</v>
      </c>
      <c r="D245" s="74">
        <v>2</v>
      </c>
      <c r="E245" s="77">
        <v>-48.379300000000001</v>
      </c>
    </row>
    <row r="246" spans="1:5">
      <c r="A246" s="64" t="s">
        <v>308</v>
      </c>
      <c r="B246" s="58">
        <v>659</v>
      </c>
      <c r="C246" s="77">
        <v>-10.0854</v>
      </c>
      <c r="D246" s="73">
        <v>2</v>
      </c>
      <c r="E246" s="80">
        <v>-41.465299999999999</v>
      </c>
    </row>
    <row r="247" spans="1:5">
      <c r="A247" s="66" t="s">
        <v>309</v>
      </c>
      <c r="B247" s="58">
        <v>59</v>
      </c>
      <c r="C247" s="77">
        <v>16.529699999999998</v>
      </c>
      <c r="D247" s="74">
        <v>1</v>
      </c>
      <c r="E247" s="77">
        <v>16.529699999999998</v>
      </c>
    </row>
    <row r="248" spans="1:5">
      <c r="A248" s="64"/>
      <c r="B248" s="58">
        <v>39</v>
      </c>
      <c r="C248" s="77">
        <v>36.192549999999997</v>
      </c>
      <c r="D248" s="73">
        <v>2</v>
      </c>
      <c r="E248" s="77">
        <v>23.556699999999999</v>
      </c>
    </row>
    <row r="249" spans="1:5">
      <c r="A249" s="66"/>
      <c r="B249" s="58">
        <v>28</v>
      </c>
      <c r="C249" s="77">
        <v>48.484409999999997</v>
      </c>
      <c r="D249" s="74">
        <v>3</v>
      </c>
      <c r="E249" s="77">
        <v>19.26398</v>
      </c>
    </row>
    <row r="250" spans="1:5">
      <c r="A250" s="64"/>
      <c r="B250" s="58">
        <v>28</v>
      </c>
      <c r="C250" s="77">
        <v>51.648769999999999</v>
      </c>
      <c r="D250" s="73">
        <v>4</v>
      </c>
      <c r="E250" s="77">
        <v>6.1425349999999996</v>
      </c>
    </row>
    <row r="251" spans="1:5">
      <c r="A251" s="66"/>
      <c r="B251" s="58">
        <v>28</v>
      </c>
      <c r="C251" s="77">
        <v>60.032969999999999</v>
      </c>
      <c r="D251" s="74">
        <v>4</v>
      </c>
      <c r="E251" s="77">
        <v>17.340209999999999</v>
      </c>
    </row>
    <row r="252" spans="1:5">
      <c r="A252" s="64"/>
      <c r="B252" s="58">
        <v>293</v>
      </c>
      <c r="C252" s="77">
        <v>61.103520000000003</v>
      </c>
      <c r="D252" s="73">
        <v>5</v>
      </c>
      <c r="E252" s="77">
        <v>2.6785779999999999</v>
      </c>
    </row>
    <row r="253" spans="1:5">
      <c r="A253" s="66"/>
      <c r="B253" s="58">
        <v>28</v>
      </c>
      <c r="C253" s="77">
        <v>59.136450000000004</v>
      </c>
      <c r="D253" s="74">
        <v>6</v>
      </c>
      <c r="E253" s="77">
        <v>-5.0571999999999999</v>
      </c>
    </row>
    <row r="254" spans="1:5">
      <c r="A254" s="64"/>
      <c r="B254" s="58">
        <v>616</v>
      </c>
      <c r="C254" s="77">
        <v>67.099720000000005</v>
      </c>
      <c r="D254" s="73">
        <v>7</v>
      </c>
      <c r="E254" s="77">
        <v>19.487480000000001</v>
      </c>
    </row>
    <row r="255" spans="1:5">
      <c r="A255" s="66"/>
      <c r="B255" s="58">
        <v>53</v>
      </c>
      <c r="C255" s="77">
        <v>68.592240000000004</v>
      </c>
      <c r="D255" s="74">
        <v>8</v>
      </c>
      <c r="E255" s="77">
        <v>4.5364829999999996</v>
      </c>
    </row>
    <row r="256" spans="1:5">
      <c r="A256" s="64" t="s">
        <v>310</v>
      </c>
      <c r="B256" s="77">
        <v>49</v>
      </c>
      <c r="C256" s="77">
        <v>19.242270000000001</v>
      </c>
      <c r="D256" s="74">
        <v>1</v>
      </c>
      <c r="E256" s="77">
        <v>19.242270000000001</v>
      </c>
    </row>
    <row r="257" spans="1:5">
      <c r="A257" s="64"/>
      <c r="B257" s="77">
        <v>63</v>
      </c>
      <c r="C257" s="77">
        <v>34.379480000000001</v>
      </c>
      <c r="D257" s="74">
        <v>3</v>
      </c>
      <c r="E257" s="77">
        <v>-1</v>
      </c>
    </row>
    <row r="258" spans="1:5">
      <c r="A258" s="64"/>
      <c r="B258" s="77">
        <v>84</v>
      </c>
      <c r="C258" s="77">
        <v>43.07741</v>
      </c>
      <c r="D258" s="73">
        <v>4</v>
      </c>
      <c r="E258" s="77">
        <v>13.254899999999999</v>
      </c>
    </row>
    <row r="259" spans="1:5">
      <c r="A259" s="66"/>
      <c r="B259" s="77">
        <v>77</v>
      </c>
      <c r="C259" s="77">
        <v>46.325859999999999</v>
      </c>
      <c r="D259" s="74">
        <v>5</v>
      </c>
      <c r="E259" s="77">
        <v>5.7067819999999996</v>
      </c>
    </row>
    <row r="260" spans="1:5">
      <c r="A260" s="64"/>
      <c r="B260" s="77">
        <v>147</v>
      </c>
      <c r="C260" s="77">
        <v>57.929319999999997</v>
      </c>
      <c r="D260" s="73">
        <v>6</v>
      </c>
      <c r="E260" s="77">
        <v>21.61835</v>
      </c>
    </row>
    <row r="261" spans="1:5">
      <c r="A261" s="66"/>
      <c r="B261" s="77">
        <v>146</v>
      </c>
      <c r="C261" s="77">
        <v>69.355649999999997</v>
      </c>
      <c r="D261" s="74">
        <v>7</v>
      </c>
      <c r="E261" s="77">
        <v>27.159829999999999</v>
      </c>
    </row>
    <row r="262" spans="1:5">
      <c r="A262" s="64"/>
      <c r="B262" s="77">
        <v>98</v>
      </c>
      <c r="C262" s="77">
        <v>81.516030000000001</v>
      </c>
      <c r="D262" s="73">
        <v>8</v>
      </c>
      <c r="E262" s="77">
        <v>39.682299999999998</v>
      </c>
    </row>
    <row r="263" spans="1:5">
      <c r="A263" s="64"/>
      <c r="B263" s="77">
        <v>231</v>
      </c>
      <c r="C263" s="77">
        <v>81.826279999999997</v>
      </c>
      <c r="D263" s="73">
        <v>10</v>
      </c>
      <c r="E263" s="77">
        <v>-1</v>
      </c>
    </row>
    <row r="264" spans="1:5">
      <c r="A264" s="66"/>
      <c r="B264" s="77">
        <v>362</v>
      </c>
      <c r="C264" s="77">
        <v>77.003579999999999</v>
      </c>
      <c r="D264" s="74">
        <v>11</v>
      </c>
      <c r="E264" s="77">
        <v>-26.5367</v>
      </c>
    </row>
    <row r="265" spans="1:5">
      <c r="A265" s="64" t="s">
        <v>311</v>
      </c>
      <c r="B265" s="77">
        <v>47</v>
      </c>
      <c r="C265" s="77">
        <v>36.234079999999999</v>
      </c>
      <c r="D265" s="19">
        <v>2</v>
      </c>
      <c r="E265" s="77">
        <v>-1</v>
      </c>
    </row>
    <row r="266" spans="1:5">
      <c r="A266" s="66"/>
      <c r="B266" s="77">
        <v>32</v>
      </c>
      <c r="C266" s="77">
        <v>43.250819999999997</v>
      </c>
      <c r="D266" s="11">
        <v>3</v>
      </c>
      <c r="E266" s="77">
        <v>11.0039</v>
      </c>
    </row>
    <row r="267" spans="1:5">
      <c r="A267" s="64"/>
      <c r="B267" s="77">
        <v>63</v>
      </c>
      <c r="C267" s="77">
        <v>58.78284</v>
      </c>
      <c r="D267" s="11">
        <v>6</v>
      </c>
      <c r="E267" s="77">
        <v>-1</v>
      </c>
    </row>
    <row r="268" spans="1:5">
      <c r="A268" s="66"/>
      <c r="B268" s="77">
        <v>81</v>
      </c>
      <c r="C268" s="77">
        <v>62.346649999999997</v>
      </c>
      <c r="D268" s="11">
        <v>7</v>
      </c>
      <c r="E268" s="77">
        <v>8.6464230000000004</v>
      </c>
    </row>
    <row r="269" spans="1:5">
      <c r="A269" s="64"/>
      <c r="B269" s="77">
        <v>55</v>
      </c>
      <c r="C269" s="77">
        <v>57.409750000000003</v>
      </c>
      <c r="D269" s="11">
        <v>8</v>
      </c>
      <c r="E269" s="77">
        <v>-13.111499999999999</v>
      </c>
    </row>
    <row r="270" spans="1:5">
      <c r="A270" s="66"/>
      <c r="B270" s="77">
        <v>91</v>
      </c>
      <c r="C270" s="77">
        <v>51.225729999999999</v>
      </c>
      <c r="D270" s="11">
        <v>9</v>
      </c>
      <c r="E270" s="77">
        <v>-14.5198</v>
      </c>
    </row>
    <row r="271" spans="1:5">
      <c r="A271" s="64"/>
      <c r="B271" s="77">
        <v>74</v>
      </c>
      <c r="C271" s="77">
        <v>61.23827</v>
      </c>
      <c r="D271" s="11">
        <v>9</v>
      </c>
      <c r="E271" s="77">
        <v>20.52833</v>
      </c>
    </row>
    <row r="272" spans="1:5">
      <c r="A272" s="64"/>
      <c r="B272" s="77">
        <v>62</v>
      </c>
      <c r="C272" s="77">
        <v>56.03707</v>
      </c>
      <c r="D272" s="11">
        <v>10</v>
      </c>
      <c r="E272" s="77">
        <v>-13.4184</v>
      </c>
    </row>
    <row r="273" spans="1:5">
      <c r="A273" s="64"/>
      <c r="B273" s="77">
        <v>189</v>
      </c>
      <c r="C273" s="77">
        <v>27.92474</v>
      </c>
      <c r="D273" s="11">
        <v>11</v>
      </c>
      <c r="E273" s="77">
        <v>-28.4419</v>
      </c>
    </row>
    <row r="274" spans="1:5">
      <c r="A274" s="64"/>
      <c r="B274" s="77">
        <v>61</v>
      </c>
      <c r="C274" s="77">
        <v>38.508719999999997</v>
      </c>
      <c r="D274" s="11">
        <v>12</v>
      </c>
      <c r="E274" s="77">
        <v>22.873940000000001</v>
      </c>
    </row>
    <row r="275" spans="1:5">
      <c r="A275" s="64"/>
      <c r="B275" s="77">
        <v>63</v>
      </c>
      <c r="C275" s="77">
        <v>63.611539999999998</v>
      </c>
      <c r="D275" s="11">
        <v>13</v>
      </c>
      <c r="E275" s="77">
        <v>16.445609999999999</v>
      </c>
    </row>
    <row r="276" spans="1:5">
      <c r="A276" s="64"/>
      <c r="B276" s="77">
        <v>251</v>
      </c>
      <c r="C276" s="77">
        <v>57.94699</v>
      </c>
      <c r="D276" s="11">
        <v>14</v>
      </c>
      <c r="E276" s="77">
        <v>-15.5669</v>
      </c>
    </row>
    <row r="277" spans="1:5">
      <c r="A277" s="66"/>
      <c r="B277" s="77">
        <v>84</v>
      </c>
      <c r="C277" s="77">
        <v>63.008929999999999</v>
      </c>
      <c r="D277" s="11">
        <v>17</v>
      </c>
      <c r="E277" s="77">
        <v>-1</v>
      </c>
    </row>
    <row r="278" spans="1:5">
      <c r="A278" s="64" t="s">
        <v>312</v>
      </c>
      <c r="B278" s="58">
        <v>56</v>
      </c>
      <c r="C278" s="77">
        <v>12.85666</v>
      </c>
      <c r="D278" s="73">
        <v>1</v>
      </c>
      <c r="E278" s="77">
        <v>12.85666</v>
      </c>
    </row>
    <row r="279" spans="1:5">
      <c r="A279" s="66"/>
      <c r="B279" s="58">
        <v>49</v>
      </c>
      <c r="C279" s="77">
        <v>30.02675</v>
      </c>
      <c r="D279" s="74">
        <v>2</v>
      </c>
      <c r="E279" s="77">
        <v>19.70327</v>
      </c>
    </row>
    <row r="280" spans="1:5">
      <c r="A280" s="64"/>
      <c r="B280" s="58">
        <v>28</v>
      </c>
      <c r="C280" s="77">
        <v>31.724399999999999</v>
      </c>
      <c r="D280" s="73">
        <v>3</v>
      </c>
      <c r="E280" s="77">
        <v>2.4261409999999999</v>
      </c>
    </row>
    <row r="281" spans="1:5">
      <c r="A281" s="66"/>
      <c r="B281" s="58">
        <v>96</v>
      </c>
      <c r="C281" s="77">
        <v>36.10622</v>
      </c>
      <c r="D281" s="74">
        <v>4</v>
      </c>
      <c r="E281" s="77">
        <v>6.4178410000000001</v>
      </c>
    </row>
    <row r="282" spans="1:5">
      <c r="A282" s="66"/>
      <c r="B282" s="58">
        <v>68</v>
      </c>
      <c r="C282" s="77">
        <v>37.380670000000002</v>
      </c>
      <c r="D282" s="74">
        <v>7</v>
      </c>
      <c r="E282" s="77">
        <v>-1</v>
      </c>
    </row>
    <row r="283" spans="1:5">
      <c r="A283" s="64"/>
      <c r="B283" s="58">
        <v>37</v>
      </c>
      <c r="C283" s="77">
        <v>56.957099999999997</v>
      </c>
      <c r="D283" s="73">
        <v>8</v>
      </c>
      <c r="E283" s="77">
        <v>31.262599999999999</v>
      </c>
    </row>
    <row r="284" spans="1:5">
      <c r="A284" s="66" t="s">
        <v>313</v>
      </c>
      <c r="B284" s="58">
        <v>39</v>
      </c>
      <c r="C284" s="77">
        <v>31.372229999999998</v>
      </c>
      <c r="D284" s="74">
        <v>1</v>
      </c>
      <c r="E284" s="77">
        <v>31.372229999999998</v>
      </c>
    </row>
    <row r="285" spans="1:5">
      <c r="A285" s="64"/>
      <c r="B285" s="58">
        <v>24</v>
      </c>
      <c r="C285" s="77">
        <v>38.149500000000003</v>
      </c>
      <c r="D285" s="73">
        <v>2</v>
      </c>
      <c r="E285" s="77">
        <v>9.8754010000000001</v>
      </c>
    </row>
    <row r="286" spans="1:5">
      <c r="A286" s="66"/>
      <c r="B286" s="58">
        <v>32</v>
      </c>
      <c r="C286" s="77">
        <v>73.110330000000005</v>
      </c>
      <c r="D286" s="74">
        <v>3</v>
      </c>
      <c r="E286" s="77">
        <v>56.524740000000001</v>
      </c>
    </row>
    <row r="287" spans="1:5">
      <c r="A287" s="64"/>
      <c r="B287" s="58">
        <v>126</v>
      </c>
      <c r="C287" s="77">
        <v>79.781049999999993</v>
      </c>
      <c r="D287" s="73">
        <v>4</v>
      </c>
      <c r="E287" s="77">
        <v>24.807749999999999</v>
      </c>
    </row>
    <row r="288" spans="1:5">
      <c r="A288" s="66"/>
      <c r="B288" s="58">
        <v>28</v>
      </c>
      <c r="C288" s="77">
        <v>82.513109999999998</v>
      </c>
      <c r="D288" s="74">
        <v>5</v>
      </c>
      <c r="E288" s="77">
        <v>13.51234</v>
      </c>
    </row>
    <row r="289" spans="1:5">
      <c r="A289" s="64"/>
      <c r="B289" s="58">
        <v>28</v>
      </c>
      <c r="C289" s="77">
        <v>84.650329999999997</v>
      </c>
      <c r="D289" s="73">
        <v>6</v>
      </c>
      <c r="E289" s="77">
        <v>12.22189</v>
      </c>
    </row>
    <row r="290" spans="1:5">
      <c r="A290" s="66"/>
      <c r="B290" s="58">
        <v>35</v>
      </c>
      <c r="C290" s="77">
        <v>84.126800000000003</v>
      </c>
      <c r="D290" s="74">
        <v>7</v>
      </c>
      <c r="E290" s="77">
        <v>-3.4107099999999999</v>
      </c>
    </row>
    <row r="291" spans="1:5">
      <c r="A291" s="64"/>
      <c r="B291" s="58">
        <v>28</v>
      </c>
      <c r="C291" s="77">
        <v>83.590590000000006</v>
      </c>
      <c r="D291" s="73">
        <v>8</v>
      </c>
      <c r="E291" s="77">
        <v>-3.3780600000000001</v>
      </c>
    </row>
    <row r="292" spans="1:5">
      <c r="A292" s="66"/>
      <c r="B292" s="58">
        <v>28</v>
      </c>
      <c r="C292" s="77">
        <v>84.356480000000005</v>
      </c>
      <c r="D292" s="74">
        <v>9</v>
      </c>
      <c r="E292" s="77">
        <v>4.667338</v>
      </c>
    </row>
    <row r="293" spans="1:5">
      <c r="A293" s="66"/>
      <c r="B293" s="58">
        <v>1860</v>
      </c>
      <c r="C293" s="77">
        <v>51</v>
      </c>
      <c r="D293" s="74">
        <v>10</v>
      </c>
      <c r="E293" s="77">
        <v>-214</v>
      </c>
    </row>
    <row r="294" spans="1:5">
      <c r="A294" s="66"/>
      <c r="B294" s="58">
        <v>39</v>
      </c>
      <c r="C294" s="77">
        <v>74</v>
      </c>
      <c r="D294" s="74">
        <v>11</v>
      </c>
      <c r="E294" s="77">
        <v>47</v>
      </c>
    </row>
    <row r="295" spans="1:5">
      <c r="A295" s="66"/>
      <c r="B295" s="58">
        <v>40</v>
      </c>
      <c r="C295" s="77">
        <v>73</v>
      </c>
      <c r="D295" s="74">
        <v>12</v>
      </c>
      <c r="E295" s="77">
        <v>-3.75</v>
      </c>
    </row>
    <row r="296" spans="1:5">
      <c r="A296" s="64" t="s">
        <v>314</v>
      </c>
      <c r="B296" s="58">
        <v>80</v>
      </c>
      <c r="C296" s="77">
        <v>-27.239699999999999</v>
      </c>
      <c r="D296" s="73">
        <v>1</v>
      </c>
      <c r="E296" s="77">
        <v>-27.239699999999999</v>
      </c>
    </row>
    <row r="297" spans="1:5">
      <c r="A297" s="66"/>
      <c r="B297" s="58">
        <v>46</v>
      </c>
      <c r="C297" s="77">
        <v>42.308480000000003</v>
      </c>
      <c r="D297" s="74">
        <v>2</v>
      </c>
      <c r="E297" s="77">
        <v>54.659179999999999</v>
      </c>
    </row>
    <row r="298" spans="1:5">
      <c r="A298" s="64"/>
      <c r="B298" s="58">
        <v>52</v>
      </c>
      <c r="C298" s="77">
        <v>42.592619999999997</v>
      </c>
      <c r="D298" s="73">
        <v>3</v>
      </c>
      <c r="E298" s="77">
        <v>0.49251099999999998</v>
      </c>
    </row>
    <row r="299" spans="1:5">
      <c r="A299" s="66" t="s">
        <v>315</v>
      </c>
      <c r="B299" s="58">
        <v>56</v>
      </c>
      <c r="C299" s="77">
        <v>23.540800000000001</v>
      </c>
      <c r="D299" s="74">
        <v>1</v>
      </c>
      <c r="E299" s="77">
        <v>23.540800000000001</v>
      </c>
    </row>
    <row r="300" spans="1:5">
      <c r="A300" s="64"/>
      <c r="B300" s="58">
        <v>32</v>
      </c>
      <c r="C300" s="77">
        <v>28.46557</v>
      </c>
      <c r="D300" s="73">
        <v>2</v>
      </c>
      <c r="E300" s="77">
        <v>6.4410439999999998</v>
      </c>
    </row>
    <row r="301" spans="1:5">
      <c r="A301" s="66"/>
      <c r="B301" s="58">
        <v>35</v>
      </c>
      <c r="C301" s="77">
        <v>28.858889999999999</v>
      </c>
      <c r="D301" s="74">
        <v>3</v>
      </c>
      <c r="E301" s="77">
        <v>0.54983000000000004</v>
      </c>
    </row>
    <row r="302" spans="1:5">
      <c r="A302" s="64"/>
      <c r="B302" s="58">
        <v>140</v>
      </c>
      <c r="C302" s="77">
        <v>34.65448</v>
      </c>
      <c r="D302" s="73">
        <v>4</v>
      </c>
      <c r="E302" s="77">
        <v>8.1466069999999995</v>
      </c>
    </row>
    <row r="303" spans="1:5">
      <c r="A303" s="66"/>
      <c r="B303" s="58">
        <v>59</v>
      </c>
      <c r="C303" s="77">
        <v>27.61741</v>
      </c>
      <c r="D303" s="74">
        <v>5</v>
      </c>
      <c r="E303" s="77">
        <v>-10.769</v>
      </c>
    </row>
    <row r="304" spans="1:5">
      <c r="A304" s="64"/>
      <c r="B304" s="58">
        <v>91</v>
      </c>
      <c r="C304" s="77">
        <v>40.053910000000002</v>
      </c>
      <c r="D304" s="73">
        <v>6</v>
      </c>
      <c r="E304" s="77">
        <v>17.181609999999999</v>
      </c>
    </row>
    <row r="305" spans="1:5">
      <c r="A305" s="66" t="s">
        <v>316</v>
      </c>
      <c r="B305" s="58">
        <v>42</v>
      </c>
      <c r="C305" s="77">
        <v>45.709499999999998</v>
      </c>
      <c r="D305" s="73">
        <v>2</v>
      </c>
      <c r="E305" s="77">
        <v>-1</v>
      </c>
    </row>
    <row r="306" spans="1:5">
      <c r="A306" s="66"/>
      <c r="B306" s="58">
        <v>1074</v>
      </c>
      <c r="C306" s="77">
        <v>37.269399999999997</v>
      </c>
      <c r="D306" s="74">
        <v>3</v>
      </c>
      <c r="E306" s="77">
        <v>-15.546200000000001</v>
      </c>
    </row>
    <row r="307" spans="1:5">
      <c r="A307" s="64"/>
      <c r="B307" s="58">
        <v>28</v>
      </c>
      <c r="C307" s="77">
        <v>57.078299999999999</v>
      </c>
      <c r="D307" s="73">
        <v>4</v>
      </c>
      <c r="E307" s="77">
        <v>31.577739999999999</v>
      </c>
    </row>
    <row r="308" spans="1:5">
      <c r="A308" s="66"/>
      <c r="B308" s="58">
        <v>41</v>
      </c>
      <c r="C308" s="77">
        <v>67.561989999999994</v>
      </c>
      <c r="D308" s="74">
        <v>5</v>
      </c>
      <c r="E308" s="77">
        <v>24.425160000000002</v>
      </c>
    </row>
    <row r="309" spans="1:5">
      <c r="A309" s="64"/>
      <c r="B309" s="58">
        <v>323</v>
      </c>
      <c r="C309" s="77">
        <v>39.354999999999997</v>
      </c>
      <c r="D309" s="73">
        <v>6</v>
      </c>
      <c r="E309" s="77">
        <v>-86.956599999999995</v>
      </c>
    </row>
    <row r="310" spans="1:5">
      <c r="A310" s="66" t="s">
        <v>317</v>
      </c>
      <c r="B310" s="77">
        <v>59</v>
      </c>
      <c r="C310" s="77">
        <v>30.85718</v>
      </c>
      <c r="D310" s="19">
        <v>1</v>
      </c>
      <c r="E310" s="77">
        <v>30.85718</v>
      </c>
    </row>
    <row r="311" spans="1:5">
      <c r="A311" s="64"/>
      <c r="B311" s="77">
        <v>49</v>
      </c>
      <c r="C311" s="77">
        <v>42.875720000000001</v>
      </c>
      <c r="D311" s="19">
        <v>2</v>
      </c>
      <c r="E311" s="77">
        <v>17.382190000000001</v>
      </c>
    </row>
    <row r="312" spans="1:5">
      <c r="A312" s="66"/>
      <c r="B312" s="77">
        <v>46</v>
      </c>
      <c r="C312" s="77">
        <v>45.483510000000003</v>
      </c>
      <c r="D312" s="11">
        <v>3</v>
      </c>
      <c r="E312" s="77">
        <v>4.5651200000000003</v>
      </c>
    </row>
    <row r="313" spans="1:5">
      <c r="A313" s="66"/>
      <c r="B313" s="77">
        <v>28</v>
      </c>
      <c r="C313" s="77">
        <v>44.684260000000002</v>
      </c>
      <c r="D313" s="11">
        <v>5</v>
      </c>
      <c r="E313" s="77">
        <v>-1</v>
      </c>
    </row>
    <row r="314" spans="1:5">
      <c r="A314" s="66"/>
      <c r="B314" s="77">
        <v>35</v>
      </c>
      <c r="C314" s="77">
        <v>64.926370000000006</v>
      </c>
      <c r="D314" s="11">
        <v>6</v>
      </c>
      <c r="E314" s="77">
        <v>36.593769999999999</v>
      </c>
    </row>
    <row r="315" spans="1:5">
      <c r="A315" s="66"/>
      <c r="B315" s="77">
        <v>21</v>
      </c>
      <c r="C315" s="77">
        <v>44.730600000000003</v>
      </c>
      <c r="D315" s="11">
        <v>7</v>
      </c>
      <c r="E315" s="77">
        <v>-57.581099999999999</v>
      </c>
    </row>
    <row r="316" spans="1:5">
      <c r="A316" s="66"/>
      <c r="B316" s="77">
        <v>32</v>
      </c>
      <c r="C316" s="77">
        <v>60.674529999999997</v>
      </c>
      <c r="D316" s="11">
        <v>8</v>
      </c>
      <c r="E316" s="77">
        <v>28.847670000000001</v>
      </c>
    </row>
    <row r="317" spans="1:5">
      <c r="A317" s="66"/>
      <c r="B317" s="77">
        <v>42</v>
      </c>
      <c r="C317" s="77">
        <v>73.554940000000002</v>
      </c>
      <c r="D317" s="11">
        <v>9</v>
      </c>
      <c r="E317" s="77">
        <v>32.753340000000001</v>
      </c>
    </row>
    <row r="318" spans="1:5" ht="16">
      <c r="A318" s="64"/>
      <c r="B318" s="77">
        <v>31</v>
      </c>
      <c r="C318" s="82">
        <v>50.971221870000001</v>
      </c>
      <c r="D318" s="11">
        <v>10</v>
      </c>
      <c r="E318" s="77">
        <v>-85.398600000000002</v>
      </c>
    </row>
    <row r="319" spans="1:5" ht="16">
      <c r="A319" s="66"/>
      <c r="B319" s="77">
        <v>28</v>
      </c>
      <c r="C319" s="82">
        <v>64.688853260000002</v>
      </c>
      <c r="D319" s="11">
        <v>11</v>
      </c>
      <c r="E319" s="77">
        <v>27.978729999999999</v>
      </c>
    </row>
    <row r="320" spans="1:5" ht="16">
      <c r="A320" s="64"/>
      <c r="B320" s="77">
        <v>188</v>
      </c>
      <c r="C320" s="82">
        <v>76.033806209999995</v>
      </c>
      <c r="D320" s="11">
        <v>12</v>
      </c>
      <c r="E320" s="77">
        <v>32.128529999999998</v>
      </c>
    </row>
    <row r="321" spans="1:5" ht="16">
      <c r="A321" s="66"/>
      <c r="B321" s="77">
        <v>28</v>
      </c>
      <c r="C321" s="82">
        <v>67.497581440000005</v>
      </c>
      <c r="D321" s="11">
        <v>13</v>
      </c>
      <c r="E321" s="77">
        <v>-35.617800000000003</v>
      </c>
    </row>
    <row r="322" spans="1:5">
      <c r="A322" s="66"/>
      <c r="B322" s="77">
        <v>49</v>
      </c>
      <c r="C322" s="77">
        <v>69.952520000000007</v>
      </c>
      <c r="D322" s="11">
        <v>15</v>
      </c>
      <c r="E322" s="77">
        <v>-1</v>
      </c>
    </row>
    <row r="323" spans="1:5">
      <c r="A323" s="64"/>
      <c r="B323" s="77">
        <v>217</v>
      </c>
      <c r="C323" s="77">
        <v>70.528779999999998</v>
      </c>
      <c r="D323" s="11">
        <v>16</v>
      </c>
      <c r="E323" s="77">
        <v>1.9178360000000001</v>
      </c>
    </row>
    <row r="324" spans="1:5">
      <c r="A324" s="66"/>
      <c r="B324" s="77">
        <v>103</v>
      </c>
      <c r="C324" s="77">
        <v>44.653770000000002</v>
      </c>
      <c r="D324" s="11">
        <v>17</v>
      </c>
      <c r="E324" s="77">
        <v>-30.257000000000001</v>
      </c>
    </row>
    <row r="325" spans="1:5">
      <c r="A325" s="64" t="s">
        <v>318</v>
      </c>
      <c r="B325" s="70">
        <v>31</v>
      </c>
      <c r="C325" s="77">
        <v>31.77882</v>
      </c>
      <c r="D325" s="74">
        <v>1</v>
      </c>
      <c r="E325" s="77">
        <v>-1</v>
      </c>
    </row>
    <row r="326" spans="1:5">
      <c r="A326" s="64"/>
      <c r="B326" s="58">
        <v>45</v>
      </c>
      <c r="C326" s="77">
        <v>61.567720000000001</v>
      </c>
      <c r="D326" s="73">
        <v>2</v>
      </c>
      <c r="E326" s="77">
        <v>43.665170000000003</v>
      </c>
    </row>
    <row r="327" spans="1:5">
      <c r="A327" s="64"/>
      <c r="B327" s="58">
        <v>113</v>
      </c>
      <c r="C327" s="77">
        <v>51.052329999999998</v>
      </c>
      <c r="D327" s="73">
        <v>5</v>
      </c>
      <c r="E327" s="77">
        <v>-1</v>
      </c>
    </row>
    <row r="328" spans="1:5">
      <c r="A328" s="66"/>
      <c r="B328" s="58">
        <v>139</v>
      </c>
      <c r="C328" s="77">
        <v>67.274240000000006</v>
      </c>
      <c r="D328" s="74">
        <v>6</v>
      </c>
      <c r="E328" s="77">
        <v>33.141330000000004</v>
      </c>
    </row>
    <row r="329" spans="1:5">
      <c r="A329" s="66" t="s">
        <v>319</v>
      </c>
      <c r="B329" s="58">
        <v>98</v>
      </c>
      <c r="C329" s="77">
        <v>31.1877</v>
      </c>
      <c r="D329" s="73">
        <v>2</v>
      </c>
      <c r="E329">
        <v>-1</v>
      </c>
    </row>
    <row r="330" spans="1:5">
      <c r="A330" s="66"/>
      <c r="B330" s="58">
        <v>65</v>
      </c>
      <c r="C330" s="77">
        <v>48.745280000000001</v>
      </c>
      <c r="D330" s="74">
        <v>3</v>
      </c>
      <c r="E330" s="77">
        <v>25.515170000000001</v>
      </c>
    </row>
    <row r="331" spans="1:5">
      <c r="A331" s="64"/>
      <c r="B331" s="58">
        <v>102</v>
      </c>
      <c r="C331" s="77">
        <v>66.981089999999995</v>
      </c>
      <c r="D331" s="73">
        <v>4</v>
      </c>
      <c r="E331" s="77">
        <v>35.578789999999998</v>
      </c>
    </row>
    <row r="332" spans="1:5">
      <c r="A332" s="66"/>
      <c r="B332" s="58">
        <v>87</v>
      </c>
      <c r="C332" s="77">
        <v>69.230950000000007</v>
      </c>
      <c r="D332" s="74">
        <v>5</v>
      </c>
      <c r="E332" s="77">
        <v>6.8138480000000001</v>
      </c>
    </row>
    <row r="333" spans="1:5">
      <c r="A333" s="64"/>
      <c r="B333" s="58">
        <v>60</v>
      </c>
      <c r="C333" s="77">
        <v>68.184219999999996</v>
      </c>
      <c r="D333" s="73">
        <v>6</v>
      </c>
      <c r="E333" s="77">
        <v>-3.4018899999999999</v>
      </c>
    </row>
    <row r="334" spans="1:5">
      <c r="A334" s="66"/>
      <c r="B334" s="58">
        <v>38</v>
      </c>
      <c r="C334" s="77">
        <v>67.245320000000007</v>
      </c>
      <c r="D334" s="74">
        <v>7</v>
      </c>
      <c r="E334" s="77">
        <v>-2.9510399999999999</v>
      </c>
    </row>
    <row r="335" spans="1:5">
      <c r="A335" s="64" t="s">
        <v>347</v>
      </c>
      <c r="B335" s="58">
        <v>56</v>
      </c>
      <c r="C335" s="77">
        <v>61.276519999999998</v>
      </c>
      <c r="D335" s="73">
        <v>1</v>
      </c>
      <c r="E335" s="77">
        <v>61.276519999999998</v>
      </c>
    </row>
    <row r="336" spans="1:5">
      <c r="A336" s="66"/>
      <c r="B336" s="58">
        <v>49</v>
      </c>
      <c r="C336" s="77">
        <v>69.092669999999998</v>
      </c>
      <c r="D336" s="74">
        <v>2</v>
      </c>
      <c r="E336" s="77">
        <v>20.184519999999999</v>
      </c>
    </row>
    <row r="337" spans="1:6">
      <c r="A337" s="66"/>
      <c r="B337" s="58">
        <v>45</v>
      </c>
      <c r="C337" s="77">
        <v>89.958969999999994</v>
      </c>
      <c r="D337" s="74">
        <v>4</v>
      </c>
      <c r="E337" s="77">
        <v>-1</v>
      </c>
    </row>
    <row r="338" spans="1:6">
      <c r="A338" s="64"/>
      <c r="B338" s="58">
        <v>77</v>
      </c>
      <c r="C338" s="77">
        <v>91.419470000000004</v>
      </c>
      <c r="D338" s="73">
        <v>5</v>
      </c>
      <c r="E338" s="77">
        <v>14.545349999999999</v>
      </c>
    </row>
    <row r="339" spans="1:6">
      <c r="A339" s="66"/>
      <c r="B339" s="58">
        <v>57</v>
      </c>
      <c r="C339" s="77">
        <v>95.634110000000007</v>
      </c>
      <c r="D339" s="74">
        <v>6</v>
      </c>
      <c r="E339" s="77">
        <v>49.118690000000001</v>
      </c>
    </row>
    <row r="340" spans="1:6">
      <c r="A340" s="64"/>
      <c r="B340" s="58">
        <v>91</v>
      </c>
      <c r="C340" s="77">
        <v>94.339960000000005</v>
      </c>
      <c r="D340" s="73">
        <v>7</v>
      </c>
      <c r="E340" s="77">
        <v>-29.642399999999999</v>
      </c>
    </row>
    <row r="341" spans="1:6">
      <c r="A341" s="66" t="s">
        <v>320</v>
      </c>
      <c r="B341" s="58">
        <v>27</v>
      </c>
      <c r="C341" s="77">
        <v>38.604239999999997</v>
      </c>
      <c r="D341" s="74">
        <v>1</v>
      </c>
      <c r="E341" s="77">
        <v>29.14085</v>
      </c>
      <c r="F341" s="77"/>
    </row>
    <row r="342" spans="1:6">
      <c r="A342" s="64"/>
      <c r="B342" s="58">
        <v>36</v>
      </c>
      <c r="C342" s="77">
        <v>45.612270000000002</v>
      </c>
      <c r="D342" s="73">
        <v>2</v>
      </c>
      <c r="E342" s="77">
        <v>11.41452</v>
      </c>
      <c r="F342" s="77"/>
    </row>
    <row r="343" spans="1:6">
      <c r="A343" s="66"/>
      <c r="B343" s="58">
        <v>27</v>
      </c>
      <c r="C343" s="77">
        <v>56.991660000000003</v>
      </c>
      <c r="D343" s="74">
        <v>3</v>
      </c>
      <c r="E343" s="77">
        <v>20.922730000000001</v>
      </c>
      <c r="F343" s="77"/>
    </row>
    <row r="344" spans="1:6">
      <c r="A344" s="64" t="s">
        <v>321</v>
      </c>
      <c r="B344" s="77">
        <v>25</v>
      </c>
      <c r="C344" s="77">
        <v>3.7856879999999999</v>
      </c>
      <c r="D344" s="11">
        <v>2</v>
      </c>
      <c r="E344" s="77">
        <v>-1</v>
      </c>
      <c r="F344" s="77"/>
    </row>
    <row r="345" spans="1:6">
      <c r="A345" s="64"/>
      <c r="B345" s="77">
        <v>29</v>
      </c>
      <c r="C345" s="77">
        <v>10.75207</v>
      </c>
      <c r="D345" s="11">
        <v>3</v>
      </c>
      <c r="E345" s="77">
        <v>7.2404830000000002</v>
      </c>
    </row>
    <row r="346" spans="1:6">
      <c r="A346" s="66"/>
      <c r="B346" s="77">
        <v>532</v>
      </c>
      <c r="C346" s="77">
        <v>0.26339499999999999</v>
      </c>
      <c r="D346" s="11">
        <v>9</v>
      </c>
      <c r="E346" s="77">
        <v>-1</v>
      </c>
    </row>
    <row r="347" spans="1:6">
      <c r="A347" s="64" t="s">
        <v>322</v>
      </c>
      <c r="B347" s="77">
        <v>63</v>
      </c>
      <c r="C347" s="77">
        <v>69.280479999999997</v>
      </c>
      <c r="D347" s="11">
        <v>4</v>
      </c>
      <c r="E347" s="77">
        <v>-1</v>
      </c>
    </row>
    <row r="348" spans="1:6">
      <c r="A348" s="64"/>
      <c r="B348" s="77">
        <v>63</v>
      </c>
      <c r="C348" s="77">
        <v>69.880200000000002</v>
      </c>
      <c r="D348" s="11">
        <v>5</v>
      </c>
      <c r="E348" s="80">
        <v>1.9522729999999999</v>
      </c>
    </row>
    <row r="349" spans="1:6">
      <c r="A349" s="64"/>
      <c r="B349" s="77">
        <v>28</v>
      </c>
      <c r="C349" s="77">
        <v>70.631550000000004</v>
      </c>
      <c r="D349" s="11">
        <v>9</v>
      </c>
      <c r="E349" s="77">
        <v>-1</v>
      </c>
    </row>
    <row r="350" spans="1:6">
      <c r="A350" s="64"/>
      <c r="B350" s="77">
        <v>252</v>
      </c>
      <c r="C350" s="77">
        <v>59.433419999999998</v>
      </c>
      <c r="D350" s="11">
        <v>14</v>
      </c>
      <c r="E350" s="80">
        <v>-1</v>
      </c>
    </row>
    <row r="351" spans="1:6">
      <c r="A351" s="66" t="s">
        <v>323</v>
      </c>
      <c r="B351" s="58">
        <v>126</v>
      </c>
      <c r="C351" s="77">
        <v>28.34037</v>
      </c>
      <c r="D351" s="74">
        <v>1</v>
      </c>
      <c r="E351" s="77">
        <v>28.34037</v>
      </c>
    </row>
    <row r="352" spans="1:6">
      <c r="A352" s="64"/>
      <c r="B352" s="58">
        <v>77</v>
      </c>
      <c r="C352" s="77">
        <v>37.386220000000002</v>
      </c>
      <c r="D352" s="73">
        <v>2</v>
      </c>
      <c r="E352" s="77">
        <v>12.62335</v>
      </c>
    </row>
    <row r="353" spans="1:5">
      <c r="A353" s="66"/>
      <c r="B353" s="58">
        <v>91</v>
      </c>
      <c r="C353" s="77">
        <v>42.176769999999998</v>
      </c>
      <c r="D353" s="74">
        <v>3</v>
      </c>
      <c r="E353" s="77">
        <v>7.650957</v>
      </c>
    </row>
    <row r="354" spans="1:5">
      <c r="A354" s="64"/>
      <c r="B354" s="58">
        <v>63</v>
      </c>
      <c r="C354" s="77">
        <v>59.094560000000001</v>
      </c>
      <c r="D354" s="73">
        <v>4</v>
      </c>
      <c r="E354" s="77">
        <v>29.257770000000001</v>
      </c>
    </row>
    <row r="355" spans="1:5">
      <c r="A355" s="66"/>
      <c r="B355" s="58">
        <v>232</v>
      </c>
      <c r="C355" s="77">
        <v>50.041930000000001</v>
      </c>
      <c r="D355" s="74">
        <v>5</v>
      </c>
      <c r="E355" s="77">
        <v>-22.130600000000001</v>
      </c>
    </row>
    <row r="356" spans="1:5">
      <c r="A356" s="64" t="s">
        <v>324</v>
      </c>
      <c r="B356" s="58">
        <v>52</v>
      </c>
      <c r="C356" s="77">
        <v>21.879619999999999</v>
      </c>
      <c r="D356" s="73">
        <v>1</v>
      </c>
      <c r="E356" s="77">
        <v>21.879619999999999</v>
      </c>
    </row>
    <row r="357" spans="1:5">
      <c r="A357" s="66"/>
      <c r="B357" s="58">
        <v>25</v>
      </c>
      <c r="C357" s="77">
        <v>24.591170000000002</v>
      </c>
      <c r="D357" s="74">
        <v>2</v>
      </c>
      <c r="E357" s="77">
        <v>3.4709940000000001</v>
      </c>
    </row>
    <row r="358" spans="1:5">
      <c r="A358" s="66"/>
      <c r="B358" s="58">
        <v>28</v>
      </c>
      <c r="C358" s="77">
        <v>67.910319999999999</v>
      </c>
      <c r="D358" s="74">
        <v>4</v>
      </c>
      <c r="E358" s="77">
        <v>-1</v>
      </c>
    </row>
    <row r="359" spans="1:5">
      <c r="A359" s="64" t="s">
        <v>325</v>
      </c>
      <c r="B359" s="58">
        <v>30</v>
      </c>
      <c r="C359" s="77">
        <v>27.008379999999999</v>
      </c>
      <c r="D359" s="73">
        <v>1</v>
      </c>
      <c r="E359" s="77">
        <v>27.008379999999999</v>
      </c>
    </row>
    <row r="360" spans="1:5">
      <c r="A360" s="66"/>
      <c r="B360" s="58">
        <v>28</v>
      </c>
      <c r="C360" s="77">
        <v>43.37135</v>
      </c>
      <c r="D360" s="74">
        <v>2</v>
      </c>
      <c r="E360" s="77">
        <v>22.417590000000001</v>
      </c>
    </row>
    <row r="361" spans="1:5">
      <c r="A361" s="64" t="s">
        <v>326</v>
      </c>
      <c r="B361" s="77">
        <v>27</v>
      </c>
      <c r="C361" s="77">
        <v>26.964919999999999</v>
      </c>
      <c r="D361" s="19">
        <v>1</v>
      </c>
      <c r="E361" s="77">
        <v>26.964919999999999</v>
      </c>
    </row>
    <row r="362" spans="1:5">
      <c r="A362" s="66"/>
      <c r="B362" s="77">
        <v>127</v>
      </c>
      <c r="C362" s="77">
        <v>24.110659999999999</v>
      </c>
      <c r="D362" s="19">
        <v>2</v>
      </c>
      <c r="E362" s="77">
        <v>-3.9080699999999999</v>
      </c>
    </row>
    <row r="363" spans="1:5">
      <c r="A363" s="64"/>
      <c r="B363" s="77">
        <v>35</v>
      </c>
      <c r="C363" s="77">
        <v>49.86083</v>
      </c>
      <c r="D363" s="19">
        <v>3</v>
      </c>
      <c r="E363" s="77">
        <v>33.931199999999997</v>
      </c>
    </row>
    <row r="364" spans="1:5">
      <c r="A364" s="64"/>
      <c r="B364" s="77">
        <v>56</v>
      </c>
      <c r="C364" s="77">
        <v>46.812489999999997</v>
      </c>
      <c r="D364" s="19">
        <v>6</v>
      </c>
      <c r="E364" s="77">
        <v>-1</v>
      </c>
    </row>
    <row r="365" spans="1:5">
      <c r="A365" s="64"/>
      <c r="B365" s="77">
        <v>42</v>
      </c>
      <c r="C365" s="77">
        <v>56.67877</v>
      </c>
      <c r="D365" s="11">
        <v>10</v>
      </c>
      <c r="E365" s="77">
        <v>-1</v>
      </c>
    </row>
    <row r="366" spans="1:5">
      <c r="A366" s="66" t="s">
        <v>327</v>
      </c>
      <c r="B366" s="58">
        <v>28</v>
      </c>
      <c r="C366" s="80">
        <v>-21.7972</v>
      </c>
      <c r="D366" s="74">
        <v>1</v>
      </c>
      <c r="E366" s="80">
        <v>-21.7972</v>
      </c>
    </row>
    <row r="367" spans="1:5" ht="16">
      <c r="A367" s="64" t="s">
        <v>328</v>
      </c>
      <c r="B367" s="58">
        <v>21</v>
      </c>
      <c r="C367" s="76">
        <v>-4.4228629000000002</v>
      </c>
      <c r="D367" s="42">
        <v>10</v>
      </c>
      <c r="E367" s="84">
        <v>-1</v>
      </c>
    </row>
    <row r="368" spans="1:5" ht="16">
      <c r="A368" s="64"/>
      <c r="B368" s="76">
        <v>42</v>
      </c>
      <c r="C368" s="76">
        <v>-1.0385598</v>
      </c>
      <c r="D368" s="42">
        <v>11</v>
      </c>
      <c r="E368">
        <v>3.240959814</v>
      </c>
    </row>
    <row r="369" spans="1:5" ht="16">
      <c r="A369" s="66"/>
      <c r="B369" s="76">
        <v>21</v>
      </c>
      <c r="C369" s="76">
        <v>-0.27448420000000001</v>
      </c>
      <c r="D369" s="42">
        <v>12</v>
      </c>
      <c r="E369">
        <v>0.75622181499999996</v>
      </c>
    </row>
    <row r="370" spans="1:5" ht="16">
      <c r="A370" s="64"/>
      <c r="B370" s="76">
        <v>42</v>
      </c>
      <c r="C370" s="76">
        <v>19.000281000000001</v>
      </c>
      <c r="D370" s="42">
        <v>13</v>
      </c>
      <c r="E370" s="77">
        <v>19.222003409999999</v>
      </c>
    </row>
    <row r="371" spans="1:5" ht="16">
      <c r="A371" s="64"/>
      <c r="B371" s="76">
        <v>77</v>
      </c>
      <c r="C371" s="76">
        <v>40.408938999999997</v>
      </c>
      <c r="D371" s="42">
        <v>15</v>
      </c>
      <c r="E371" s="77">
        <v>-1</v>
      </c>
    </row>
    <row r="372" spans="1:5" ht="16">
      <c r="A372" s="64"/>
      <c r="B372" s="76">
        <v>28</v>
      </c>
      <c r="C372" s="76">
        <v>25.907326000000001</v>
      </c>
      <c r="D372" s="42">
        <v>16</v>
      </c>
      <c r="E372" s="77">
        <v>-24.335215609999999</v>
      </c>
    </row>
    <row r="373" spans="1:5" ht="16">
      <c r="A373" s="64"/>
      <c r="B373" s="76">
        <v>24</v>
      </c>
      <c r="C373" s="76">
        <v>25.639112999999998</v>
      </c>
      <c r="D373" s="42">
        <v>18</v>
      </c>
      <c r="E373" s="77">
        <v>-1</v>
      </c>
    </row>
    <row r="374" spans="1:5" ht="16">
      <c r="A374" s="64"/>
      <c r="B374" s="76">
        <v>28</v>
      </c>
      <c r="C374" s="76">
        <v>37.133346000000003</v>
      </c>
      <c r="D374" s="42">
        <v>21</v>
      </c>
      <c r="E374" s="77">
        <v>-1</v>
      </c>
    </row>
    <row r="375" spans="1:5" ht="16">
      <c r="A375" s="64"/>
      <c r="B375" s="76">
        <v>49</v>
      </c>
      <c r="C375" s="76">
        <v>55.533068999999998</v>
      </c>
      <c r="D375" s="42">
        <v>26</v>
      </c>
      <c r="E375" s="77">
        <v>-1</v>
      </c>
    </row>
    <row r="376" spans="1:5" ht="16">
      <c r="A376" s="64"/>
      <c r="B376" s="76">
        <v>89</v>
      </c>
      <c r="C376" s="76">
        <v>57.090316000000001</v>
      </c>
      <c r="D376" s="42">
        <v>33</v>
      </c>
      <c r="E376" s="77">
        <v>-1</v>
      </c>
    </row>
    <row r="377" spans="1:5" ht="16">
      <c r="A377" s="64"/>
      <c r="B377" s="76">
        <v>41</v>
      </c>
      <c r="C377" s="76">
        <v>70.601731999999998</v>
      </c>
      <c r="D377" s="83">
        <v>37</v>
      </c>
      <c r="E377" s="77">
        <v>-1</v>
      </c>
    </row>
    <row r="378" spans="1:5" ht="16">
      <c r="A378" s="66" t="s">
        <v>329</v>
      </c>
      <c r="B378" s="76">
        <v>41</v>
      </c>
      <c r="C378" s="76">
        <v>-12.733323</v>
      </c>
      <c r="D378">
        <v>1</v>
      </c>
      <c r="E378" s="77">
        <v>-12.733323</v>
      </c>
    </row>
    <row r="379" spans="1:5" ht="16">
      <c r="A379" s="66"/>
      <c r="B379" s="76">
        <v>25</v>
      </c>
      <c r="C379" s="76">
        <v>-5.6844713000000002</v>
      </c>
      <c r="D379">
        <v>3</v>
      </c>
      <c r="E379" s="77">
        <v>-1</v>
      </c>
    </row>
    <row r="380" spans="1:5" ht="16">
      <c r="A380" s="66"/>
      <c r="B380" s="76">
        <v>73</v>
      </c>
      <c r="C380" s="76">
        <v>5.2299464999999996</v>
      </c>
      <c r="D380">
        <v>4</v>
      </c>
      <c r="E380" s="77">
        <v>10.327362000000001</v>
      </c>
    </row>
    <row r="381" spans="1:5" ht="16">
      <c r="A381" s="64"/>
      <c r="B381" s="76">
        <v>134</v>
      </c>
      <c r="C381" s="76">
        <v>56.444569999999999</v>
      </c>
      <c r="D381">
        <v>9</v>
      </c>
      <c r="E381" s="77">
        <v>-1</v>
      </c>
    </row>
    <row r="382" spans="1:5" ht="16">
      <c r="A382" s="66" t="s">
        <v>330</v>
      </c>
      <c r="B382" s="76">
        <v>56</v>
      </c>
      <c r="C382" s="76">
        <v>10.5507434</v>
      </c>
      <c r="D382">
        <v>2</v>
      </c>
      <c r="E382" s="77">
        <v>-1</v>
      </c>
    </row>
    <row r="383" spans="1:5" ht="16">
      <c r="A383" s="66" t="s">
        <v>330</v>
      </c>
      <c r="B383" s="78">
        <v>243</v>
      </c>
      <c r="C383" s="76">
        <v>-21.259604</v>
      </c>
      <c r="D383" s="73">
        <v>9</v>
      </c>
      <c r="E383">
        <v>-1</v>
      </c>
    </row>
    <row r="384" spans="1:5" ht="16">
      <c r="A384" s="66"/>
      <c r="B384" s="72">
        <v>84</v>
      </c>
      <c r="C384" s="76">
        <v>-14.630416</v>
      </c>
      <c r="D384" s="74">
        <v>10</v>
      </c>
      <c r="E384" s="80">
        <v>5.4669384000000001</v>
      </c>
    </row>
    <row r="385" spans="1:5" ht="16">
      <c r="A385" s="64" t="s">
        <v>331</v>
      </c>
      <c r="B385" s="58">
        <v>52</v>
      </c>
      <c r="C385" s="76">
        <v>16.084444999999999</v>
      </c>
      <c r="D385" s="73">
        <v>1</v>
      </c>
      <c r="E385" s="77">
        <v>16.084444999999999</v>
      </c>
    </row>
    <row r="386" spans="1:5" ht="16">
      <c r="A386" s="66"/>
      <c r="B386" s="58">
        <v>381</v>
      </c>
      <c r="C386" s="76">
        <v>40.429184999999997</v>
      </c>
      <c r="D386" s="74">
        <v>1</v>
      </c>
      <c r="E386" s="77">
        <v>29.010999000000002</v>
      </c>
    </row>
    <row r="387" spans="1:5" ht="16">
      <c r="A387" s="64"/>
      <c r="B387" s="58">
        <v>33</v>
      </c>
      <c r="C387" s="76">
        <v>39.880960000000002</v>
      </c>
      <c r="D387" s="73">
        <v>2</v>
      </c>
      <c r="E387" s="77">
        <v>-0.92029110000000003</v>
      </c>
    </row>
    <row r="388" spans="1:5" ht="16">
      <c r="A388" s="66"/>
      <c r="B388" s="58">
        <v>891</v>
      </c>
      <c r="C388" s="76">
        <v>32.034489999999998</v>
      </c>
      <c r="D388" s="74">
        <v>3</v>
      </c>
      <c r="E388" s="77">
        <v>-13.051557000000001</v>
      </c>
    </row>
    <row r="389" spans="1:5" ht="16">
      <c r="A389" s="64"/>
      <c r="B389" s="58">
        <v>56</v>
      </c>
      <c r="C389" s="76">
        <v>45.551470000000002</v>
      </c>
      <c r="D389" s="73">
        <v>4</v>
      </c>
      <c r="E389" s="77">
        <v>19.888000000000002</v>
      </c>
    </row>
    <row r="390" spans="1:5" ht="16">
      <c r="A390" s="66" t="s">
        <v>332</v>
      </c>
      <c r="B390" s="58">
        <v>49</v>
      </c>
      <c r="C390" s="76">
        <v>11.596232909999999</v>
      </c>
      <c r="D390" s="73">
        <v>2</v>
      </c>
      <c r="E390" s="77">
        <v>-1</v>
      </c>
    </row>
    <row r="391" spans="1:5" ht="16">
      <c r="A391" s="66"/>
      <c r="B391" s="58">
        <v>84</v>
      </c>
      <c r="C391" s="76">
        <v>14.922438</v>
      </c>
      <c r="D391" s="74">
        <v>3</v>
      </c>
      <c r="E391" s="80">
        <v>3.7625147999999999</v>
      </c>
    </row>
    <row r="392" spans="1:5" ht="16">
      <c r="A392" s="64" t="s">
        <v>333</v>
      </c>
      <c r="B392" s="58">
        <v>99</v>
      </c>
      <c r="C392" s="76">
        <v>-27.912637</v>
      </c>
      <c r="D392" s="73">
        <v>1</v>
      </c>
      <c r="E392" s="77">
        <v>-27.912637</v>
      </c>
    </row>
    <row r="393" spans="1:5" ht="16">
      <c r="A393" s="66"/>
      <c r="B393" s="58">
        <v>164</v>
      </c>
      <c r="C393" s="76">
        <v>42.714032000000003</v>
      </c>
      <c r="D393" s="74">
        <v>2</v>
      </c>
      <c r="E393" s="77">
        <v>55.214770999999999</v>
      </c>
    </row>
    <row r="394" spans="1:5" ht="16">
      <c r="A394" s="64"/>
      <c r="B394" s="58">
        <v>398</v>
      </c>
      <c r="C394" s="76">
        <v>20.184463999999998</v>
      </c>
      <c r="D394" s="73">
        <v>3</v>
      </c>
      <c r="E394" s="77">
        <v>-39.328248000000002</v>
      </c>
    </row>
    <row r="395" spans="1:5">
      <c r="A395" s="66" t="s">
        <v>334</v>
      </c>
      <c r="B395" s="58">
        <v>63</v>
      </c>
      <c r="C395">
        <v>56.586853159999997</v>
      </c>
      <c r="D395" s="74">
        <v>9</v>
      </c>
      <c r="E395" s="80">
        <v>4.8716949999999999</v>
      </c>
    </row>
    <row r="396" spans="1:5" ht="16">
      <c r="A396" s="64" t="s">
        <v>335</v>
      </c>
      <c r="B396" s="58">
        <v>28</v>
      </c>
      <c r="C396" s="76">
        <v>52.019828560000001</v>
      </c>
      <c r="D396" s="74">
        <v>8</v>
      </c>
      <c r="E396" s="80">
        <v>-1</v>
      </c>
    </row>
    <row r="397" spans="1:5" ht="16">
      <c r="A397" s="66"/>
      <c r="B397" s="58">
        <v>28</v>
      </c>
      <c r="C397" s="76">
        <v>58.008192649999998</v>
      </c>
      <c r="D397" s="74">
        <v>10</v>
      </c>
      <c r="E397" s="80">
        <v>-1</v>
      </c>
    </row>
    <row r="398" spans="1:5" ht="16">
      <c r="A398" s="64"/>
      <c r="B398" s="70">
        <v>37</v>
      </c>
      <c r="C398" s="76">
        <v>70.578969999999998</v>
      </c>
      <c r="D398" s="73">
        <v>13</v>
      </c>
      <c r="E398" s="77">
        <v>20.049814000000001</v>
      </c>
    </row>
    <row r="399" spans="1:5" ht="16">
      <c r="A399" s="66"/>
      <c r="B399" s="70">
        <v>16</v>
      </c>
      <c r="C399" s="76">
        <v>60.675066000000001</v>
      </c>
      <c r="D399" s="74">
        <v>14</v>
      </c>
      <c r="E399" s="77">
        <v>-33.662672000000001</v>
      </c>
    </row>
    <row r="400" spans="1:5" ht="16">
      <c r="A400" s="64"/>
      <c r="B400" s="70">
        <v>8</v>
      </c>
      <c r="C400" s="76">
        <v>65.459266999999997</v>
      </c>
      <c r="D400" s="73">
        <v>14</v>
      </c>
      <c r="E400" s="77">
        <v>12.16582</v>
      </c>
    </row>
    <row r="401" spans="1:5" ht="16">
      <c r="A401" s="66"/>
      <c r="B401" s="70">
        <v>32</v>
      </c>
      <c r="C401" s="76">
        <v>77.086358000000004</v>
      </c>
      <c r="D401" s="74">
        <v>15</v>
      </c>
      <c r="E401" s="77">
        <v>33.661969999999997</v>
      </c>
    </row>
    <row r="402" spans="1:5" ht="16">
      <c r="A402" s="64" t="s">
        <v>336</v>
      </c>
      <c r="B402" s="58">
        <v>28</v>
      </c>
      <c r="C402" s="76">
        <v>-5.5869878000000002</v>
      </c>
      <c r="D402" s="73">
        <v>1</v>
      </c>
      <c r="E402" s="77">
        <v>-5.5869878000000002</v>
      </c>
    </row>
    <row r="403" spans="1:5" ht="16">
      <c r="A403" s="66"/>
      <c r="B403" s="58">
        <v>25</v>
      </c>
      <c r="C403" s="76">
        <v>45.230642000000003</v>
      </c>
      <c r="D403" s="74">
        <v>2</v>
      </c>
      <c r="E403" s="77">
        <v>48.128686000000002</v>
      </c>
    </row>
    <row r="404" spans="1:5" ht="16">
      <c r="A404" s="64"/>
      <c r="B404" s="58">
        <v>28</v>
      </c>
      <c r="C404" s="76">
        <v>60.131610000000002</v>
      </c>
      <c r="D404" s="73">
        <v>3</v>
      </c>
      <c r="E404" s="77">
        <v>27.206761</v>
      </c>
    </row>
    <row r="405" spans="1:5" ht="16">
      <c r="A405" s="66"/>
      <c r="B405" s="58">
        <v>36</v>
      </c>
      <c r="C405" s="76">
        <v>44.939205000000001</v>
      </c>
      <c r="D405" s="74">
        <v>4</v>
      </c>
      <c r="E405" s="77">
        <v>-38.106394000000002</v>
      </c>
    </row>
    <row r="406" spans="1:5" ht="16">
      <c r="A406" s="64"/>
      <c r="B406" s="58">
        <v>86</v>
      </c>
      <c r="C406" s="76">
        <v>44.403644</v>
      </c>
      <c r="D406" s="73">
        <v>5</v>
      </c>
      <c r="E406" s="77">
        <v>-0.97267110000000001</v>
      </c>
    </row>
    <row r="407" spans="1:5" ht="16">
      <c r="A407" s="66"/>
      <c r="B407" s="58">
        <v>33</v>
      </c>
      <c r="C407" s="76">
        <v>56.801551000000003</v>
      </c>
      <c r="D407" s="74">
        <v>6</v>
      </c>
      <c r="E407" s="77">
        <v>22.299854</v>
      </c>
    </row>
    <row r="408" spans="1:5" ht="16">
      <c r="A408" s="64"/>
      <c r="B408" s="58">
        <v>97</v>
      </c>
      <c r="C408" s="76">
        <v>55.656869999999998</v>
      </c>
      <c r="D408" s="73">
        <v>7</v>
      </c>
      <c r="E408" s="77">
        <v>-2.6498192</v>
      </c>
    </row>
    <row r="409" spans="1:5" ht="16">
      <c r="A409" s="66"/>
      <c r="B409" s="58">
        <v>45</v>
      </c>
      <c r="C409" s="76">
        <v>50.787370000000003</v>
      </c>
      <c r="D409" s="74">
        <v>8</v>
      </c>
      <c r="E409" s="77">
        <v>-10.981406</v>
      </c>
    </row>
    <row r="410" spans="1:5" ht="16">
      <c r="A410" s="64" t="s">
        <v>337</v>
      </c>
      <c r="B410" s="58">
        <v>35</v>
      </c>
      <c r="C410" s="81">
        <v>16.221435</v>
      </c>
      <c r="D410" s="73">
        <v>1</v>
      </c>
      <c r="E410" s="80">
        <v>16.221435</v>
      </c>
    </row>
    <row r="411" spans="1:5" ht="16">
      <c r="A411" s="66" t="s">
        <v>338</v>
      </c>
      <c r="B411" s="58">
        <v>35</v>
      </c>
      <c r="C411" s="76">
        <v>17.198038</v>
      </c>
      <c r="D411" s="73">
        <v>1</v>
      </c>
      <c r="E411">
        <v>17.198037849999999</v>
      </c>
    </row>
    <row r="412" spans="1:5" ht="16">
      <c r="A412" s="66"/>
      <c r="B412" s="58">
        <v>49</v>
      </c>
      <c r="C412" s="76">
        <v>34.119785999999998</v>
      </c>
      <c r="D412" s="74">
        <v>2</v>
      </c>
      <c r="E412" s="77">
        <v>20.436409000000001</v>
      </c>
    </row>
    <row r="413" spans="1:5" ht="16">
      <c r="A413" s="64"/>
      <c r="B413" s="58">
        <v>119</v>
      </c>
      <c r="C413" s="76">
        <v>29.992775000000002</v>
      </c>
      <c r="D413" s="73">
        <v>3</v>
      </c>
      <c r="E413" s="77">
        <v>-6.2644156000000004</v>
      </c>
    </row>
    <row r="414" spans="1:5" ht="16">
      <c r="A414" s="66"/>
      <c r="B414" s="58">
        <v>69</v>
      </c>
      <c r="C414" s="76">
        <v>44.915801999999999</v>
      </c>
      <c r="D414" s="74">
        <v>4</v>
      </c>
      <c r="E414" s="77">
        <v>21.316409</v>
      </c>
    </row>
    <row r="415" spans="1:5" ht="16">
      <c r="A415" s="64"/>
      <c r="B415" s="58">
        <v>105</v>
      </c>
      <c r="C415" s="76">
        <v>42.277287000000001</v>
      </c>
      <c r="D415" s="73">
        <v>5</v>
      </c>
      <c r="E415" s="77">
        <v>-4.7899659000000003</v>
      </c>
    </row>
    <row r="416" spans="1:5" ht="16">
      <c r="A416" s="66"/>
      <c r="B416" s="58">
        <v>38</v>
      </c>
      <c r="C416" s="76">
        <v>44.153542000000002</v>
      </c>
      <c r="D416" s="74">
        <v>6</v>
      </c>
      <c r="E416" s="77">
        <v>3.2504620000000002</v>
      </c>
    </row>
    <row r="417" spans="1:5" ht="16">
      <c r="A417" s="64"/>
      <c r="B417" s="58">
        <v>263</v>
      </c>
      <c r="C417" s="76">
        <v>46.531427000000001</v>
      </c>
      <c r="D417" s="73">
        <v>7</v>
      </c>
      <c r="E417" s="77">
        <v>4.2578965000000002</v>
      </c>
    </row>
    <row r="418" spans="1:5" ht="16">
      <c r="A418" s="66"/>
      <c r="B418" s="58">
        <v>52</v>
      </c>
      <c r="C418" s="76">
        <v>54.373089</v>
      </c>
      <c r="D418" s="74">
        <v>8</v>
      </c>
      <c r="E418" s="77">
        <v>14.665927</v>
      </c>
    </row>
    <row r="419" spans="1:5" ht="16">
      <c r="A419" s="64"/>
      <c r="B419" s="70">
        <v>46</v>
      </c>
      <c r="C419" s="76">
        <v>61.101469000000002</v>
      </c>
      <c r="D419" s="73">
        <v>9</v>
      </c>
      <c r="E419" s="77">
        <v>14.746516</v>
      </c>
    </row>
    <row r="420" spans="1:5" ht="16">
      <c r="A420" s="66"/>
      <c r="B420" s="70">
        <v>176</v>
      </c>
      <c r="C420" s="76">
        <v>62.451588000000001</v>
      </c>
      <c r="D420" s="74">
        <v>10</v>
      </c>
      <c r="E420" s="77">
        <v>3.4708746000000001</v>
      </c>
    </row>
    <row r="421" spans="1:5" ht="16">
      <c r="A421" s="64"/>
      <c r="B421" s="70">
        <v>104</v>
      </c>
      <c r="C421" s="76">
        <v>62.457422999999999</v>
      </c>
      <c r="D421" s="73">
        <v>11</v>
      </c>
      <c r="E421" s="77">
        <v>1.5540699999999999E-2</v>
      </c>
    </row>
    <row r="422" spans="1:5" ht="16">
      <c r="A422" s="66"/>
      <c r="B422" s="70">
        <v>73</v>
      </c>
      <c r="C422" s="76">
        <v>65.269524000000004</v>
      </c>
      <c r="D422" s="74">
        <v>12</v>
      </c>
      <c r="E422" s="77">
        <v>7.4904298999999996</v>
      </c>
    </row>
    <row r="423" spans="1:5" ht="16">
      <c r="A423" s="64" t="s">
        <v>339</v>
      </c>
      <c r="B423" s="70">
        <v>73</v>
      </c>
      <c r="C423" s="76">
        <v>61.510613890000002</v>
      </c>
      <c r="D423" s="74">
        <v>4</v>
      </c>
      <c r="E423" s="77">
        <v>-1</v>
      </c>
    </row>
    <row r="424" spans="1:5" ht="16">
      <c r="A424" s="64"/>
      <c r="B424" s="58">
        <v>98</v>
      </c>
      <c r="C424" s="76">
        <v>57.625847</v>
      </c>
      <c r="D424" s="73">
        <v>5</v>
      </c>
      <c r="E424" s="77">
        <v>10.43594</v>
      </c>
    </row>
    <row r="425" spans="1:5" ht="16">
      <c r="A425" s="66"/>
      <c r="B425" s="58">
        <v>84</v>
      </c>
      <c r="C425" s="76">
        <v>75.286636999999999</v>
      </c>
      <c r="D425" s="74">
        <v>6</v>
      </c>
      <c r="E425" s="77">
        <v>-1.90988</v>
      </c>
    </row>
    <row r="426" spans="1:5" ht="16">
      <c r="A426" s="64"/>
      <c r="B426" s="58">
        <v>84</v>
      </c>
      <c r="C426" s="76">
        <v>69.913296000000003</v>
      </c>
      <c r="D426" s="73">
        <v>7</v>
      </c>
      <c r="E426" s="77">
        <v>-3.1523400000000001</v>
      </c>
    </row>
    <row r="427" spans="1:5" ht="16">
      <c r="A427" s="66"/>
      <c r="B427" s="58">
        <v>70</v>
      </c>
      <c r="C427" s="76">
        <v>83.173308000000006</v>
      </c>
      <c r="D427" s="74">
        <v>8</v>
      </c>
      <c r="E427" s="77">
        <v>26.204229999999999</v>
      </c>
    </row>
    <row r="428" spans="1:5" ht="16">
      <c r="A428" s="64"/>
      <c r="B428" s="58">
        <v>160</v>
      </c>
      <c r="C428" s="76">
        <v>74.593278999999995</v>
      </c>
      <c r="D428" s="73">
        <v>9</v>
      </c>
      <c r="E428" s="77">
        <v>-0.99609999999999999</v>
      </c>
    </row>
    <row r="429" spans="1:5" ht="16">
      <c r="A429" s="68" t="s">
        <v>340</v>
      </c>
      <c r="B429" s="58">
        <v>40</v>
      </c>
      <c r="C429" s="81">
        <v>9.8551614999999995</v>
      </c>
      <c r="D429" s="75">
        <v>1</v>
      </c>
      <c r="E429" s="80">
        <v>9.8551614999999995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2"/>
  <sheetViews>
    <sheetView topLeftCell="P3" zoomScale="140" zoomScaleNormal="140" workbookViewId="0">
      <selection activeCell="W8" sqref="W8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E3" s="9"/>
      <c r="F3">
        <f>(1-E13/E5)*V105</f>
        <v>0</v>
      </c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130</v>
      </c>
      <c r="C4" s="11">
        <v>0</v>
      </c>
      <c r="D4" s="33">
        <v>41635</v>
      </c>
      <c r="E4" s="9"/>
      <c r="W4" s="6"/>
      <c r="X4" s="6"/>
      <c r="Y4" s="3"/>
      <c r="Z4" s="3"/>
      <c r="AA4" s="3"/>
      <c r="AB4" s="3"/>
      <c r="AC4" s="3"/>
      <c r="AD4" s="3"/>
      <c r="AE4" s="8"/>
      <c r="AF4" s="54"/>
      <c r="AH4" s="6"/>
    </row>
    <row r="5" spans="1:34" ht="16">
      <c r="A5" s="11" t="s">
        <v>26</v>
      </c>
      <c r="B5" s="11" t="s">
        <v>25</v>
      </c>
      <c r="C5" s="11">
        <v>1</v>
      </c>
      <c r="D5" s="33">
        <v>41681</v>
      </c>
      <c r="E5" s="10">
        <v>20.94</v>
      </c>
      <c r="G5" s="10">
        <v>65.849999999999994</v>
      </c>
      <c r="H5" s="10">
        <v>30.98</v>
      </c>
      <c r="I5" s="10">
        <v>13.14</v>
      </c>
      <c r="J5" s="11" t="s">
        <v>21</v>
      </c>
      <c r="K5" s="10">
        <v>69.64</v>
      </c>
      <c r="L5" s="10">
        <v>19.600000000000001</v>
      </c>
      <c r="M5" s="10">
        <v>15.38</v>
      </c>
      <c r="N5" s="13">
        <v>0</v>
      </c>
      <c r="O5">
        <f>G5-K5</f>
        <v>-3.7900000000000063</v>
      </c>
      <c r="P5">
        <f>H5-L5</f>
        <v>11.379999999999999</v>
      </c>
      <c r="Q5">
        <f>I5-M5</f>
        <v>-2.2400000000000002</v>
      </c>
      <c r="R5">
        <f>O5*O5</f>
        <v>14.364100000000047</v>
      </c>
      <c r="S5">
        <f t="shared" ref="S5:T21" si="0">P5*P5</f>
        <v>129.50439999999998</v>
      </c>
      <c r="T5">
        <f t="shared" si="0"/>
        <v>5.0176000000000007</v>
      </c>
      <c r="U5">
        <f>SQRT(R5+S5+T5)</f>
        <v>12.201889197988974</v>
      </c>
      <c r="W5" s="6"/>
      <c r="X5" s="6">
        <f>D5-D4</f>
        <v>46</v>
      </c>
      <c r="Y5" s="3">
        <f>I5-M5</f>
        <v>-2.2400000000000002</v>
      </c>
      <c r="Z5" s="3" t="e">
        <f>#REF!*#REF!</f>
        <v>#REF!</v>
      </c>
      <c r="AA5" s="3" t="e">
        <f>#REF!*#REF!</f>
        <v>#REF!</v>
      </c>
      <c r="AB5" s="3">
        <f t="shared" ref="AB5:AB13" si="1">Y5*Y5</f>
        <v>5.0176000000000007</v>
      </c>
      <c r="AC5" s="3" t="e">
        <f t="shared" ref="AC5:AC17" si="2">SQRT(Z5+AA5+AB5)</f>
        <v>#REF!</v>
      </c>
      <c r="AD5" s="3"/>
      <c r="AE5" s="8"/>
      <c r="AF5" s="55"/>
      <c r="AH5" s="6"/>
    </row>
    <row r="6" spans="1:34" ht="16">
      <c r="A6" s="11" t="s">
        <v>26</v>
      </c>
      <c r="B6" s="11" t="s">
        <v>25</v>
      </c>
      <c r="C6" s="11">
        <v>2</v>
      </c>
      <c r="D6" s="33">
        <v>41709</v>
      </c>
      <c r="E6" s="10">
        <v>21.074999999999999</v>
      </c>
      <c r="F6">
        <f>(1-E6/E5)*100</f>
        <v>-0.64469914040112819</v>
      </c>
      <c r="G6" s="10">
        <v>65.099999999999994</v>
      </c>
      <c r="H6" s="10">
        <v>29.96</v>
      </c>
      <c r="I6" s="10">
        <v>11.44</v>
      </c>
      <c r="J6" s="11" t="s">
        <v>21</v>
      </c>
      <c r="K6" s="10">
        <v>73.09</v>
      </c>
      <c r="L6" s="10">
        <v>19.75</v>
      </c>
      <c r="M6" s="10">
        <v>13.92</v>
      </c>
      <c r="O6">
        <f t="shared" ref="O6:Q21" si="3">G6-K6</f>
        <v>-7.9900000000000091</v>
      </c>
      <c r="P6">
        <f t="shared" si="3"/>
        <v>10.210000000000001</v>
      </c>
      <c r="Q6">
        <f t="shared" si="3"/>
        <v>-2.4800000000000004</v>
      </c>
      <c r="R6">
        <f t="shared" ref="R6:T15" si="4">O6*O6</f>
        <v>63.840100000000149</v>
      </c>
      <c r="S6">
        <f t="shared" si="0"/>
        <v>104.24410000000002</v>
      </c>
      <c r="T6">
        <f t="shared" si="0"/>
        <v>6.1504000000000021</v>
      </c>
      <c r="U6">
        <f t="shared" ref="U6:U16" si="5">SQRT(R6+S6+T6)</f>
        <v>13.199795452960633</v>
      </c>
      <c r="V6">
        <f>(1-U6/U$5)*100</f>
        <v>-8.1782930395411633</v>
      </c>
      <c r="W6" s="6">
        <f t="shared" ref="W6:W12" si="6">(F6*100+((100-F6)*V6))/100</f>
        <v>-8.8757175648676991</v>
      </c>
      <c r="X6" s="6">
        <f t="shared" ref="X6:X21" si="7">D6-D5</f>
        <v>28</v>
      </c>
      <c r="Y6" s="3">
        <f>I6-M5</f>
        <v>-3.9400000000000013</v>
      </c>
      <c r="Z6" s="3" t="e">
        <f>#REF!*#REF!</f>
        <v>#REF!</v>
      </c>
      <c r="AA6" s="3" t="e">
        <f>#REF!*#REF!</f>
        <v>#REF!</v>
      </c>
      <c r="AB6" s="3">
        <f t="shared" si="1"/>
        <v>15.523600000000011</v>
      </c>
      <c r="AC6" s="3" t="e">
        <f t="shared" si="2"/>
        <v>#REF!</v>
      </c>
      <c r="AD6" s="3" t="e">
        <f>(1-AC6/AC5)*100</f>
        <v>#REF!</v>
      </c>
      <c r="AE6" s="8" t="e">
        <f>(F6*100+((100-F6)*AD6))/100</f>
        <v>#REF!</v>
      </c>
      <c r="AF6" s="55">
        <f>(1-E6/E5)*100</f>
        <v>-0.64469914040112819</v>
      </c>
      <c r="AG6">
        <f>(1-U6/U5)*100</f>
        <v>-8.1782930395411633</v>
      </c>
      <c r="AH6" s="6">
        <f>(AF6*100+((100-AF6)*AG6))/100</f>
        <v>-8.8757175648676991</v>
      </c>
    </row>
    <row r="7" spans="1:34" ht="16">
      <c r="A7" s="11" t="s">
        <v>130</v>
      </c>
      <c r="C7" s="11">
        <v>3</v>
      </c>
      <c r="D7" s="33">
        <v>41739</v>
      </c>
      <c r="V7">
        <f t="shared" ref="V7:V21" si="8">(1-U7/U$5)*100</f>
        <v>100</v>
      </c>
      <c r="W7" s="6">
        <f t="shared" si="6"/>
        <v>100</v>
      </c>
      <c r="X7" s="6">
        <f t="shared" si="7"/>
        <v>30</v>
      </c>
      <c r="Y7" s="3"/>
      <c r="Z7" s="3"/>
      <c r="AA7" s="3"/>
      <c r="AB7" s="3"/>
      <c r="AC7" s="3"/>
      <c r="AD7" s="3"/>
      <c r="AE7" s="8"/>
      <c r="AF7" s="55"/>
      <c r="AH7" s="6">
        <f t="shared" ref="AH7:AH21" si="9">(AF7*100+((100-AF7)*AG7))/100</f>
        <v>0</v>
      </c>
    </row>
    <row r="8" spans="1:34" ht="16">
      <c r="A8" s="11" t="s">
        <v>26</v>
      </c>
      <c r="B8" s="11" t="s">
        <v>25</v>
      </c>
      <c r="C8" s="11">
        <v>4</v>
      </c>
      <c r="D8" s="33">
        <v>41771</v>
      </c>
      <c r="E8" s="10">
        <v>20.62</v>
      </c>
      <c r="F8">
        <f>(1-E8/E5)*100</f>
        <v>1.5281757402101248</v>
      </c>
      <c r="G8" s="10">
        <v>65.92</v>
      </c>
      <c r="H8" s="10">
        <v>28.7</v>
      </c>
      <c r="I8" s="10">
        <v>12.9</v>
      </c>
      <c r="J8" s="11" t="s">
        <v>21</v>
      </c>
      <c r="K8" s="10">
        <v>68.11</v>
      </c>
      <c r="L8" s="10">
        <v>21.6</v>
      </c>
      <c r="M8" s="10">
        <v>13.61</v>
      </c>
      <c r="O8">
        <f>G8-K8</f>
        <v>-2.1899999999999977</v>
      </c>
      <c r="P8">
        <f t="shared" si="3"/>
        <v>7.0999999999999979</v>
      </c>
      <c r="Q8">
        <f t="shared" si="3"/>
        <v>-0.70999999999999908</v>
      </c>
      <c r="R8">
        <f t="shared" si="4"/>
        <v>4.7960999999999903</v>
      </c>
      <c r="S8">
        <f t="shared" si="0"/>
        <v>50.409999999999968</v>
      </c>
      <c r="T8">
        <f t="shared" si="0"/>
        <v>0.50409999999999866</v>
      </c>
      <c r="U8">
        <f t="shared" si="5"/>
        <v>7.4639265805606607</v>
      </c>
      <c r="V8">
        <f t="shared" si="8"/>
        <v>38.829746283954044</v>
      </c>
      <c r="W8" s="6">
        <f t="shared" si="6"/>
        <v>39.764535261467643</v>
      </c>
      <c r="X8" s="6">
        <f t="shared" si="7"/>
        <v>32</v>
      </c>
      <c r="Y8" s="3">
        <f>I8-M5</f>
        <v>-2.4800000000000004</v>
      </c>
      <c r="Z8" s="3" t="e">
        <f>#REF!*#REF!</f>
        <v>#REF!</v>
      </c>
      <c r="AA8" s="3" t="e">
        <f>#REF!*#REF!</f>
        <v>#REF!</v>
      </c>
      <c r="AB8" s="3">
        <f t="shared" si="1"/>
        <v>6.1504000000000021</v>
      </c>
      <c r="AC8" s="3" t="e">
        <f t="shared" si="2"/>
        <v>#REF!</v>
      </c>
      <c r="AD8" s="3" t="e">
        <f>(1-AC8/AC5)*100</f>
        <v>#REF!</v>
      </c>
      <c r="AE8" s="8" t="e">
        <f t="shared" ref="AE8:AE17" si="10">(F8*100+((100-F8)*AD8))/100</f>
        <v>#REF!</v>
      </c>
      <c r="AF8" s="55"/>
      <c r="AH8" s="6">
        <f t="shared" si="9"/>
        <v>0</v>
      </c>
    </row>
    <row r="9" spans="1:34" ht="16">
      <c r="A9" s="11" t="s">
        <v>26</v>
      </c>
      <c r="B9" s="11" t="s">
        <v>25</v>
      </c>
      <c r="C9" s="11">
        <v>5</v>
      </c>
      <c r="D9" s="33">
        <v>41823</v>
      </c>
      <c r="E9" s="10">
        <v>20.67</v>
      </c>
      <c r="F9">
        <f>(1-E9/E5)*100</f>
        <v>1.2893982808022897</v>
      </c>
      <c r="G9" s="10">
        <v>71.31</v>
      </c>
      <c r="H9" s="10">
        <v>25.66</v>
      </c>
      <c r="I9" s="10">
        <v>14.06</v>
      </c>
      <c r="J9" s="11" t="s">
        <v>21</v>
      </c>
      <c r="K9" s="10">
        <v>71.39</v>
      </c>
      <c r="L9" s="10">
        <v>19.010000000000002</v>
      </c>
      <c r="M9" s="10">
        <v>17.190000000000001</v>
      </c>
      <c r="O9">
        <f t="shared" si="3"/>
        <v>-7.9999999999998295E-2</v>
      </c>
      <c r="P9">
        <f t="shared" si="3"/>
        <v>6.6499999999999986</v>
      </c>
      <c r="Q9">
        <f t="shared" si="3"/>
        <v>-3.1300000000000008</v>
      </c>
      <c r="R9">
        <f t="shared" si="4"/>
        <v>6.3999999999997271E-3</v>
      </c>
      <c r="S9">
        <f t="shared" si="0"/>
        <v>44.222499999999982</v>
      </c>
      <c r="T9">
        <f t="shared" si="0"/>
        <v>9.7969000000000044</v>
      </c>
      <c r="U9">
        <f t="shared" si="5"/>
        <v>7.3502244863677459</v>
      </c>
      <c r="V9">
        <f t="shared" si="8"/>
        <v>39.761586365010139</v>
      </c>
      <c r="W9" s="6">
        <f t="shared" si="6"/>
        <v>40.538299434802269</v>
      </c>
      <c r="X9" s="6">
        <f t="shared" si="7"/>
        <v>52</v>
      </c>
      <c r="Y9" s="3">
        <f>I9-M5</f>
        <v>-1.3200000000000003</v>
      </c>
      <c r="Z9" s="3" t="e">
        <f>#REF!*#REF!</f>
        <v>#REF!</v>
      </c>
      <c r="AA9" s="3" t="e">
        <f>#REF!*#REF!</f>
        <v>#REF!</v>
      </c>
      <c r="AB9" s="3">
        <f t="shared" si="1"/>
        <v>1.7424000000000008</v>
      </c>
      <c r="AC9" s="3" t="e">
        <f t="shared" si="2"/>
        <v>#REF!</v>
      </c>
      <c r="AD9" s="3" t="e">
        <f>(1-AC9/AC5)*100</f>
        <v>#REF!</v>
      </c>
      <c r="AE9" s="8" t="e">
        <f t="shared" si="10"/>
        <v>#REF!</v>
      </c>
      <c r="AF9" s="55">
        <f t="shared" ref="AF9:AF21" si="11">(1-E9/E8)*100</f>
        <v>-0.24248302618816719</v>
      </c>
      <c r="AG9">
        <f t="shared" ref="AG9:AG21" si="12">(1-U9/U8)*100</f>
        <v>1.5233549387938083</v>
      </c>
      <c r="AH9" s="6">
        <f t="shared" si="9"/>
        <v>1.2845657897608151</v>
      </c>
    </row>
    <row r="10" spans="1:34" ht="16">
      <c r="A10" s="11" t="s">
        <v>26</v>
      </c>
      <c r="B10" s="11" t="s">
        <v>25</v>
      </c>
      <c r="C10" s="11">
        <v>6</v>
      </c>
      <c r="D10" s="33">
        <v>41880</v>
      </c>
      <c r="E10" s="10">
        <v>19.48</v>
      </c>
      <c r="F10">
        <f>(1-E10/E5)*100</f>
        <v>6.9723018147086924</v>
      </c>
      <c r="G10" s="10">
        <v>71.55</v>
      </c>
      <c r="H10" s="10">
        <v>27.72</v>
      </c>
      <c r="I10" s="10">
        <v>13.15</v>
      </c>
      <c r="J10" s="11" t="s">
        <v>21</v>
      </c>
      <c r="K10" s="10">
        <v>69.09</v>
      </c>
      <c r="L10" s="10">
        <v>21.01</v>
      </c>
      <c r="M10" s="10">
        <v>17.05</v>
      </c>
      <c r="O10">
        <f t="shared" si="3"/>
        <v>2.4599999999999937</v>
      </c>
      <c r="P10">
        <f t="shared" si="3"/>
        <v>6.7099999999999973</v>
      </c>
      <c r="Q10">
        <f t="shared" si="3"/>
        <v>-3.9000000000000004</v>
      </c>
      <c r="R10">
        <f t="shared" si="4"/>
        <v>6.0515999999999694</v>
      </c>
      <c r="S10">
        <f t="shared" si="0"/>
        <v>45.024099999999962</v>
      </c>
      <c r="T10">
        <f t="shared" si="0"/>
        <v>15.210000000000003</v>
      </c>
      <c r="U10">
        <f t="shared" si="5"/>
        <v>8.1416030362576599</v>
      </c>
      <c r="V10">
        <f t="shared" si="8"/>
        <v>33.275881265996908</v>
      </c>
      <c r="W10" s="6">
        <f t="shared" si="6"/>
        <v>37.928088207336188</v>
      </c>
      <c r="X10" s="6">
        <f t="shared" si="7"/>
        <v>57</v>
      </c>
      <c r="Y10" s="3">
        <f>I10-M5</f>
        <v>-2.2300000000000004</v>
      </c>
      <c r="Z10" s="3" t="e">
        <f>#REF!*#REF!</f>
        <v>#REF!</v>
      </c>
      <c r="AA10" s="3" t="e">
        <f>#REF!*#REF!</f>
        <v>#REF!</v>
      </c>
      <c r="AB10" s="3">
        <f t="shared" si="1"/>
        <v>4.9729000000000019</v>
      </c>
      <c r="AC10" s="3" t="e">
        <f t="shared" si="2"/>
        <v>#REF!</v>
      </c>
      <c r="AD10" s="3" t="e">
        <f>(1-AC10/AC5)*100</f>
        <v>#REF!</v>
      </c>
      <c r="AE10" s="8" t="e">
        <f t="shared" si="10"/>
        <v>#REF!</v>
      </c>
      <c r="AF10" s="55">
        <f t="shared" si="11"/>
        <v>5.7571359458151949</v>
      </c>
      <c r="AG10">
        <f t="shared" si="12"/>
        <v>-10.766726259281768</v>
      </c>
      <c r="AH10" s="6">
        <f t="shared" si="9"/>
        <v>-4.3897352458059391</v>
      </c>
    </row>
    <row r="11" spans="1:34" ht="16">
      <c r="A11" s="11" t="s">
        <v>26</v>
      </c>
      <c r="B11" s="11" t="s">
        <v>25</v>
      </c>
      <c r="C11" s="11">
        <v>7</v>
      </c>
      <c r="D11" s="33">
        <v>41953</v>
      </c>
      <c r="E11" s="10">
        <v>18.399999999999999</v>
      </c>
      <c r="F11">
        <f>(1-E11/E5)*100</f>
        <v>12.129894937917873</v>
      </c>
      <c r="G11" s="10">
        <v>69.16</v>
      </c>
      <c r="H11" s="10">
        <v>27.03</v>
      </c>
      <c r="I11" s="10">
        <v>11.97</v>
      </c>
      <c r="J11" s="11" t="s">
        <v>21</v>
      </c>
      <c r="K11" s="10">
        <v>70.5</v>
      </c>
      <c r="L11" s="10">
        <v>19.96</v>
      </c>
      <c r="M11" s="10">
        <v>17.07</v>
      </c>
      <c r="O11">
        <f t="shared" ref="O11:O16" si="13">G11-K11</f>
        <v>-1.3400000000000034</v>
      </c>
      <c r="P11">
        <f t="shared" si="3"/>
        <v>7.07</v>
      </c>
      <c r="Q11">
        <f t="shared" si="3"/>
        <v>-5.0999999999999996</v>
      </c>
      <c r="R11">
        <f t="shared" si="4"/>
        <v>1.7956000000000092</v>
      </c>
      <c r="S11">
        <f t="shared" si="4"/>
        <v>49.984900000000003</v>
      </c>
      <c r="T11">
        <f t="shared" si="4"/>
        <v>26.009999999999998</v>
      </c>
      <c r="U11">
        <f>SQRT(R11+S11+T11)</f>
        <v>8.8198922895917509</v>
      </c>
      <c r="V11">
        <f t="shared" si="8"/>
        <v>27.716994094280246</v>
      </c>
      <c r="W11" s="6">
        <f t="shared" si="6"/>
        <v>36.484846768613025</v>
      </c>
      <c r="X11" s="6">
        <f t="shared" si="7"/>
        <v>73</v>
      </c>
      <c r="Y11" s="3">
        <f>I11-M5</f>
        <v>-3.41</v>
      </c>
      <c r="Z11" s="3" t="e">
        <f>#REF!*#REF!</f>
        <v>#REF!</v>
      </c>
      <c r="AA11" s="3" t="e">
        <f>#REF!*#REF!</f>
        <v>#REF!</v>
      </c>
      <c r="AB11" s="3">
        <f t="shared" ref="AB11:AB12" si="14">Y11*Y11</f>
        <v>11.628100000000002</v>
      </c>
      <c r="AC11" s="3" t="e">
        <f t="shared" si="2"/>
        <v>#REF!</v>
      </c>
      <c r="AD11" s="3" t="e">
        <f>(1-AC11/AC5)*100</f>
        <v>#REF!</v>
      </c>
      <c r="AE11" s="8" t="e">
        <f t="shared" si="10"/>
        <v>#REF!</v>
      </c>
      <c r="AF11" s="55">
        <f t="shared" si="11"/>
        <v>5.5441478439425147</v>
      </c>
      <c r="AG11">
        <f t="shared" si="12"/>
        <v>-8.3311511297395668</v>
      </c>
      <c r="AH11" s="6">
        <f t="shared" si="9"/>
        <v>-2.3251119500620039</v>
      </c>
    </row>
    <row r="12" spans="1:34" ht="16">
      <c r="A12" s="11" t="s">
        <v>26</v>
      </c>
      <c r="B12" s="11" t="s">
        <v>25</v>
      </c>
      <c r="C12" s="11">
        <v>8</v>
      </c>
      <c r="D12" s="33">
        <v>41995</v>
      </c>
      <c r="E12" s="10">
        <v>19.056999999999999</v>
      </c>
      <c r="F12">
        <f>(1-E12/E5)*100</f>
        <v>8.9923591212989642</v>
      </c>
      <c r="G12" s="10">
        <v>69.400000000000006</v>
      </c>
      <c r="H12" s="10">
        <v>25.47</v>
      </c>
      <c r="I12" s="10">
        <v>11.84</v>
      </c>
      <c r="J12" s="11" t="s">
        <v>21</v>
      </c>
      <c r="K12" s="10">
        <v>70.31</v>
      </c>
      <c r="L12" s="10">
        <v>18.29</v>
      </c>
      <c r="M12" s="10">
        <v>16.96</v>
      </c>
      <c r="O12">
        <f t="shared" si="13"/>
        <v>-0.90999999999999659</v>
      </c>
      <c r="P12">
        <f t="shared" si="3"/>
        <v>7.18</v>
      </c>
      <c r="Q12">
        <f t="shared" si="3"/>
        <v>-5.120000000000001</v>
      </c>
      <c r="R12">
        <f t="shared" si="4"/>
        <v>0.82809999999999384</v>
      </c>
      <c r="S12">
        <f t="shared" si="4"/>
        <v>51.552399999999999</v>
      </c>
      <c r="T12">
        <f t="shared" si="4"/>
        <v>26.214400000000012</v>
      </c>
      <c r="U12">
        <f>SQRT(R12+S12+T12)</f>
        <v>8.8653764725475703</v>
      </c>
      <c r="V12">
        <f t="shared" si="8"/>
        <v>27.344230645786418</v>
      </c>
      <c r="W12" s="6">
        <f t="shared" si="6"/>
        <v>33.87769834845998</v>
      </c>
      <c r="X12" s="6">
        <f t="shared" si="7"/>
        <v>42</v>
      </c>
      <c r="Y12" s="3">
        <f>I12-M5</f>
        <v>-3.5400000000000009</v>
      </c>
      <c r="Z12" s="3" t="e">
        <f>#REF!*#REF!</f>
        <v>#REF!</v>
      </c>
      <c r="AA12" s="3" t="e">
        <f>#REF!*#REF!</f>
        <v>#REF!</v>
      </c>
      <c r="AB12" s="3">
        <f t="shared" si="14"/>
        <v>12.531600000000006</v>
      </c>
      <c r="AC12" s="3" t="e">
        <f t="shared" si="2"/>
        <v>#REF!</v>
      </c>
      <c r="AD12" s="3" t="e">
        <f>(1-AC12/AC5)*100</f>
        <v>#REF!</v>
      </c>
      <c r="AE12" s="8" t="e">
        <f t="shared" si="10"/>
        <v>#REF!</v>
      </c>
      <c r="AF12" s="55">
        <f t="shared" si="11"/>
        <v>-3.5706521739130359</v>
      </c>
      <c r="AG12">
        <f t="shared" si="12"/>
        <v>-0.51569998206775214</v>
      </c>
      <c r="AH12" s="6">
        <f t="shared" si="9"/>
        <v>-4.1047660086013593</v>
      </c>
    </row>
    <row r="13" spans="1:34" ht="16">
      <c r="A13" s="11" t="s">
        <v>26</v>
      </c>
      <c r="B13" s="11" t="s">
        <v>25</v>
      </c>
      <c r="C13" s="11">
        <v>9</v>
      </c>
      <c r="D13" s="33">
        <v>42107</v>
      </c>
      <c r="E13" s="10">
        <v>18.486000000000001</v>
      </c>
      <c r="F13">
        <f>(1-E13/E5)*100</f>
        <v>11.719197707736395</v>
      </c>
      <c r="G13" s="10">
        <v>71.42</v>
      </c>
      <c r="H13" s="10">
        <v>26.59</v>
      </c>
      <c r="I13" s="10">
        <v>13.17</v>
      </c>
      <c r="J13" s="11" t="s">
        <v>21</v>
      </c>
      <c r="K13" s="10">
        <v>72.37</v>
      </c>
      <c r="L13" s="10">
        <v>19.3</v>
      </c>
      <c r="M13" s="10">
        <v>17.79</v>
      </c>
      <c r="O13">
        <f t="shared" si="13"/>
        <v>-0.95000000000000284</v>
      </c>
      <c r="P13">
        <f t="shared" si="3"/>
        <v>7.2899999999999991</v>
      </c>
      <c r="Q13">
        <f t="shared" si="3"/>
        <v>-4.6199999999999992</v>
      </c>
      <c r="R13">
        <f t="shared" si="4"/>
        <v>0.90250000000000541</v>
      </c>
      <c r="S13">
        <f t="shared" si="0"/>
        <v>53.144099999999987</v>
      </c>
      <c r="T13">
        <f t="shared" si="0"/>
        <v>21.344399999999993</v>
      </c>
      <c r="U13">
        <f t="shared" si="5"/>
        <v>8.6827990878517962</v>
      </c>
      <c r="V13">
        <f t="shared" si="8"/>
        <v>28.840534879772296</v>
      </c>
      <c r="W13" s="6">
        <f t="shared" ref="W13:W21" si="15">(F13*100+((100-F13)*V13))/100</f>
        <v>37.179853284979501</v>
      </c>
      <c r="X13" s="6">
        <f t="shared" si="7"/>
        <v>112</v>
      </c>
      <c r="Y13" s="3">
        <f>I13-M5</f>
        <v>-2.2100000000000009</v>
      </c>
      <c r="Z13" s="3" t="e">
        <f>#REF!*#REF!</f>
        <v>#REF!</v>
      </c>
      <c r="AA13" s="3" t="e">
        <f>#REF!*#REF!</f>
        <v>#REF!</v>
      </c>
      <c r="AB13" s="3">
        <f t="shared" si="1"/>
        <v>4.8841000000000037</v>
      </c>
      <c r="AC13" s="3" t="e">
        <f t="shared" si="2"/>
        <v>#REF!</v>
      </c>
      <c r="AD13" s="3" t="e">
        <f>(1-AC13/AC5)*100</f>
        <v>#REF!</v>
      </c>
      <c r="AE13" s="8" t="e">
        <f t="shared" si="10"/>
        <v>#REF!</v>
      </c>
      <c r="AF13" s="55">
        <f t="shared" si="11"/>
        <v>2.9962743348900589</v>
      </c>
      <c r="AG13">
        <f t="shared" si="12"/>
        <v>2.0594431072514685</v>
      </c>
      <c r="AH13" s="6">
        <f t="shared" si="9"/>
        <v>4.9940108768772893</v>
      </c>
    </row>
    <row r="14" spans="1:34" ht="16">
      <c r="A14" s="11" t="s">
        <v>26</v>
      </c>
      <c r="B14" s="11" t="s">
        <v>25</v>
      </c>
      <c r="C14" s="11">
        <v>10</v>
      </c>
      <c r="D14" s="33">
        <v>42149</v>
      </c>
      <c r="E14" s="10">
        <v>18.856000000000002</v>
      </c>
      <c r="F14">
        <f>(1-E14/E5)*100</f>
        <v>9.9522445081184348</v>
      </c>
      <c r="G14" s="10">
        <v>70.72</v>
      </c>
      <c r="H14" s="10">
        <v>26.87</v>
      </c>
      <c r="I14" s="10">
        <v>13.95</v>
      </c>
      <c r="J14" s="11" t="s">
        <v>21</v>
      </c>
      <c r="K14" s="10">
        <v>71.849999999999994</v>
      </c>
      <c r="L14" s="10">
        <v>20.02</v>
      </c>
      <c r="M14" s="10">
        <v>18.79</v>
      </c>
      <c r="O14">
        <f t="shared" si="13"/>
        <v>-1.1299999999999955</v>
      </c>
      <c r="P14">
        <f t="shared" si="3"/>
        <v>6.8500000000000014</v>
      </c>
      <c r="Q14">
        <f t="shared" si="3"/>
        <v>-4.84</v>
      </c>
      <c r="R14">
        <f t="shared" si="4"/>
        <v>1.2768999999999897</v>
      </c>
      <c r="S14">
        <f t="shared" si="0"/>
        <v>46.922500000000021</v>
      </c>
      <c r="T14">
        <f t="shared" si="0"/>
        <v>23.425599999999999</v>
      </c>
      <c r="U14">
        <f t="shared" si="5"/>
        <v>8.4631554399053801</v>
      </c>
      <c r="V14">
        <f t="shared" si="8"/>
        <v>30.64061390345837</v>
      </c>
      <c r="W14" s="6">
        <f t="shared" si="15"/>
        <v>37.543429597116095</v>
      </c>
      <c r="X14" s="6">
        <f t="shared" si="7"/>
        <v>42</v>
      </c>
      <c r="Y14" s="3">
        <f>I14-M5</f>
        <v>-1.4300000000000015</v>
      </c>
      <c r="Z14" s="3" t="e">
        <f>#REF!*#REF!</f>
        <v>#REF!</v>
      </c>
      <c r="AA14" s="3" t="e">
        <f>#REF!*#REF!</f>
        <v>#REF!</v>
      </c>
      <c r="AB14" s="3">
        <f t="shared" ref="AB14:AB17" si="16">Y14*Y14</f>
        <v>2.0449000000000042</v>
      </c>
      <c r="AC14" s="3" t="e">
        <f t="shared" si="2"/>
        <v>#REF!</v>
      </c>
      <c r="AD14" s="3" t="e">
        <f>(1-AC14/AC6)*100</f>
        <v>#REF!</v>
      </c>
      <c r="AE14" s="8" t="e">
        <f t="shared" si="10"/>
        <v>#REF!</v>
      </c>
      <c r="AF14" s="55">
        <f t="shared" si="11"/>
        <v>-2.0015146597425204</v>
      </c>
      <c r="AG14">
        <f t="shared" si="12"/>
        <v>2.5296410261723357</v>
      </c>
      <c r="AH14" s="6">
        <f t="shared" si="9"/>
        <v>0.57875750240751611</v>
      </c>
    </row>
    <row r="15" spans="1:34" ht="16">
      <c r="A15" s="11" t="s">
        <v>26</v>
      </c>
      <c r="B15" s="11" t="s">
        <v>25</v>
      </c>
      <c r="C15" s="11">
        <v>11</v>
      </c>
      <c r="D15" s="33">
        <v>42181</v>
      </c>
      <c r="E15" s="10">
        <v>17.41</v>
      </c>
      <c r="F15">
        <f>(1-E15/E5)*100</f>
        <v>16.857688634192936</v>
      </c>
      <c r="G15" s="10">
        <v>72.62</v>
      </c>
      <c r="H15" s="10">
        <v>25.08</v>
      </c>
      <c r="I15" s="10">
        <v>13.7</v>
      </c>
      <c r="J15" s="11" t="s">
        <v>21</v>
      </c>
      <c r="K15" s="10">
        <v>71.709999999999994</v>
      </c>
      <c r="L15" s="10">
        <v>18.38</v>
      </c>
      <c r="M15" s="10">
        <v>18.38</v>
      </c>
      <c r="O15">
        <f t="shared" si="13"/>
        <v>0.9100000000000108</v>
      </c>
      <c r="P15">
        <f t="shared" si="3"/>
        <v>6.6999999999999993</v>
      </c>
      <c r="Q15">
        <f t="shared" si="3"/>
        <v>-4.68</v>
      </c>
      <c r="R15">
        <f t="shared" si="4"/>
        <v>0.82810000000001971</v>
      </c>
      <c r="S15">
        <f t="shared" si="0"/>
        <v>44.889999999999993</v>
      </c>
      <c r="T15">
        <f t="shared" si="0"/>
        <v>21.902399999999997</v>
      </c>
      <c r="U15">
        <f t="shared" si="5"/>
        <v>8.2231684890922683</v>
      </c>
      <c r="V15">
        <f t="shared" si="8"/>
        <v>32.607415493925714</v>
      </c>
      <c r="W15" s="6">
        <f t="shared" si="15"/>
        <v>43.968247552495065</v>
      </c>
      <c r="X15" s="6">
        <f t="shared" si="7"/>
        <v>32</v>
      </c>
      <c r="Y15" s="3">
        <f>I15-M5</f>
        <v>-1.6800000000000015</v>
      </c>
      <c r="Z15" s="3" t="e">
        <f>#REF!*#REF!</f>
        <v>#REF!</v>
      </c>
      <c r="AA15" s="3" t="e">
        <f>#REF!*#REF!</f>
        <v>#REF!</v>
      </c>
      <c r="AB15" s="3">
        <f t="shared" si="16"/>
        <v>2.8224000000000049</v>
      </c>
      <c r="AC15" s="3" t="e">
        <f t="shared" si="2"/>
        <v>#REF!</v>
      </c>
      <c r="AD15" s="3" t="e">
        <f>(1-AC15/AC8)*100</f>
        <v>#REF!</v>
      </c>
      <c r="AE15" s="8" t="e">
        <f t="shared" si="10"/>
        <v>#REF!</v>
      </c>
      <c r="AF15" s="55">
        <f t="shared" si="11"/>
        <v>7.6686465846415031</v>
      </c>
      <c r="AG15">
        <f t="shared" si="12"/>
        <v>2.8356675298852219</v>
      </c>
      <c r="AH15" s="6">
        <f t="shared" si="9"/>
        <v>10.286856793344393</v>
      </c>
    </row>
    <row r="16" spans="1:34" ht="16">
      <c r="A16" s="11" t="s">
        <v>26</v>
      </c>
      <c r="B16" s="11" t="s">
        <v>25</v>
      </c>
      <c r="C16" s="11">
        <v>12</v>
      </c>
      <c r="D16" s="33">
        <v>42234</v>
      </c>
      <c r="E16" s="10">
        <v>18.03</v>
      </c>
      <c r="F16">
        <f>(1-E16/E5)*100</f>
        <v>13.896848137535811</v>
      </c>
      <c r="G16" s="10">
        <v>71.180000000000007</v>
      </c>
      <c r="H16" s="10">
        <v>23.42</v>
      </c>
      <c r="I16" s="10">
        <v>13.06</v>
      </c>
      <c r="J16" s="11" t="s">
        <v>21</v>
      </c>
      <c r="K16" s="10">
        <v>69.91</v>
      </c>
      <c r="L16" s="10">
        <v>18.68</v>
      </c>
      <c r="M16" s="10">
        <v>18.5</v>
      </c>
      <c r="O16">
        <f t="shared" si="13"/>
        <v>1.2700000000000102</v>
      </c>
      <c r="P16">
        <f t="shared" si="3"/>
        <v>4.740000000000002</v>
      </c>
      <c r="Q16">
        <f t="shared" si="3"/>
        <v>-5.4399999999999995</v>
      </c>
      <c r="R16">
        <f t="shared" ref="R16:R21" si="17">O16*O16</f>
        <v>1.612900000000026</v>
      </c>
      <c r="S16">
        <f t="shared" si="0"/>
        <v>22.467600000000019</v>
      </c>
      <c r="T16">
        <f t="shared" si="0"/>
        <v>29.593599999999995</v>
      </c>
      <c r="U16">
        <f t="shared" si="5"/>
        <v>7.326260983612312</v>
      </c>
      <c r="V16">
        <f t="shared" si="8"/>
        <v>39.957978107031387</v>
      </c>
      <c r="W16" s="6">
        <f t="shared" si="15"/>
        <v>48.30192670820324</v>
      </c>
      <c r="X16" s="6">
        <f t="shared" si="7"/>
        <v>53</v>
      </c>
      <c r="Y16" s="3">
        <f>I16-M5</f>
        <v>-2.3200000000000003</v>
      </c>
      <c r="Z16" s="3" t="e">
        <f>#REF!*#REF!</f>
        <v>#REF!</v>
      </c>
      <c r="AA16" s="3" t="e">
        <f>#REF!*#REF!</f>
        <v>#REF!</v>
      </c>
      <c r="AB16" s="3">
        <f t="shared" si="16"/>
        <v>5.3824000000000014</v>
      </c>
      <c r="AC16" s="3" t="e">
        <f t="shared" si="2"/>
        <v>#REF!</v>
      </c>
      <c r="AD16" s="3" t="e">
        <f>(1-AC16/AC9)*100</f>
        <v>#REF!</v>
      </c>
      <c r="AE16" s="8" t="e">
        <f t="shared" si="10"/>
        <v>#REF!</v>
      </c>
      <c r="AF16" s="55">
        <f t="shared" si="11"/>
        <v>-3.5611717403790877</v>
      </c>
      <c r="AG16">
        <f t="shared" si="12"/>
        <v>10.90707926840695</v>
      </c>
      <c r="AH16" s="6">
        <f t="shared" si="9"/>
        <v>7.7343273526351153</v>
      </c>
    </row>
    <row r="17" spans="1:34" ht="16">
      <c r="A17" s="11" t="s">
        <v>26</v>
      </c>
      <c r="B17" s="11" t="s">
        <v>25</v>
      </c>
      <c r="C17" s="11">
        <v>13</v>
      </c>
      <c r="D17" s="33">
        <v>42269</v>
      </c>
      <c r="E17" s="10">
        <v>17.7</v>
      </c>
      <c r="F17">
        <f>(1-E17/E5)*100</f>
        <v>15.472779369627521</v>
      </c>
      <c r="G17" s="10">
        <v>71.78</v>
      </c>
      <c r="H17" s="10">
        <v>24.17</v>
      </c>
      <c r="I17" s="10">
        <v>14.86</v>
      </c>
      <c r="J17" s="11" t="s">
        <v>21</v>
      </c>
      <c r="K17" s="10">
        <v>71.510000000000005</v>
      </c>
      <c r="L17" s="10">
        <v>18.190000000000001</v>
      </c>
      <c r="M17" s="10">
        <v>21.02</v>
      </c>
      <c r="O17">
        <f>G17-K17</f>
        <v>0.26999999999999602</v>
      </c>
      <c r="P17">
        <f t="shared" si="3"/>
        <v>5.98</v>
      </c>
      <c r="Q17">
        <f t="shared" si="3"/>
        <v>-6.16</v>
      </c>
      <c r="R17">
        <f t="shared" si="17"/>
        <v>7.2899999999997855E-2</v>
      </c>
      <c r="S17">
        <f t="shared" si="0"/>
        <v>35.760400000000004</v>
      </c>
      <c r="T17">
        <f t="shared" si="0"/>
        <v>37.945599999999999</v>
      </c>
      <c r="U17">
        <f>SQRT(R17+S17+T17)</f>
        <v>8.589464476904249</v>
      </c>
      <c r="V17">
        <f t="shared" si="8"/>
        <v>29.605454224908868</v>
      </c>
      <c r="W17" s="6">
        <f t="shared" si="15"/>
        <v>40.497446980940175</v>
      </c>
      <c r="X17" s="6">
        <f t="shared" si="7"/>
        <v>35</v>
      </c>
      <c r="Y17" s="3">
        <f>I17-M5</f>
        <v>-0.52000000000000135</v>
      </c>
      <c r="Z17" s="3" t="e">
        <f>#REF!*#REF!</f>
        <v>#REF!</v>
      </c>
      <c r="AA17" s="3" t="e">
        <f>#REF!*#REF!</f>
        <v>#REF!</v>
      </c>
      <c r="AB17" s="3">
        <f t="shared" si="16"/>
        <v>0.27040000000000142</v>
      </c>
      <c r="AC17" s="3" t="e">
        <f t="shared" si="2"/>
        <v>#REF!</v>
      </c>
      <c r="AD17" s="3" t="e">
        <f>(1-AC17/AC10)*100</f>
        <v>#REF!</v>
      </c>
      <c r="AE17" s="8" t="e">
        <f t="shared" si="10"/>
        <v>#REF!</v>
      </c>
      <c r="AF17" s="55">
        <f t="shared" si="11"/>
        <v>1.8302828618968481</v>
      </c>
      <c r="AG17">
        <f t="shared" si="12"/>
        <v>-17.242130687365954</v>
      </c>
      <c r="AH17" s="6">
        <f t="shared" si="9"/>
        <v>-15.096268062472388</v>
      </c>
    </row>
    <row r="18" spans="1:34" ht="16">
      <c r="A18" s="11" t="s">
        <v>26</v>
      </c>
      <c r="B18" s="11" t="s">
        <v>25</v>
      </c>
      <c r="C18" s="11">
        <v>14</v>
      </c>
      <c r="D18" s="33">
        <v>42317</v>
      </c>
      <c r="E18" s="10">
        <v>18.95</v>
      </c>
      <c r="F18">
        <f>(1-E18/E5)*100</f>
        <v>9.5033428844317207</v>
      </c>
      <c r="G18" s="10">
        <v>73.38</v>
      </c>
      <c r="H18" s="10">
        <v>23.06</v>
      </c>
      <c r="I18" s="10">
        <v>13.77</v>
      </c>
      <c r="J18" s="11" t="s">
        <v>21</v>
      </c>
      <c r="K18" s="10">
        <v>72.38</v>
      </c>
      <c r="L18" s="10">
        <v>19.46</v>
      </c>
      <c r="M18" s="10">
        <v>17.399999999999999</v>
      </c>
      <c r="O18">
        <f>G18-K18</f>
        <v>1</v>
      </c>
      <c r="P18">
        <f t="shared" si="3"/>
        <v>3.5999999999999979</v>
      </c>
      <c r="Q18">
        <f t="shared" si="3"/>
        <v>-3.629999999999999</v>
      </c>
      <c r="R18">
        <f t="shared" si="17"/>
        <v>1</v>
      </c>
      <c r="S18">
        <f t="shared" si="0"/>
        <v>12.959999999999985</v>
      </c>
      <c r="T18">
        <f t="shared" si="0"/>
        <v>13.176899999999993</v>
      </c>
      <c r="U18">
        <f>SQRT(R18+S18+T18)</f>
        <v>5.2093089752864508</v>
      </c>
      <c r="V18">
        <f t="shared" si="8"/>
        <v>57.307357157898053</v>
      </c>
      <c r="W18" s="6">
        <f t="shared" si="15"/>
        <v>61.364585393608806</v>
      </c>
      <c r="X18" s="6">
        <f t="shared" si="7"/>
        <v>48</v>
      </c>
      <c r="AF18" s="55">
        <f t="shared" si="11"/>
        <v>-7.0621468926553632</v>
      </c>
      <c r="AG18">
        <f t="shared" si="12"/>
        <v>39.352342753224221</v>
      </c>
      <c r="AH18" s="6">
        <f t="shared" si="9"/>
        <v>35.069316111502765</v>
      </c>
    </row>
    <row r="19" spans="1:34" ht="16">
      <c r="A19" s="11" t="s">
        <v>26</v>
      </c>
      <c r="B19" s="11" t="s">
        <v>25</v>
      </c>
      <c r="C19" s="11">
        <v>14</v>
      </c>
      <c r="D19" s="33">
        <v>42360</v>
      </c>
      <c r="E19" s="10">
        <v>15.3188</v>
      </c>
      <c r="F19">
        <f>(1-E19/E5)*100</f>
        <v>26.844317096466096</v>
      </c>
      <c r="G19" s="10">
        <v>72.47</v>
      </c>
      <c r="H19" s="10">
        <v>21.91</v>
      </c>
      <c r="I19" s="10">
        <v>14.11</v>
      </c>
      <c r="J19" s="11" t="s">
        <v>21</v>
      </c>
      <c r="K19" s="10">
        <v>69.91</v>
      </c>
      <c r="L19" s="10">
        <v>17.02</v>
      </c>
      <c r="M19" s="10">
        <v>18.260000000000002</v>
      </c>
      <c r="O19">
        <f>G19-K19</f>
        <v>2.5600000000000023</v>
      </c>
      <c r="P19">
        <f t="shared" si="3"/>
        <v>4.8900000000000006</v>
      </c>
      <c r="Q19">
        <f t="shared" si="3"/>
        <v>-4.1500000000000021</v>
      </c>
      <c r="R19">
        <f t="shared" si="17"/>
        <v>6.5536000000000119</v>
      </c>
      <c r="S19">
        <f t="shared" si="0"/>
        <v>23.912100000000006</v>
      </c>
      <c r="T19">
        <f t="shared" si="0"/>
        <v>17.222500000000018</v>
      </c>
      <c r="U19">
        <f>SQRT(R19+S19+T19)</f>
        <v>6.9056643416835746</v>
      </c>
      <c r="V19">
        <f t="shared" si="8"/>
        <v>43.40495779275134</v>
      </c>
      <c r="W19" s="6">
        <f t="shared" si="15"/>
        <v>58.597510383743995</v>
      </c>
      <c r="X19" s="6">
        <f t="shared" si="7"/>
        <v>43</v>
      </c>
      <c r="AF19" s="55">
        <f t="shared" si="11"/>
        <v>19.162005277044859</v>
      </c>
      <c r="AG19">
        <f t="shared" si="12"/>
        <v>-32.563923054762633</v>
      </c>
      <c r="AH19" s="6">
        <f t="shared" si="9"/>
        <v>-7.1620171235513315</v>
      </c>
    </row>
    <row r="20" spans="1:34" ht="16">
      <c r="A20" s="11" t="s">
        <v>26</v>
      </c>
      <c r="B20" s="11" t="s">
        <v>25</v>
      </c>
      <c r="C20" s="11">
        <v>15</v>
      </c>
      <c r="D20" s="33">
        <v>42474</v>
      </c>
      <c r="E20" s="10">
        <v>13.8802</v>
      </c>
      <c r="F20">
        <f>(1-E20/E5)*100</f>
        <v>33.714422158548238</v>
      </c>
      <c r="G20" s="10">
        <v>72.5</v>
      </c>
      <c r="H20" s="10">
        <v>24.66</v>
      </c>
      <c r="I20" s="10">
        <v>13.15</v>
      </c>
      <c r="J20" s="11" t="s">
        <v>21</v>
      </c>
      <c r="K20" s="10">
        <v>73.569999999999993</v>
      </c>
      <c r="L20" s="10">
        <v>18.350000000000001</v>
      </c>
      <c r="M20" s="10">
        <v>18.43</v>
      </c>
      <c r="O20">
        <f>G20-K20</f>
        <v>-1.0699999999999932</v>
      </c>
      <c r="P20">
        <f t="shared" si="3"/>
        <v>6.3099999999999987</v>
      </c>
      <c r="Q20">
        <f t="shared" si="3"/>
        <v>-5.2799999999999994</v>
      </c>
      <c r="R20">
        <f t="shared" si="17"/>
        <v>1.1448999999999854</v>
      </c>
      <c r="S20">
        <f t="shared" si="0"/>
        <v>39.816099999999985</v>
      </c>
      <c r="T20">
        <f t="shared" si="0"/>
        <v>27.878399999999992</v>
      </c>
      <c r="U20">
        <f>SQRT(R20+S20+T20)</f>
        <v>8.2969512472955973</v>
      </c>
      <c r="V20">
        <f t="shared" si="8"/>
        <v>32.002732423901705</v>
      </c>
      <c r="W20" s="6">
        <f t="shared" si="15"/>
        <v>54.927618270785118</v>
      </c>
      <c r="X20" s="6">
        <f t="shared" si="7"/>
        <v>114</v>
      </c>
      <c r="AF20" s="55">
        <f t="shared" si="11"/>
        <v>9.3910750189309837</v>
      </c>
      <c r="AG20">
        <f t="shared" si="12"/>
        <v>-20.147039253182598</v>
      </c>
      <c r="AH20" s="6">
        <f t="shared" si="9"/>
        <v>-8.8639406638917606</v>
      </c>
    </row>
    <row r="21" spans="1:34" ht="16">
      <c r="A21" s="11" t="s">
        <v>26</v>
      </c>
      <c r="B21" s="11" t="s">
        <v>25</v>
      </c>
      <c r="C21" s="11">
        <v>15</v>
      </c>
      <c r="D21" s="33">
        <v>42555</v>
      </c>
      <c r="E21" s="10">
        <v>11.546099999999999</v>
      </c>
      <c r="F21">
        <f>(1-E21/E5)*100</f>
        <v>44.86103151862465</v>
      </c>
      <c r="G21" s="10">
        <v>68.33</v>
      </c>
      <c r="H21" s="10">
        <v>23.36</v>
      </c>
      <c r="I21" s="10">
        <v>12.07</v>
      </c>
      <c r="J21" s="11" t="s">
        <v>21</v>
      </c>
      <c r="K21" s="10">
        <v>66.400000000000006</v>
      </c>
      <c r="L21" s="10">
        <v>18.96</v>
      </c>
      <c r="M21" s="10">
        <v>16.04</v>
      </c>
      <c r="O21">
        <f>G21-K21</f>
        <v>1.9299999999999926</v>
      </c>
      <c r="P21">
        <f t="shared" si="3"/>
        <v>4.3999999999999986</v>
      </c>
      <c r="Q21">
        <f t="shared" si="3"/>
        <v>-3.9699999999999989</v>
      </c>
      <c r="R21">
        <f t="shared" si="17"/>
        <v>3.7248999999999715</v>
      </c>
      <c r="S21">
        <f t="shared" si="0"/>
        <v>19.359999999999989</v>
      </c>
      <c r="T21">
        <f t="shared" si="0"/>
        <v>15.760899999999991</v>
      </c>
      <c r="U21">
        <f>SQRT(R21+S21+T21)</f>
        <v>6.2326398901268112</v>
      </c>
      <c r="V21">
        <f t="shared" si="8"/>
        <v>48.920697533017844</v>
      </c>
      <c r="W21" s="6">
        <f t="shared" si="15"/>
        <v>71.835399512224328</v>
      </c>
      <c r="X21" s="6">
        <f t="shared" si="7"/>
        <v>81</v>
      </c>
      <c r="AF21" s="55">
        <f t="shared" si="11"/>
        <v>16.816040114695763</v>
      </c>
      <c r="AG21">
        <f t="shared" si="12"/>
        <v>24.880360214743348</v>
      </c>
      <c r="AH21" s="6">
        <f t="shared" si="9"/>
        <v>37.512508975047069</v>
      </c>
    </row>
    <row r="22" spans="1:34">
      <c r="C22" s="11">
        <v>15</v>
      </c>
      <c r="X22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1"/>
  <sheetViews>
    <sheetView topLeftCell="C1" zoomScale="120" zoomScaleNormal="120" workbookViewId="0">
      <selection activeCell="C5" sqref="C5:C30"/>
    </sheetView>
  </sheetViews>
  <sheetFormatPr baseColWidth="10" defaultColWidth="8.83203125" defaultRowHeight="14"/>
  <cols>
    <col min="1" max="1" width="8.6640625" style="11"/>
    <col min="2" max="2" width="11.83203125" style="11" customWidth="1"/>
    <col min="3" max="3" width="18.6640625" style="11" customWidth="1"/>
    <col min="4" max="4" width="12.83203125" style="10" bestFit="1" customWidth="1"/>
    <col min="5" max="5" width="8.6640625" style="10"/>
    <col min="6" max="6" width="9.33203125" bestFit="1" customWidth="1"/>
    <col min="7" max="9" width="8.6640625" style="10"/>
    <col min="10" max="10" width="8.6640625" style="11"/>
    <col min="11" max="13" width="8.6640625" style="10"/>
    <col min="14" max="14" width="12.6640625" style="13" bestFit="1" customWidth="1"/>
    <col min="15" max="15" width="9.33203125" bestFit="1" customWidth="1"/>
    <col min="18" max="18" width="11.33203125" bestFit="1" customWidth="1"/>
  </cols>
  <sheetData>
    <row r="1" spans="1:34" ht="114">
      <c r="A1" s="11" t="s">
        <v>0</v>
      </c>
      <c r="B1" s="11" t="s">
        <v>1</v>
      </c>
      <c r="C1" s="11" t="s">
        <v>7</v>
      </c>
      <c r="D1" s="10" t="s">
        <v>22</v>
      </c>
      <c r="E1" s="9" t="s">
        <v>2</v>
      </c>
      <c r="F1" s="1" t="s">
        <v>17</v>
      </c>
      <c r="G1" s="10" t="s">
        <v>4</v>
      </c>
      <c r="H1" s="10" t="s">
        <v>5</v>
      </c>
      <c r="I1" s="10" t="s">
        <v>6</v>
      </c>
      <c r="J1" s="11" t="s">
        <v>19</v>
      </c>
      <c r="K1" s="10" t="s">
        <v>4</v>
      </c>
      <c r="L1" s="10" t="s">
        <v>5</v>
      </c>
      <c r="M1" s="10" t="s">
        <v>6</v>
      </c>
      <c r="N1" s="12" t="s">
        <v>11</v>
      </c>
      <c r="O1" t="s">
        <v>4</v>
      </c>
      <c r="P1" t="s">
        <v>5</v>
      </c>
      <c r="Q1" t="s">
        <v>6</v>
      </c>
      <c r="R1" t="s">
        <v>4</v>
      </c>
      <c r="S1" t="s">
        <v>5</v>
      </c>
      <c r="T1" t="s">
        <v>6</v>
      </c>
      <c r="U1" t="s">
        <v>14</v>
      </c>
      <c r="V1" s="2" t="s">
        <v>16</v>
      </c>
      <c r="W1" s="5" t="s">
        <v>27</v>
      </c>
      <c r="X1" s="5" t="s">
        <v>168</v>
      </c>
      <c r="Y1" s="3" t="s">
        <v>6</v>
      </c>
      <c r="Z1" s="3" t="s">
        <v>4</v>
      </c>
      <c r="AA1" s="3" t="s">
        <v>5</v>
      </c>
      <c r="AB1" s="3" t="s">
        <v>6</v>
      </c>
      <c r="AC1" s="3" t="s">
        <v>14</v>
      </c>
      <c r="AD1" s="4" t="s">
        <v>16</v>
      </c>
      <c r="AE1" s="7" t="s">
        <v>27</v>
      </c>
      <c r="AF1" s="53" t="s">
        <v>341</v>
      </c>
      <c r="AG1" s="2" t="s">
        <v>343</v>
      </c>
      <c r="AH1" s="5" t="s">
        <v>342</v>
      </c>
    </row>
    <row r="2" spans="1:34">
      <c r="C2" s="11" t="s">
        <v>28</v>
      </c>
      <c r="E2" s="9"/>
      <c r="F2" s="1"/>
      <c r="N2" s="12"/>
      <c r="O2" t="s">
        <v>24</v>
      </c>
      <c r="V2" s="2"/>
      <c r="W2" s="5"/>
      <c r="X2" s="5"/>
      <c r="Y2" s="3"/>
      <c r="Z2" s="3"/>
      <c r="AA2" s="3"/>
      <c r="AB2" s="3"/>
      <c r="AC2" s="3"/>
      <c r="AD2" s="4"/>
      <c r="AE2" s="7"/>
      <c r="AF2" s="54"/>
      <c r="AG2" s="2"/>
      <c r="AH2" s="5"/>
    </row>
    <row r="3" spans="1:34">
      <c r="A3" s="11" t="s">
        <v>131</v>
      </c>
      <c r="E3" s="9"/>
      <c r="G3" s="10" t="s">
        <v>8</v>
      </c>
      <c r="H3" s="10" t="s">
        <v>8</v>
      </c>
      <c r="I3" s="10" t="s">
        <v>8</v>
      </c>
      <c r="J3" s="11" t="s">
        <v>20</v>
      </c>
      <c r="K3" s="10" t="s">
        <v>9</v>
      </c>
      <c r="L3" s="10" t="s">
        <v>9</v>
      </c>
      <c r="M3" s="10" t="s">
        <v>9</v>
      </c>
      <c r="N3" s="13" t="s">
        <v>10</v>
      </c>
      <c r="O3" t="s">
        <v>12</v>
      </c>
      <c r="P3" t="s">
        <v>12</v>
      </c>
      <c r="Q3" t="s">
        <v>12</v>
      </c>
      <c r="R3" t="s">
        <v>13</v>
      </c>
      <c r="S3" t="s">
        <v>13</v>
      </c>
      <c r="T3" t="s">
        <v>13</v>
      </c>
      <c r="U3" t="s">
        <v>15</v>
      </c>
      <c r="W3" s="6"/>
      <c r="X3" s="6"/>
      <c r="Y3" s="3" t="s">
        <v>12</v>
      </c>
      <c r="Z3" s="3" t="s">
        <v>13</v>
      </c>
      <c r="AA3" s="3" t="s">
        <v>13</v>
      </c>
      <c r="AB3" s="3" t="s">
        <v>13</v>
      </c>
      <c r="AC3" s="3" t="s">
        <v>15</v>
      </c>
      <c r="AD3" s="3"/>
      <c r="AE3" s="8"/>
      <c r="AF3" s="54"/>
      <c r="AH3" s="6"/>
    </row>
    <row r="4" spans="1:34">
      <c r="A4" s="11" t="s">
        <v>30</v>
      </c>
      <c r="B4" s="11" t="s">
        <v>29</v>
      </c>
      <c r="C4" s="11">
        <v>0</v>
      </c>
      <c r="D4" s="33">
        <v>41631</v>
      </c>
      <c r="E4">
        <v>19.6632</v>
      </c>
      <c r="G4" s="10">
        <v>30.48</v>
      </c>
      <c r="H4" s="10">
        <v>17.989999999999998</v>
      </c>
      <c r="I4" s="10">
        <v>-1.25</v>
      </c>
      <c r="J4" s="11" t="s">
        <v>21</v>
      </c>
      <c r="K4" s="10">
        <v>62.49</v>
      </c>
      <c r="L4" s="10">
        <v>16.87</v>
      </c>
      <c r="M4" s="10">
        <v>12.07</v>
      </c>
      <c r="N4" s="13">
        <v>0</v>
      </c>
      <c r="O4">
        <f>G4-K4</f>
        <v>-32.010000000000005</v>
      </c>
      <c r="P4">
        <f>H4-L4</f>
        <v>1.1199999999999974</v>
      </c>
      <c r="Q4">
        <f>I4-M4</f>
        <v>-13.32</v>
      </c>
      <c r="R4">
        <f>O4*O4</f>
        <v>1024.6401000000003</v>
      </c>
      <c r="S4">
        <f t="shared" ref="S4:T22" si="0">P4*P4</f>
        <v>1.2543999999999942</v>
      </c>
      <c r="T4">
        <f t="shared" si="0"/>
        <v>177.42240000000001</v>
      </c>
      <c r="U4">
        <f>SQRT(R4+S4+T4)</f>
        <v>34.688858441868625</v>
      </c>
      <c r="W4" s="6"/>
      <c r="X4" s="6"/>
      <c r="Y4" s="3">
        <f>I4-M4</f>
        <v>-13.32</v>
      </c>
      <c r="Z4" s="3" t="e">
        <f>#REF!*#REF!</f>
        <v>#REF!</v>
      </c>
      <c r="AA4" s="3" t="e">
        <f>#REF!*#REF!</f>
        <v>#REF!</v>
      </c>
      <c r="AB4" s="3">
        <f t="shared" ref="AB4:AB20" si="1">Y4*Y4</f>
        <v>177.42240000000001</v>
      </c>
      <c r="AC4" s="3" t="e">
        <f t="shared" ref="AC4:AC22" si="2">SQRT(Z4+AA4+AB4)</f>
        <v>#REF!</v>
      </c>
      <c r="AD4" s="3"/>
      <c r="AE4" s="8"/>
      <c r="AF4" s="54"/>
      <c r="AH4" s="6"/>
    </row>
    <row r="5" spans="1:34" ht="16">
      <c r="A5" s="11" t="s">
        <v>30</v>
      </c>
      <c r="B5" s="11" t="s">
        <v>29</v>
      </c>
      <c r="C5" s="11">
        <v>0</v>
      </c>
      <c r="D5" s="33">
        <v>41712</v>
      </c>
      <c r="E5" s="10">
        <v>23.9</v>
      </c>
      <c r="F5">
        <f>(1-E5/E4)*100</f>
        <v>-21.546848936083652</v>
      </c>
      <c r="G5" s="10">
        <v>30.9</v>
      </c>
      <c r="H5" s="10">
        <v>16.43</v>
      </c>
      <c r="I5" s="10">
        <v>-1.38</v>
      </c>
      <c r="J5" s="11" t="s">
        <v>21</v>
      </c>
      <c r="K5" s="10">
        <v>62.83</v>
      </c>
      <c r="L5" s="10">
        <v>18.28</v>
      </c>
      <c r="M5" s="10">
        <v>9.92</v>
      </c>
      <c r="O5">
        <f t="shared" ref="O5:O29" si="3">G5-K5</f>
        <v>-31.93</v>
      </c>
      <c r="P5">
        <f t="shared" ref="P5:P29" si="4">H5-L5</f>
        <v>-1.8500000000000014</v>
      </c>
      <c r="Q5">
        <f t="shared" ref="Q5:Q29" si="5">I5-M5</f>
        <v>-11.3</v>
      </c>
      <c r="R5">
        <f t="shared" ref="R5:T29" si="6">O5*O5</f>
        <v>1019.5249</v>
      </c>
      <c r="S5">
        <f t="shared" si="0"/>
        <v>3.4225000000000052</v>
      </c>
      <c r="T5">
        <f t="shared" si="0"/>
        <v>127.69000000000001</v>
      </c>
      <c r="U5">
        <f t="shared" ref="U5:U29" si="7">SQRT(R5+S5+T5)</f>
        <v>33.921046564043394</v>
      </c>
      <c r="V5">
        <f>(1-U5/U$4)*100</f>
        <v>2.2134250370675179</v>
      </c>
      <c r="W5" s="6">
        <f t="shared" ref="W5:W29" si="8">(F5*100+((100-F5)*V5))/100</f>
        <v>-18.856500549965741</v>
      </c>
      <c r="X5" s="6">
        <f>D5-D4</f>
        <v>81</v>
      </c>
      <c r="Y5" s="3">
        <f>I5-M4</f>
        <v>-13.45</v>
      </c>
      <c r="Z5" s="3" t="e">
        <f>#REF!*#REF!</f>
        <v>#REF!</v>
      </c>
      <c r="AA5" s="3" t="e">
        <f>#REF!*#REF!</f>
        <v>#REF!</v>
      </c>
      <c r="AB5" s="3">
        <f t="shared" si="1"/>
        <v>180.90249999999997</v>
      </c>
      <c r="AC5" s="3" t="e">
        <f t="shared" si="2"/>
        <v>#REF!</v>
      </c>
      <c r="AD5" s="3" t="e">
        <f>(1-AC5/AC4)*100</f>
        <v>#REF!</v>
      </c>
      <c r="AE5" s="8" t="e">
        <f>(F5*100+((100-F5)*AD5))/100</f>
        <v>#REF!</v>
      </c>
      <c r="AF5" s="55">
        <f>(1-E5/E4)*100</f>
        <v>-21.546848936083652</v>
      </c>
      <c r="AG5">
        <f>(1-U5/U4)*100</f>
        <v>2.2134250370675179</v>
      </c>
      <c r="AH5" s="6">
        <f>(AF5*100+((100-AF5)*AG5))/100</f>
        <v>-18.856500549965741</v>
      </c>
    </row>
    <row r="6" spans="1:34" ht="16">
      <c r="A6" s="11" t="s">
        <v>130</v>
      </c>
      <c r="C6" s="11">
        <v>1</v>
      </c>
      <c r="D6" s="33">
        <v>41755</v>
      </c>
      <c r="F6">
        <f>(1-E6/E4)*100</f>
        <v>100</v>
      </c>
      <c r="O6">
        <f t="shared" si="3"/>
        <v>0</v>
      </c>
      <c r="P6">
        <f t="shared" si="4"/>
        <v>0</v>
      </c>
      <c r="Q6">
        <f t="shared" si="5"/>
        <v>0</v>
      </c>
      <c r="R6">
        <f t="shared" si="6"/>
        <v>0</v>
      </c>
      <c r="S6">
        <f t="shared" si="0"/>
        <v>0</v>
      </c>
      <c r="T6">
        <f t="shared" si="0"/>
        <v>0</v>
      </c>
      <c r="U6">
        <f t="shared" si="7"/>
        <v>0</v>
      </c>
      <c r="V6">
        <f t="shared" ref="V6:V29" si="9">(1-U6/U$4)*100</f>
        <v>100</v>
      </c>
      <c r="W6" s="6">
        <f t="shared" si="8"/>
        <v>100</v>
      </c>
      <c r="X6" s="6">
        <f t="shared" ref="X6:X30" si="10">D6-D5</f>
        <v>43</v>
      </c>
      <c r="Y6" s="3"/>
      <c r="Z6" s="3"/>
      <c r="AA6" s="3"/>
      <c r="AB6" s="3"/>
      <c r="AC6" s="3"/>
      <c r="AD6" s="3"/>
      <c r="AE6" s="8"/>
      <c r="AF6" s="55"/>
      <c r="AH6" s="6">
        <f t="shared" ref="AH6:AH27" si="11">(AF6*100+((100-AF6)*AG6))/100</f>
        <v>0</v>
      </c>
    </row>
    <row r="7" spans="1:34" ht="16">
      <c r="A7" s="11" t="s">
        <v>30</v>
      </c>
      <c r="B7" s="11" t="s">
        <v>29</v>
      </c>
      <c r="C7" s="11">
        <v>2</v>
      </c>
      <c r="D7" s="33">
        <v>41782</v>
      </c>
      <c r="E7" s="10">
        <v>16.82</v>
      </c>
      <c r="F7">
        <f>(1-E7/E4)*100</f>
        <v>14.459497945400546</v>
      </c>
      <c r="G7" s="10">
        <v>34.25</v>
      </c>
      <c r="H7" s="10">
        <v>19.86</v>
      </c>
      <c r="I7" s="10">
        <v>3.1</v>
      </c>
      <c r="J7" s="11" t="s">
        <v>21</v>
      </c>
      <c r="K7" s="10">
        <v>61.29</v>
      </c>
      <c r="L7" s="10">
        <v>19.41</v>
      </c>
      <c r="M7" s="10">
        <v>12.42</v>
      </c>
      <c r="O7">
        <f t="shared" si="3"/>
        <v>-27.04</v>
      </c>
      <c r="P7">
        <f t="shared" si="4"/>
        <v>0.44999999999999929</v>
      </c>
      <c r="Q7">
        <f t="shared" si="5"/>
        <v>-9.32</v>
      </c>
      <c r="R7">
        <f t="shared" si="6"/>
        <v>731.16159999999991</v>
      </c>
      <c r="S7">
        <f t="shared" si="0"/>
        <v>0.20249999999999935</v>
      </c>
      <c r="T7">
        <f t="shared" si="0"/>
        <v>86.862400000000008</v>
      </c>
      <c r="U7">
        <f t="shared" si="7"/>
        <v>28.604658711475651</v>
      </c>
      <c r="V7">
        <f t="shared" si="9"/>
        <v>17.539348377776221</v>
      </c>
      <c r="W7" s="6">
        <f t="shared" si="8"/>
        <v>29.462744604855569</v>
      </c>
      <c r="X7" s="6">
        <f t="shared" si="10"/>
        <v>27</v>
      </c>
      <c r="Y7" s="3">
        <f>I7-M4</f>
        <v>-8.9700000000000006</v>
      </c>
      <c r="Z7" s="3" t="e">
        <f>#REF!*#REF!</f>
        <v>#REF!</v>
      </c>
      <c r="AA7" s="3" t="e">
        <f>#REF!*#REF!</f>
        <v>#REF!</v>
      </c>
      <c r="AB7" s="3">
        <f t="shared" si="1"/>
        <v>80.460900000000009</v>
      </c>
      <c r="AC7" s="3" t="e">
        <f t="shared" si="2"/>
        <v>#REF!</v>
      </c>
      <c r="AD7" s="3" t="e">
        <f>(1-AC7/AC4)*100</f>
        <v>#REF!</v>
      </c>
      <c r="AE7" s="8" t="e">
        <f>(F7*100+((100-F7)*AD7))/100</f>
        <v>#REF!</v>
      </c>
      <c r="AF7" s="55"/>
      <c r="AH7" s="6">
        <f t="shared" si="11"/>
        <v>0</v>
      </c>
    </row>
    <row r="8" spans="1:34" ht="16">
      <c r="A8" s="11" t="s">
        <v>130</v>
      </c>
      <c r="C8" s="11">
        <v>3</v>
      </c>
      <c r="D8" s="33">
        <v>41816</v>
      </c>
      <c r="F8">
        <f>(1-E8/E4)*100</f>
        <v>100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0</v>
      </c>
      <c r="S8">
        <f t="shared" si="0"/>
        <v>0</v>
      </c>
      <c r="T8">
        <f t="shared" si="0"/>
        <v>0</v>
      </c>
      <c r="U8">
        <f t="shared" si="7"/>
        <v>0</v>
      </c>
      <c r="V8">
        <f t="shared" si="9"/>
        <v>100</v>
      </c>
      <c r="W8" s="6">
        <f t="shared" si="8"/>
        <v>100</v>
      </c>
      <c r="X8" s="6">
        <f t="shared" si="10"/>
        <v>34</v>
      </c>
      <c r="Y8" s="3"/>
      <c r="Z8" s="3"/>
      <c r="AA8" s="3"/>
      <c r="AB8" s="3"/>
      <c r="AC8" s="3"/>
      <c r="AD8" s="3"/>
      <c r="AE8" s="8"/>
      <c r="AF8" s="55"/>
      <c r="AH8" s="6">
        <f t="shared" si="11"/>
        <v>0</v>
      </c>
    </row>
    <row r="9" spans="1:34" ht="16">
      <c r="A9" s="11" t="s">
        <v>30</v>
      </c>
      <c r="B9" s="11" t="s">
        <v>29</v>
      </c>
      <c r="C9" s="11">
        <v>4</v>
      </c>
      <c r="D9" s="33">
        <v>41845</v>
      </c>
      <c r="E9" s="10">
        <v>20.38</v>
      </c>
      <c r="F9">
        <f>(1-E9/E4)*100</f>
        <v>-3.6453883396395215</v>
      </c>
      <c r="G9" s="10">
        <v>37.81</v>
      </c>
      <c r="H9" s="10">
        <v>21.43</v>
      </c>
      <c r="I9" s="10">
        <v>5.81</v>
      </c>
      <c r="J9" s="11" t="s">
        <v>21</v>
      </c>
      <c r="K9" s="10">
        <v>64.709999999999994</v>
      </c>
      <c r="L9" s="10">
        <v>18.87</v>
      </c>
      <c r="M9" s="10">
        <v>15.41</v>
      </c>
      <c r="O9">
        <f t="shared" si="3"/>
        <v>-26.899999999999991</v>
      </c>
      <c r="P9">
        <f t="shared" si="4"/>
        <v>2.5599999999999987</v>
      </c>
      <c r="Q9">
        <f t="shared" si="5"/>
        <v>-9.6000000000000014</v>
      </c>
      <c r="R9">
        <f t="shared" si="6"/>
        <v>723.60999999999956</v>
      </c>
      <c r="S9">
        <f t="shared" si="0"/>
        <v>6.5535999999999932</v>
      </c>
      <c r="T9">
        <f t="shared" si="0"/>
        <v>92.160000000000025</v>
      </c>
      <c r="U9">
        <f t="shared" si="7"/>
        <v>28.676185241415908</v>
      </c>
      <c r="V9">
        <f t="shared" si="9"/>
        <v>17.33315384398918</v>
      </c>
      <c r="W9" s="6">
        <f t="shared" si="8"/>
        <v>14.319626273470222</v>
      </c>
      <c r="X9" s="6">
        <f t="shared" si="10"/>
        <v>29</v>
      </c>
      <c r="Y9" s="3">
        <f>I9-M4</f>
        <v>-6.2600000000000007</v>
      </c>
      <c r="Z9" s="3" t="e">
        <f>#REF!*#REF!</f>
        <v>#REF!</v>
      </c>
      <c r="AA9" s="3" t="e">
        <f>#REF!*#REF!</f>
        <v>#REF!</v>
      </c>
      <c r="AB9" s="3">
        <f t="shared" si="1"/>
        <v>39.18760000000001</v>
      </c>
      <c r="AC9" s="3" t="e">
        <f t="shared" si="2"/>
        <v>#REF!</v>
      </c>
      <c r="AD9" s="3" t="e">
        <f>(1-AC9/AC4)*100</f>
        <v>#REF!</v>
      </c>
      <c r="AE9" s="8" t="e">
        <f>(F9*100+((100-F9)*AD9))/100</f>
        <v>#REF!</v>
      </c>
      <c r="AF9" s="55"/>
      <c r="AH9" s="6">
        <f t="shared" si="11"/>
        <v>0</v>
      </c>
    </row>
    <row r="10" spans="1:34" ht="16">
      <c r="A10" s="11" t="s">
        <v>132</v>
      </c>
      <c r="C10" s="11">
        <v>5</v>
      </c>
      <c r="D10" s="33">
        <v>41880</v>
      </c>
      <c r="E10" s="10">
        <v>19.672599999999999</v>
      </c>
      <c r="F10">
        <f>(1-E10/E4)*100</f>
        <v>-4.7805036820047775E-2</v>
      </c>
      <c r="G10" s="10">
        <v>39.92</v>
      </c>
      <c r="H10" s="10">
        <v>20.91</v>
      </c>
      <c r="I10" s="10">
        <v>4.95</v>
      </c>
      <c r="J10" s="11" t="s">
        <v>21</v>
      </c>
      <c r="K10" s="10">
        <v>63.56</v>
      </c>
      <c r="L10" s="10">
        <v>19.54</v>
      </c>
      <c r="M10" s="10">
        <v>14.82</v>
      </c>
      <c r="O10">
        <f t="shared" si="3"/>
        <v>-23.64</v>
      </c>
      <c r="P10">
        <f t="shared" si="4"/>
        <v>1.370000000000001</v>
      </c>
      <c r="Q10">
        <f t="shared" si="5"/>
        <v>-9.870000000000001</v>
      </c>
      <c r="R10">
        <f t="shared" si="6"/>
        <v>558.84960000000001</v>
      </c>
      <c r="S10">
        <f t="shared" si="0"/>
        <v>1.8769000000000027</v>
      </c>
      <c r="T10">
        <f t="shared" si="0"/>
        <v>97.416900000000027</v>
      </c>
      <c r="U10">
        <f t="shared" si="7"/>
        <v>25.654305681503057</v>
      </c>
      <c r="V10">
        <f t="shared" si="9"/>
        <v>26.044537543677361</v>
      </c>
      <c r="W10" s="6">
        <f t="shared" si="8"/>
        <v>26.009183107619684</v>
      </c>
      <c r="X10" s="6">
        <f t="shared" si="10"/>
        <v>35</v>
      </c>
      <c r="Y10" s="3"/>
      <c r="Z10" s="3"/>
      <c r="AA10" s="3"/>
      <c r="AB10" s="3"/>
      <c r="AC10" s="3"/>
      <c r="AD10" s="3"/>
      <c r="AE10" s="8"/>
      <c r="AF10" s="55">
        <f t="shared" ref="AF10:AF16" si="12">(1-E10/E9)*100</f>
        <v>3.4710500490677143</v>
      </c>
      <c r="AG10">
        <f t="shared" ref="AG10:AG16" si="13">(1-U10/U9)*100</f>
        <v>10.53794127242722</v>
      </c>
      <c r="AH10" s="6">
        <f t="shared" si="11"/>
        <v>13.643214105787624</v>
      </c>
    </row>
    <row r="11" spans="1:34" ht="16">
      <c r="A11" s="11" t="s">
        <v>30</v>
      </c>
      <c r="B11" s="11" t="s">
        <v>29</v>
      </c>
      <c r="C11" s="11">
        <v>6</v>
      </c>
      <c r="D11" s="33">
        <v>41908</v>
      </c>
      <c r="E11" s="10">
        <v>18.3</v>
      </c>
      <c r="F11">
        <f>(1-E11/E4)*100</f>
        <v>6.9327474673501754</v>
      </c>
      <c r="G11" s="10">
        <v>38.39</v>
      </c>
      <c r="H11" s="10">
        <v>20.3</v>
      </c>
      <c r="I11" s="10">
        <v>5.8</v>
      </c>
      <c r="J11" s="11" t="s">
        <v>21</v>
      </c>
      <c r="K11" s="10">
        <v>60.94</v>
      </c>
      <c r="L11" s="10">
        <v>22.26</v>
      </c>
      <c r="M11" s="10">
        <v>13.67</v>
      </c>
      <c r="O11">
        <f t="shared" si="3"/>
        <v>-22.549999999999997</v>
      </c>
      <c r="P11">
        <f t="shared" si="4"/>
        <v>-1.9600000000000009</v>
      </c>
      <c r="Q11">
        <f t="shared" si="5"/>
        <v>-7.87</v>
      </c>
      <c r="R11">
        <f t="shared" si="6"/>
        <v>508.50249999999988</v>
      </c>
      <c r="S11">
        <f t="shared" si="0"/>
        <v>3.8416000000000032</v>
      </c>
      <c r="T11">
        <f t="shared" si="0"/>
        <v>61.936900000000001</v>
      </c>
      <c r="U11">
        <f t="shared" si="7"/>
        <v>23.964160740572577</v>
      </c>
      <c r="V11">
        <f t="shared" si="9"/>
        <v>30.916836653095491</v>
      </c>
      <c r="W11" s="6">
        <f t="shared" si="8"/>
        <v>35.706197910393399</v>
      </c>
      <c r="X11" s="6">
        <f t="shared" si="10"/>
        <v>28</v>
      </c>
      <c r="Y11" s="3">
        <f>I11-M4</f>
        <v>-6.2700000000000005</v>
      </c>
      <c r="Z11" s="3" t="e">
        <f>#REF!*#REF!</f>
        <v>#REF!</v>
      </c>
      <c r="AA11" s="3" t="e">
        <f>#REF!*#REF!</f>
        <v>#REF!</v>
      </c>
      <c r="AB11" s="3">
        <f t="shared" si="1"/>
        <v>39.312900000000006</v>
      </c>
      <c r="AC11" s="3" t="e">
        <f t="shared" si="2"/>
        <v>#REF!</v>
      </c>
      <c r="AD11" s="3" t="e">
        <f>(1-AC11/AC4)*100</f>
        <v>#REF!</v>
      </c>
      <c r="AE11" s="8" t="e">
        <f>(F11*100+((100-F11)*AD11))/100</f>
        <v>#REF!</v>
      </c>
      <c r="AF11" s="55">
        <f t="shared" si="12"/>
        <v>6.9772170429938001</v>
      </c>
      <c r="AG11">
        <f t="shared" si="13"/>
        <v>6.5881531229632468</v>
      </c>
      <c r="AH11" s="6">
        <f t="shared" si="11"/>
        <v>13.105700423443126</v>
      </c>
    </row>
    <row r="12" spans="1:34" ht="16">
      <c r="A12" s="11" t="s">
        <v>30</v>
      </c>
      <c r="B12" s="11" t="s">
        <v>29</v>
      </c>
      <c r="C12" s="11">
        <v>7</v>
      </c>
      <c r="D12" s="33">
        <v>41936</v>
      </c>
      <c r="E12" s="10">
        <v>19.71</v>
      </c>
      <c r="F12">
        <f>(1-E12/E4)*100</f>
        <v>-0.23800805565727945</v>
      </c>
      <c r="G12" s="10">
        <v>40.06</v>
      </c>
      <c r="H12" s="10">
        <v>17.89</v>
      </c>
      <c r="I12" s="10">
        <v>7.2</v>
      </c>
      <c r="J12" s="11" t="s">
        <v>21</v>
      </c>
      <c r="K12" s="10">
        <v>64.78</v>
      </c>
      <c r="L12" s="10">
        <v>21.53</v>
      </c>
      <c r="M12" s="10">
        <v>18.260000000000002</v>
      </c>
      <c r="O12">
        <f t="shared" si="3"/>
        <v>-24.72</v>
      </c>
      <c r="P12">
        <f t="shared" si="4"/>
        <v>-3.6400000000000006</v>
      </c>
      <c r="Q12">
        <f t="shared" si="5"/>
        <v>-11.060000000000002</v>
      </c>
      <c r="R12">
        <f t="shared" si="6"/>
        <v>611.07839999999999</v>
      </c>
      <c r="S12">
        <f t="shared" si="0"/>
        <v>13.249600000000004</v>
      </c>
      <c r="T12">
        <f t="shared" si="0"/>
        <v>122.32360000000006</v>
      </c>
      <c r="U12">
        <f t="shared" si="7"/>
        <v>27.32492634939754</v>
      </c>
      <c r="V12">
        <f t="shared" si="9"/>
        <v>21.228522422585673</v>
      </c>
      <c r="W12" s="6">
        <f t="shared" si="8"/>
        <v>21.04103996039116</v>
      </c>
      <c r="X12" s="6">
        <f t="shared" si="10"/>
        <v>28</v>
      </c>
      <c r="Y12" s="3">
        <f>I12-M4</f>
        <v>-4.87</v>
      </c>
      <c r="Z12" s="3" t="e">
        <f>#REF!*#REF!</f>
        <v>#REF!</v>
      </c>
      <c r="AA12" s="3" t="e">
        <f>#REF!*#REF!</f>
        <v>#REF!</v>
      </c>
      <c r="AB12" s="3">
        <f>Y12*Y12</f>
        <v>23.716900000000003</v>
      </c>
      <c r="AC12" s="3" t="e">
        <f t="shared" si="2"/>
        <v>#REF!</v>
      </c>
      <c r="AD12" s="3" t="e">
        <f>(1-AC12/AC4)*100</f>
        <v>#REF!</v>
      </c>
      <c r="AE12" s="8" t="e">
        <f>(F12*100+((100-F12)*AD12))/100</f>
        <v>#REF!</v>
      </c>
      <c r="AF12" s="55">
        <f t="shared" si="12"/>
        <v>-7.7049180327868783</v>
      </c>
      <c r="AG12">
        <f t="shared" si="13"/>
        <v>-14.024132308272375</v>
      </c>
      <c r="AH12" s="6">
        <f t="shared" si="11"/>
        <v>-22.80959824022122</v>
      </c>
    </row>
    <row r="13" spans="1:34" ht="16">
      <c r="A13" s="11" t="s">
        <v>30</v>
      </c>
      <c r="B13" s="11" t="s">
        <v>29</v>
      </c>
      <c r="C13" s="11">
        <v>8</v>
      </c>
      <c r="D13" s="33">
        <v>41971</v>
      </c>
      <c r="E13" s="10">
        <v>17.371500000000001</v>
      </c>
      <c r="F13">
        <f>(1-E13/E4)*100</f>
        <v>11.654766263883797</v>
      </c>
      <c r="G13" s="10">
        <v>43.37</v>
      </c>
      <c r="H13" s="10">
        <v>19.25</v>
      </c>
      <c r="I13" s="10">
        <v>7.03</v>
      </c>
      <c r="J13" s="11" t="s">
        <v>21</v>
      </c>
      <c r="O13">
        <f t="shared" si="3"/>
        <v>43.37</v>
      </c>
      <c r="P13">
        <f t="shared" si="4"/>
        <v>19.25</v>
      </c>
      <c r="Q13">
        <f t="shared" si="5"/>
        <v>7.03</v>
      </c>
      <c r="R13">
        <f t="shared" si="6"/>
        <v>1880.9568999999997</v>
      </c>
      <c r="S13">
        <f t="shared" si="0"/>
        <v>370.5625</v>
      </c>
      <c r="T13">
        <f t="shared" si="0"/>
        <v>49.420900000000003</v>
      </c>
      <c r="U13">
        <f t="shared" si="7"/>
        <v>47.968117536547126</v>
      </c>
      <c r="V13">
        <f t="shared" si="9"/>
        <v>-38.281049567923375</v>
      </c>
      <c r="W13" s="6">
        <f t="shared" si="8"/>
        <v>-22.164716453536613</v>
      </c>
      <c r="X13" s="6">
        <f t="shared" si="10"/>
        <v>35</v>
      </c>
      <c r="Y13" s="3"/>
      <c r="Z13" s="3"/>
      <c r="AA13" s="3"/>
      <c r="AB13" s="3"/>
      <c r="AC13" s="3"/>
      <c r="AD13" s="3"/>
      <c r="AE13" s="8"/>
      <c r="AF13" s="55">
        <f t="shared" si="12"/>
        <v>11.864535768645357</v>
      </c>
      <c r="AG13">
        <f t="shared" si="13"/>
        <v>-75.547106415548399</v>
      </c>
      <c r="AH13" s="6">
        <f t="shared" si="11"/>
        <v>-54.719257184053731</v>
      </c>
    </row>
    <row r="14" spans="1:34" ht="16">
      <c r="A14" s="11" t="s">
        <v>30</v>
      </c>
      <c r="B14" s="11" t="s">
        <v>29</v>
      </c>
      <c r="C14" s="11">
        <v>9</v>
      </c>
      <c r="D14" s="33">
        <v>42020</v>
      </c>
      <c r="E14" s="10">
        <v>16.600000000000001</v>
      </c>
      <c r="F14">
        <f>(1-E14/E4)*100</f>
        <v>15.578339232678296</v>
      </c>
      <c r="G14" s="10">
        <v>45</v>
      </c>
      <c r="H14" s="10">
        <v>17.98</v>
      </c>
      <c r="I14" s="10">
        <v>6.03</v>
      </c>
      <c r="J14" s="11" t="s">
        <v>21</v>
      </c>
      <c r="K14" s="10">
        <v>67.53</v>
      </c>
      <c r="L14" s="10">
        <v>16.829999999999998</v>
      </c>
      <c r="M14" s="10">
        <v>14.67</v>
      </c>
      <c r="O14">
        <f t="shared" si="3"/>
        <v>-22.53</v>
      </c>
      <c r="P14">
        <f t="shared" si="4"/>
        <v>1.1500000000000021</v>
      </c>
      <c r="Q14">
        <f t="shared" si="5"/>
        <v>-8.64</v>
      </c>
      <c r="R14">
        <f t="shared" si="6"/>
        <v>507.60090000000002</v>
      </c>
      <c r="S14">
        <f t="shared" si="0"/>
        <v>1.3225000000000049</v>
      </c>
      <c r="T14">
        <f t="shared" si="0"/>
        <v>74.649600000000007</v>
      </c>
      <c r="U14">
        <f t="shared" si="7"/>
        <v>24.157255638834474</v>
      </c>
      <c r="V14">
        <f t="shared" si="9"/>
        <v>30.360188475740546</v>
      </c>
      <c r="W14" s="6">
        <f t="shared" si="8"/>
        <v>41.208914555987477</v>
      </c>
      <c r="X14" s="6">
        <f t="shared" si="10"/>
        <v>49</v>
      </c>
      <c r="Y14" s="3">
        <f>I14-M4</f>
        <v>-6.04</v>
      </c>
      <c r="Z14" s="3" t="e">
        <f>#REF!*#REF!</f>
        <v>#REF!</v>
      </c>
      <c r="AA14" s="3" t="e">
        <f>#REF!*#REF!</f>
        <v>#REF!</v>
      </c>
      <c r="AB14" s="3">
        <f>Y14*Y14</f>
        <v>36.4816</v>
      </c>
      <c r="AC14" s="3" t="e">
        <f t="shared" si="2"/>
        <v>#REF!</v>
      </c>
      <c r="AD14" s="3" t="e">
        <f>(1-AC14/AC4)*100</f>
        <v>#REF!</v>
      </c>
      <c r="AE14" s="8" t="e">
        <f>(F14*100+((100-F14)*AD14))/100</f>
        <v>#REF!</v>
      </c>
      <c r="AF14" s="55">
        <f t="shared" si="12"/>
        <v>4.4411823964539572</v>
      </c>
      <c r="AG14">
        <f t="shared" si="13"/>
        <v>49.638933359373652</v>
      </c>
      <c r="AH14" s="6">
        <f t="shared" si="11"/>
        <v>51.875560185683597</v>
      </c>
    </row>
    <row r="15" spans="1:34" ht="16">
      <c r="A15" s="11" t="s">
        <v>30</v>
      </c>
      <c r="B15" s="11" t="s">
        <v>29</v>
      </c>
      <c r="C15" s="11">
        <v>10</v>
      </c>
      <c r="D15" s="33">
        <v>42055</v>
      </c>
      <c r="E15" s="10">
        <v>19.04</v>
      </c>
      <c r="F15">
        <f>(1-E15/E4)*100</f>
        <v>3.1693722283249959</v>
      </c>
      <c r="G15" s="10">
        <v>44.95</v>
      </c>
      <c r="H15" s="10">
        <v>16.809999999999999</v>
      </c>
      <c r="I15" s="10">
        <v>5.47</v>
      </c>
      <c r="J15" s="11" t="s">
        <v>21</v>
      </c>
      <c r="K15" s="10">
        <v>66.72</v>
      </c>
      <c r="L15" s="10">
        <v>18.59</v>
      </c>
      <c r="M15" s="10">
        <v>12.86</v>
      </c>
      <c r="O15">
        <f t="shared" si="3"/>
        <v>-21.769999999999996</v>
      </c>
      <c r="P15">
        <f t="shared" si="4"/>
        <v>-1.7800000000000011</v>
      </c>
      <c r="Q15">
        <f t="shared" si="5"/>
        <v>-7.39</v>
      </c>
      <c r="R15">
        <f t="shared" si="6"/>
        <v>473.93289999999985</v>
      </c>
      <c r="S15">
        <f t="shared" si="0"/>
        <v>3.1684000000000041</v>
      </c>
      <c r="T15">
        <f t="shared" si="0"/>
        <v>54.612099999999998</v>
      </c>
      <c r="U15">
        <f t="shared" si="7"/>
        <v>23.058911509435998</v>
      </c>
      <c r="V15">
        <f t="shared" si="9"/>
        <v>33.526461967383625</v>
      </c>
      <c r="W15" s="6">
        <f t="shared" si="8"/>
        <v>35.633255820974419</v>
      </c>
      <c r="X15" s="6">
        <f t="shared" si="10"/>
        <v>35</v>
      </c>
      <c r="Y15" s="3">
        <f>I15-M4</f>
        <v>-6.6000000000000005</v>
      </c>
      <c r="Z15" s="3" t="e">
        <f>#REF!*#REF!</f>
        <v>#REF!</v>
      </c>
      <c r="AA15" s="3" t="e">
        <f>#REF!*#REF!</f>
        <v>#REF!</v>
      </c>
      <c r="AB15" s="3">
        <f t="shared" si="1"/>
        <v>43.560000000000009</v>
      </c>
      <c r="AC15" s="3" t="e">
        <f t="shared" si="2"/>
        <v>#REF!</v>
      </c>
      <c r="AD15" s="3" t="e">
        <f>(1-AC15/AC4)*100</f>
        <v>#REF!</v>
      </c>
      <c r="AE15" s="8" t="e">
        <f>(F15*100+((100-F15)*AD15))/100</f>
        <v>#REF!</v>
      </c>
      <c r="AF15" s="55">
        <f t="shared" si="12"/>
        <v>-14.698795180722879</v>
      </c>
      <c r="AG15">
        <f t="shared" si="13"/>
        <v>4.5466428215993666</v>
      </c>
      <c r="AH15" s="6">
        <f t="shared" si="11"/>
        <v>-9.4838506431775826</v>
      </c>
    </row>
    <row r="16" spans="1:34" ht="16">
      <c r="A16" s="11" t="s">
        <v>30</v>
      </c>
      <c r="B16" s="11" t="s">
        <v>29</v>
      </c>
      <c r="C16" s="11">
        <v>11</v>
      </c>
      <c r="D16" s="33">
        <v>42083</v>
      </c>
      <c r="E16" s="10">
        <v>20.75</v>
      </c>
      <c r="F16">
        <f>(1-E16/E4)*100</f>
        <v>-5.5270759591521168</v>
      </c>
      <c r="G16" s="10">
        <v>46.08</v>
      </c>
      <c r="H16" s="10">
        <v>19.82</v>
      </c>
      <c r="I16" s="10">
        <v>6.88</v>
      </c>
      <c r="J16" s="11" t="s">
        <v>21</v>
      </c>
      <c r="K16" s="10">
        <v>66.06</v>
      </c>
      <c r="L16" s="10">
        <v>18.809999999999999</v>
      </c>
      <c r="M16" s="10">
        <v>12.71</v>
      </c>
      <c r="O16">
        <f t="shared" si="3"/>
        <v>-19.980000000000004</v>
      </c>
      <c r="P16">
        <f t="shared" si="4"/>
        <v>1.0100000000000016</v>
      </c>
      <c r="Q16">
        <f t="shared" si="5"/>
        <v>-5.830000000000001</v>
      </c>
      <c r="R16">
        <f t="shared" si="6"/>
        <v>399.20040000000017</v>
      </c>
      <c r="S16">
        <f t="shared" si="0"/>
        <v>1.0201000000000031</v>
      </c>
      <c r="T16">
        <f t="shared" si="0"/>
        <v>33.988900000000008</v>
      </c>
      <c r="U16">
        <f t="shared" si="7"/>
        <v>20.837691810754862</v>
      </c>
      <c r="V16">
        <f t="shared" si="9"/>
        <v>39.929727449306128</v>
      </c>
      <c r="W16" s="6">
        <f t="shared" si="8"/>
        <v>36.609597856559574</v>
      </c>
      <c r="X16" s="6">
        <f t="shared" si="10"/>
        <v>28</v>
      </c>
      <c r="Y16" s="3">
        <f>I16-M4</f>
        <v>-5.19</v>
      </c>
      <c r="Z16" s="3" t="e">
        <f>#REF!*#REF!</f>
        <v>#REF!</v>
      </c>
      <c r="AA16" s="3" t="e">
        <f>#REF!*#REF!</f>
        <v>#REF!</v>
      </c>
      <c r="AB16" s="3">
        <f t="shared" si="1"/>
        <v>26.936100000000003</v>
      </c>
      <c r="AC16" s="3" t="e">
        <f t="shared" si="2"/>
        <v>#REF!</v>
      </c>
      <c r="AD16" s="3" t="e">
        <f>(1-AC16/AC5)*100</f>
        <v>#REF!</v>
      </c>
      <c r="AE16" s="8" t="e">
        <f>(F16*100+((100-F16)*AD16))/100</f>
        <v>#REF!</v>
      </c>
      <c r="AF16" s="55">
        <f t="shared" si="12"/>
        <v>-8.9810924369748015</v>
      </c>
      <c r="AG16">
        <f t="shared" si="13"/>
        <v>9.632803776414967</v>
      </c>
      <c r="AH16" s="6">
        <f t="shared" si="11"/>
        <v>1.5168423508723947</v>
      </c>
    </row>
    <row r="17" spans="1:34" ht="16">
      <c r="A17" s="11" t="s">
        <v>130</v>
      </c>
      <c r="C17" s="11">
        <v>12</v>
      </c>
      <c r="D17" s="33">
        <v>42118</v>
      </c>
      <c r="F17">
        <f>(1-E17/E4)*100</f>
        <v>100</v>
      </c>
      <c r="O17">
        <f t="shared" si="3"/>
        <v>0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0"/>
        <v>0</v>
      </c>
      <c r="T17">
        <f t="shared" si="0"/>
        <v>0</v>
      </c>
      <c r="U17">
        <f t="shared" si="7"/>
        <v>0</v>
      </c>
      <c r="V17">
        <f t="shared" si="9"/>
        <v>100</v>
      </c>
      <c r="W17" s="6">
        <f t="shared" si="8"/>
        <v>100</v>
      </c>
      <c r="X17" s="6">
        <f t="shared" si="10"/>
        <v>35</v>
      </c>
      <c r="Y17" s="3"/>
      <c r="Z17" s="3"/>
      <c r="AA17" s="3"/>
      <c r="AB17" s="3"/>
      <c r="AC17" s="3"/>
      <c r="AD17" s="3"/>
      <c r="AE17" s="8"/>
      <c r="AF17" s="55"/>
      <c r="AH17" s="6">
        <f t="shared" si="11"/>
        <v>0</v>
      </c>
    </row>
    <row r="18" spans="1:34" ht="16">
      <c r="A18" s="11" t="s">
        <v>130</v>
      </c>
      <c r="C18" s="11">
        <v>13</v>
      </c>
      <c r="D18" s="33">
        <v>42146</v>
      </c>
      <c r="F18">
        <f>(1-E18/E4)*100</f>
        <v>100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  <c r="S18">
        <f t="shared" si="0"/>
        <v>0</v>
      </c>
      <c r="T18">
        <f t="shared" si="0"/>
        <v>0</v>
      </c>
      <c r="U18">
        <f t="shared" si="7"/>
        <v>0</v>
      </c>
      <c r="V18">
        <f t="shared" si="9"/>
        <v>100</v>
      </c>
      <c r="W18" s="6">
        <f t="shared" si="8"/>
        <v>100</v>
      </c>
      <c r="X18" s="6">
        <f t="shared" si="10"/>
        <v>28</v>
      </c>
      <c r="Y18" s="3"/>
      <c r="Z18" s="3"/>
      <c r="AA18" s="3"/>
      <c r="AB18" s="3"/>
      <c r="AC18" s="3"/>
      <c r="AD18" s="3"/>
      <c r="AE18" s="8"/>
      <c r="AF18" s="55"/>
      <c r="AH18" s="6">
        <f t="shared" si="11"/>
        <v>0</v>
      </c>
    </row>
    <row r="19" spans="1:34" ht="16">
      <c r="A19" s="11" t="s">
        <v>30</v>
      </c>
      <c r="B19" s="11" t="s">
        <v>29</v>
      </c>
      <c r="C19" s="11">
        <v>14</v>
      </c>
      <c r="D19" s="33">
        <v>42306</v>
      </c>
      <c r="E19" s="10">
        <v>20.36</v>
      </c>
      <c r="F19">
        <f>(1-E19/E4)*100</f>
        <v>-3.5436754953415583</v>
      </c>
      <c r="G19" s="10">
        <v>41.92</v>
      </c>
      <c r="H19" s="10">
        <v>19.98</v>
      </c>
      <c r="I19" s="10">
        <v>6.89</v>
      </c>
      <c r="J19" s="11" t="s">
        <v>21</v>
      </c>
      <c r="K19" s="10">
        <v>64.06</v>
      </c>
      <c r="L19" s="10">
        <v>20.58</v>
      </c>
      <c r="M19" s="10">
        <v>15.18</v>
      </c>
      <c r="O19">
        <f t="shared" si="3"/>
        <v>-22.14</v>
      </c>
      <c r="P19">
        <f t="shared" si="4"/>
        <v>-0.59999999999999787</v>
      </c>
      <c r="Q19">
        <f t="shared" si="5"/>
        <v>-8.2899999999999991</v>
      </c>
      <c r="R19">
        <f t="shared" si="6"/>
        <v>490.17960000000005</v>
      </c>
      <c r="S19">
        <f t="shared" si="0"/>
        <v>0.35999999999999743</v>
      </c>
      <c r="T19">
        <f t="shared" si="0"/>
        <v>68.724099999999993</v>
      </c>
      <c r="U19">
        <f t="shared" si="7"/>
        <v>23.648756838362562</v>
      </c>
      <c r="V19">
        <f t="shared" si="9"/>
        <v>31.82607355617365</v>
      </c>
      <c r="W19" s="6">
        <f t="shared" si="8"/>
        <v>29.410210830571597</v>
      </c>
      <c r="X19" s="6">
        <f t="shared" si="10"/>
        <v>160</v>
      </c>
      <c r="Y19" s="3">
        <f>I19-M4</f>
        <v>-5.1800000000000006</v>
      </c>
      <c r="Z19" s="3" t="e">
        <f>#REF!*#REF!</f>
        <v>#REF!</v>
      </c>
      <c r="AA19" s="3" t="e">
        <f>#REF!*#REF!</f>
        <v>#REF!</v>
      </c>
      <c r="AB19" s="3">
        <f t="shared" si="1"/>
        <v>26.832400000000007</v>
      </c>
      <c r="AC19" s="3" t="e">
        <f t="shared" si="2"/>
        <v>#REF!</v>
      </c>
      <c r="AD19" s="3" t="e">
        <f>(1-AC19/AC7)*100</f>
        <v>#REF!</v>
      </c>
      <c r="AE19" s="8" t="e">
        <f>(F19*100+((100-F19)*AD19))/100</f>
        <v>#REF!</v>
      </c>
      <c r="AF19" s="55"/>
      <c r="AH19" s="6">
        <f t="shared" si="11"/>
        <v>0</v>
      </c>
    </row>
    <row r="20" spans="1:34" ht="16">
      <c r="A20" s="11" t="s">
        <v>30</v>
      </c>
      <c r="B20" s="11" t="s">
        <v>29</v>
      </c>
      <c r="C20" s="11">
        <v>15</v>
      </c>
      <c r="D20" s="33">
        <v>42341</v>
      </c>
      <c r="E20" s="10">
        <v>20.2286</v>
      </c>
      <c r="F20">
        <f>(1-E20/E4)*100</f>
        <v>-2.8754221083038489</v>
      </c>
      <c r="G20" s="10">
        <v>45.71</v>
      </c>
      <c r="H20" s="10">
        <v>18.84</v>
      </c>
      <c r="I20" s="10">
        <v>7.9</v>
      </c>
      <c r="J20" s="11" t="s">
        <v>21</v>
      </c>
      <c r="K20" s="10">
        <v>64.61</v>
      </c>
      <c r="L20" s="10">
        <v>19.45</v>
      </c>
      <c r="M20" s="10">
        <v>15.82</v>
      </c>
      <c r="O20">
        <f t="shared" si="3"/>
        <v>-18.899999999999999</v>
      </c>
      <c r="P20">
        <f t="shared" si="4"/>
        <v>-0.60999999999999943</v>
      </c>
      <c r="Q20">
        <f t="shared" si="5"/>
        <v>-7.92</v>
      </c>
      <c r="R20">
        <f t="shared" si="6"/>
        <v>357.20999999999992</v>
      </c>
      <c r="S20">
        <f t="shared" si="0"/>
        <v>0.37209999999999932</v>
      </c>
      <c r="T20">
        <f t="shared" si="0"/>
        <v>62.726399999999998</v>
      </c>
      <c r="U20">
        <f t="shared" si="7"/>
        <v>20.50142677961707</v>
      </c>
      <c r="V20">
        <f t="shared" si="9"/>
        <v>40.899102188752522</v>
      </c>
      <c r="W20" s="6">
        <f t="shared" si="8"/>
        <v>39.199701906881849</v>
      </c>
      <c r="X20" s="6">
        <f t="shared" si="10"/>
        <v>35</v>
      </c>
      <c r="Y20" s="3">
        <f>I20-M4</f>
        <v>-4.17</v>
      </c>
      <c r="Z20" s="3" t="e">
        <f>#REF!*#REF!</f>
        <v>#REF!</v>
      </c>
      <c r="AA20" s="3" t="e">
        <f>#REF!*#REF!</f>
        <v>#REF!</v>
      </c>
      <c r="AB20" s="3">
        <f t="shared" si="1"/>
        <v>17.3889</v>
      </c>
      <c r="AC20" s="3" t="e">
        <f t="shared" si="2"/>
        <v>#REF!</v>
      </c>
      <c r="AD20" s="3" t="e">
        <f>(1-AC20/AC9)*100</f>
        <v>#REF!</v>
      </c>
      <c r="AE20" s="8" t="e">
        <f>(F20*100+((100-F20)*AD20))/100</f>
        <v>#REF!</v>
      </c>
      <c r="AF20" s="55">
        <f>(1-E20/E19)*100</f>
        <v>0.64538310412572963</v>
      </c>
      <c r="AG20">
        <f>(1-U20/U19)*100</f>
        <v>13.308649077231639</v>
      </c>
      <c r="AH20" s="6">
        <f t="shared" si="11"/>
        <v>13.86814040882553</v>
      </c>
    </row>
    <row r="21" spans="1:34" ht="16">
      <c r="A21" s="11" t="s">
        <v>132</v>
      </c>
      <c r="C21" s="11">
        <v>16</v>
      </c>
      <c r="D21" s="33">
        <v>42376</v>
      </c>
      <c r="E21" s="10">
        <v>18.700800000000001</v>
      </c>
      <c r="F21">
        <f>(1-E21/E4)*100</f>
        <v>4.8944220676186978</v>
      </c>
      <c r="G21" s="10">
        <v>45.78</v>
      </c>
      <c r="H21" s="10">
        <v>19.3</v>
      </c>
      <c r="I21" s="10">
        <v>6.87</v>
      </c>
      <c r="J21" s="11" t="s">
        <v>21</v>
      </c>
      <c r="K21" s="10">
        <v>67.099999999999994</v>
      </c>
      <c r="L21" s="10">
        <v>18.600000000000001</v>
      </c>
      <c r="M21" s="10">
        <v>14.48</v>
      </c>
      <c r="O21">
        <f t="shared" si="3"/>
        <v>-21.319999999999993</v>
      </c>
      <c r="P21">
        <f t="shared" si="4"/>
        <v>0.69999999999999929</v>
      </c>
      <c r="Q21">
        <f t="shared" si="5"/>
        <v>-7.61</v>
      </c>
      <c r="R21">
        <f t="shared" si="6"/>
        <v>454.5423999999997</v>
      </c>
      <c r="S21">
        <f t="shared" si="0"/>
        <v>0.48999999999999899</v>
      </c>
      <c r="T21">
        <f t="shared" si="0"/>
        <v>57.912100000000002</v>
      </c>
      <c r="U21">
        <f t="shared" si="7"/>
        <v>22.648278080242651</v>
      </c>
      <c r="V21">
        <f t="shared" si="9"/>
        <v>34.710223692726885</v>
      </c>
      <c r="W21" s="6">
        <f t="shared" si="8"/>
        <v>37.905780912208947</v>
      </c>
      <c r="X21" s="6">
        <f t="shared" si="10"/>
        <v>35</v>
      </c>
      <c r="Y21" s="3"/>
      <c r="Z21" s="3"/>
      <c r="AA21" s="3"/>
      <c r="AB21" s="3"/>
      <c r="AC21" s="3"/>
      <c r="AD21" s="3"/>
      <c r="AE21" s="8"/>
      <c r="AF21" s="55">
        <f>(1-E21/E20)*100</f>
        <v>7.5526729482020443</v>
      </c>
      <c r="AG21">
        <f>(1-U21/U20)*100</f>
        <v>-10.471716547845467</v>
      </c>
      <c r="AH21" s="6">
        <f t="shared" si="11"/>
        <v>-2.1281490967219021</v>
      </c>
    </row>
    <row r="22" spans="1:34" ht="16">
      <c r="A22" s="11" t="s">
        <v>167</v>
      </c>
      <c r="C22" s="11">
        <v>17</v>
      </c>
      <c r="D22" s="33">
        <v>42423</v>
      </c>
      <c r="F22">
        <f>(1-E22/E4)*100</f>
        <v>100</v>
      </c>
      <c r="O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0"/>
        <v>0</v>
      </c>
      <c r="T22">
        <f t="shared" si="0"/>
        <v>0</v>
      </c>
      <c r="U22">
        <f t="shared" si="7"/>
        <v>0</v>
      </c>
      <c r="V22">
        <f t="shared" si="9"/>
        <v>100</v>
      </c>
      <c r="W22" s="6">
        <f t="shared" si="8"/>
        <v>100</v>
      </c>
      <c r="X22" s="6">
        <f t="shared" si="10"/>
        <v>47</v>
      </c>
      <c r="Y22" s="3">
        <f>I22-M4</f>
        <v>-12.07</v>
      </c>
      <c r="Z22" s="3" t="e">
        <f>#REF!*#REF!</f>
        <v>#REF!</v>
      </c>
      <c r="AA22" s="3" t="e">
        <f>#REF!*#REF!</f>
        <v>#REF!</v>
      </c>
      <c r="AB22" s="3">
        <f>Y22*Y22</f>
        <v>145.6849</v>
      </c>
      <c r="AC22" s="3" t="e">
        <f t="shared" si="2"/>
        <v>#REF!</v>
      </c>
      <c r="AD22" s="3" t="e">
        <f>(1-AC22/AC11)*100</f>
        <v>#REF!</v>
      </c>
      <c r="AE22" s="8" t="e">
        <f>(F22*100+((100-F22)*AD22))/100</f>
        <v>#REF!</v>
      </c>
      <c r="AF22" s="55"/>
      <c r="AH22" s="6">
        <f t="shared" si="11"/>
        <v>0</v>
      </c>
    </row>
    <row r="23" spans="1:34" ht="16">
      <c r="A23" s="11" t="s">
        <v>132</v>
      </c>
      <c r="C23" s="11">
        <v>18</v>
      </c>
      <c r="D23" s="33">
        <v>42471</v>
      </c>
      <c r="E23" s="10">
        <v>16.782599999999999</v>
      </c>
      <c r="F23">
        <f>(1-E23/E4)*100</f>
        <v>14.649700964237766</v>
      </c>
      <c r="G23" s="10">
        <v>44.34</v>
      </c>
      <c r="H23" s="10">
        <v>17.95</v>
      </c>
      <c r="I23" s="10">
        <v>7.08</v>
      </c>
      <c r="J23" s="11" t="s">
        <v>21</v>
      </c>
      <c r="K23" s="10">
        <v>65.400000000000006</v>
      </c>
      <c r="L23" s="10">
        <v>18.850000000000001</v>
      </c>
      <c r="M23" s="10">
        <v>14</v>
      </c>
      <c r="O23">
        <f t="shared" si="3"/>
        <v>-21.060000000000002</v>
      </c>
      <c r="P23">
        <f t="shared" si="4"/>
        <v>-0.90000000000000213</v>
      </c>
      <c r="Q23">
        <f t="shared" si="5"/>
        <v>-6.92</v>
      </c>
      <c r="R23">
        <f t="shared" si="6"/>
        <v>443.5236000000001</v>
      </c>
      <c r="S23">
        <f t="shared" si="6"/>
        <v>0.81000000000000383</v>
      </c>
      <c r="T23">
        <f t="shared" si="6"/>
        <v>47.886400000000002</v>
      </c>
      <c r="U23">
        <f t="shared" si="7"/>
        <v>22.186031641553207</v>
      </c>
      <c r="V23">
        <f t="shared" si="9"/>
        <v>36.042773852784968</v>
      </c>
      <c r="W23" s="6">
        <f t="shared" si="8"/>
        <v>45.412316228373257</v>
      </c>
      <c r="X23" s="6">
        <f t="shared" si="10"/>
        <v>48</v>
      </c>
      <c r="AF23" s="55"/>
      <c r="AH23" s="6">
        <f t="shared" si="11"/>
        <v>0</v>
      </c>
    </row>
    <row r="24" spans="1:34" ht="16">
      <c r="A24" s="11" t="s">
        <v>130</v>
      </c>
      <c r="C24" s="11">
        <v>19</v>
      </c>
      <c r="D24" s="33">
        <v>42514</v>
      </c>
      <c r="F24">
        <f>(1-E24/E4)*100</f>
        <v>100</v>
      </c>
      <c r="O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  <c r="S24">
        <f t="shared" si="6"/>
        <v>0</v>
      </c>
      <c r="T24">
        <f t="shared" si="6"/>
        <v>0</v>
      </c>
      <c r="U24">
        <f t="shared" si="7"/>
        <v>0</v>
      </c>
      <c r="V24">
        <f t="shared" si="9"/>
        <v>100</v>
      </c>
      <c r="W24" s="6">
        <f t="shared" si="8"/>
        <v>100</v>
      </c>
      <c r="X24" s="6">
        <f t="shared" si="10"/>
        <v>43</v>
      </c>
      <c r="AF24" s="55"/>
      <c r="AH24" s="6">
        <f t="shared" si="11"/>
        <v>0</v>
      </c>
    </row>
    <row r="25" spans="1:34" ht="16">
      <c r="A25" s="11" t="s">
        <v>132</v>
      </c>
      <c r="C25" s="11">
        <v>20</v>
      </c>
      <c r="D25" s="33">
        <v>42759</v>
      </c>
      <c r="E25" s="10">
        <v>14.0642</v>
      </c>
      <c r="F25">
        <f>(1-E25/E4)*100</f>
        <v>28.47451076121893</v>
      </c>
      <c r="G25" s="10">
        <v>45.4</v>
      </c>
      <c r="H25" s="10">
        <v>16.059999999999999</v>
      </c>
      <c r="I25" s="10">
        <v>7.7</v>
      </c>
      <c r="J25" s="11" t="s">
        <v>21</v>
      </c>
      <c r="K25" s="10">
        <v>68.099999999999994</v>
      </c>
      <c r="L25" s="10">
        <v>16.03</v>
      </c>
      <c r="M25" s="10">
        <v>17.09</v>
      </c>
      <c r="O25">
        <f t="shared" si="3"/>
        <v>-22.699999999999996</v>
      </c>
      <c r="P25">
        <f t="shared" si="4"/>
        <v>2.9999999999997584E-2</v>
      </c>
      <c r="Q25">
        <f t="shared" si="5"/>
        <v>-9.39</v>
      </c>
      <c r="R25">
        <f t="shared" si="6"/>
        <v>515.28999999999985</v>
      </c>
      <c r="S25">
        <f t="shared" si="6"/>
        <v>8.9999999999985502E-4</v>
      </c>
      <c r="T25">
        <f t="shared" si="6"/>
        <v>88.172100000000015</v>
      </c>
      <c r="U25">
        <f t="shared" si="7"/>
        <v>24.565483915445263</v>
      </c>
      <c r="V25">
        <f t="shared" si="9"/>
        <v>29.183360252076472</v>
      </c>
      <c r="W25" s="6">
        <f t="shared" si="8"/>
        <v>49.348051957832595</v>
      </c>
      <c r="X25" s="6">
        <f t="shared" si="10"/>
        <v>245</v>
      </c>
      <c r="AF25" s="55"/>
      <c r="AH25" s="6">
        <f t="shared" si="11"/>
        <v>0</v>
      </c>
    </row>
    <row r="26" spans="1:34" ht="16">
      <c r="A26" s="11" t="s">
        <v>132</v>
      </c>
      <c r="C26" s="11">
        <v>21</v>
      </c>
      <c r="D26" s="33">
        <v>42793</v>
      </c>
      <c r="E26" s="10">
        <v>13.2837</v>
      </c>
      <c r="F26">
        <f>(1-E26/E4)*100</f>
        <v>32.443854509947521</v>
      </c>
      <c r="G26" s="10">
        <v>50.67</v>
      </c>
      <c r="H26" s="10">
        <v>15.81</v>
      </c>
      <c r="I26" s="10">
        <v>7.07</v>
      </c>
      <c r="J26" s="11" t="s">
        <v>21</v>
      </c>
      <c r="K26" s="10">
        <v>67.84</v>
      </c>
      <c r="L26" s="10">
        <v>15.5</v>
      </c>
      <c r="M26" s="10">
        <v>14.76</v>
      </c>
      <c r="O26">
        <f t="shared" si="3"/>
        <v>-17.170000000000002</v>
      </c>
      <c r="P26">
        <f t="shared" si="4"/>
        <v>0.3100000000000005</v>
      </c>
      <c r="Q26">
        <f t="shared" si="5"/>
        <v>-7.6899999999999995</v>
      </c>
      <c r="R26">
        <f t="shared" si="6"/>
        <v>294.80890000000005</v>
      </c>
      <c r="S26">
        <f t="shared" si="6"/>
        <v>9.610000000000031E-2</v>
      </c>
      <c r="T26">
        <f t="shared" si="6"/>
        <v>59.136099999999992</v>
      </c>
      <c r="U26">
        <f t="shared" si="7"/>
        <v>18.815979910703561</v>
      </c>
      <c r="V26">
        <f t="shared" si="9"/>
        <v>45.757857837163293</v>
      </c>
      <c r="W26" s="6">
        <f t="shared" si="8"/>
        <v>63.356099523552928</v>
      </c>
      <c r="X26" s="6">
        <f t="shared" si="10"/>
        <v>34</v>
      </c>
      <c r="AF26" s="55">
        <f>(1-E26/E25)*100</f>
        <v>5.5495513431265238</v>
      </c>
      <c r="AG26">
        <f>(1-U26/U25)*100</f>
        <v>23.404806616191955</v>
      </c>
      <c r="AH26" s="6">
        <f t="shared" si="11"/>
        <v>27.655496199393433</v>
      </c>
    </row>
    <row r="27" spans="1:34" ht="16">
      <c r="A27" s="11" t="s">
        <v>132</v>
      </c>
      <c r="C27" s="11">
        <v>22</v>
      </c>
      <c r="D27" s="33">
        <v>42821</v>
      </c>
      <c r="E27" s="10">
        <v>12.358599999999999</v>
      </c>
      <c r="F27">
        <f>(1-E27/E4)*100</f>
        <v>37.148582122950494</v>
      </c>
      <c r="G27" s="10">
        <v>46.93</v>
      </c>
      <c r="H27" s="10">
        <v>14.72</v>
      </c>
      <c r="I27" s="10">
        <v>7.6</v>
      </c>
      <c r="J27" s="11" t="s">
        <v>21</v>
      </c>
      <c r="K27" s="10">
        <v>60.61</v>
      </c>
      <c r="L27" s="10">
        <v>17.23</v>
      </c>
      <c r="M27" s="10">
        <v>14.31</v>
      </c>
      <c r="O27">
        <f t="shared" si="3"/>
        <v>-13.68</v>
      </c>
      <c r="P27">
        <f t="shared" si="4"/>
        <v>-2.5099999999999998</v>
      </c>
      <c r="Q27">
        <f t="shared" si="5"/>
        <v>-6.7100000000000009</v>
      </c>
      <c r="R27">
        <f t="shared" si="6"/>
        <v>187.14239999999998</v>
      </c>
      <c r="S27">
        <f t="shared" si="6"/>
        <v>6.3000999999999987</v>
      </c>
      <c r="T27">
        <f t="shared" si="6"/>
        <v>45.024100000000011</v>
      </c>
      <c r="U27">
        <f t="shared" si="7"/>
        <v>15.442363808691983</v>
      </c>
      <c r="V27">
        <f t="shared" si="9"/>
        <v>55.483217083749814</v>
      </c>
      <c r="W27" s="6">
        <f t="shared" si="8"/>
        <v>72.020570743888612</v>
      </c>
      <c r="X27" s="6">
        <f t="shared" si="10"/>
        <v>28</v>
      </c>
      <c r="AF27" s="55">
        <f>(1-E27/E26)*100</f>
        <v>6.9641741382295619</v>
      </c>
      <c r="AG27">
        <f>(1-U27/U26)*100</f>
        <v>17.929526487708891</v>
      </c>
      <c r="AH27" s="6">
        <f t="shared" si="11"/>
        <v>23.645057179174408</v>
      </c>
    </row>
    <row r="28" spans="1:34" ht="16">
      <c r="A28" s="11" t="s">
        <v>130</v>
      </c>
      <c r="C28" s="11">
        <v>23</v>
      </c>
      <c r="D28" s="33">
        <v>43172</v>
      </c>
      <c r="F28">
        <f>(1-E28/E4)*100</f>
        <v>100</v>
      </c>
      <c r="O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7"/>
        <v>0</v>
      </c>
      <c r="V28">
        <f t="shared" si="9"/>
        <v>100</v>
      </c>
      <c r="W28" s="6">
        <f t="shared" si="8"/>
        <v>100</v>
      </c>
      <c r="X28" s="6">
        <f t="shared" si="10"/>
        <v>351</v>
      </c>
      <c r="AF28" s="55"/>
      <c r="AH28" s="6"/>
    </row>
    <row r="29" spans="1:34" ht="16">
      <c r="A29" s="11" t="s">
        <v>132</v>
      </c>
      <c r="C29" s="11">
        <v>24</v>
      </c>
      <c r="D29" s="33">
        <v>43522</v>
      </c>
      <c r="E29" s="10">
        <v>18.46</v>
      </c>
      <c r="F29">
        <f>(1-E29/E4)*100</f>
        <v>6.1190447129663479</v>
      </c>
      <c r="G29" s="10">
        <v>40.409999999999997</v>
      </c>
      <c r="H29" s="10">
        <v>17.760000000000002</v>
      </c>
      <c r="I29" s="10">
        <v>6.12</v>
      </c>
      <c r="J29" s="11" t="s">
        <v>21</v>
      </c>
      <c r="K29" s="10">
        <v>56.37</v>
      </c>
      <c r="L29" s="10">
        <v>16.829999999999998</v>
      </c>
      <c r="M29" s="10">
        <v>14.42</v>
      </c>
      <c r="O29">
        <f t="shared" si="3"/>
        <v>-15.96</v>
      </c>
      <c r="P29">
        <f t="shared" si="4"/>
        <v>0.93000000000000327</v>
      </c>
      <c r="Q29">
        <f t="shared" si="5"/>
        <v>-8.3000000000000007</v>
      </c>
      <c r="R29">
        <f t="shared" si="6"/>
        <v>254.72160000000002</v>
      </c>
      <c r="S29">
        <f t="shared" si="6"/>
        <v>0.86490000000000611</v>
      </c>
      <c r="T29">
        <f t="shared" si="6"/>
        <v>68.890000000000015</v>
      </c>
      <c r="U29">
        <f t="shared" si="7"/>
        <v>18.013231248168665</v>
      </c>
      <c r="V29">
        <f t="shared" si="9"/>
        <v>48.071997588634609</v>
      </c>
      <c r="W29" s="6">
        <f t="shared" si="8"/>
        <v>51.249495274736312</v>
      </c>
      <c r="X29" s="6">
        <f t="shared" si="10"/>
        <v>350</v>
      </c>
      <c r="AF29" s="55"/>
      <c r="AH29" s="6"/>
    </row>
    <row r="30" spans="1:34">
      <c r="A30" s="11" t="s">
        <v>167</v>
      </c>
      <c r="C30" s="11">
        <v>25</v>
      </c>
      <c r="D30" s="33">
        <v>43895</v>
      </c>
      <c r="F30">
        <f>(1-E30/E4)*100</f>
        <v>100</v>
      </c>
      <c r="X30" s="6">
        <f t="shared" si="10"/>
        <v>373</v>
      </c>
    </row>
    <row r="31" spans="1:34">
      <c r="C31" s="11">
        <v>26</v>
      </c>
      <c r="D3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72</vt:i4>
      </vt:variant>
    </vt:vector>
  </HeadingPairs>
  <TitlesOfParts>
    <vt:vector size="72" baseType="lpstr">
      <vt:lpstr>1 Gasek</vt:lpstr>
      <vt:lpstr>2 Kołodziejska Elżbieta</vt:lpstr>
      <vt:lpstr>3 Nogal Anna</vt:lpstr>
      <vt:lpstr>4 Krzysztoń Magdalena</vt:lpstr>
      <vt:lpstr>5 Wąsowicz twarz</vt:lpstr>
      <vt:lpstr>6 Wąsowicz szyja</vt:lpstr>
      <vt:lpstr>7 Kowal</vt:lpstr>
      <vt:lpstr>8 Wierny B</vt:lpstr>
      <vt:lpstr>9 Bedzinowski</vt:lpstr>
      <vt:lpstr>10 Bedzinowski szyja</vt:lpstr>
      <vt:lpstr>11 Cicha-Kwiecień</vt:lpstr>
      <vt:lpstr>12 Januszewska</vt:lpstr>
      <vt:lpstr>13 Zborowski</vt:lpstr>
      <vt:lpstr>14 Spica</vt:lpstr>
      <vt:lpstr>15 Czop</vt:lpstr>
      <vt:lpstr>16 Zuterek</vt:lpstr>
      <vt:lpstr>17 Górszczak</vt:lpstr>
      <vt:lpstr>18 Mincberg</vt:lpstr>
      <vt:lpstr>19 Góźdź</vt:lpstr>
      <vt:lpstr>20 Jaroch</vt:lpstr>
      <vt:lpstr>21 Debowska</vt:lpstr>
      <vt:lpstr>22 Kościółek</vt:lpstr>
      <vt:lpstr>23 Szlachta</vt:lpstr>
      <vt:lpstr>24 Kolomyjec</vt:lpstr>
      <vt:lpstr>25 Sosnowska</vt:lpstr>
      <vt:lpstr>26 Jeż</vt:lpstr>
      <vt:lpstr>27 Trojanowicz</vt:lpstr>
      <vt:lpstr>28 Podlesiński</vt:lpstr>
      <vt:lpstr>29 Jankowski</vt:lpstr>
      <vt:lpstr>30 Majek</vt:lpstr>
      <vt:lpstr>31 Marianowska</vt:lpstr>
      <vt:lpstr>32 Fil</vt:lpstr>
      <vt:lpstr>33 Szołdra</vt:lpstr>
      <vt:lpstr>34 Sienniak</vt:lpstr>
      <vt:lpstr>35 Twardzik</vt:lpstr>
      <vt:lpstr>36 Kręt twarz</vt:lpstr>
      <vt:lpstr>37 Milewski</vt:lpstr>
      <vt:lpstr>38 Kos</vt:lpstr>
      <vt:lpstr>39 Pekała  twarz</vt:lpstr>
      <vt:lpstr>40 szczeblewska</vt:lpstr>
      <vt:lpstr>41 dobaczewska</vt:lpstr>
      <vt:lpstr>42 Banasik</vt:lpstr>
      <vt:lpstr>43 Chmiel</vt:lpstr>
      <vt:lpstr>44 Chłopek</vt:lpstr>
      <vt:lpstr>45 Krakowiecka</vt:lpstr>
      <vt:lpstr>46 polis</vt:lpstr>
      <vt:lpstr>47 Piotrowska </vt:lpstr>
      <vt:lpstr>48 Lasisz</vt:lpstr>
      <vt:lpstr>49 Sobotka</vt:lpstr>
      <vt:lpstr>50 Adrianczyk</vt:lpstr>
      <vt:lpstr>51 Cieśla</vt:lpstr>
      <vt:lpstr>52 Pietrzak twarz + szyja</vt:lpstr>
      <vt:lpstr>53 Elabrashi Jasmin</vt:lpstr>
      <vt:lpstr>54 Antosik</vt:lpstr>
      <vt:lpstr>55 Gierz</vt:lpstr>
      <vt:lpstr>56 Hoba twarz+ szyja</vt:lpstr>
      <vt:lpstr>57 Jadczyk</vt:lpstr>
      <vt:lpstr>58 Jasiński</vt:lpstr>
      <vt:lpstr>59 Jurgielewicz twarz</vt:lpstr>
      <vt:lpstr>60 Kondracki</vt:lpstr>
      <vt:lpstr>61 Kot twarz + szyja</vt:lpstr>
      <vt:lpstr>62 Kropkowska twarz</vt:lpstr>
      <vt:lpstr>63 Markowska- Cebernik</vt:lpstr>
      <vt:lpstr>64 Mizera-Lipska</vt:lpstr>
      <vt:lpstr>65 Okulska twarz</vt:lpstr>
      <vt:lpstr>66 Świder</vt:lpstr>
      <vt:lpstr>67 Świerczyńska</vt:lpstr>
      <vt:lpstr>68 Urban</vt:lpstr>
      <vt:lpstr>69 Wojas</vt:lpstr>
      <vt:lpstr>70 Wójcicki</vt:lpstr>
      <vt:lpstr>71 Zając</vt:lpstr>
      <vt:lpstr>wszystkie dane poprawione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Kwiek</dc:creator>
  <cp:lastModifiedBy>Jan Szczekulski</cp:lastModifiedBy>
  <dcterms:created xsi:type="dcterms:W3CDTF">2015-10-22T10:45:18Z</dcterms:created>
  <dcterms:modified xsi:type="dcterms:W3CDTF">2022-07-24T17:32:49Z</dcterms:modified>
</cp:coreProperties>
</file>