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ia\Semestr5\Ltj\Lab3\"/>
    </mc:Choice>
  </mc:AlternateContent>
  <xr:revisionPtr revIDLastSave="0" documentId="13_ncr:1_{CEE87BCC-A360-497D-9AAA-F6C276DCFF0E}" xr6:coauthVersionLast="47" xr6:coauthVersionMax="47" xr10:uidLastSave="{00000000-0000-0000-0000-000000000000}"/>
  <bookViews>
    <workbookView xWindow="-28920" yWindow="-120" windowWidth="29040" windowHeight="15720" activeTab="1" xr2:uid="{CD83706E-6C84-4C3B-9356-D9D499F0E843}"/>
  </bookViews>
  <sheets>
    <sheet name="(2, 3)" sheetId="1" r:id="rId1"/>
    <sheet name="data" sheetId="5" r:id="rId2"/>
    <sheet name="4 pierwszy radiometr" sheetId="2" r:id="rId3"/>
    <sheet name="beczk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5" l="1"/>
  <c r="F17" i="5"/>
  <c r="E26" i="5"/>
  <c r="E25" i="5"/>
  <c r="E23" i="5"/>
  <c r="E21" i="5"/>
  <c r="E20" i="5"/>
  <c r="L10" i="1"/>
  <c r="L11" i="1"/>
  <c r="L12" i="1"/>
  <c r="L13" i="1"/>
  <c r="L14" i="1"/>
  <c r="L15" i="1"/>
  <c r="L16" i="1"/>
  <c r="L17" i="1"/>
  <c r="L18" i="1"/>
  <c r="L19" i="1"/>
  <c r="L20" i="1"/>
  <c r="L21" i="1"/>
  <c r="L9" i="1"/>
  <c r="G13" i="5"/>
  <c r="G12" i="5"/>
  <c r="G10" i="5"/>
  <c r="G8" i="5"/>
  <c r="G7" i="5"/>
  <c r="E12" i="5"/>
  <c r="E4" i="5"/>
  <c r="C2" i="5"/>
  <c r="A2" i="5"/>
  <c r="C17" i="1"/>
  <c r="C18" i="1"/>
  <c r="C19" i="1"/>
  <c r="D4" i="4"/>
  <c r="D5" i="4"/>
  <c r="D3" i="4"/>
  <c r="D2" i="4"/>
  <c r="H48" i="2"/>
  <c r="H47" i="2"/>
  <c r="H46" i="2"/>
  <c r="H45" i="2"/>
  <c r="H44" i="2"/>
  <c r="H43" i="2"/>
  <c r="H42" i="2"/>
  <c r="H41" i="2"/>
  <c r="H40" i="2"/>
  <c r="H39" i="2"/>
  <c r="H38" i="2"/>
  <c r="G36" i="2" a="1"/>
  <c r="G36" i="2" s="1"/>
  <c r="B30" i="2"/>
  <c r="B29" i="2"/>
  <c r="B27" i="2"/>
  <c r="B25" i="2"/>
  <c r="B24" i="2"/>
  <c r="B12" i="2"/>
  <c r="B4" i="2"/>
  <c r="E11" i="1"/>
  <c r="E10" i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<sst xmlns="http://schemas.openxmlformats.org/spreadsheetml/2006/main" count="58" uniqueCount="41">
  <si>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Równoważna wartość stałej ekspozycyjnej</t>
  </si>
  <si>
    <t xml:space="preserve">Odległość od źródła </t>
  </si>
  <si>
    <t>Aktywność</t>
  </si>
  <si>
    <t>[GBq]</t>
  </si>
  <si>
    <t>[m^2]</t>
  </si>
  <si>
    <t>Wartość teoretyczna</t>
  </si>
  <si>
    <t>Odległość od źródła [cm]</t>
  </si>
  <si>
    <t>[microSv/h]</t>
  </si>
  <si>
    <t xml:space="preserve"> </t>
  </si>
  <si>
    <t>Moc Dawki skutecznej</t>
  </si>
  <si>
    <t>[cGy*m^2*h^-1*GBq^-1]</t>
  </si>
  <si>
    <t>Zakres [mikroR/h]</t>
  </si>
  <si>
    <t>Niepewność [mikroSv/h]</t>
  </si>
  <si>
    <t>Moc dawki pochłoniętej [mikroSv/h]</t>
  </si>
  <si>
    <t>Moc dawki pochłoniętej [mikro R/h]</t>
  </si>
  <si>
    <t>Moc [mikroSv/h]</t>
  </si>
  <si>
    <t>Radiometr 3. Model 19</t>
  </si>
  <si>
    <t>l</t>
  </si>
  <si>
    <t xml:space="preserve">promien </t>
  </si>
  <si>
    <t>40 cm</t>
  </si>
  <si>
    <t>promien pokrywy</t>
  </si>
  <si>
    <t>10 cm</t>
  </si>
  <si>
    <t>zakres</t>
  </si>
  <si>
    <t>szerokosc zelazka</t>
  </si>
  <si>
    <t>moc [mikro R/h]</t>
  </si>
  <si>
    <t>moc [microSv/h]</t>
  </si>
  <si>
    <t>r [cm]</t>
  </si>
  <si>
    <t>wysokosc kropki 3 cm nad</t>
  </si>
  <si>
    <t>wysokosc beczki</t>
  </si>
  <si>
    <t>h [cm], promien 43 cm</t>
  </si>
  <si>
    <t>dla wysoskosci 88</t>
  </si>
  <si>
    <t>z drugiej strony</t>
  </si>
  <si>
    <t>Radiometr 2. Eko-c stary 642</t>
  </si>
  <si>
    <t>Radiometr 1. Eko-c nowy 719</t>
  </si>
  <si>
    <t>Odległość-719</t>
  </si>
  <si>
    <t>Odległość-642</t>
  </si>
  <si>
    <t>Moc-719</t>
  </si>
  <si>
    <t>Odległość-Model19</t>
  </si>
  <si>
    <t>Moc-Model19</t>
  </si>
  <si>
    <t>Moc od Boga</t>
  </si>
  <si>
    <t>Moc-642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</si>
</sst>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1" fillId="9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6" borderId="9" xfId="0" applyFill="1" applyBorder="1"/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/>
    <xf numFmtId="0" fontId="0" fillId="0" borderId="2" xfId="0" applyBorder="1"/>
    <xf numFmtId="0" fontId="1" fillId="5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D(l)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pierwszy radiometr'!$A$2:$A$14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'4 pierwszy radiometr'!$B$2:$B$14</c:f>
              <c:numCache>
                <c:formatCode>General</c:formatCode>
                <c:ptCount val="13"/>
                <c:pt idx="0">
                  <c:v>191.9</c:v>
                </c:pt>
                <c:pt idx="1">
                  <c:v>89.88</c:v>
                </c:pt>
                <c:pt idx="2">
                  <c:v>62.88</c:v>
                </c:pt>
                <c:pt idx="3">
                  <c:v>44</c:v>
                </c:pt>
                <c:pt idx="4">
                  <c:v>30.82</c:v>
                </c:pt>
                <c:pt idx="5">
                  <c:v>22.84</c:v>
                </c:pt>
                <c:pt idx="6">
                  <c:v>18.16</c:v>
                </c:pt>
                <c:pt idx="7">
                  <c:v>13.28</c:v>
                </c:pt>
                <c:pt idx="8">
                  <c:v>11.78</c:v>
                </c:pt>
                <c:pt idx="9">
                  <c:v>9.7799999999999994</c:v>
                </c:pt>
                <c:pt idx="10">
                  <c:v>8.2799999999999994</c:v>
                </c:pt>
                <c:pt idx="11">
                  <c:v>7.14</c:v>
                </c:pt>
                <c:pt idx="12">
                  <c:v>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E1-49E5-8CD5-4C0347666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498432"/>
        <c:axId val="574491232"/>
      </c:scatterChart>
      <c:valAx>
        <c:axId val="57449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</a:t>
                </a:r>
                <a:r>
                  <a:rPr lang="pl-PL" baseline="0"/>
                  <a:t>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4491232"/>
        <c:crosses val="autoZero"/>
        <c:crossBetween val="midCat"/>
      </c:valAx>
      <c:valAx>
        <c:axId val="5744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 [cGy/h]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449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D(l)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pierwszy radiometr'!$A$19:$A$31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'4 pierwszy radiometr'!$B$19:$B$31</c:f>
              <c:numCache>
                <c:formatCode>General</c:formatCode>
                <c:ptCount val="13"/>
                <c:pt idx="0">
                  <c:v>138.19999999999999</c:v>
                </c:pt>
                <c:pt idx="1">
                  <c:v>73.11</c:v>
                </c:pt>
                <c:pt idx="2">
                  <c:v>45.5</c:v>
                </c:pt>
                <c:pt idx="3">
                  <c:v>30.67</c:v>
                </c:pt>
                <c:pt idx="4">
                  <c:v>23.31</c:v>
                </c:pt>
                <c:pt idx="5">
                  <c:v>17.797499999999999</c:v>
                </c:pt>
                <c:pt idx="6">
                  <c:v>14.69</c:v>
                </c:pt>
                <c:pt idx="7">
                  <c:v>10.72</c:v>
                </c:pt>
                <c:pt idx="8">
                  <c:v>9.6850000000000005</c:v>
                </c:pt>
                <c:pt idx="9">
                  <c:v>8.51</c:v>
                </c:pt>
                <c:pt idx="10">
                  <c:v>7.0549999999999997</c:v>
                </c:pt>
                <c:pt idx="11">
                  <c:v>5.8500000000000005</c:v>
                </c:pt>
                <c:pt idx="12">
                  <c:v>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A-401C-BD11-964A8CC32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448399"/>
        <c:axId val="1728446959"/>
      </c:scatterChart>
      <c:valAx>
        <c:axId val="172844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8446959"/>
        <c:crosses val="autoZero"/>
        <c:crossBetween val="midCat"/>
      </c:valAx>
      <c:valAx>
        <c:axId val="17284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844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pierwszy radiometr'!$A$2:$A$14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'4 pierwszy radiometr'!$B$2:$B$14</c:f>
              <c:numCache>
                <c:formatCode>General</c:formatCode>
                <c:ptCount val="13"/>
                <c:pt idx="0">
                  <c:v>191.9</c:v>
                </c:pt>
                <c:pt idx="1">
                  <c:v>89.88</c:v>
                </c:pt>
                <c:pt idx="2">
                  <c:v>62.88</c:v>
                </c:pt>
                <c:pt idx="3">
                  <c:v>44</c:v>
                </c:pt>
                <c:pt idx="4">
                  <c:v>30.82</c:v>
                </c:pt>
                <c:pt idx="5">
                  <c:v>22.84</c:v>
                </c:pt>
                <c:pt idx="6">
                  <c:v>18.16</c:v>
                </c:pt>
                <c:pt idx="7">
                  <c:v>13.28</c:v>
                </c:pt>
                <c:pt idx="8">
                  <c:v>11.78</c:v>
                </c:pt>
                <c:pt idx="9">
                  <c:v>9.7799999999999994</c:v>
                </c:pt>
                <c:pt idx="10">
                  <c:v>8.2799999999999994</c:v>
                </c:pt>
                <c:pt idx="11">
                  <c:v>7.14</c:v>
                </c:pt>
                <c:pt idx="12">
                  <c:v>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6C-465D-BB37-56EC642FA9F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 pierwszy radiometr'!$A$19:$A$31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'4 pierwszy radiometr'!$B$19:$B$31</c:f>
              <c:numCache>
                <c:formatCode>General</c:formatCode>
                <c:ptCount val="13"/>
                <c:pt idx="0">
                  <c:v>138.19999999999999</c:v>
                </c:pt>
                <c:pt idx="1">
                  <c:v>73.11</c:v>
                </c:pt>
                <c:pt idx="2">
                  <c:v>45.5</c:v>
                </c:pt>
                <c:pt idx="3">
                  <c:v>30.67</c:v>
                </c:pt>
                <c:pt idx="4">
                  <c:v>23.31</c:v>
                </c:pt>
                <c:pt idx="5">
                  <c:v>17.797499999999999</c:v>
                </c:pt>
                <c:pt idx="6">
                  <c:v>14.69</c:v>
                </c:pt>
                <c:pt idx="7">
                  <c:v>10.72</c:v>
                </c:pt>
                <c:pt idx="8">
                  <c:v>9.6850000000000005</c:v>
                </c:pt>
                <c:pt idx="9">
                  <c:v>8.51</c:v>
                </c:pt>
                <c:pt idx="10">
                  <c:v>7.0549999999999997</c:v>
                </c:pt>
                <c:pt idx="11">
                  <c:v>5.8500000000000005</c:v>
                </c:pt>
                <c:pt idx="12">
                  <c:v>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6C-465D-BB37-56EC642FA9F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 pierwszy radiometr'!$A$38:$A$48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</c:numCache>
            </c:numRef>
          </c:xVal>
          <c:yVal>
            <c:numRef>
              <c:f>'4 pierwszy radiometr'!$H$38:$H$48</c:f>
              <c:numCache>
                <c:formatCode>General</c:formatCode>
                <c:ptCount val="11"/>
                <c:pt idx="0">
                  <c:v>31</c:v>
                </c:pt>
                <c:pt idx="1">
                  <c:v>22</c:v>
                </c:pt>
                <c:pt idx="2">
                  <c:v>17</c:v>
                </c:pt>
                <c:pt idx="3">
                  <c:v>13</c:v>
                </c:pt>
                <c:pt idx="4">
                  <c:v>10</c:v>
                </c:pt>
                <c:pt idx="5">
                  <c:v>9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4.5999999999999996</c:v>
                </c:pt>
                <c:pt idx="1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6C-465D-BB37-56EC642FA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225615"/>
        <c:axId val="1779228495"/>
      </c:scatterChart>
      <c:valAx>
        <c:axId val="177922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9228495"/>
        <c:crosses val="autoZero"/>
        <c:crossBetween val="midCat"/>
      </c:valAx>
      <c:valAx>
        <c:axId val="177922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922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 pierwszy radiometr'!$N$36:$N$48</c:f>
              <c:numCache>
                <c:formatCode>General</c:formatCode>
                <c:ptCount val="13"/>
                <c:pt idx="0">
                  <c:v>101.12388250319286</c:v>
                </c:pt>
                <c:pt idx="1">
                  <c:v>56.882183908045967</c:v>
                </c:pt>
                <c:pt idx="2">
                  <c:v>36.404597701149427</c:v>
                </c:pt>
                <c:pt idx="3">
                  <c:v>25.280970625798215</c:v>
                </c:pt>
                <c:pt idx="4">
                  <c:v>18.573774337321137</c:v>
                </c:pt>
                <c:pt idx="5">
                  <c:v>14.220545977011492</c:v>
                </c:pt>
                <c:pt idx="6">
                  <c:v>11.235986944799205</c:v>
                </c:pt>
                <c:pt idx="7">
                  <c:v>9.1011494252873568</c:v>
                </c:pt>
                <c:pt idx="8">
                  <c:v>7.5216110952788053</c:v>
                </c:pt>
                <c:pt idx="9">
                  <c:v>6.3202426564495537</c:v>
                </c:pt>
                <c:pt idx="10">
                  <c:v>5.3852955179215121</c:v>
                </c:pt>
                <c:pt idx="11">
                  <c:v>4.6434435843302841</c:v>
                </c:pt>
                <c:pt idx="12">
                  <c:v>4.0449553001277136</c:v>
                </c:pt>
              </c:numCache>
            </c:numRef>
          </c:xVal>
          <c:yVal>
            <c:numRef>
              <c:f>'4 pierwszy radiometr'!$B$2:$B$14</c:f>
              <c:numCache>
                <c:formatCode>General</c:formatCode>
                <c:ptCount val="13"/>
                <c:pt idx="0">
                  <c:v>191.9</c:v>
                </c:pt>
                <c:pt idx="1">
                  <c:v>89.88</c:v>
                </c:pt>
                <c:pt idx="2">
                  <c:v>62.88</c:v>
                </c:pt>
                <c:pt idx="3">
                  <c:v>44</c:v>
                </c:pt>
                <c:pt idx="4">
                  <c:v>30.82</c:v>
                </c:pt>
                <c:pt idx="5">
                  <c:v>22.84</c:v>
                </c:pt>
                <c:pt idx="6">
                  <c:v>18.16</c:v>
                </c:pt>
                <c:pt idx="7">
                  <c:v>13.28</c:v>
                </c:pt>
                <c:pt idx="8">
                  <c:v>11.78</c:v>
                </c:pt>
                <c:pt idx="9">
                  <c:v>9.7799999999999994</c:v>
                </c:pt>
                <c:pt idx="10">
                  <c:v>8.2799999999999994</c:v>
                </c:pt>
                <c:pt idx="11">
                  <c:v>7.14</c:v>
                </c:pt>
                <c:pt idx="12">
                  <c:v>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2D-4509-978B-8B20D917871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 pierwszy radiometr'!$N$36:$N$48</c:f>
              <c:numCache>
                <c:formatCode>General</c:formatCode>
                <c:ptCount val="13"/>
                <c:pt idx="0">
                  <c:v>101.12388250319286</c:v>
                </c:pt>
                <c:pt idx="1">
                  <c:v>56.882183908045967</c:v>
                </c:pt>
                <c:pt idx="2">
                  <c:v>36.404597701149427</c:v>
                </c:pt>
                <c:pt idx="3">
                  <c:v>25.280970625798215</c:v>
                </c:pt>
                <c:pt idx="4">
                  <c:v>18.573774337321137</c:v>
                </c:pt>
                <c:pt idx="5">
                  <c:v>14.220545977011492</c:v>
                </c:pt>
                <c:pt idx="6">
                  <c:v>11.235986944799205</c:v>
                </c:pt>
                <c:pt idx="7">
                  <c:v>9.1011494252873568</c:v>
                </c:pt>
                <c:pt idx="8">
                  <c:v>7.5216110952788053</c:v>
                </c:pt>
                <c:pt idx="9">
                  <c:v>6.3202426564495537</c:v>
                </c:pt>
                <c:pt idx="10">
                  <c:v>5.3852955179215121</c:v>
                </c:pt>
                <c:pt idx="11">
                  <c:v>4.6434435843302841</c:v>
                </c:pt>
                <c:pt idx="12">
                  <c:v>4.0449553001277136</c:v>
                </c:pt>
              </c:numCache>
            </c:numRef>
          </c:xVal>
          <c:yVal>
            <c:numRef>
              <c:f>'4 pierwszy radiometr'!$B$19:$B$31</c:f>
              <c:numCache>
                <c:formatCode>General</c:formatCode>
                <c:ptCount val="13"/>
                <c:pt idx="0">
                  <c:v>138.19999999999999</c:v>
                </c:pt>
                <c:pt idx="1">
                  <c:v>73.11</c:v>
                </c:pt>
                <c:pt idx="2">
                  <c:v>45.5</c:v>
                </c:pt>
                <c:pt idx="3">
                  <c:v>30.67</c:v>
                </c:pt>
                <c:pt idx="4">
                  <c:v>23.31</c:v>
                </c:pt>
                <c:pt idx="5">
                  <c:v>17.797499999999999</c:v>
                </c:pt>
                <c:pt idx="6">
                  <c:v>14.69</c:v>
                </c:pt>
                <c:pt idx="7">
                  <c:v>10.72</c:v>
                </c:pt>
                <c:pt idx="8">
                  <c:v>9.6850000000000005</c:v>
                </c:pt>
                <c:pt idx="9">
                  <c:v>8.51</c:v>
                </c:pt>
                <c:pt idx="10">
                  <c:v>7.0549999999999997</c:v>
                </c:pt>
                <c:pt idx="11">
                  <c:v>5.8500000000000005</c:v>
                </c:pt>
                <c:pt idx="12">
                  <c:v>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2D-4509-978B-8B20D9178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45583"/>
        <c:axId val="137062383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pierwszy radiometr'!$N$36:$N$48</c:f>
              <c:numCache>
                <c:formatCode>General</c:formatCode>
                <c:ptCount val="13"/>
                <c:pt idx="0">
                  <c:v>101.12388250319286</c:v>
                </c:pt>
                <c:pt idx="1">
                  <c:v>56.882183908045967</c:v>
                </c:pt>
                <c:pt idx="2">
                  <c:v>36.404597701149427</c:v>
                </c:pt>
                <c:pt idx="3">
                  <c:v>25.280970625798215</c:v>
                </c:pt>
                <c:pt idx="4">
                  <c:v>18.573774337321137</c:v>
                </c:pt>
                <c:pt idx="5">
                  <c:v>14.220545977011492</c:v>
                </c:pt>
                <c:pt idx="6">
                  <c:v>11.235986944799205</c:v>
                </c:pt>
                <c:pt idx="7">
                  <c:v>9.1011494252873568</c:v>
                </c:pt>
                <c:pt idx="8">
                  <c:v>7.5216110952788053</c:v>
                </c:pt>
                <c:pt idx="9">
                  <c:v>6.3202426564495537</c:v>
                </c:pt>
                <c:pt idx="10">
                  <c:v>5.3852955179215121</c:v>
                </c:pt>
                <c:pt idx="11">
                  <c:v>4.6434435843302841</c:v>
                </c:pt>
                <c:pt idx="12">
                  <c:v>4.0449553001277136</c:v>
                </c:pt>
              </c:numCache>
            </c:numRef>
          </c:xVal>
          <c:yVal>
            <c:numRef>
              <c:f>'4 pierwszy radiometr'!$H$36:$H$48</c:f>
              <c:numCache>
                <c:formatCode>General</c:formatCode>
                <c:ptCount val="13"/>
                <c:pt idx="2">
                  <c:v>31</c:v>
                </c:pt>
                <c:pt idx="3">
                  <c:v>22</c:v>
                </c:pt>
                <c:pt idx="4">
                  <c:v>17</c:v>
                </c:pt>
                <c:pt idx="5">
                  <c:v>13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4.5999999999999996</c:v>
                </c:pt>
                <c:pt idx="1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2D-4509-978B-8B20D917871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 pierwszy radiometr'!$N$36:$N$48</c:f>
              <c:numCache>
                <c:formatCode>General</c:formatCode>
                <c:ptCount val="13"/>
                <c:pt idx="0">
                  <c:v>101.12388250319286</c:v>
                </c:pt>
                <c:pt idx="1">
                  <c:v>56.882183908045967</c:v>
                </c:pt>
                <c:pt idx="2">
                  <c:v>36.404597701149427</c:v>
                </c:pt>
                <c:pt idx="3">
                  <c:v>25.280970625798215</c:v>
                </c:pt>
                <c:pt idx="4">
                  <c:v>18.573774337321137</c:v>
                </c:pt>
                <c:pt idx="5">
                  <c:v>14.220545977011492</c:v>
                </c:pt>
                <c:pt idx="6">
                  <c:v>11.235986944799205</c:v>
                </c:pt>
                <c:pt idx="7">
                  <c:v>9.1011494252873568</c:v>
                </c:pt>
                <c:pt idx="8">
                  <c:v>7.5216110952788053</c:v>
                </c:pt>
                <c:pt idx="9">
                  <c:v>6.3202426564495537</c:v>
                </c:pt>
                <c:pt idx="10">
                  <c:v>5.3852955179215121</c:v>
                </c:pt>
                <c:pt idx="11">
                  <c:v>4.6434435843302841</c:v>
                </c:pt>
                <c:pt idx="12">
                  <c:v>4.0449553001277136</c:v>
                </c:pt>
              </c:numCache>
            </c:numRef>
          </c:xVal>
          <c:yVal>
            <c:numRef>
              <c:f>'4 pierwszy radiometr'!$N$36:$N$48</c:f>
              <c:numCache>
                <c:formatCode>General</c:formatCode>
                <c:ptCount val="13"/>
                <c:pt idx="0">
                  <c:v>101.12388250319286</c:v>
                </c:pt>
                <c:pt idx="1">
                  <c:v>56.882183908045967</c:v>
                </c:pt>
                <c:pt idx="2">
                  <c:v>36.404597701149427</c:v>
                </c:pt>
                <c:pt idx="3">
                  <c:v>25.280970625798215</c:v>
                </c:pt>
                <c:pt idx="4">
                  <c:v>18.573774337321137</c:v>
                </c:pt>
                <c:pt idx="5">
                  <c:v>14.220545977011492</c:v>
                </c:pt>
                <c:pt idx="6">
                  <c:v>11.235986944799205</c:v>
                </c:pt>
                <c:pt idx="7">
                  <c:v>9.1011494252873568</c:v>
                </c:pt>
                <c:pt idx="8">
                  <c:v>7.5216110952788053</c:v>
                </c:pt>
                <c:pt idx="9">
                  <c:v>6.3202426564495537</c:v>
                </c:pt>
                <c:pt idx="10">
                  <c:v>5.3852955179215121</c:v>
                </c:pt>
                <c:pt idx="11">
                  <c:v>4.6434435843302841</c:v>
                </c:pt>
                <c:pt idx="12">
                  <c:v>4.0449553001277136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2D-4509-978B-8B20D9178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45583"/>
        <c:axId val="137062383"/>
      </c:scatterChart>
      <c:valAx>
        <c:axId val="13704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062383"/>
        <c:crosses val="autoZero"/>
        <c:crossBetween val="midCat"/>
      </c:valAx>
      <c:valAx>
        <c:axId val="1370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04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0</xdr:rowOff>
    </xdr:from>
    <xdr:to>
      <xdr:col>12</xdr:col>
      <xdr:colOff>123825</xdr:colOff>
      <xdr:row>13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4B249-F705-BAE3-2605-2C5491760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17</xdr:row>
      <xdr:rowOff>7620</xdr:rowOff>
    </xdr:from>
    <xdr:to>
      <xdr:col>12</xdr:col>
      <xdr:colOff>312420</xdr:colOff>
      <xdr:row>31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8C7A33-F933-E168-E2A4-525BDF747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457200</xdr:colOff>
      <xdr:row>9</xdr:row>
      <xdr:rowOff>156210</xdr:rowOff>
    </xdr:from>
    <xdr:to>
      <xdr:col>20</xdr:col>
      <xdr:colOff>152400</xdr:colOff>
      <xdr:row>24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9E9CAE-BA3B-A9FE-0988-C062BA5A2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302558</xdr:colOff>
      <xdr:row>48</xdr:row>
      <xdr:rowOff>146796</xdr:rowOff>
    </xdr:from>
    <xdr:to>
      <xdr:col>21</xdr:col>
      <xdr:colOff>257734</xdr:colOff>
      <xdr:row>76</xdr:row>
      <xdr:rowOff>44823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AA8243-21B0-D95A-945E-56F600769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09B1-6F60-4567-8900-123B62392A52}">
  <dimension ref="A1:L21"/>
  <sheetViews>
    <sheetView workbookViewId="0">
      <selection activeCell="L21" sqref="L9:L21"/>
    </sheetView>
  </sheetViews>
  <sheetFormatPr defaultRowHeight="15" x14ac:dyDescent="0.25"/>
  <cols>
    <col min="1" max="2" width="9.140625" customWidth="1"/>
    <col min="4" max="4" width="10.140625" customWidth="1"/>
    <col min="5" max="5" width="16.7109375" style="13" customWidth="1"/>
    <col min="6" max="6" width="21.7109375" customWidth="1"/>
  </cols>
  <sheetData>
    <row r="1" spans="1:12" x14ac:dyDescent="0.25">
      <c r="A1" s="14"/>
      <c r="B1" s="14"/>
      <c r="C1" s="14"/>
      <c r="D1" s="14"/>
      <c r="E1" s="15"/>
      <c r="F1" s="14"/>
      <c r="G1" s="16"/>
      <c r="H1" s="17"/>
      <c r="I1" s="17"/>
    </row>
    <row r="2" spans="1:12" x14ac:dyDescent="0.25">
      <c r="A2" s="14"/>
      <c r="B2" s="14"/>
      <c r="C2" s="14"/>
      <c r="D2" s="14"/>
      <c r="E2" s="15"/>
      <c r="F2" s="14"/>
      <c r="G2" s="17"/>
      <c r="H2" s="17"/>
      <c r="I2" s="17"/>
    </row>
    <row r="3" spans="1:12" x14ac:dyDescent="0.25">
      <c r="A3" s="14"/>
      <c r="B3" s="14"/>
      <c r="C3" s="14"/>
      <c r="D3" s="14"/>
      <c r="E3" s="15"/>
      <c r="F3" s="14"/>
      <c r="G3" s="17"/>
      <c r="H3" s="17"/>
      <c r="I3" s="17"/>
    </row>
    <row r="4" spans="1:12" x14ac:dyDescent="0.25">
      <c r="A4" s="14"/>
      <c r="B4" s="14"/>
      <c r="C4" s="14"/>
      <c r="D4" s="14"/>
      <c r="E4" s="15"/>
      <c r="F4" s="14"/>
      <c r="G4" s="17"/>
      <c r="H4" s="17"/>
      <c r="I4" s="17"/>
    </row>
    <row r="7" spans="1:12" x14ac:dyDescent="0.25">
      <c r="E7" s="1" t="s">
        <v>0</v>
      </c>
    </row>
    <row r="8" spans="1:12" x14ac:dyDescent="0.25">
      <c r="A8" s="1" t="s">
        <v>0</v>
      </c>
      <c r="B8" s="2"/>
      <c r="C8" s="2"/>
      <c r="D8" s="3"/>
      <c r="E8" s="12">
        <f>21.4*10^-3</f>
        <v>2.1399999999999999E-2</v>
      </c>
      <c r="F8" s="7" t="s">
        <v>10</v>
      </c>
      <c r="G8" s="24" t="s">
        <v>5</v>
      </c>
      <c r="H8" s="25"/>
      <c r="I8" s="25"/>
      <c r="K8" t="s">
        <v>17</v>
      </c>
    </row>
    <row r="9" spans="1:12" x14ac:dyDescent="0.25">
      <c r="A9" s="4" t="s">
        <v>1</v>
      </c>
      <c r="B9" s="5"/>
      <c r="C9" s="5"/>
      <c r="D9" s="6"/>
      <c r="E9" s="11">
        <v>1</v>
      </c>
      <c r="F9" s="7" t="s">
        <v>4</v>
      </c>
      <c r="G9" s="26"/>
      <c r="H9" s="25"/>
      <c r="I9" s="25"/>
      <c r="K9">
        <v>0.3</v>
      </c>
      <c r="L9">
        <f>($E$8*$E$10)/(K9^2*0.087)*10^3</f>
        <v>101.12388250319286</v>
      </c>
    </row>
    <row r="10" spans="1:12" x14ac:dyDescent="0.25">
      <c r="A10" s="1" t="s">
        <v>2</v>
      </c>
      <c r="B10" s="2"/>
      <c r="C10" s="2"/>
      <c r="D10" s="3"/>
      <c r="E10" s="12">
        <f>10^-3*3.7*10^10/10^9</f>
        <v>3.6999999999999998E-2</v>
      </c>
      <c r="F10" s="7" t="s">
        <v>3</v>
      </c>
      <c r="G10" s="26"/>
      <c r="H10" s="25"/>
      <c r="I10" s="25"/>
      <c r="K10">
        <v>0.4</v>
      </c>
      <c r="L10">
        <f t="shared" ref="L10:L21" si="0">($E$8*$E$10)/(K10^2*0.087)*10^3</f>
        <v>56.882183908045967</v>
      </c>
    </row>
    <row r="11" spans="1:12" x14ac:dyDescent="0.25">
      <c r="A11" s="4" t="s">
        <v>9</v>
      </c>
      <c r="B11" s="5"/>
      <c r="C11" s="5"/>
      <c r="D11" s="6"/>
      <c r="E11" s="11">
        <f>(E8*E10)/(E9*E9*0.087)*10^3</f>
        <v>9.1011494252873568</v>
      </c>
      <c r="F11" s="7" t="s">
        <v>7</v>
      </c>
      <c r="G11" s="26"/>
      <c r="H11" s="25"/>
      <c r="I11" s="25"/>
      <c r="K11">
        <v>0.5</v>
      </c>
      <c r="L11">
        <f t="shared" si="0"/>
        <v>36.404597701149427</v>
      </c>
    </row>
    <row r="12" spans="1:12" x14ac:dyDescent="0.25">
      <c r="B12" t="s">
        <v>8</v>
      </c>
      <c r="K12">
        <v>0.6</v>
      </c>
      <c r="L12">
        <f t="shared" si="0"/>
        <v>25.280970625798215</v>
      </c>
    </row>
    <row r="13" spans="1:12" x14ac:dyDescent="0.25">
      <c r="K13">
        <v>0.7</v>
      </c>
      <c r="L13">
        <f t="shared" si="0"/>
        <v>18.573774337321137</v>
      </c>
    </row>
    <row r="14" spans="1:12" x14ac:dyDescent="0.25">
      <c r="A14">
        <v>13.28</v>
      </c>
      <c r="K14">
        <v>0.8</v>
      </c>
      <c r="L14">
        <f t="shared" si="0"/>
        <v>14.220545977011492</v>
      </c>
    </row>
    <row r="15" spans="1:12" x14ac:dyDescent="0.25">
      <c r="K15">
        <v>0.9</v>
      </c>
      <c r="L15">
        <f t="shared" si="0"/>
        <v>11.235986944799205</v>
      </c>
    </row>
    <row r="16" spans="1:12" x14ac:dyDescent="0.25">
      <c r="K16">
        <v>1</v>
      </c>
      <c r="L16">
        <f t="shared" si="0"/>
        <v>9.1011494252873568</v>
      </c>
    </row>
    <row r="17" spans="1:12" x14ac:dyDescent="0.25">
      <c r="A17">
        <v>9.1011494252873568</v>
      </c>
      <c r="B17" s="10">
        <v>13.28</v>
      </c>
      <c r="C17">
        <f>((B17-A17)/A17)*100</f>
        <v>45.915635261429635</v>
      </c>
      <c r="K17">
        <v>1.1000000000000001</v>
      </c>
      <c r="L17">
        <f t="shared" si="0"/>
        <v>7.5216110952788053</v>
      </c>
    </row>
    <row r="18" spans="1:12" x14ac:dyDescent="0.25">
      <c r="A18">
        <v>9.1011494252873568</v>
      </c>
      <c r="B18" s="10">
        <v>10.72</v>
      </c>
      <c r="C18">
        <f t="shared" ref="C18:C19" si="1">((B18-A18)/A18)*100</f>
        <v>17.787320030310685</v>
      </c>
      <c r="K18">
        <v>1.2</v>
      </c>
      <c r="L18">
        <f t="shared" si="0"/>
        <v>6.3202426564495537</v>
      </c>
    </row>
    <row r="19" spans="1:12" x14ac:dyDescent="0.25">
      <c r="A19">
        <v>9.1011494252873568</v>
      </c>
      <c r="B19" s="9">
        <v>9</v>
      </c>
      <c r="C19">
        <f t="shared" si="1"/>
        <v>-1.1113917655973784</v>
      </c>
      <c r="K19">
        <v>1.3</v>
      </c>
      <c r="L19">
        <f t="shared" si="0"/>
        <v>5.3852955179215121</v>
      </c>
    </row>
    <row r="20" spans="1:12" x14ac:dyDescent="0.25">
      <c r="K20">
        <v>1.4</v>
      </c>
      <c r="L20">
        <f t="shared" si="0"/>
        <v>4.6434435843302841</v>
      </c>
    </row>
    <row r="21" spans="1:12" x14ac:dyDescent="0.25">
      <c r="K21">
        <v>1.5</v>
      </c>
      <c r="L21">
        <f t="shared" si="0"/>
        <v>4.0449553001277136</v>
      </c>
    </row>
  </sheetData>
  <mergeCells count="1">
    <mergeCell ref="G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9A6F-C56B-460A-9E49-0DBD91CADE54}">
  <dimension ref="A1:J29"/>
  <sheetViews>
    <sheetView tabSelected="1" workbookViewId="0">
      <selection activeCell="G27" sqref="D15:G27"/>
    </sheetView>
  </sheetViews>
  <sheetFormatPr defaultRowHeight="15" x14ac:dyDescent="0.25"/>
  <cols>
    <col min="1" max="1" width="37.42578125" customWidth="1"/>
    <col min="2" max="2" width="18.5703125" customWidth="1"/>
    <col min="3" max="3" width="11" customWidth="1"/>
    <col min="4" max="4" width="14" customWidth="1"/>
    <col min="5" max="5" width="9.140625" customWidth="1"/>
    <col min="6" max="6" width="13.7109375" customWidth="1"/>
    <col min="8" max="8" width="17.42578125" customWidth="1"/>
    <col min="9" max="9" width="12.42578125" customWidth="1"/>
    <col min="10" max="10" width="15.140625" customWidth="1"/>
  </cols>
  <sheetData>
    <row r="1" spans="1:10" x14ac:dyDescent="0.25">
      <c r="A1" s="1" t="s">
        <v>0</v>
      </c>
      <c r="B1" s="4" t="s">
        <v>1</v>
      </c>
      <c r="C1" s="1" t="s">
        <v>2</v>
      </c>
      <c r="D1" s="8" t="s">
        <v>34</v>
      </c>
      <c r="E1" s="21" t="s">
        <v>36</v>
      </c>
      <c r="F1" s="8" t="s">
        <v>35</v>
      </c>
      <c r="G1" s="21" t="s">
        <v>40</v>
      </c>
      <c r="H1" s="8" t="s">
        <v>37</v>
      </c>
      <c r="I1" s="8" t="s">
        <v>38</v>
      </c>
      <c r="J1" s="8" t="s">
        <v>39</v>
      </c>
    </row>
    <row r="2" spans="1:10" x14ac:dyDescent="0.25">
      <c r="A2" s="12">
        <f>21.4*10^-3</f>
        <v>2.1399999999999999E-2</v>
      </c>
      <c r="B2" s="11">
        <v>1</v>
      </c>
      <c r="C2" s="12">
        <f>10^-3*3.7*10^10/10^9</f>
        <v>3.6999999999999998E-2</v>
      </c>
      <c r="D2" s="9">
        <v>30</v>
      </c>
      <c r="E2" s="9">
        <v>191.9</v>
      </c>
      <c r="F2" s="9">
        <v>30</v>
      </c>
      <c r="G2" s="9">
        <v>138.19999999999999</v>
      </c>
      <c r="H2" s="9">
        <v>50</v>
      </c>
      <c r="I2" s="9">
        <v>31</v>
      </c>
      <c r="J2" s="22">
        <v>101.12388250319286</v>
      </c>
    </row>
    <row r="3" spans="1:10" x14ac:dyDescent="0.25">
      <c r="D3" s="10">
        <v>40</v>
      </c>
      <c r="E3" s="10">
        <v>89.88</v>
      </c>
      <c r="F3" s="10">
        <v>40</v>
      </c>
      <c r="G3" s="10">
        <v>73.11</v>
      </c>
      <c r="H3" s="10">
        <v>60</v>
      </c>
      <c r="I3" s="9">
        <v>22</v>
      </c>
      <c r="J3" s="8">
        <v>56.882183908045967</v>
      </c>
    </row>
    <row r="4" spans="1:10" x14ac:dyDescent="0.25">
      <c r="D4" s="9">
        <v>50</v>
      </c>
      <c r="E4" s="9">
        <f>(62.88)</f>
        <v>62.88</v>
      </c>
      <c r="F4" s="9">
        <v>50</v>
      </c>
      <c r="G4" s="9">
        <v>45.5</v>
      </c>
      <c r="H4" s="9">
        <v>70</v>
      </c>
      <c r="I4" s="9">
        <v>17</v>
      </c>
      <c r="J4" s="22">
        <v>36.404597701149427</v>
      </c>
    </row>
    <row r="5" spans="1:10" x14ac:dyDescent="0.25">
      <c r="D5" s="10">
        <v>60</v>
      </c>
      <c r="E5" s="10">
        <v>44</v>
      </c>
      <c r="F5" s="10">
        <v>60</v>
      </c>
      <c r="G5" s="10">
        <v>30.67</v>
      </c>
      <c r="H5" s="10">
        <v>80</v>
      </c>
      <c r="I5" s="9">
        <v>13</v>
      </c>
      <c r="J5" s="8">
        <v>25.280970625798215</v>
      </c>
    </row>
    <row r="6" spans="1:10" x14ac:dyDescent="0.25">
      <c r="D6" s="9">
        <v>70</v>
      </c>
      <c r="E6" s="9">
        <v>30.82</v>
      </c>
      <c r="F6" s="9">
        <v>70</v>
      </c>
      <c r="G6" s="9">
        <v>23.31</v>
      </c>
      <c r="H6" s="9">
        <v>90</v>
      </c>
      <c r="I6" s="9">
        <v>10</v>
      </c>
      <c r="J6" s="22">
        <v>18.573774337321137</v>
      </c>
    </row>
    <row r="7" spans="1:10" x14ac:dyDescent="0.25">
      <c r="D7" s="10">
        <v>80</v>
      </c>
      <c r="E7" s="10">
        <v>22.84</v>
      </c>
      <c r="F7" s="10">
        <v>80</v>
      </c>
      <c r="G7" s="10">
        <f>(17.78+18.43+17.81+17.17)/4</f>
        <v>17.797499999999999</v>
      </c>
      <c r="H7" s="10">
        <v>100</v>
      </c>
      <c r="I7" s="9">
        <v>9</v>
      </c>
      <c r="J7" s="8">
        <v>14.220545977011492</v>
      </c>
    </row>
    <row r="8" spans="1:10" x14ac:dyDescent="0.25">
      <c r="D8" s="9">
        <v>90</v>
      </c>
      <c r="E8" s="9">
        <v>18.16</v>
      </c>
      <c r="F8" s="9">
        <v>90</v>
      </c>
      <c r="G8" s="9">
        <f>(15+14.53+14.54)/3</f>
        <v>14.69</v>
      </c>
      <c r="H8" s="9">
        <v>110</v>
      </c>
      <c r="I8" s="9">
        <v>7</v>
      </c>
      <c r="J8" s="22">
        <v>11.235986944799205</v>
      </c>
    </row>
    <row r="9" spans="1:10" x14ac:dyDescent="0.25">
      <c r="D9" s="10">
        <v>100</v>
      </c>
      <c r="E9" s="10">
        <v>13.28</v>
      </c>
      <c r="F9" s="10">
        <v>100</v>
      </c>
      <c r="G9" s="10">
        <v>10.72</v>
      </c>
      <c r="H9" s="10">
        <v>120</v>
      </c>
      <c r="I9" s="9">
        <v>6</v>
      </c>
      <c r="J9" s="8">
        <v>9.1011494252873568</v>
      </c>
    </row>
    <row r="10" spans="1:10" x14ac:dyDescent="0.25">
      <c r="D10" s="9">
        <v>110</v>
      </c>
      <c r="E10" s="9">
        <v>11.78</v>
      </c>
      <c r="F10" s="9">
        <v>110</v>
      </c>
      <c r="G10" s="9">
        <f>(9.56+9.81)/2</f>
        <v>9.6850000000000005</v>
      </c>
      <c r="H10" s="9">
        <v>130</v>
      </c>
      <c r="I10" s="9">
        <v>5</v>
      </c>
      <c r="J10" s="22">
        <v>7.5216110952788053</v>
      </c>
    </row>
    <row r="11" spans="1:10" x14ac:dyDescent="0.25">
      <c r="D11" s="10">
        <v>120</v>
      </c>
      <c r="E11" s="10">
        <v>9.7799999999999994</v>
      </c>
      <c r="F11" s="10">
        <v>120</v>
      </c>
      <c r="G11" s="10">
        <v>8.51</v>
      </c>
      <c r="H11" s="10">
        <v>140</v>
      </c>
      <c r="I11" s="9">
        <v>4.5999999999999996</v>
      </c>
      <c r="J11" s="8">
        <v>6.3202426564495537</v>
      </c>
    </row>
    <row r="12" spans="1:10" x14ac:dyDescent="0.25">
      <c r="D12" s="9">
        <v>130</v>
      </c>
      <c r="E12" s="9">
        <f>(8.12+8.28+8.44)/3</f>
        <v>8.2799999999999994</v>
      </c>
      <c r="F12" s="9">
        <v>130</v>
      </c>
      <c r="G12" s="9">
        <f>(7.24+6.87)/2</f>
        <v>7.0549999999999997</v>
      </c>
      <c r="H12" s="9">
        <v>150</v>
      </c>
      <c r="I12" s="9">
        <v>4</v>
      </c>
      <c r="J12" s="22">
        <v>5.3852955179215121</v>
      </c>
    </row>
    <row r="13" spans="1:10" x14ac:dyDescent="0.25">
      <c r="D13" s="10">
        <v>140</v>
      </c>
      <c r="E13" s="10">
        <v>7.14</v>
      </c>
      <c r="F13" s="10">
        <v>140</v>
      </c>
      <c r="G13" s="10">
        <f>(5.82+6+5.73)/3</f>
        <v>5.8500000000000005</v>
      </c>
      <c r="H13" s="23"/>
      <c r="I13" s="23"/>
      <c r="J13" s="8">
        <v>4.6434435843302841</v>
      </c>
    </row>
    <row r="14" spans="1:10" x14ac:dyDescent="0.25">
      <c r="D14" s="9">
        <v>150</v>
      </c>
      <c r="E14" s="9">
        <v>6.56</v>
      </c>
      <c r="F14" s="9">
        <v>150</v>
      </c>
      <c r="G14" s="9">
        <v>5.04</v>
      </c>
      <c r="H14" s="23"/>
      <c r="I14" s="23"/>
      <c r="J14" s="22">
        <v>4.0449553001277136</v>
      </c>
    </row>
    <row r="15" spans="1:10" x14ac:dyDescent="0.25">
      <c r="D15" s="9">
        <v>30</v>
      </c>
      <c r="E15" s="9">
        <v>138.19999999999999</v>
      </c>
      <c r="F15" s="9">
        <v>191.9</v>
      </c>
    </row>
    <row r="16" spans="1:10" x14ac:dyDescent="0.25">
      <c r="D16" s="10">
        <v>40</v>
      </c>
      <c r="E16" s="10">
        <v>73.11</v>
      </c>
      <c r="F16" s="10">
        <v>89.88</v>
      </c>
    </row>
    <row r="17" spans="4:7" x14ac:dyDescent="0.25">
      <c r="D17" s="9">
        <v>50</v>
      </c>
      <c r="E17" s="9">
        <v>45.5</v>
      </c>
      <c r="F17" s="9">
        <f>(62.88)</f>
        <v>62.88</v>
      </c>
      <c r="G17" s="9">
        <v>31</v>
      </c>
    </row>
    <row r="18" spans="4:7" x14ac:dyDescent="0.25">
      <c r="D18" s="10">
        <v>60</v>
      </c>
      <c r="E18" s="10">
        <v>30.67</v>
      </c>
      <c r="F18" s="10">
        <v>44</v>
      </c>
      <c r="G18" s="9">
        <v>22</v>
      </c>
    </row>
    <row r="19" spans="4:7" x14ac:dyDescent="0.25">
      <c r="D19" s="9">
        <v>70</v>
      </c>
      <c r="E19" s="9">
        <v>23.31</v>
      </c>
      <c r="F19" s="9">
        <v>30.82</v>
      </c>
      <c r="G19" s="9">
        <v>17</v>
      </c>
    </row>
    <row r="20" spans="4:7" x14ac:dyDescent="0.25">
      <c r="D20" s="10">
        <v>80</v>
      </c>
      <c r="E20" s="10">
        <f>(17.78+18.43+17.81+17.17)/4</f>
        <v>17.797499999999999</v>
      </c>
      <c r="F20" s="10">
        <v>22.84</v>
      </c>
      <c r="G20" s="9">
        <v>13</v>
      </c>
    </row>
    <row r="21" spans="4:7" x14ac:dyDescent="0.25">
      <c r="D21" s="9">
        <v>90</v>
      </c>
      <c r="E21" s="9">
        <f>(15+14.53+14.54)/3</f>
        <v>14.69</v>
      </c>
      <c r="F21" s="9">
        <v>18.16</v>
      </c>
      <c r="G21" s="9">
        <v>10</v>
      </c>
    </row>
    <row r="22" spans="4:7" x14ac:dyDescent="0.25">
      <c r="D22" s="10">
        <v>100</v>
      </c>
      <c r="E22" s="10">
        <v>10.72</v>
      </c>
      <c r="F22" s="10">
        <v>13.28</v>
      </c>
      <c r="G22" s="9">
        <v>9</v>
      </c>
    </row>
    <row r="23" spans="4:7" x14ac:dyDescent="0.25">
      <c r="D23" s="9">
        <v>110</v>
      </c>
      <c r="E23" s="9">
        <f>(9.56+9.81)/2</f>
        <v>9.6850000000000005</v>
      </c>
      <c r="F23" s="9">
        <v>11.78</v>
      </c>
      <c r="G23" s="9">
        <v>7</v>
      </c>
    </row>
    <row r="24" spans="4:7" x14ac:dyDescent="0.25">
      <c r="D24" s="10">
        <v>120</v>
      </c>
      <c r="E24" s="10">
        <v>8.51</v>
      </c>
      <c r="F24" s="10">
        <v>9.7799999999999994</v>
      </c>
      <c r="G24" s="9">
        <v>6</v>
      </c>
    </row>
    <row r="25" spans="4:7" x14ac:dyDescent="0.25">
      <c r="D25" s="9">
        <v>130</v>
      </c>
      <c r="E25" s="9">
        <f>(7.24+6.87)/2</f>
        <v>7.0549999999999997</v>
      </c>
      <c r="F25" s="9">
        <f>(8.12+8.28+8.44)/3</f>
        <v>8.2799999999999994</v>
      </c>
      <c r="G25" s="9">
        <v>5</v>
      </c>
    </row>
    <row r="26" spans="4:7" x14ac:dyDescent="0.25">
      <c r="D26" s="10">
        <v>140</v>
      </c>
      <c r="E26" s="10">
        <f>(5.82+6+5.73)/3</f>
        <v>5.8500000000000005</v>
      </c>
      <c r="F26" s="10">
        <v>7.14</v>
      </c>
      <c r="G26" s="9">
        <v>4.5999999999999996</v>
      </c>
    </row>
    <row r="27" spans="4:7" x14ac:dyDescent="0.25">
      <c r="D27" s="9">
        <v>150</v>
      </c>
      <c r="E27" s="9">
        <v>5.04</v>
      </c>
      <c r="F27" s="9">
        <v>6.56</v>
      </c>
      <c r="G27" s="9">
        <v>4</v>
      </c>
    </row>
    <row r="28" spans="4:7" x14ac:dyDescent="0.25">
      <c r="G28" s="23"/>
    </row>
    <row r="29" spans="4:7" x14ac:dyDescent="0.25">
      <c r="G2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1D53-6AB6-45E8-8DDA-279E5145671E}">
  <dimension ref="A1:N48"/>
  <sheetViews>
    <sheetView topLeftCell="A4" zoomScaleNormal="100" workbookViewId="0">
      <selection activeCell="B36" sqref="B36"/>
    </sheetView>
  </sheetViews>
  <sheetFormatPr defaultRowHeight="15" x14ac:dyDescent="0.25"/>
  <cols>
    <col min="1" max="1" width="23" customWidth="1"/>
    <col min="2" max="2" width="29.5703125" customWidth="1"/>
    <col min="6" max="6" width="14.7109375" customWidth="1"/>
    <col min="7" max="7" width="22.28515625" customWidth="1"/>
    <col min="8" max="8" width="16.42578125" customWidth="1"/>
  </cols>
  <sheetData>
    <row r="1" spans="1:5" x14ac:dyDescent="0.25">
      <c r="A1" s="8" t="s">
        <v>6</v>
      </c>
      <c r="B1" s="8" t="s">
        <v>13</v>
      </c>
      <c r="C1" s="27" t="s">
        <v>33</v>
      </c>
      <c r="D1" s="28"/>
      <c r="E1" s="28"/>
    </row>
    <row r="2" spans="1:5" x14ac:dyDescent="0.25">
      <c r="A2" s="9">
        <v>30</v>
      </c>
      <c r="B2" s="9">
        <v>191.9</v>
      </c>
      <c r="C2" s="27"/>
      <c r="D2" s="28"/>
      <c r="E2" s="28"/>
    </row>
    <row r="3" spans="1:5" x14ac:dyDescent="0.25">
      <c r="A3" s="10">
        <v>40</v>
      </c>
      <c r="B3" s="10">
        <v>89.88</v>
      </c>
      <c r="C3" s="27"/>
      <c r="D3" s="28"/>
      <c r="E3" s="28"/>
    </row>
    <row r="4" spans="1:5" x14ac:dyDescent="0.25">
      <c r="A4" s="9">
        <v>50</v>
      </c>
      <c r="B4" s="9">
        <f>(62.88)</f>
        <v>62.88</v>
      </c>
      <c r="C4" s="27"/>
      <c r="D4" s="28"/>
      <c r="E4" s="28"/>
    </row>
    <row r="5" spans="1:5" x14ac:dyDescent="0.25">
      <c r="A5" s="10">
        <v>60</v>
      </c>
      <c r="B5" s="10">
        <v>44</v>
      </c>
      <c r="C5" s="27"/>
      <c r="D5" s="28"/>
      <c r="E5" s="28"/>
    </row>
    <row r="6" spans="1:5" x14ac:dyDescent="0.25">
      <c r="A6" s="9">
        <v>70</v>
      </c>
      <c r="B6" s="9">
        <v>30.82</v>
      </c>
      <c r="C6" s="27"/>
      <c r="D6" s="28"/>
      <c r="E6" s="28"/>
    </row>
    <row r="7" spans="1:5" x14ac:dyDescent="0.25">
      <c r="A7" s="10">
        <v>80</v>
      </c>
      <c r="B7" s="10">
        <v>22.84</v>
      </c>
      <c r="C7" s="27"/>
      <c r="D7" s="28"/>
      <c r="E7" s="28"/>
    </row>
    <row r="8" spans="1:5" x14ac:dyDescent="0.25">
      <c r="A8" s="9">
        <v>90</v>
      </c>
      <c r="B8" s="9">
        <v>18.16</v>
      </c>
      <c r="C8" s="27"/>
      <c r="D8" s="28"/>
      <c r="E8" s="28"/>
    </row>
    <row r="9" spans="1:5" x14ac:dyDescent="0.25">
      <c r="A9" s="10">
        <v>100</v>
      </c>
      <c r="B9" s="10">
        <v>13.28</v>
      </c>
      <c r="C9" s="27"/>
      <c r="D9" s="28"/>
      <c r="E9" s="28"/>
    </row>
    <row r="10" spans="1:5" x14ac:dyDescent="0.25">
      <c r="A10" s="9">
        <v>110</v>
      </c>
      <c r="B10" s="9">
        <v>11.78</v>
      </c>
      <c r="C10" s="27"/>
      <c r="D10" s="28"/>
      <c r="E10" s="28"/>
    </row>
    <row r="11" spans="1:5" x14ac:dyDescent="0.25">
      <c r="A11" s="10">
        <v>120</v>
      </c>
      <c r="B11" s="10">
        <v>9.7799999999999994</v>
      </c>
      <c r="C11" s="27"/>
      <c r="D11" s="28"/>
      <c r="E11" s="28"/>
    </row>
    <row r="12" spans="1:5" x14ac:dyDescent="0.25">
      <c r="A12" s="9">
        <v>130</v>
      </c>
      <c r="B12" s="9">
        <f>(8.12+8.28+8.44)/3</f>
        <v>8.2799999999999994</v>
      </c>
      <c r="C12" s="27"/>
      <c r="D12" s="28"/>
      <c r="E12" s="28"/>
    </row>
    <row r="13" spans="1:5" x14ac:dyDescent="0.25">
      <c r="A13" s="10">
        <v>140</v>
      </c>
      <c r="B13" s="10">
        <v>7.14</v>
      </c>
      <c r="C13" s="27"/>
      <c r="D13" s="28"/>
      <c r="E13" s="28"/>
    </row>
    <row r="14" spans="1:5" x14ac:dyDescent="0.25">
      <c r="A14" s="9">
        <v>150</v>
      </c>
      <c r="B14" s="9">
        <v>6.56</v>
      </c>
      <c r="C14" s="27"/>
      <c r="D14" s="28"/>
      <c r="E14" s="28"/>
    </row>
    <row r="18" spans="1:5" x14ac:dyDescent="0.25">
      <c r="A18" s="8" t="s">
        <v>6</v>
      </c>
      <c r="B18" s="8" t="s">
        <v>13</v>
      </c>
      <c r="C18" s="27" t="s">
        <v>32</v>
      </c>
      <c r="D18" s="28"/>
      <c r="E18" s="28"/>
    </row>
    <row r="19" spans="1:5" x14ac:dyDescent="0.25">
      <c r="A19" s="9">
        <v>30</v>
      </c>
      <c r="B19" s="9">
        <v>138.19999999999999</v>
      </c>
      <c r="C19" s="27"/>
      <c r="D19" s="28"/>
      <c r="E19" s="28"/>
    </row>
    <row r="20" spans="1:5" x14ac:dyDescent="0.25">
      <c r="A20" s="10">
        <v>40</v>
      </c>
      <c r="B20" s="10">
        <v>73.11</v>
      </c>
      <c r="C20" s="27"/>
      <c r="D20" s="28"/>
      <c r="E20" s="28"/>
    </row>
    <row r="21" spans="1:5" x14ac:dyDescent="0.25">
      <c r="A21" s="9">
        <v>50</v>
      </c>
      <c r="B21" s="9">
        <v>45.5</v>
      </c>
      <c r="C21" s="27"/>
      <c r="D21" s="28"/>
      <c r="E21" s="28"/>
    </row>
    <row r="22" spans="1:5" x14ac:dyDescent="0.25">
      <c r="A22" s="10">
        <v>60</v>
      </c>
      <c r="B22" s="10">
        <v>30.67</v>
      </c>
      <c r="C22" s="27"/>
      <c r="D22" s="28"/>
      <c r="E22" s="28"/>
    </row>
    <row r="23" spans="1:5" x14ac:dyDescent="0.25">
      <c r="A23" s="9">
        <v>70</v>
      </c>
      <c r="B23" s="9">
        <v>23.31</v>
      </c>
      <c r="C23" s="27"/>
      <c r="D23" s="28"/>
      <c r="E23" s="28"/>
    </row>
    <row r="24" spans="1:5" x14ac:dyDescent="0.25">
      <c r="A24" s="10">
        <v>80</v>
      </c>
      <c r="B24" s="10">
        <f>(17.78+18.43+17.81+17.17)/4</f>
        <v>17.797499999999999</v>
      </c>
      <c r="C24" s="27"/>
      <c r="D24" s="28"/>
      <c r="E24" s="28"/>
    </row>
    <row r="25" spans="1:5" x14ac:dyDescent="0.25">
      <c r="A25" s="9">
        <v>90</v>
      </c>
      <c r="B25" s="9">
        <f>(15+14.53+14.54)/3</f>
        <v>14.69</v>
      </c>
      <c r="C25" s="27"/>
      <c r="D25" s="28"/>
      <c r="E25" s="28"/>
    </row>
    <row r="26" spans="1:5" x14ac:dyDescent="0.25">
      <c r="A26" s="10">
        <v>100</v>
      </c>
      <c r="B26" s="10">
        <v>10.72</v>
      </c>
      <c r="C26" s="27"/>
      <c r="D26" s="28"/>
      <c r="E26" s="28"/>
    </row>
    <row r="27" spans="1:5" x14ac:dyDescent="0.25">
      <c r="A27" s="9">
        <v>110</v>
      </c>
      <c r="B27" s="9">
        <f>(9.56+9.81)/2</f>
        <v>9.6850000000000005</v>
      </c>
      <c r="C27" s="27"/>
      <c r="D27" s="28"/>
      <c r="E27" s="28"/>
    </row>
    <row r="28" spans="1:5" x14ac:dyDescent="0.25">
      <c r="A28" s="10">
        <v>120</v>
      </c>
      <c r="B28" s="10">
        <v>8.51</v>
      </c>
      <c r="C28" s="27"/>
      <c r="D28" s="28"/>
      <c r="E28" s="28"/>
    </row>
    <row r="29" spans="1:5" x14ac:dyDescent="0.25">
      <c r="A29" s="9">
        <v>130</v>
      </c>
      <c r="B29" s="9">
        <f>(7.24+6.87)/2</f>
        <v>7.0549999999999997</v>
      </c>
      <c r="C29" s="27"/>
      <c r="D29" s="28"/>
      <c r="E29" s="28"/>
    </row>
    <row r="30" spans="1:5" x14ac:dyDescent="0.25">
      <c r="A30" s="10">
        <v>140</v>
      </c>
      <c r="B30" s="10">
        <f>(5.82+6+5.73)/3</f>
        <v>5.8500000000000005</v>
      </c>
      <c r="C30" s="27"/>
      <c r="D30" s="28"/>
      <c r="E30" s="28"/>
    </row>
    <row r="31" spans="1:5" x14ac:dyDescent="0.25">
      <c r="A31" s="9">
        <v>150</v>
      </c>
      <c r="B31" s="9">
        <v>5.04</v>
      </c>
      <c r="C31" s="27"/>
      <c r="D31" s="28"/>
      <c r="E31" s="28"/>
    </row>
    <row r="35" spans="1:14" x14ac:dyDescent="0.25">
      <c r="A35" s="8" t="s">
        <v>6</v>
      </c>
      <c r="B35" s="8" t="s">
        <v>14</v>
      </c>
      <c r="C35" s="27" t="s">
        <v>16</v>
      </c>
      <c r="D35" s="28"/>
      <c r="E35" s="28"/>
      <c r="F35" s="8" t="s">
        <v>11</v>
      </c>
      <c r="G35" s="18" t="s">
        <v>12</v>
      </c>
      <c r="H35" s="18" t="s">
        <v>15</v>
      </c>
    </row>
    <row r="36" spans="1:14" x14ac:dyDescent="0.25">
      <c r="A36" s="9">
        <v>30</v>
      </c>
      <c r="B36" s="9"/>
      <c r="C36" s="27"/>
      <c r="D36" s="28"/>
      <c r="E36" s="28"/>
      <c r="F36" s="20">
        <v>5000</v>
      </c>
      <c r="G36" s="19" cm="1">
        <f t="array" ref="G36:G48">(F36:F48)/25/100</f>
        <v>2</v>
      </c>
      <c r="H36" s="9"/>
      <c r="N36">
        <v>101.12388250319286</v>
      </c>
    </row>
    <row r="37" spans="1:14" x14ac:dyDescent="0.25">
      <c r="A37" s="10">
        <v>40</v>
      </c>
      <c r="B37" s="10"/>
      <c r="C37" s="27"/>
      <c r="D37" s="28"/>
      <c r="E37" s="28"/>
      <c r="F37" s="21">
        <v>5000</v>
      </c>
      <c r="G37" s="10">
        <v>2</v>
      </c>
      <c r="H37" s="9"/>
      <c r="N37">
        <v>56.882183908045967</v>
      </c>
    </row>
    <row r="38" spans="1:14" x14ac:dyDescent="0.25">
      <c r="A38" s="9">
        <v>50</v>
      </c>
      <c r="B38" s="9">
        <v>3100</v>
      </c>
      <c r="C38" s="27"/>
      <c r="D38" s="28"/>
      <c r="E38" s="28"/>
      <c r="F38" s="20">
        <v>5000</v>
      </c>
      <c r="G38" s="19">
        <v>2</v>
      </c>
      <c r="H38" s="9">
        <f t="shared" ref="H38:H48" si="0">B38/100</f>
        <v>31</v>
      </c>
      <c r="N38">
        <v>36.404597701149427</v>
      </c>
    </row>
    <row r="39" spans="1:14" x14ac:dyDescent="0.25">
      <c r="A39" s="10">
        <v>60</v>
      </c>
      <c r="B39" s="10">
        <v>2200</v>
      </c>
      <c r="C39" s="27"/>
      <c r="D39" s="28"/>
      <c r="E39" s="28"/>
      <c r="F39" s="21">
        <v>5000</v>
      </c>
      <c r="G39" s="10">
        <v>2</v>
      </c>
      <c r="H39" s="9">
        <f t="shared" si="0"/>
        <v>22</v>
      </c>
      <c r="N39">
        <v>25.280970625798215</v>
      </c>
    </row>
    <row r="40" spans="1:14" x14ac:dyDescent="0.25">
      <c r="A40" s="9">
        <v>70</v>
      </c>
      <c r="B40" s="9">
        <v>1700</v>
      </c>
      <c r="C40" s="27"/>
      <c r="D40" s="28"/>
      <c r="E40" s="28"/>
      <c r="F40" s="20">
        <v>5000</v>
      </c>
      <c r="G40" s="19">
        <v>2</v>
      </c>
      <c r="H40" s="9">
        <f t="shared" si="0"/>
        <v>17</v>
      </c>
      <c r="N40">
        <v>18.573774337321137</v>
      </c>
    </row>
    <row r="41" spans="1:14" x14ac:dyDescent="0.25">
      <c r="A41" s="10">
        <v>80</v>
      </c>
      <c r="B41" s="10">
        <v>1300</v>
      </c>
      <c r="C41" s="27"/>
      <c r="D41" s="28"/>
      <c r="E41" s="28"/>
      <c r="F41" s="21">
        <v>5000</v>
      </c>
      <c r="G41" s="10">
        <v>2</v>
      </c>
      <c r="H41" s="9">
        <f t="shared" si="0"/>
        <v>13</v>
      </c>
      <c r="N41">
        <v>14.220545977011492</v>
      </c>
    </row>
    <row r="42" spans="1:14" x14ac:dyDescent="0.25">
      <c r="A42" s="9">
        <v>90</v>
      </c>
      <c r="B42" s="9">
        <v>1000</v>
      </c>
      <c r="C42" s="27"/>
      <c r="D42" s="28"/>
      <c r="E42" s="28"/>
      <c r="F42" s="20">
        <v>5000</v>
      </c>
      <c r="G42" s="19">
        <v>2</v>
      </c>
      <c r="H42" s="9">
        <f t="shared" si="0"/>
        <v>10</v>
      </c>
      <c r="N42">
        <v>11.235986944799205</v>
      </c>
    </row>
    <row r="43" spans="1:14" x14ac:dyDescent="0.25">
      <c r="A43" s="10">
        <v>100</v>
      </c>
      <c r="B43" s="10">
        <v>900</v>
      </c>
      <c r="C43" s="27"/>
      <c r="D43" s="28"/>
      <c r="E43" s="28"/>
      <c r="F43" s="21">
        <v>5000</v>
      </c>
      <c r="G43" s="10">
        <v>2</v>
      </c>
      <c r="H43" s="9">
        <f t="shared" si="0"/>
        <v>9</v>
      </c>
      <c r="N43">
        <v>9.1011494252873568</v>
      </c>
    </row>
    <row r="44" spans="1:14" x14ac:dyDescent="0.25">
      <c r="A44" s="9">
        <v>110</v>
      </c>
      <c r="B44" s="9">
        <v>700</v>
      </c>
      <c r="C44" s="27"/>
      <c r="D44" s="28"/>
      <c r="E44" s="28"/>
      <c r="F44" s="20">
        <v>5000</v>
      </c>
      <c r="G44" s="19">
        <v>2</v>
      </c>
      <c r="H44" s="9">
        <f t="shared" si="0"/>
        <v>7</v>
      </c>
      <c r="N44">
        <v>7.5216110952788053</v>
      </c>
    </row>
    <row r="45" spans="1:14" x14ac:dyDescent="0.25">
      <c r="A45" s="10">
        <v>120</v>
      </c>
      <c r="B45" s="10">
        <v>600</v>
      </c>
      <c r="C45" s="27"/>
      <c r="D45" s="28"/>
      <c r="E45" s="28"/>
      <c r="F45" s="21">
        <v>5000</v>
      </c>
      <c r="G45" s="10">
        <v>2</v>
      </c>
      <c r="H45" s="9">
        <f t="shared" si="0"/>
        <v>6</v>
      </c>
      <c r="N45">
        <v>6.3202426564495537</v>
      </c>
    </row>
    <row r="46" spans="1:14" x14ac:dyDescent="0.25">
      <c r="A46" s="9">
        <v>130</v>
      </c>
      <c r="B46" s="9">
        <v>500</v>
      </c>
      <c r="C46" s="27"/>
      <c r="D46" s="28"/>
      <c r="E46" s="28"/>
      <c r="F46" s="20">
        <v>5000</v>
      </c>
      <c r="G46" s="19">
        <v>2</v>
      </c>
      <c r="H46" s="9">
        <f t="shared" si="0"/>
        <v>5</v>
      </c>
      <c r="N46">
        <v>5.3852955179215121</v>
      </c>
    </row>
    <row r="47" spans="1:14" x14ac:dyDescent="0.25">
      <c r="A47" s="10">
        <v>140</v>
      </c>
      <c r="B47" s="10">
        <v>460</v>
      </c>
      <c r="C47" s="27"/>
      <c r="D47" s="28"/>
      <c r="E47" s="28"/>
      <c r="F47" s="21">
        <v>500</v>
      </c>
      <c r="G47" s="10">
        <v>0.2</v>
      </c>
      <c r="H47" s="9">
        <f t="shared" si="0"/>
        <v>4.5999999999999996</v>
      </c>
      <c r="N47">
        <v>4.6434435843302841</v>
      </c>
    </row>
    <row r="48" spans="1:14" x14ac:dyDescent="0.25">
      <c r="A48" s="9">
        <v>150</v>
      </c>
      <c r="B48" s="9">
        <v>400</v>
      </c>
      <c r="C48" s="27"/>
      <c r="D48" s="28"/>
      <c r="E48" s="28"/>
      <c r="F48" s="20">
        <v>500</v>
      </c>
      <c r="G48" s="19">
        <v>0.2</v>
      </c>
      <c r="H48" s="9">
        <f t="shared" si="0"/>
        <v>4</v>
      </c>
      <c r="N48">
        <v>4.0449553001277136</v>
      </c>
    </row>
  </sheetData>
  <mergeCells count="3">
    <mergeCell ref="C1:E14"/>
    <mergeCell ref="C18:E31"/>
    <mergeCell ref="C35:E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8C0D-DFF4-40BE-AF1B-0478ED44CF4E}">
  <dimension ref="A1:I16"/>
  <sheetViews>
    <sheetView workbookViewId="0">
      <selection activeCell="F12" sqref="F12"/>
    </sheetView>
  </sheetViews>
  <sheetFormatPr defaultRowHeight="15" x14ac:dyDescent="0.25"/>
  <cols>
    <col min="1" max="1" width="24.7109375" customWidth="1"/>
    <col min="2" max="2" width="15.7109375" customWidth="1"/>
    <col min="4" max="4" width="17.28515625" customWidth="1"/>
    <col min="8" max="8" width="20.5703125" customWidth="1"/>
  </cols>
  <sheetData>
    <row r="1" spans="1:9" x14ac:dyDescent="0.25">
      <c r="A1" t="s">
        <v>26</v>
      </c>
      <c r="B1" t="s">
        <v>24</v>
      </c>
      <c r="C1" t="s">
        <v>22</v>
      </c>
      <c r="D1" t="s">
        <v>25</v>
      </c>
      <c r="H1" t="s">
        <v>18</v>
      </c>
      <c r="I1" t="s">
        <v>19</v>
      </c>
    </row>
    <row r="2" spans="1:9" x14ac:dyDescent="0.25">
      <c r="A2">
        <v>12</v>
      </c>
      <c r="B2">
        <v>145</v>
      </c>
      <c r="C2">
        <v>250</v>
      </c>
      <c r="D2">
        <f>B2/100</f>
        <v>1.45</v>
      </c>
      <c r="H2" t="s">
        <v>20</v>
      </c>
      <c r="I2" t="s">
        <v>21</v>
      </c>
    </row>
    <row r="3" spans="1:9" x14ac:dyDescent="0.25">
      <c r="A3">
        <v>22</v>
      </c>
      <c r="B3">
        <v>140</v>
      </c>
      <c r="C3">
        <v>250</v>
      </c>
      <c r="D3">
        <f>B3/100</f>
        <v>1.4</v>
      </c>
      <c r="H3" t="s">
        <v>23</v>
      </c>
      <c r="I3">
        <v>2</v>
      </c>
    </row>
    <row r="4" spans="1:9" x14ac:dyDescent="0.25">
      <c r="A4">
        <v>32</v>
      </c>
      <c r="B4">
        <v>105</v>
      </c>
      <c r="C4">
        <v>250</v>
      </c>
      <c r="D4">
        <f>B4/100</f>
        <v>1.05</v>
      </c>
    </row>
    <row r="5" spans="1:9" x14ac:dyDescent="0.25">
      <c r="A5">
        <v>43</v>
      </c>
      <c r="B5">
        <v>65</v>
      </c>
      <c r="C5">
        <v>250</v>
      </c>
      <c r="D5">
        <f>B5/100</f>
        <v>0.65</v>
      </c>
      <c r="E5" t="s">
        <v>30</v>
      </c>
      <c r="H5" t="s">
        <v>27</v>
      </c>
    </row>
    <row r="6" spans="1:9" x14ac:dyDescent="0.25">
      <c r="H6" t="s">
        <v>28</v>
      </c>
      <c r="I6">
        <v>85</v>
      </c>
    </row>
    <row r="9" spans="1:9" x14ac:dyDescent="0.25">
      <c r="A9" t="s">
        <v>29</v>
      </c>
      <c r="E9" t="s">
        <v>31</v>
      </c>
    </row>
    <row r="10" spans="1:9" x14ac:dyDescent="0.25">
      <c r="A10">
        <v>60</v>
      </c>
      <c r="B10">
        <v>170</v>
      </c>
      <c r="C10">
        <v>250</v>
      </c>
    </row>
    <row r="11" spans="1:9" x14ac:dyDescent="0.25">
      <c r="A11">
        <v>50</v>
      </c>
      <c r="B11">
        <v>230</v>
      </c>
      <c r="C11">
        <v>250</v>
      </c>
      <c r="E11">
        <v>50</v>
      </c>
      <c r="F11">
        <v>220</v>
      </c>
    </row>
    <row r="12" spans="1:9" x14ac:dyDescent="0.25">
      <c r="A12">
        <v>40</v>
      </c>
      <c r="B12">
        <v>250</v>
      </c>
      <c r="C12">
        <v>500</v>
      </c>
      <c r="E12">
        <v>40</v>
      </c>
      <c r="F12">
        <v>250</v>
      </c>
    </row>
    <row r="13" spans="1:9" x14ac:dyDescent="0.25">
      <c r="A13">
        <v>30</v>
      </c>
      <c r="B13">
        <v>250</v>
      </c>
      <c r="C13">
        <v>500</v>
      </c>
    </row>
    <row r="14" spans="1:9" x14ac:dyDescent="0.25">
      <c r="A14">
        <v>20</v>
      </c>
      <c r="B14">
        <v>220</v>
      </c>
      <c r="C14">
        <v>500</v>
      </c>
    </row>
    <row r="15" spans="1:9" x14ac:dyDescent="0.25">
      <c r="A15">
        <v>10</v>
      </c>
      <c r="B15">
        <v>170</v>
      </c>
      <c r="C15">
        <v>500</v>
      </c>
    </row>
    <row r="16" spans="1:9" x14ac:dyDescent="0.25">
      <c r="A16">
        <v>0</v>
      </c>
      <c r="B16">
        <v>100</v>
      </c>
      <c r="C1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(2, 3)</vt:lpstr>
      <vt:lpstr>data</vt:lpstr>
      <vt:lpstr>4 pierwszy radiometr</vt:lpstr>
      <vt:lpstr>beczka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Cisek</dc:creator>
  <cp:lastModifiedBy>Szymon Cisek</cp:lastModifiedBy>
  <dcterms:created xsi:type="dcterms:W3CDTF">2024-11-20T22:53:55Z</dcterms:created>
  <dcterms:modified xsi:type="dcterms:W3CDTF">2024-11-22T19:10:39Z</dcterms:modified>
</cp:coreProperties>
</file>