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szeke\Downloads\"/>
    </mc:Choice>
  </mc:AlternateContent>
  <xr:revisionPtr revIDLastSave="0" documentId="13_ncr:1_{0B0E55EC-271B-4C1B-886B-98C3C84D3889}" xr6:coauthVersionLast="47" xr6:coauthVersionMax="47" xr10:uidLastSave="{00000000-0000-0000-0000-000000000000}"/>
  <bookViews>
    <workbookView xWindow="3705" yWindow="570" windowWidth="33495" windowHeight="19920" tabRatio="767" xr2:uid="{9D1BE968-D1CD-4962-8863-E2F4B59BB61E}"/>
  </bookViews>
  <sheets>
    <sheet name="Actives Dashboard" sheetId="1" r:id="rId1"/>
    <sheet name="Headline" sheetId="8" r:id="rId2"/>
    <sheet name="Ethnicity" sheetId="3" r:id="rId3"/>
    <sheet name="Separations" sheetId="6" r:id="rId4"/>
    <sheet name="Term Reason" sheetId="7" r:id="rId5"/>
    <sheet name="Region" sheetId="5" r:id="rId6"/>
    <sheet name="Tenure" sheetId="4" r:id="rId7"/>
    <sheet name="Actives" sheetId="2"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8"/>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1" l="1"/>
  <c r="G5" i="1"/>
  <c r="N4" i="1"/>
  <c r="H5" i="1"/>
  <c r="K4" i="1"/>
  <c r="T5" i="1"/>
  <c r="M5" i="1"/>
  <c r="J5" i="1"/>
  <c r="S5" i="1"/>
  <c r="F5" i="1"/>
  <c r="M4" i="1"/>
  <c r="J4" i="1"/>
  <c r="N5" i="1"/>
  <c r="K5" i="1"/>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5DDFE4-4AC6-4888-B4D6-77E7332A32F5}"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2" xr16:uid="{7054AB22-2D4D-4C08-8BC2-C4043F042C8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50BAF764-8494-4B50-BB64-DB92B8C0B25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FD367AF5-01EF-4957-9CA9-37D2F6CF79D8}"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802D4A20-4B10-4850-B991-EAF95D9010B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AD35A9C0-3630-4FFD-A136-A17404EC13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<sst xmlns="http://schemas.openxmlformats.org/spreadsheetml/2006/main" count="232" uniqueCount="67">
  <si>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 xml:space="preserve"> </t>
  </si>
  <si>
    <t>Total Emp</t>
  </si>
  <si>
    <t>Turnover</t>
  </si>
  <si>
    <t>Hourly</t>
  </si>
  <si>
    <t>Full Time</t>
  </si>
  <si>
    <t>Salary</t>
  </si>
  <si>
    <t>Part Time</t>
  </si>
  <si>
    <t>Row Labels</t>
  </si>
  <si>
    <t>Active Employees</t>
  </si>
  <si>
    <t>F</t>
  </si>
  <si>
    <t>M</t>
  </si>
  <si>
    <t>Grand Total</t>
  </si>
  <si>
    <t>Column Labels</t>
  </si>
  <si>
    <t>FT</t>
  </si>
  <si>
    <t>PT</t>
  </si>
  <si>
    <t>&lt;30</t>
  </si>
  <si>
    <t>30-49</t>
  </si>
  <si>
    <t>50+</t>
  </si>
  <si>
    <t>TO %</t>
  </si>
  <si>
    <t>2015</t>
  </si>
  <si>
    <t>2016</t>
  </si>
  <si>
    <t>2017</t>
  </si>
  <si>
    <t>2018</t>
  </si>
  <si>
    <t>Group A</t>
  </si>
  <si>
    <t>Group B</t>
  </si>
  <si>
    <t>Group C</t>
  </si>
  <si>
    <t>Group D</t>
  </si>
  <si>
    <t>Group E</t>
  </si>
  <si>
    <t>Group F</t>
  </si>
  <si>
    <t>Group G</t>
  </si>
  <si>
    <t>Separations</t>
  </si>
  <si>
    <t>Bad Hires</t>
  </si>
  <si>
    <t>Involuntary</t>
  </si>
  <si>
    <t>Voluntary</t>
  </si>
  <si>
    <t>Central</t>
  </si>
  <si>
    <t>East</t>
  </si>
  <si>
    <t>Midwest</t>
  </si>
  <si>
    <t>North</t>
  </si>
  <si>
    <t>Northwest</t>
  </si>
  <si>
    <t>South</t>
  </si>
  <si>
    <t>West</t>
  </si>
  <si>
    <t>Avg. Tenure Months</t>
  </si>
  <si>
    <t>New Hires</t>
  </si>
  <si>
    <t>Qtr1</t>
  </si>
  <si>
    <t>Qtr2</t>
  </si>
  <si>
    <t>Qtr3</t>
  </si>
  <si>
    <t>Qtr4</t>
  </si>
  <si>
    <t>2015 Total</t>
  </si>
  <si>
    <t>2016 Total</t>
  </si>
  <si>
    <t>2017 Total</t>
  </si>
  <si>
    <t>2018 Total</t>
  </si>
  <si>
    <t>Jan</t>
  </si>
  <si>
    <t>Feb</t>
  </si>
  <si>
    <t>Mar</t>
  </si>
  <si>
    <t>Qtr1 Total</t>
  </si>
  <si>
    <t>Apr</t>
  </si>
  <si>
    <t>May</t>
  </si>
  <si>
    <t>Jun</t>
  </si>
  <si>
    <t>Qtr2 Total</t>
  </si>
  <si>
    <t>Jul</t>
  </si>
  <si>
    <t>Aug</t>
  </si>
  <si>
    <t>Sep</t>
  </si>
  <si>
    <t>Qtr3 Total</t>
  </si>
  <si>
    <t>Oct</t>
  </si>
  <si>
    <t>Nov</t>
  </si>
  <si>
    <t>Dec</t>
  </si>
  <si>
    <t>Qtr4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</si>
</sst>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i/>
      <u/>
      <sz val="11"/>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32">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0" applyFont="1" applyAlignment="1">
      <alignment horizontal="center" vertical="top"/>
    </xf>
    <xf numFmtId="9" fontId="10" fillId="0" borderId="0" xfId="1" applyFont="1" applyAlignment="1">
      <alignment horizontal="center"/>
    </xf>
    <xf numFmtId="0" fontId="9" fillId="0" borderId="0" xfId="0" applyFont="1"/>
    <xf numFmtId="0" fontId="11"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2" fillId="0" borderId="1" xfId="0" applyFont="1" applyBorder="1"/>
    <xf numFmtId="0" fontId="0" fillId="0" borderId="1" xfId="0" applyBorder="1"/>
    <xf numFmtId="0" fontId="13" fillId="0" borderId="1" xfId="0" applyFont="1" applyBorder="1" applyAlignment="1">
      <alignment horizontal="center" vertical="top"/>
    </xf>
    <xf numFmtId="0" fontId="14"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5" fillId="0" borderId="0" xfId="2" applyFont="1"/>
    <xf numFmtId="0" fontId="0" fillId="0" borderId="0" xfId="0" applyAlignment="1">
      <alignment horizontal="left" indent="2"/>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 HR Dashboard.xlsx]Headline!Age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172</c:v>
                </c:pt>
                <c:pt idx="1">
                  <c:v>81</c:v>
                </c:pt>
                <c:pt idx="2">
                  <c:v>44</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165</c:v>
                </c:pt>
                <c:pt idx="1">
                  <c:v>105</c:v>
                </c:pt>
                <c:pt idx="2">
                  <c:v>83</c:v>
                </c:pt>
              </c:numCache>
            </c:numRef>
          </c:val>
          <c:extLst>
            <c:ext xmlns:c16="http://schemas.microsoft.com/office/drawing/2014/chart" uri="{C3380CC4-5D6E-409C-BE32-E72D297353CC}">
              <c16:uniqueId val="{00000000-986C-465F-BFEF-3BF63C408ADA}"/>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21245814861377621"/>
          <c:h val="0.2088181160048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 HR 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003A-48ED-A419-2FDB271DEF24}"/>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003A-48ED-A419-2FDB271DEF24}"/>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617076975"/>
        <c:crosses val="autoZero"/>
        <c:crossBetween val="between"/>
      </c:valAx>
      <c:spPr>
        <a:noFill/>
        <a:ln>
          <a:noFill/>
        </a:ln>
        <a:effectLst/>
      </c:spPr>
    </c:plotArea>
    <c:legend>
      <c:legendPos val="t"/>
      <c:layout>
        <c:manualLayout>
          <c:xMode val="edge"/>
          <c:yMode val="edge"/>
          <c:x val="0.71597926655816069"/>
          <c:y val="4.639080459770116E-2"/>
          <c:w val="0.20987165787866546"/>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HR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HR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HR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 HR 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2CB9-4B4E-87BD-E97512BADF44}"/>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2CB9-4B4E-87BD-E97512BADF44}"/>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0735001979933235"/>
          <c:h val="0.10991447950457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 HR Dashboard.xlsx]Term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hu-H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2-4508-4E8B-B92B-16FA52495850}"/>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4-4508-4E8B-B92B-16FA52495850}"/>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0608141629355157"/>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9.png"/><Relationship Id="rId3" Type="http://schemas.openxmlformats.org/officeDocument/2006/relationships/image" Target="../media/image3.png"/><Relationship Id="rId21" Type="http://schemas.openxmlformats.org/officeDocument/2006/relationships/chart" Target="../charts/chart5.xml"/><Relationship Id="rId34" Type="http://schemas.openxmlformats.org/officeDocument/2006/relationships/image" Target="../media/image27.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8.svg"/><Relationship Id="rId33" Type="http://schemas.openxmlformats.org/officeDocument/2006/relationships/image" Target="../media/image2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7.png"/><Relationship Id="rId32" Type="http://schemas.openxmlformats.org/officeDocument/2006/relationships/image" Target="../media/image25.pn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1.pn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4.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20.svg"/><Relationship Id="rId30" Type="http://schemas.openxmlformats.org/officeDocument/2006/relationships/image" Target="../media/image23.png"/><Relationship Id="rId35" Type="http://schemas.openxmlformats.org/officeDocument/2006/relationships/image" Target="../media/image28.svg"/><Relationship Id="rId8"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3</xdr:row>
      <xdr:rowOff>236925</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3</xdr:row>
      <xdr:rowOff>236925</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3</xdr:row>
      <xdr:rowOff>236925</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3</xdr:row>
      <xdr:rowOff>236925</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3</xdr:row>
      <xdr:rowOff>236925</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3</xdr:row>
      <xdr:rowOff>236925</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29</xdr:row>
      <xdr:rowOff>76412</xdr:rowOff>
    </xdr:from>
    <xdr:to>
      <xdr:col>1</xdr:col>
      <xdr:colOff>592930</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906" y="5624725"/>
              <a:ext cx="1188243"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47636"/>
              <a:ext cx="1188244"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23807</xdr:rowOff>
    </xdr:from>
    <xdr:to>
      <xdr:col>1</xdr:col>
      <xdr:colOff>592930</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6" y="2143120"/>
              <a:ext cx="1188243"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15</xdr:row>
      <xdr:rowOff>133479</xdr:rowOff>
    </xdr:from>
    <xdr:to>
      <xdr:col>1</xdr:col>
      <xdr:colOff>592930</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014792"/>
              <a:ext cx="1188243"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0086696" y="4643858"/>
          <a:ext cx="293981" cy="295697"/>
        </a:xfrm>
        <a:prstGeom prst="rect">
          <a:avLst/>
        </a:prstGeom>
      </xdr:spPr>
    </xdr:pic>
    <xdr:clientData/>
  </xdr:twoCellAnchor>
  <xdr:twoCellAnchor>
    <xdr:from>
      <xdr:col>0</xdr:col>
      <xdr:colOff>0</xdr:colOff>
      <xdr:row>0</xdr:row>
      <xdr:rowOff>31749</xdr:rowOff>
    </xdr:from>
    <xdr:to>
      <xdr:col>4</xdr:col>
      <xdr:colOff>507999</xdr:colOff>
      <xdr:row>4</xdr:row>
      <xdr:rowOff>253999</xdr:rowOff>
    </xdr:to>
    <xdr:sp macro="" textlink="">
      <xdr:nvSpPr>
        <xdr:cNvPr id="8" name="TextBox 7">
          <a:extLst>
            <a:ext uri="{FF2B5EF4-FFF2-40B4-BE49-F238E27FC236}">
              <a16:creationId xmlns:a16="http://schemas.microsoft.com/office/drawing/2014/main" id="{14FBE691-0A7B-58BE-DA46-636B3986283A}"/>
            </a:ext>
          </a:extLst>
        </xdr:cNvPr>
        <xdr:cNvSpPr txBox="1"/>
      </xdr:nvSpPr>
      <xdr:spPr>
        <a:xfrm>
          <a:off x="0" y="31749"/>
          <a:ext cx="2963332" cy="1005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2800" b="1">
              <a:solidFill>
                <a:schemeClr val="accent3">
                  <a:lumMod val="75000"/>
                </a:schemeClr>
              </a:solidFill>
            </a:rPr>
            <a:t>HR Management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87644907409" backgroundQuery="1" createdVersion="6" refreshedVersion="8" minRefreshableVersion="3" recordCount="0" supportSubquery="1" supportAdvancedDrill="1" xr:uid="{A4550D52-B008-4DAC-A2B5-FC059EA213C2}">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90741435185" backgroundQuery="1" createdVersion="6" refreshedVersion="8" minRefreshableVersion="3" recordCount="0" supportSubquery="1" supportAdvancedDrill="1" xr:uid="{2457A615-054D-4D87-AE88-110A9F7FA06D}">
  <cacheSource type="external" connectionId="6"/>
  <cacheFields count="4">
    <cacheField name="[Measures].[Separations]" caption="Separations" numFmtId="0" hierarchy="29" level="32767"/>
    <cacheField name="[HR Data].[Date (Year)].[Date (Year)]" caption="Date (Year)" numFmtId="0" hierarchy="7" level="1">
      <sharedItems count="4">
        <s v="2015"/>
        <s v="2016"/>
        <s v="2017"/>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91059027781" backgroundQuery="1" createdVersion="6" refreshedVersion="8" minRefreshableVersion="3" recordCount="0" supportSubquery="1" supportAdvancedDrill="1" xr:uid="{5255CA9C-286C-4B04-B845-BC965A9C19AD}">
  <cacheSource type="external" connectionId="6"/>
  <cacheFields count="6">
    <cacheField name="[HR Data].[Date].[Date]" caption="Date" numFmtId="0" hierarchy="4"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5" level="1">
      <sharedItems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4.910621296294" backgroundQuery="1" createdVersion="3" refreshedVersion="6" minRefreshableVersion="3" recordCount="0" supportSubquery="1" supportAdvancedDrill="1" xr:uid="{106B1244-46D7-4B39-9A26-8C921BA3BD14}">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87645601855" backgroundQuery="1" createdVersion="6" refreshedVersion="8" minRefreshableVersion="3" recordCount="0" supportSubquery="1" supportAdvancedDrill="1" xr:uid="{A535DBC9-20D4-40DF-9770-84D88BE735EA}">
  <cacheSource type="external" connectionId="6"/>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87646759256" backgroundQuery="1" createdVersion="6" refreshedVersion="8" minRefreshableVersion="3" recordCount="0" supportSubquery="1" supportAdvancedDrill="1" xr:uid="{6AA04F46-9114-4FDF-A580-0048D804D830}">
  <cacheSource type="external" connectionId="6"/>
  <cacheFields count="4">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87647569441" backgroundQuery="1" createdVersion="6" refreshedVersion="8" minRefreshableVersion="3" recordCount="0" supportSubquery="1" supportAdvancedDrill="1" xr:uid="{74B9EE60-5EFE-481B-B953-5A1D0227F13F}">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90704050929" backgroundQuery="1" createdVersion="6" refreshedVersion="8" minRefreshableVersion="3" recordCount="0" supportSubquery="1" supportAdvancedDrill="1" xr:uid="{60CF6120-F0AF-4FF8-8BFA-72B26A682B4D}">
  <cacheSource type="external" connectionId="6"/>
  <cacheFields count="4">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90739930554" backgroundQuery="1" createdVersion="6" refreshedVersion="8" minRefreshableVersion="3" recordCount="0" supportSubquery="1" supportAdvancedDrill="1" xr:uid="{C28EE5DE-9909-4624-A300-7E4C10D0F8C6}">
  <cacheSource type="external" connectionId="6"/>
  <cacheFields count="4">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90740277777" backgroundQuery="1" createdVersion="6" refreshedVersion="8" minRefreshableVersion="3" recordCount="0" supportSubquery="1" supportAdvancedDrill="1" xr:uid="{CE77BDA6-FF33-43AA-9F61-5ED674A01EE2}">
  <cacheSource type="external" connectionId="6"/>
  <cacheFields count="3">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90740740739" backgroundQuery="1" createdVersion="6" refreshedVersion="8" minRefreshableVersion="3" recordCount="0" supportSubquery="1" supportAdvancedDrill="1" xr:uid="{D97BC304-2F2D-4C0A-91E1-4349093A9BA2}">
  <cacheSource type="external" connectionId="6"/>
  <cacheFields count="4">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Ákos Szekeres" refreshedDate="44849.890741087962" backgroundQuery="1" createdVersion="6" refreshedVersion="8" minRefreshableVersion="3" recordCount="0" supportSubquery="1" supportAdvancedDrill="1" xr:uid="{6E76B2C7-6E5C-40DD-9118-BC0DA189EFE4}">
  <cacheSource type="external" connectionId="6"/>
  <cacheFields count="4">
    <cacheField name="[Measures].[Separations]" caption="Separations" numFmtId="0" hierarchy="29" level="32767"/>
    <cacheField name="[HR Data].[Date (Year)].[Date (Year)]" caption="Date (Year)" numFmtId="0" hierarchy="7" level="1">
      <sharedItems count="4">
        <s v="2015"/>
        <s v="2016"/>
        <s v="2017"/>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FBB1B-7EBA-4D75-9CA9-C5D71AD5AB9C}" name="FT_PT" cacheId="1" applyNumberFormats="0" applyBorderFormats="0" applyFontFormats="0" applyPatternFormats="0" applyAlignmentFormats="0" applyWidthHeightFormats="1" dataCaption="Values" tag="e9f99d41-4aca-45c4-ac55-9598557286fc" updatedVersion="8"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5402D1-898F-4794-91FB-EE53D05BADD6}" name="Tenure" cacheId="3" applyNumberFormats="0" applyBorderFormats="0" applyFontFormats="0" applyPatternFormats="0" applyAlignmentFormats="0" applyWidthHeightFormats="1" dataCaption="Values" tag="cca477a5-fb00-4d91-954c-abd3e27003f5" updatedVersion="8"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CBE35C-1FBC-42EE-8803-7BEFEB02ED55}" name="Actives" cacheId="10" applyNumberFormats="0" applyBorderFormats="0" applyFontFormats="0" applyPatternFormats="0" applyAlignmentFormats="0" applyWidthHeightFormats="1" dataCaption="Values" tag="a9a806e1-d4d8-4836-a105-092b17606664" updatedVersion="8" minRefreshableVersion="3" useAutoFormatting="1" subtotalHiddenItems="1" itemPrintTitles="1" createdVersion="6" indent="0" outline="1" outlineData="1" multipleFieldFilters="0" chartFormat="3">
  <location ref="A3:C92" firstHeaderRow="0" firstDataRow="1" firstDataCol="1"/>
  <pivotFields count="6">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CF3F9-9F70-4F4C-B441-FE0120C19440}" name="PayType" cacheId="7" applyNumberFormats="0" applyBorderFormats="0" applyFontFormats="0" applyPatternFormats="0" applyAlignmentFormats="0" applyWidthHeightFormats="1" dataCaption="Values" tag="934f50bd-a387-47bc-91e0-7d0e39e4b044" updatedVersion="8"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B93A8E-924F-4E60-B263-F463CCBEAF1F}" name="Gender" cacheId="6" applyNumberFormats="0" applyBorderFormats="0" applyFontFormats="0" applyPatternFormats="0" applyAlignmentFormats="0" applyWidthHeightFormats="1" dataCaption="Values" tag="95e2309d-322e-46cf-b5d1-1996dc75e3f0" updatedVersion="8"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A810A0-6EB9-40E6-B0F9-06FC94FFBD89}" name="Turnover" cacheId="2" applyNumberFormats="0" applyBorderFormats="0" applyFontFormats="0" applyPatternFormats="0" applyAlignmentFormats="0" applyWidthHeightFormats="1" dataCaption="Values" tag="d3e90000-f77f-40fc-aaa0-db20eb84c5c3" updatedVersion="8" minRefreshableVersion="3" useAutoFormatting="1" itemPrintTitles="1" createdVersion="6" indent="0" outline="1" outlineData="1" multipleFieldFilters="0">
  <location ref="A31:D3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8641CF-DE3A-41ED-B0EB-1FE44927539F}" name="Age" cacheId="5" applyNumberFormats="0" applyBorderFormats="0" applyFontFormats="0" applyPatternFormats="0" applyAlignmentFormats="0" applyWidthHeightFormats="1" dataCaption="Values" tag="f22a523e-307b-47d7-9349-3ff3fd9b9c0d" updatedVersion="8" minRefreshableVersion="3" useAutoFormatting="1" itemPrintTitles="1" createdVersion="6" indent="0" outline="1" outlineData="1" multipleFieldFilters="0" chartFormat="3">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2912E-A3BE-4FFE-ABD5-93B5298FAC34}" name="Ethnicity" cacheId="0" applyNumberFormats="0" applyBorderFormats="0" applyFontFormats="0" applyPatternFormats="0" applyAlignmentFormats="0" applyWidthHeightFormats="1" dataCaption="Values" tag="1a431422-237c-431d-996a-fb7182ff6e51" updatedVersion="8"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9868C-573C-48C1-A1CD-06A9EC05A026}" name="Separations" cacheId="8" applyNumberFormats="0" applyBorderFormats="0" applyFontFormats="0" applyPatternFormats="0" applyAlignmentFormats="0" applyWidthHeightFormats="1" dataCaption="Values" tag="1c17fce6-975b-440b-a9e8-23bbd999d4dc" updatedVersion="8"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CFD58-F4F7-46EF-AFAE-6CAD826D19D0}" name="TermReason" cacheId="9" applyNumberFormats="0" applyBorderFormats="0" applyFontFormats="0" applyPatternFormats="0" applyAlignmentFormats="0" applyWidthHeightFormats="1" dataCaption="Values" tag="d2b62eb2-e461-4942-99e9-2e93d1aba396" updatedVersion="8" minRefreshableVersion="3" useAutoFormatting="1" itemPrintTitles="1" createdVersion="6"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39FCCA-F9D0-4028-ADD4-7A57A55F5D1C}" name="Region" cacheId="4" applyNumberFormats="0" applyBorderFormats="0" applyFontFormats="0" applyPatternFormats="0" applyAlignmentFormats="0" applyWidthHeightFormats="1" dataCaption="Values" tag="0138ae22-772c-481c-9f72-b1b7d9c1d192" updatedVersion="8"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D1C81EC-87E3-471C-BF7E-D23966E6A823}"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C9567DF-50D8-44C8-8D0F-8772D90CFBF6}"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63EDD6F-9A16-489E-86A1-F8125906A330}"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ED2119-814A-4211-A984-6932AD12BC4C}"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656FD78-ACDF-4DA7-B82B-C3AB78B0A013}"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31BC013-556E-49C6-ACE0-F3B33973E373}" cache="Slicer_Date__Year" caption="Year" columnCount="2" level="1" rowHeight="241300"/>
  <slicer name="EthnicGroup" xr10:uid="{E6BB5D4E-D504-490D-8E16-8D490204EDB1}" cache="Slicer_EthnicGroup" caption="Ethnicity" level="1" rowHeight="241300"/>
  <slicer name="FP" xr10:uid="{3E3C26E0-E658-4B44-A7AD-CF5F771532C4}" cache="Slicer_FP" caption="Full/Part" columnCount="2" level="1" rowHeight="241300"/>
  <slicer name="Gender" xr10:uid="{44CAA857-A867-4DE2-A38B-122E68F9A6D4}" cache="Slicer_Gender" caption="Gender" columnCount="2" level="1" rowHeight="241300"/>
  <slicer name="BU Region" xr10:uid="{007E6395-A53B-4CF3-B234-87F58BBCAD61}" cache="Slicer_BU_Region" caption="Region" level="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27-FE32-47CA-9A2F-31C5BE2D28B8}">
  <dimension ref="A1:X6"/>
  <sheetViews>
    <sheetView showGridLines="0" tabSelected="1" zoomScale="90" zoomScaleNormal="90" workbookViewId="0">
      <selection activeCell="AA12" sqref="AA12"/>
    </sheetView>
  </sheetViews>
  <sheetFormatPr defaultRowHeight="15" x14ac:dyDescent="0.25"/>
  <sheetData>
    <row r="1" spans="1:24" ht="4.5" customHeight="1" x14ac:dyDescent="0.25">
      <c r="A1" t="s">
        <v>0</v>
      </c>
    </row>
    <row r="2" spans="1:24" ht="19.5" customHeight="1" x14ac:dyDescent="0.35">
      <c r="A2" s="1"/>
      <c r="F2" s="2" t="s">
        <v>1</v>
      </c>
      <c r="G2" s="3">
        <f>G5/$F$5</f>
        <v>0.54307692307692312</v>
      </c>
      <c r="H2" s="4">
        <f>H5/$F$5</f>
        <v>0.45692307692307693</v>
      </c>
      <c r="S2" s="5" t="s">
        <v>2</v>
      </c>
      <c r="T2" s="6"/>
      <c r="U2" s="6"/>
    </row>
    <row r="3" spans="1:24" ht="19.5" customHeight="1" x14ac:dyDescent="0.25">
      <c r="A3" s="30"/>
      <c r="F3" s="7"/>
      <c r="G3" s="8"/>
      <c r="H3" s="8"/>
    </row>
    <row r="4" spans="1:24" ht="18.75" x14ac:dyDescent="0.3">
      <c r="F4" s="9"/>
      <c r="G4" s="10"/>
      <c r="H4" s="10"/>
      <c r="I4" s="11" t="s">
        <v>3</v>
      </c>
      <c r="J4" s="12">
        <f>IFERROR(GETPIVOTDATA("[Measures].[Active Employees]",Headline!$A$10,"[HR Data].[Gender]","[HR Data].[Gender].&amp;[M]","[HR Data].[PayType]","[HR Data].[PayType].&amp;[Hourly]"),"")</f>
        <v>0.91501416430594906</v>
      </c>
      <c r="K4" s="13">
        <f>IFERROR(GETPIVOTDATA("[Measures].[Active Employees]",Headline!$A$10,"[HR Data].[Gender]","[HR Data].[Gender].&amp;[F]","[HR Data].[PayType]","[HR Data].[PayType].&amp;[Hourly]"),"")</f>
        <v>0.81818181818181823</v>
      </c>
      <c r="L4" s="11" t="s">
        <v>4</v>
      </c>
      <c r="M4" s="12">
        <f>IFERROR(GETPIVOTDATA("[Measures].[Active Employees]",Headline!$A$17,"[HR Data].[Gender]","[HR Data].[Gender].&amp;[M]","[HR Data].[FP]","[HR Data].[FP].&amp;[FT]"),"")</f>
        <v>0.27762039660056659</v>
      </c>
      <c r="N4" s="13">
        <f>IFERROR(GETPIVOTDATA("[Measures].[Active Employees]",Headline!$A$17,"[HR Data].[Gender]","[HR Data].[Gender].&amp;[F]","[HR Data].[FP]","[HR Data].[FP].&amp;[FT]"),"")</f>
        <v>0.50168350168350173</v>
      </c>
    </row>
    <row r="5" spans="1:24" ht="24" thickBot="1" x14ac:dyDescent="0.4">
      <c r="A5" s="14"/>
      <c r="B5" s="15"/>
      <c r="C5" s="15"/>
      <c r="D5" s="15"/>
      <c r="E5" s="15"/>
      <c r="F5" s="16">
        <f>IFERROR(GETPIVOTDATA("[Measures].[Active Employees]",Headline!$A$3),"")</f>
        <v>650</v>
      </c>
      <c r="G5" s="17">
        <f>IFERROR(GETPIVOTDATA("[Measures].[Active Employees]",Headline!$A$3,"[HR Data].[Gender]","[HR Data].[Gender].&amp;[M]"),"")</f>
        <v>353</v>
      </c>
      <c r="H5" s="18">
        <f>IFERROR(GETPIVOTDATA("[Measures].[Active Employees]",Headline!$A$3,"[HR Data].[Gender]","[HR Data].[Gender].&amp;[F]"),"")</f>
        <v>297</v>
      </c>
      <c r="I5" s="19" t="s">
        <v>5</v>
      </c>
      <c r="J5" s="20">
        <f>IFERROR(GETPIVOTDATA("[Measures].[Active Employees]",Headline!$A$10,"[HR Data].[Gender]","[HR Data].[Gender].&amp;[M]","[HR Data].[PayType]","[HR Data].[PayType].&amp;[Salary]"),"")</f>
        <v>8.4985835694050993E-2</v>
      </c>
      <c r="K5" s="21">
        <f>IFERROR(GETPIVOTDATA("[Measures].[Active Employees]",Headline!$A$10,"[HR Data].[Gender]","[HR Data].[Gender].&amp;[F]","[HR Data].[PayType]","[HR Data].[PayType].&amp;[Salary]"),"")</f>
        <v>0.18181818181818182</v>
      </c>
      <c r="L5" s="19" t="s">
        <v>6</v>
      </c>
      <c r="M5" s="20">
        <f>IFERROR(GETPIVOTDATA("[Measures].[Active Employees]",Headline!$A$17,"[HR Data].[Gender]","[HR Data].[Gender].&amp;[M]","[HR Data].[FP]","[HR Data].[FP].&amp;[PT]"),"")</f>
        <v>0.72237960339943341</v>
      </c>
      <c r="N5" s="21">
        <f>IFERROR(GETPIVOTDATA("[Measures].[Active Employees]",Headline!$A$17,"[HR Data].[Gender]","[HR Data].[Gender].&amp;[F]","[HR Data].[FP]","[HR Data].[FP].&amp;[PT]"),"")</f>
        <v>0.49831649831649832</v>
      </c>
      <c r="O5" s="15"/>
      <c r="P5" s="15"/>
      <c r="Q5" s="15"/>
      <c r="R5" s="15"/>
      <c r="S5" s="22">
        <f>IFERROR(GETPIVOTDATA("[Measures].[TO %]",Headline!$A$31),"")</f>
        <v>2.5476923076923077</v>
      </c>
      <c r="T5" s="22">
        <f>IFERROR(GETPIVOTDATA("[Measures].[TO %]",Headline!$A$31,"[HR Data].[Gender]","[HR Data].[Gender].&amp;[M]"),"")</f>
        <v>2.5552407932011332</v>
      </c>
      <c r="U5" s="22">
        <f>IFERROR(GETPIVOTDATA("[Measures].[TO %]",Headline!$A$31,"[HR Data].[Gender]","[HR Data].[Gender].&amp;[F]"),"")</f>
        <v>2.5387205387205389</v>
      </c>
      <c r="V5" s="15"/>
      <c r="W5" s="15"/>
      <c r="X5" s="15"/>
    </row>
    <row r="6" spans="1:24" ht="4.5" customHeight="1" thickTop="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780D-841F-408A-ADF2-D7315D5E68E3}">
  <dimension ref="A3:D37"/>
  <sheetViews>
    <sheetView workbookViewId="0">
      <selection activeCell="B6" sqref="B6"/>
    </sheetView>
  </sheetViews>
  <sheetFormatPr defaultRowHeight="15" x14ac:dyDescent="0.25"/>
  <cols>
    <col min="1" max="1" width="16.85546875" bestFit="1" customWidth="1"/>
    <col min="2" max="2" width="16.28515625" bestFit="1" customWidth="1"/>
    <col min="3" max="3" width="8.140625" bestFit="1" customWidth="1"/>
    <col min="4" max="4" width="11.28515625" bestFit="1" customWidth="1"/>
  </cols>
  <sheetData>
    <row r="3" spans="1:4" x14ac:dyDescent="0.25">
      <c r="A3" s="23" t="s">
        <v>7</v>
      </c>
      <c r="B3" t="s">
        <v>8</v>
      </c>
    </row>
    <row r="4" spans="1:4" x14ac:dyDescent="0.25">
      <c r="A4" s="24" t="s">
        <v>9</v>
      </c>
      <c r="B4" s="27">
        <v>297</v>
      </c>
    </row>
    <row r="5" spans="1:4" x14ac:dyDescent="0.25">
      <c r="A5" s="24" t="s">
        <v>10</v>
      </c>
      <c r="B5" s="27">
        <v>353</v>
      </c>
    </row>
    <row r="6" spans="1:4" x14ac:dyDescent="0.25">
      <c r="A6" s="24" t="s">
        <v>11</v>
      </c>
      <c r="B6" s="27">
        <v>650</v>
      </c>
    </row>
    <row r="10" spans="1:4" x14ac:dyDescent="0.25">
      <c r="A10" s="23" t="s">
        <v>8</v>
      </c>
      <c r="B10" s="23" t="s">
        <v>12</v>
      </c>
    </row>
    <row r="11" spans="1:4" x14ac:dyDescent="0.25">
      <c r="A11" s="23" t="s">
        <v>7</v>
      </c>
      <c r="B11" t="s">
        <v>9</v>
      </c>
      <c r="C11" t="s">
        <v>10</v>
      </c>
      <c r="D11" t="s">
        <v>11</v>
      </c>
    </row>
    <row r="12" spans="1:4" x14ac:dyDescent="0.25">
      <c r="A12" s="24" t="s">
        <v>3</v>
      </c>
      <c r="B12" s="28">
        <v>0.81818181818181823</v>
      </c>
      <c r="C12" s="28">
        <v>0.91501416430594906</v>
      </c>
      <c r="D12" s="28">
        <v>0.87076923076923074</v>
      </c>
    </row>
    <row r="13" spans="1:4" x14ac:dyDescent="0.25">
      <c r="A13" s="24" t="s">
        <v>5</v>
      </c>
      <c r="B13" s="28">
        <v>0.18181818181818182</v>
      </c>
      <c r="C13" s="28">
        <v>8.4985835694050993E-2</v>
      </c>
      <c r="D13" s="28">
        <v>0.12923076923076923</v>
      </c>
    </row>
    <row r="14" spans="1:4" x14ac:dyDescent="0.25">
      <c r="A14" s="24" t="s">
        <v>11</v>
      </c>
      <c r="B14" s="28">
        <v>1</v>
      </c>
      <c r="C14" s="28">
        <v>1</v>
      </c>
      <c r="D14" s="28">
        <v>1</v>
      </c>
    </row>
    <row r="17" spans="1:4" x14ac:dyDescent="0.25">
      <c r="A17" s="23" t="s">
        <v>8</v>
      </c>
      <c r="B17" s="23" t="s">
        <v>12</v>
      </c>
    </row>
    <row r="18" spans="1:4" x14ac:dyDescent="0.25">
      <c r="A18" s="23" t="s">
        <v>7</v>
      </c>
      <c r="B18" t="s">
        <v>9</v>
      </c>
      <c r="C18" t="s">
        <v>10</v>
      </c>
      <c r="D18" t="s">
        <v>11</v>
      </c>
    </row>
    <row r="19" spans="1:4" x14ac:dyDescent="0.25">
      <c r="A19" s="24" t="s">
        <v>13</v>
      </c>
      <c r="B19" s="28">
        <v>0.50168350168350173</v>
      </c>
      <c r="C19" s="28">
        <v>0.27762039660056659</v>
      </c>
      <c r="D19" s="28">
        <v>0.38</v>
      </c>
    </row>
    <row r="20" spans="1:4" x14ac:dyDescent="0.25">
      <c r="A20" s="24" t="s">
        <v>14</v>
      </c>
      <c r="B20" s="28">
        <v>0.49831649831649832</v>
      </c>
      <c r="C20" s="28">
        <v>0.72237960339943341</v>
      </c>
      <c r="D20" s="28">
        <v>0.62</v>
      </c>
    </row>
    <row r="21" spans="1:4" x14ac:dyDescent="0.25">
      <c r="A21" s="24" t="s">
        <v>11</v>
      </c>
      <c r="B21" s="28">
        <v>1</v>
      </c>
      <c r="C21" s="28">
        <v>1</v>
      </c>
      <c r="D21" s="28">
        <v>1</v>
      </c>
    </row>
    <row r="23" spans="1:4" x14ac:dyDescent="0.25">
      <c r="A23" s="23" t="s">
        <v>8</v>
      </c>
      <c r="B23" s="23" t="s">
        <v>12</v>
      </c>
    </row>
    <row r="24" spans="1:4" x14ac:dyDescent="0.25">
      <c r="A24" s="23" t="s">
        <v>7</v>
      </c>
      <c r="B24" t="s">
        <v>9</v>
      </c>
      <c r="C24" t="s">
        <v>10</v>
      </c>
      <c r="D24" t="s">
        <v>11</v>
      </c>
    </row>
    <row r="25" spans="1:4" x14ac:dyDescent="0.25">
      <c r="A25" s="24" t="s">
        <v>15</v>
      </c>
      <c r="B25" s="27">
        <v>172</v>
      </c>
      <c r="C25" s="27">
        <v>165</v>
      </c>
      <c r="D25" s="27">
        <v>337</v>
      </c>
    </row>
    <row r="26" spans="1:4" x14ac:dyDescent="0.25">
      <c r="A26" s="24" t="s">
        <v>16</v>
      </c>
      <c r="B26" s="27">
        <v>81</v>
      </c>
      <c r="C26" s="27">
        <v>105</v>
      </c>
      <c r="D26" s="27">
        <v>186</v>
      </c>
    </row>
    <row r="27" spans="1:4" x14ac:dyDescent="0.25">
      <c r="A27" s="24" t="s">
        <v>17</v>
      </c>
      <c r="B27" s="27">
        <v>44</v>
      </c>
      <c r="C27" s="27">
        <v>83</v>
      </c>
      <c r="D27" s="27">
        <v>127</v>
      </c>
    </row>
    <row r="28" spans="1:4" x14ac:dyDescent="0.25">
      <c r="A28" s="24" t="s">
        <v>11</v>
      </c>
      <c r="B28" s="27">
        <v>297</v>
      </c>
      <c r="C28" s="27">
        <v>353</v>
      </c>
      <c r="D28" s="27">
        <v>650</v>
      </c>
    </row>
    <row r="31" spans="1:4" x14ac:dyDescent="0.25">
      <c r="A31" s="23" t="s">
        <v>18</v>
      </c>
      <c r="B31" s="23" t="s">
        <v>12</v>
      </c>
    </row>
    <row r="32" spans="1:4" x14ac:dyDescent="0.25">
      <c r="A32" s="23" t="s">
        <v>7</v>
      </c>
      <c r="B32" t="s">
        <v>9</v>
      </c>
      <c r="C32" t="s">
        <v>10</v>
      </c>
      <c r="D32" t="s">
        <v>11</v>
      </c>
    </row>
    <row r="33" spans="1:4" x14ac:dyDescent="0.25">
      <c r="A33" s="24" t="s">
        <v>19</v>
      </c>
      <c r="B33" s="29">
        <v>3.2258064516129031E-2</v>
      </c>
      <c r="C33" s="29">
        <v>4.1379310344827586E-2</v>
      </c>
      <c r="D33" s="29">
        <v>3.6666666666666667E-2</v>
      </c>
    </row>
    <row r="34" spans="1:4" x14ac:dyDescent="0.25">
      <c r="A34" s="24" t="s">
        <v>20</v>
      </c>
      <c r="B34" s="29">
        <v>0.19742489270386265</v>
      </c>
      <c r="C34" s="29">
        <v>0.21367521367521367</v>
      </c>
      <c r="D34" s="29">
        <v>0.20556745182012848</v>
      </c>
    </row>
    <row r="35" spans="1:4" x14ac:dyDescent="0.25">
      <c r="A35" s="24" t="s">
        <v>21</v>
      </c>
      <c r="B35" s="29">
        <v>1.1836734693877551</v>
      </c>
      <c r="C35" s="29">
        <v>1.1884615384615385</v>
      </c>
      <c r="D35" s="29">
        <v>1.1861386138613861</v>
      </c>
    </row>
    <row r="36" spans="1:4" x14ac:dyDescent="0.25">
      <c r="A36" s="24" t="s">
        <v>22</v>
      </c>
      <c r="B36" s="29">
        <v>1.3905723905723906</v>
      </c>
      <c r="C36" s="29">
        <v>1.5212464589235128</v>
      </c>
      <c r="D36" s="29">
        <v>1.4615384615384615</v>
      </c>
    </row>
    <row r="37" spans="1:4" x14ac:dyDescent="0.25">
      <c r="A37" s="24" t="s">
        <v>11</v>
      </c>
      <c r="B37" s="29">
        <v>2.5387205387205389</v>
      </c>
      <c r="C37" s="29">
        <v>2.5552407932011332</v>
      </c>
      <c r="D37" s="29">
        <v>2.5476923076923077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0C8A-ED2C-4230-AB9B-2B7EF83C2491}">
  <dimension ref="A3:D26"/>
  <sheetViews>
    <sheetView workbookViewId="0">
      <selection activeCell="B10" sqref="B10"/>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3" t="s">
        <v>8</v>
      </c>
      <c r="B3" s="23" t="s">
        <v>12</v>
      </c>
    </row>
    <row r="4" spans="1:4" x14ac:dyDescent="0.25">
      <c r="A4" s="23" t="s">
        <v>7</v>
      </c>
      <c r="B4" t="s">
        <v>13</v>
      </c>
      <c r="C4" t="s">
        <v>14</v>
      </c>
      <c r="D4" t="s">
        <v>11</v>
      </c>
    </row>
    <row r="5" spans="1:4" x14ac:dyDescent="0.25">
      <c r="A5" s="24" t="s">
        <v>23</v>
      </c>
    </row>
    <row r="6" spans="1:4" x14ac:dyDescent="0.25">
      <c r="A6" s="25" t="s">
        <v>9</v>
      </c>
      <c r="B6" s="27">
        <v>20</v>
      </c>
      <c r="C6" s="27">
        <v>25</v>
      </c>
      <c r="D6" s="27">
        <v>45</v>
      </c>
    </row>
    <row r="7" spans="1:4" x14ac:dyDescent="0.25">
      <c r="A7" s="25" t="s">
        <v>10</v>
      </c>
      <c r="B7" s="27">
        <v>14</v>
      </c>
      <c r="C7" s="27">
        <v>35</v>
      </c>
      <c r="D7" s="27">
        <v>49</v>
      </c>
    </row>
    <row r="8" spans="1:4" x14ac:dyDescent="0.25">
      <c r="A8" s="24" t="s">
        <v>24</v>
      </c>
    </row>
    <row r="9" spans="1:4" x14ac:dyDescent="0.25">
      <c r="A9" s="25" t="s">
        <v>9</v>
      </c>
      <c r="B9" s="27">
        <v>25</v>
      </c>
      <c r="C9" s="27">
        <v>17</v>
      </c>
      <c r="D9" s="27">
        <v>42</v>
      </c>
    </row>
    <row r="10" spans="1:4" x14ac:dyDescent="0.25">
      <c r="A10" s="25" t="s">
        <v>10</v>
      </c>
      <c r="B10" s="27">
        <v>15</v>
      </c>
      <c r="C10" s="27">
        <v>35</v>
      </c>
      <c r="D10" s="27">
        <v>50</v>
      </c>
    </row>
    <row r="11" spans="1:4" x14ac:dyDescent="0.25">
      <c r="A11" s="24" t="s">
        <v>25</v>
      </c>
    </row>
    <row r="12" spans="1:4" x14ac:dyDescent="0.25">
      <c r="A12" s="25" t="s">
        <v>9</v>
      </c>
      <c r="B12" s="27">
        <v>14</v>
      </c>
      <c r="C12" s="27">
        <v>16</v>
      </c>
      <c r="D12" s="27">
        <v>30</v>
      </c>
    </row>
    <row r="13" spans="1:4" x14ac:dyDescent="0.25">
      <c r="A13" s="25" t="s">
        <v>10</v>
      </c>
      <c r="B13" s="27">
        <v>11</v>
      </c>
      <c r="C13" s="27">
        <v>50</v>
      </c>
      <c r="D13" s="27">
        <v>61</v>
      </c>
    </row>
    <row r="14" spans="1:4" x14ac:dyDescent="0.25">
      <c r="A14" s="24" t="s">
        <v>26</v>
      </c>
    </row>
    <row r="15" spans="1:4" x14ac:dyDescent="0.25">
      <c r="A15" s="25" t="s">
        <v>9</v>
      </c>
      <c r="B15" s="27">
        <v>19</v>
      </c>
      <c r="C15" s="27">
        <v>24</v>
      </c>
      <c r="D15" s="27">
        <v>43</v>
      </c>
    </row>
    <row r="16" spans="1:4" x14ac:dyDescent="0.25">
      <c r="A16" s="25" t="s">
        <v>10</v>
      </c>
      <c r="B16" s="27">
        <v>13</v>
      </c>
      <c r="C16" s="27">
        <v>35</v>
      </c>
      <c r="D16" s="27">
        <v>48</v>
      </c>
    </row>
    <row r="17" spans="1:4" x14ac:dyDescent="0.25">
      <c r="A17" s="24" t="s">
        <v>27</v>
      </c>
    </row>
    <row r="18" spans="1:4" x14ac:dyDescent="0.25">
      <c r="A18" s="25" t="s">
        <v>9</v>
      </c>
      <c r="B18" s="27">
        <v>27</v>
      </c>
      <c r="C18" s="27">
        <v>22</v>
      </c>
      <c r="D18" s="27">
        <v>49</v>
      </c>
    </row>
    <row r="19" spans="1:4" x14ac:dyDescent="0.25">
      <c r="A19" s="25" t="s">
        <v>10</v>
      </c>
      <c r="B19" s="27">
        <v>13</v>
      </c>
      <c r="C19" s="27">
        <v>30</v>
      </c>
      <c r="D19" s="27">
        <v>43</v>
      </c>
    </row>
    <row r="20" spans="1:4" x14ac:dyDescent="0.25">
      <c r="A20" s="24" t="s">
        <v>28</v>
      </c>
    </row>
    <row r="21" spans="1:4" x14ac:dyDescent="0.25">
      <c r="A21" s="25" t="s">
        <v>9</v>
      </c>
      <c r="B21" s="27">
        <v>23</v>
      </c>
      <c r="C21" s="27">
        <v>25</v>
      </c>
      <c r="D21" s="27">
        <v>48</v>
      </c>
    </row>
    <row r="22" spans="1:4" x14ac:dyDescent="0.25">
      <c r="A22" s="25" t="s">
        <v>10</v>
      </c>
      <c r="B22" s="27">
        <v>14</v>
      </c>
      <c r="C22" s="27">
        <v>40</v>
      </c>
      <c r="D22" s="27">
        <v>54</v>
      </c>
    </row>
    <row r="23" spans="1:4" x14ac:dyDescent="0.25">
      <c r="A23" s="24" t="s">
        <v>29</v>
      </c>
    </row>
    <row r="24" spans="1:4" x14ac:dyDescent="0.25">
      <c r="A24" s="25" t="s">
        <v>9</v>
      </c>
      <c r="B24" s="27">
        <v>21</v>
      </c>
      <c r="C24" s="27">
        <v>19</v>
      </c>
      <c r="D24" s="27">
        <v>40</v>
      </c>
    </row>
    <row r="25" spans="1:4" x14ac:dyDescent="0.25">
      <c r="A25" s="25" t="s">
        <v>10</v>
      </c>
      <c r="B25" s="27">
        <v>18</v>
      </c>
      <c r="C25" s="27">
        <v>30</v>
      </c>
      <c r="D25" s="27">
        <v>48</v>
      </c>
    </row>
    <row r="26" spans="1:4" x14ac:dyDescent="0.25">
      <c r="A26" s="24" t="s">
        <v>11</v>
      </c>
      <c r="B26" s="27">
        <v>247</v>
      </c>
      <c r="C26" s="27">
        <v>403</v>
      </c>
      <c r="D26" s="27">
        <v>650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70A3-07D6-4A18-8148-54D3F7163C25}">
  <dimension ref="A3:C8"/>
  <sheetViews>
    <sheetView workbookViewId="0">
      <selection activeCell="F16" sqref="F16"/>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23" t="s">
        <v>7</v>
      </c>
      <c r="B3" t="s">
        <v>30</v>
      </c>
      <c r="C3" t="s">
        <v>31</v>
      </c>
    </row>
    <row r="4" spans="1:3" x14ac:dyDescent="0.25">
      <c r="A4" s="24" t="s">
        <v>19</v>
      </c>
      <c r="B4" s="26">
        <v>11</v>
      </c>
      <c r="C4">
        <v>11</v>
      </c>
    </row>
    <row r="5" spans="1:3" x14ac:dyDescent="0.25">
      <c r="A5" s="24" t="s">
        <v>20</v>
      </c>
      <c r="B5" s="26">
        <v>96</v>
      </c>
      <c r="C5">
        <v>92</v>
      </c>
    </row>
    <row r="6" spans="1:3" x14ac:dyDescent="0.25">
      <c r="A6" s="24" t="s">
        <v>21</v>
      </c>
      <c r="B6" s="26">
        <v>599</v>
      </c>
      <c r="C6">
        <v>400</v>
      </c>
    </row>
    <row r="7" spans="1:3" x14ac:dyDescent="0.25">
      <c r="A7" s="24" t="s">
        <v>22</v>
      </c>
      <c r="B7" s="26">
        <v>950</v>
      </c>
      <c r="C7">
        <v>676</v>
      </c>
    </row>
    <row r="8" spans="1:3" x14ac:dyDescent="0.25">
      <c r="A8" s="24" t="s">
        <v>11</v>
      </c>
      <c r="B8" s="26">
        <v>1656</v>
      </c>
      <c r="C8">
        <v>1179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9495-FEA6-41FB-AA55-704F02E53F42}">
  <dimension ref="A3:D9"/>
  <sheetViews>
    <sheetView workbookViewId="0">
      <selection activeCell="G2" sqref="G2"/>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6.42578125" bestFit="1" customWidth="1"/>
    <col min="8" max="8" width="14.28515625" bestFit="1" customWidth="1"/>
  </cols>
  <sheetData>
    <row r="3" spans="1:4" x14ac:dyDescent="0.25">
      <c r="A3" s="23" t="s">
        <v>30</v>
      </c>
      <c r="B3" s="23" t="s">
        <v>12</v>
      </c>
    </row>
    <row r="4" spans="1:4" x14ac:dyDescent="0.25">
      <c r="A4" s="23" t="s">
        <v>7</v>
      </c>
      <c r="B4" t="s">
        <v>32</v>
      </c>
      <c r="C4" t="s">
        <v>33</v>
      </c>
      <c r="D4" t="s">
        <v>11</v>
      </c>
    </row>
    <row r="5" spans="1:4" x14ac:dyDescent="0.25">
      <c r="A5" s="24" t="s">
        <v>19</v>
      </c>
      <c r="B5" s="26">
        <v>11</v>
      </c>
      <c r="C5" s="26"/>
      <c r="D5" s="26">
        <v>11</v>
      </c>
    </row>
    <row r="6" spans="1:4" x14ac:dyDescent="0.25">
      <c r="A6" s="24" t="s">
        <v>20</v>
      </c>
      <c r="B6" s="26">
        <v>73</v>
      </c>
      <c r="C6" s="26">
        <v>23</v>
      </c>
      <c r="D6" s="26">
        <v>96</v>
      </c>
    </row>
    <row r="7" spans="1:4" x14ac:dyDescent="0.25">
      <c r="A7" s="24" t="s">
        <v>21</v>
      </c>
      <c r="B7" s="26">
        <v>127</v>
      </c>
      <c r="C7" s="26">
        <v>472</v>
      </c>
      <c r="D7" s="26">
        <v>599</v>
      </c>
    </row>
    <row r="8" spans="1:4" x14ac:dyDescent="0.25">
      <c r="A8" s="24" t="s">
        <v>22</v>
      </c>
      <c r="B8" s="26">
        <v>228</v>
      </c>
      <c r="C8" s="26">
        <v>722</v>
      </c>
      <c r="D8" s="26">
        <v>950</v>
      </c>
    </row>
    <row r="9" spans="1:4" x14ac:dyDescent="0.25">
      <c r="A9" s="24" t="s">
        <v>11</v>
      </c>
      <c r="B9" s="26">
        <v>439</v>
      </c>
      <c r="C9" s="26">
        <v>1217</v>
      </c>
      <c r="D9" s="26">
        <v>1656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E122-FBB0-40A3-83CC-069B0792220D}">
  <dimension ref="A3:D12"/>
  <sheetViews>
    <sheetView workbookViewId="0">
      <selection activeCell="I4" sqref="I4"/>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3" t="s">
        <v>8</v>
      </c>
      <c r="B3" s="23" t="s">
        <v>12</v>
      </c>
    </row>
    <row r="4" spans="1:4" x14ac:dyDescent="0.25">
      <c r="A4" s="23" t="s">
        <v>7</v>
      </c>
      <c r="B4" t="s">
        <v>13</v>
      </c>
      <c r="C4" t="s">
        <v>14</v>
      </c>
      <c r="D4" t="s">
        <v>11</v>
      </c>
    </row>
    <row r="5" spans="1:4" x14ac:dyDescent="0.25">
      <c r="A5" s="24" t="s">
        <v>34</v>
      </c>
      <c r="B5" s="27">
        <v>25</v>
      </c>
      <c r="C5" s="27">
        <v>50</v>
      </c>
      <c r="D5" s="27">
        <v>75</v>
      </c>
    </row>
    <row r="6" spans="1:4" x14ac:dyDescent="0.25">
      <c r="A6" s="24" t="s">
        <v>35</v>
      </c>
      <c r="B6" s="27">
        <v>86</v>
      </c>
      <c r="C6" s="27">
        <v>27</v>
      </c>
      <c r="D6" s="27">
        <v>113</v>
      </c>
    </row>
    <row r="7" spans="1:4" x14ac:dyDescent="0.25">
      <c r="A7" s="24" t="s">
        <v>36</v>
      </c>
      <c r="B7" s="27">
        <v>21</v>
      </c>
      <c r="C7" s="27">
        <v>41</v>
      </c>
      <c r="D7" s="27">
        <v>62</v>
      </c>
    </row>
    <row r="8" spans="1:4" x14ac:dyDescent="0.25">
      <c r="A8" s="24" t="s">
        <v>37</v>
      </c>
      <c r="B8" s="27">
        <v>34</v>
      </c>
      <c r="C8" s="27">
        <v>90</v>
      </c>
      <c r="D8" s="27">
        <v>124</v>
      </c>
    </row>
    <row r="9" spans="1:4" x14ac:dyDescent="0.25">
      <c r="A9" s="24" t="s">
        <v>38</v>
      </c>
      <c r="B9" s="27">
        <v>21</v>
      </c>
      <c r="C9" s="27">
        <v>73</v>
      </c>
      <c r="D9" s="27">
        <v>94</v>
      </c>
    </row>
    <row r="10" spans="1:4" x14ac:dyDescent="0.25">
      <c r="A10" s="24" t="s">
        <v>39</v>
      </c>
      <c r="B10" s="27">
        <v>33</v>
      </c>
      <c r="C10" s="27">
        <v>81</v>
      </c>
      <c r="D10" s="27">
        <v>114</v>
      </c>
    </row>
    <row r="11" spans="1:4" x14ac:dyDescent="0.25">
      <c r="A11" s="24" t="s">
        <v>40</v>
      </c>
      <c r="B11" s="27">
        <v>27</v>
      </c>
      <c r="C11" s="27">
        <v>41</v>
      </c>
      <c r="D11" s="27">
        <v>68</v>
      </c>
    </row>
    <row r="12" spans="1:4" x14ac:dyDescent="0.25">
      <c r="A12" s="24" t="s">
        <v>11</v>
      </c>
      <c r="B12" s="27">
        <v>247</v>
      </c>
      <c r="C12" s="27">
        <v>403</v>
      </c>
      <c r="D12" s="27">
        <v>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AF1C-1502-427B-B56D-9BB642FEC98C}">
  <dimension ref="A3:D26"/>
  <sheetViews>
    <sheetView workbookViewId="0">
      <selection activeCell="F3" sqref="F3"/>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 min="8" max="16" width="11.5703125" bestFit="1" customWidth="1"/>
    <col min="17" max="17" width="11.28515625" bestFit="1" customWidth="1"/>
  </cols>
  <sheetData>
    <row r="3" spans="1:4" x14ac:dyDescent="0.25">
      <c r="A3" s="23" t="s">
        <v>41</v>
      </c>
      <c r="B3" s="23" t="s">
        <v>12</v>
      </c>
    </row>
    <row r="4" spans="1:4" x14ac:dyDescent="0.25">
      <c r="A4" s="23" t="s">
        <v>7</v>
      </c>
      <c r="B4" t="s">
        <v>13</v>
      </c>
      <c r="C4" t="s">
        <v>14</v>
      </c>
      <c r="D4" t="s">
        <v>11</v>
      </c>
    </row>
    <row r="5" spans="1:4" x14ac:dyDescent="0.25">
      <c r="A5" s="24" t="s">
        <v>23</v>
      </c>
    </row>
    <row r="6" spans="1:4" x14ac:dyDescent="0.25">
      <c r="A6" s="25" t="s">
        <v>9</v>
      </c>
      <c r="B6" s="26">
        <v>76.815238095238087</v>
      </c>
      <c r="C6" s="26">
        <v>28.947199999999999</v>
      </c>
      <c r="D6" s="26">
        <v>50.800000000000004</v>
      </c>
    </row>
    <row r="7" spans="1:4" x14ac:dyDescent="0.25">
      <c r="A7" s="25" t="s">
        <v>10</v>
      </c>
      <c r="B7" s="26">
        <v>112.63642857142858</v>
      </c>
      <c r="C7" s="26">
        <v>20.302857142857142</v>
      </c>
      <c r="D7" s="26">
        <v>46.683877551020416</v>
      </c>
    </row>
    <row r="8" spans="1:4" x14ac:dyDescent="0.25">
      <c r="A8" s="24" t="s">
        <v>24</v>
      </c>
    </row>
    <row r="9" spans="1:4" x14ac:dyDescent="0.25">
      <c r="A9" s="25" t="s">
        <v>9</v>
      </c>
      <c r="B9" s="26">
        <v>86.816800000000001</v>
      </c>
      <c r="C9" s="26">
        <v>15.668823529411766</v>
      </c>
      <c r="D9" s="26">
        <v>58.018809523809523</v>
      </c>
    </row>
    <row r="10" spans="1:4" x14ac:dyDescent="0.25">
      <c r="A10" s="25" t="s">
        <v>10</v>
      </c>
      <c r="B10" s="26">
        <v>63.764000000000003</v>
      </c>
      <c r="C10" s="26">
        <v>16.629428571428569</v>
      </c>
      <c r="D10" s="26">
        <v>30.7698</v>
      </c>
    </row>
    <row r="11" spans="1:4" x14ac:dyDescent="0.25">
      <c r="A11" s="24" t="s">
        <v>25</v>
      </c>
    </row>
    <row r="12" spans="1:4" x14ac:dyDescent="0.25">
      <c r="A12" s="25" t="s">
        <v>9</v>
      </c>
      <c r="B12" s="26">
        <v>55.166428571428575</v>
      </c>
      <c r="C12" s="26">
        <v>10.90764705882353</v>
      </c>
      <c r="D12" s="26">
        <v>30.895483870967741</v>
      </c>
    </row>
    <row r="13" spans="1:4" x14ac:dyDescent="0.25">
      <c r="A13" s="25" t="s">
        <v>10</v>
      </c>
      <c r="B13" s="26">
        <v>130.64363636363635</v>
      </c>
      <c r="C13" s="26">
        <v>18.820399999999999</v>
      </c>
      <c r="D13" s="26">
        <v>38.985245901639345</v>
      </c>
    </row>
    <row r="14" spans="1:4" x14ac:dyDescent="0.25">
      <c r="A14" s="24" t="s">
        <v>26</v>
      </c>
    </row>
    <row r="15" spans="1:4" x14ac:dyDescent="0.25">
      <c r="A15" s="25" t="s">
        <v>9</v>
      </c>
      <c r="B15" s="26">
        <v>88.446315789473687</v>
      </c>
      <c r="C15" s="26">
        <v>18.317083333333333</v>
      </c>
      <c r="D15" s="26">
        <v>49.304418604651168</v>
      </c>
    </row>
    <row r="16" spans="1:4" x14ac:dyDescent="0.25">
      <c r="A16" s="25" t="s">
        <v>10</v>
      </c>
      <c r="B16" s="26">
        <v>83.696923076923071</v>
      </c>
      <c r="C16" s="26">
        <v>18.36611111111111</v>
      </c>
      <c r="D16" s="26">
        <v>35.698775510204079</v>
      </c>
    </row>
    <row r="17" spans="1:4" x14ac:dyDescent="0.25">
      <c r="A17" s="24" t="s">
        <v>27</v>
      </c>
    </row>
    <row r="18" spans="1:4" x14ac:dyDescent="0.25">
      <c r="A18" s="25" t="s">
        <v>9</v>
      </c>
      <c r="B18" s="26">
        <v>86.20703703703704</v>
      </c>
      <c r="C18" s="26">
        <v>12.388260869565217</v>
      </c>
      <c r="D18" s="26">
        <v>52.250399999999999</v>
      </c>
    </row>
    <row r="19" spans="1:4" x14ac:dyDescent="0.25">
      <c r="A19" s="25" t="s">
        <v>10</v>
      </c>
      <c r="B19" s="26">
        <v>66.261538461538464</v>
      </c>
      <c r="C19" s="26">
        <v>33.782258064516128</v>
      </c>
      <c r="D19" s="26">
        <v>43.378409090909095</v>
      </c>
    </row>
    <row r="20" spans="1:4" x14ac:dyDescent="0.25">
      <c r="A20" s="24" t="s">
        <v>28</v>
      </c>
    </row>
    <row r="21" spans="1:4" x14ac:dyDescent="0.25">
      <c r="A21" s="25" t="s">
        <v>9</v>
      </c>
      <c r="B21" s="26">
        <v>68.317826086956515</v>
      </c>
      <c r="C21" s="26">
        <v>12.6516</v>
      </c>
      <c r="D21" s="26">
        <v>39.324999999999996</v>
      </c>
    </row>
    <row r="22" spans="1:4" x14ac:dyDescent="0.25">
      <c r="A22" s="25" t="s">
        <v>10</v>
      </c>
      <c r="B22" s="26">
        <v>74.398571428571429</v>
      </c>
      <c r="C22" s="26">
        <v>19.814146341463413</v>
      </c>
      <c r="D22" s="26">
        <v>33.708363636363636</v>
      </c>
    </row>
    <row r="23" spans="1:4" x14ac:dyDescent="0.25">
      <c r="A23" s="24" t="s">
        <v>29</v>
      </c>
    </row>
    <row r="24" spans="1:4" x14ac:dyDescent="0.25">
      <c r="A24" s="25" t="s">
        <v>9</v>
      </c>
      <c r="B24" s="26">
        <v>73.84571428571428</v>
      </c>
      <c r="C24" s="26">
        <v>7.696315789473684</v>
      </c>
      <c r="D24" s="26">
        <v>42.424750000000003</v>
      </c>
    </row>
    <row r="25" spans="1:4" x14ac:dyDescent="0.25">
      <c r="A25" s="25" t="s">
        <v>10</v>
      </c>
      <c r="B25" s="26">
        <v>93.846666666666664</v>
      </c>
      <c r="C25" s="26">
        <v>17.697741935483872</v>
      </c>
      <c r="D25" s="26">
        <v>45.670816326530613</v>
      </c>
    </row>
    <row r="26" spans="1:4" x14ac:dyDescent="0.25">
      <c r="A26" s="24" t="s">
        <v>11</v>
      </c>
      <c r="B26" s="26">
        <v>82.002983870967753</v>
      </c>
      <c r="C26" s="26">
        <v>18.742371638141808</v>
      </c>
      <c r="D26" s="26">
        <v>42.621567732115679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57A7-0ED5-462E-A9D5-E4989F554B31}">
  <dimension ref="A3:C92"/>
  <sheetViews>
    <sheetView workbookViewId="0"/>
  </sheetViews>
  <sheetFormatPr defaultRowHeight="15" x14ac:dyDescent="0.25"/>
  <cols>
    <col min="1" max="1" width="13.140625" bestFit="1" customWidth="1"/>
    <col min="2" max="2" width="16.85546875" bestFit="1" customWidth="1"/>
    <col min="3" max="3" width="10.140625" bestFit="1" customWidth="1"/>
  </cols>
  <sheetData>
    <row r="3" spans="1:3" x14ac:dyDescent="0.25">
      <c r="A3" s="23" t="s">
        <v>7</v>
      </c>
      <c r="B3" t="s">
        <v>8</v>
      </c>
      <c r="C3" t="s">
        <v>42</v>
      </c>
    </row>
    <row r="4" spans="1:3" x14ac:dyDescent="0.25">
      <c r="A4" s="24" t="s">
        <v>19</v>
      </c>
    </row>
    <row r="5" spans="1:3" x14ac:dyDescent="0.25">
      <c r="A5" s="25" t="s">
        <v>43</v>
      </c>
    </row>
    <row r="6" spans="1:3" x14ac:dyDescent="0.25">
      <c r="A6" s="31" t="s">
        <v>51</v>
      </c>
      <c r="B6" s="27">
        <v>228</v>
      </c>
      <c r="C6" s="26">
        <v>1</v>
      </c>
    </row>
    <row r="7" spans="1:3" x14ac:dyDescent="0.25">
      <c r="A7" s="31" t="s">
        <v>52</v>
      </c>
      <c r="B7" s="27">
        <v>229</v>
      </c>
      <c r="C7" s="26">
        <v>1</v>
      </c>
    </row>
    <row r="8" spans="1:3" x14ac:dyDescent="0.25">
      <c r="A8" s="31" t="s">
        <v>53</v>
      </c>
      <c r="B8" s="27">
        <v>229</v>
      </c>
      <c r="C8" s="26">
        <v>1</v>
      </c>
    </row>
    <row r="9" spans="1:3" x14ac:dyDescent="0.25">
      <c r="A9" s="25" t="s">
        <v>54</v>
      </c>
      <c r="B9" s="27">
        <v>229</v>
      </c>
      <c r="C9" s="26">
        <v>3</v>
      </c>
    </row>
    <row r="10" spans="1:3" x14ac:dyDescent="0.25">
      <c r="A10" s="25" t="s">
        <v>44</v>
      </c>
    </row>
    <row r="11" spans="1:3" x14ac:dyDescent="0.25">
      <c r="A11" s="31" t="s">
        <v>55</v>
      </c>
      <c r="B11" s="27">
        <v>233</v>
      </c>
      <c r="C11" s="26">
        <v>4</v>
      </c>
    </row>
    <row r="12" spans="1:3" x14ac:dyDescent="0.25">
      <c r="A12" s="31" t="s">
        <v>56</v>
      </c>
      <c r="B12" s="27">
        <v>242</v>
      </c>
      <c r="C12" s="26">
        <v>8</v>
      </c>
    </row>
    <row r="13" spans="1:3" x14ac:dyDescent="0.25">
      <c r="A13" s="31" t="s">
        <v>57</v>
      </c>
      <c r="B13" s="27">
        <v>251</v>
      </c>
      <c r="C13" s="26">
        <v>9</v>
      </c>
    </row>
    <row r="14" spans="1:3" x14ac:dyDescent="0.25">
      <c r="A14" s="25" t="s">
        <v>58</v>
      </c>
      <c r="B14" s="27">
        <v>251</v>
      </c>
      <c r="C14" s="26">
        <v>21</v>
      </c>
    </row>
    <row r="15" spans="1:3" x14ac:dyDescent="0.25">
      <c r="A15" s="25" t="s">
        <v>45</v>
      </c>
    </row>
    <row r="16" spans="1:3" x14ac:dyDescent="0.25">
      <c r="A16" s="31" t="s">
        <v>59</v>
      </c>
      <c r="B16" s="27">
        <v>258</v>
      </c>
      <c r="C16" s="26">
        <v>7</v>
      </c>
    </row>
    <row r="17" spans="1:3" x14ac:dyDescent="0.25">
      <c r="A17" s="31" t="s">
        <v>60</v>
      </c>
      <c r="B17" s="27">
        <v>269</v>
      </c>
      <c r="C17" s="26">
        <v>11</v>
      </c>
    </row>
    <row r="18" spans="1:3" x14ac:dyDescent="0.25">
      <c r="A18" s="31" t="s">
        <v>61</v>
      </c>
      <c r="B18" s="27">
        <v>275</v>
      </c>
      <c r="C18" s="26">
        <v>6</v>
      </c>
    </row>
    <row r="19" spans="1:3" x14ac:dyDescent="0.25">
      <c r="A19" s="25" t="s">
        <v>62</v>
      </c>
      <c r="B19" s="27">
        <v>275</v>
      </c>
      <c r="C19" s="26">
        <v>24</v>
      </c>
    </row>
    <row r="20" spans="1:3" x14ac:dyDescent="0.25">
      <c r="A20" s="25" t="s">
        <v>46</v>
      </c>
    </row>
    <row r="21" spans="1:3" x14ac:dyDescent="0.25">
      <c r="A21" s="31" t="s">
        <v>63</v>
      </c>
      <c r="B21" s="27">
        <v>289</v>
      </c>
      <c r="C21" s="26">
        <v>14</v>
      </c>
    </row>
    <row r="22" spans="1:3" x14ac:dyDescent="0.25">
      <c r="A22" s="31" t="s">
        <v>64</v>
      </c>
      <c r="B22" s="27">
        <v>291</v>
      </c>
      <c r="C22" s="26">
        <v>9</v>
      </c>
    </row>
    <row r="23" spans="1:3" x14ac:dyDescent="0.25">
      <c r="A23" s="31" t="s">
        <v>65</v>
      </c>
      <c r="B23" s="27">
        <v>300</v>
      </c>
      <c r="C23" s="26">
        <v>7</v>
      </c>
    </row>
    <row r="24" spans="1:3" x14ac:dyDescent="0.25">
      <c r="A24" s="25" t="s">
        <v>66</v>
      </c>
      <c r="B24" s="27">
        <v>300</v>
      </c>
      <c r="C24" s="26">
        <v>30</v>
      </c>
    </row>
    <row r="25" spans="1:3" x14ac:dyDescent="0.25">
      <c r="A25" s="24" t="s">
        <v>47</v>
      </c>
      <c r="B25" s="27">
        <v>300</v>
      </c>
      <c r="C25" s="26">
        <v>78</v>
      </c>
    </row>
    <row r="26" spans="1:3" x14ac:dyDescent="0.25">
      <c r="A26" s="24" t="s">
        <v>20</v>
      </c>
    </row>
    <row r="27" spans="1:3" x14ac:dyDescent="0.25">
      <c r="A27" s="25" t="s">
        <v>43</v>
      </c>
    </row>
    <row r="28" spans="1:3" x14ac:dyDescent="0.25">
      <c r="A28" s="31" t="s">
        <v>51</v>
      </c>
      <c r="B28" s="27">
        <v>312</v>
      </c>
      <c r="C28" s="26">
        <v>10</v>
      </c>
    </row>
    <row r="29" spans="1:3" x14ac:dyDescent="0.25">
      <c r="A29" s="31" t="s">
        <v>52</v>
      </c>
      <c r="B29" s="27">
        <v>322</v>
      </c>
      <c r="C29" s="26">
        <v>9</v>
      </c>
    </row>
    <row r="30" spans="1:3" x14ac:dyDescent="0.25">
      <c r="A30" s="31" t="s">
        <v>53</v>
      </c>
      <c r="B30" s="27">
        <v>338</v>
      </c>
      <c r="C30" s="26">
        <v>18</v>
      </c>
    </row>
    <row r="31" spans="1:3" x14ac:dyDescent="0.25">
      <c r="A31" s="25" t="s">
        <v>54</v>
      </c>
      <c r="B31" s="27">
        <v>338</v>
      </c>
      <c r="C31" s="26">
        <v>37</v>
      </c>
    </row>
    <row r="32" spans="1:3" x14ac:dyDescent="0.25">
      <c r="A32" s="25" t="s">
        <v>44</v>
      </c>
    </row>
    <row r="33" spans="1:3" x14ac:dyDescent="0.25">
      <c r="A33" s="31" t="s">
        <v>55</v>
      </c>
      <c r="B33" s="27">
        <v>343</v>
      </c>
      <c r="C33" s="26">
        <v>8</v>
      </c>
    </row>
    <row r="34" spans="1:3" x14ac:dyDescent="0.25">
      <c r="A34" s="31" t="s">
        <v>56</v>
      </c>
      <c r="B34" s="27">
        <v>351</v>
      </c>
      <c r="C34" s="26">
        <v>7</v>
      </c>
    </row>
    <row r="35" spans="1:3" x14ac:dyDescent="0.25">
      <c r="A35" s="31" t="s">
        <v>57</v>
      </c>
      <c r="B35" s="27">
        <v>361</v>
      </c>
      <c r="C35" s="26">
        <v>7</v>
      </c>
    </row>
    <row r="36" spans="1:3" x14ac:dyDescent="0.25">
      <c r="A36" s="25" t="s">
        <v>58</v>
      </c>
      <c r="B36" s="27">
        <v>361</v>
      </c>
      <c r="C36" s="26">
        <v>22</v>
      </c>
    </row>
    <row r="37" spans="1:3" x14ac:dyDescent="0.25">
      <c r="A37" s="25" t="s">
        <v>45</v>
      </c>
    </row>
    <row r="38" spans="1:3" x14ac:dyDescent="0.25">
      <c r="A38" s="31" t="s">
        <v>59</v>
      </c>
      <c r="B38" s="27">
        <v>370</v>
      </c>
      <c r="C38" s="26">
        <v>8</v>
      </c>
    </row>
    <row r="39" spans="1:3" x14ac:dyDescent="0.25">
      <c r="A39" s="31" t="s">
        <v>60</v>
      </c>
      <c r="B39" s="27">
        <v>386</v>
      </c>
      <c r="C39" s="26">
        <v>18</v>
      </c>
    </row>
    <row r="40" spans="1:3" x14ac:dyDescent="0.25">
      <c r="A40" s="31" t="s">
        <v>61</v>
      </c>
      <c r="B40" s="27">
        <v>403</v>
      </c>
      <c r="C40" s="26">
        <v>21</v>
      </c>
    </row>
    <row r="41" spans="1:3" x14ac:dyDescent="0.25">
      <c r="A41" s="25" t="s">
        <v>62</v>
      </c>
      <c r="B41" s="27">
        <v>403</v>
      </c>
      <c r="C41" s="26">
        <v>47</v>
      </c>
    </row>
    <row r="42" spans="1:3" x14ac:dyDescent="0.25">
      <c r="A42" s="25" t="s">
        <v>46</v>
      </c>
    </row>
    <row r="43" spans="1:3" x14ac:dyDescent="0.25">
      <c r="A43" s="31" t="s">
        <v>63</v>
      </c>
      <c r="B43" s="27">
        <v>426</v>
      </c>
      <c r="C43" s="26">
        <v>24</v>
      </c>
    </row>
    <row r="44" spans="1:3" x14ac:dyDescent="0.25">
      <c r="A44" s="31" t="s">
        <v>64</v>
      </c>
      <c r="B44" s="27">
        <v>453</v>
      </c>
      <c r="C44" s="26">
        <v>33</v>
      </c>
    </row>
    <row r="45" spans="1:3" x14ac:dyDescent="0.25">
      <c r="A45" s="31" t="s">
        <v>65</v>
      </c>
      <c r="B45" s="27">
        <v>467</v>
      </c>
      <c r="C45" s="26">
        <v>17</v>
      </c>
    </row>
    <row r="46" spans="1:3" x14ac:dyDescent="0.25">
      <c r="A46" s="25" t="s">
        <v>66</v>
      </c>
      <c r="B46" s="27">
        <v>467</v>
      </c>
      <c r="C46" s="26">
        <v>74</v>
      </c>
    </row>
    <row r="47" spans="1:3" x14ac:dyDescent="0.25">
      <c r="A47" s="24" t="s">
        <v>48</v>
      </c>
      <c r="B47" s="27">
        <v>467</v>
      </c>
      <c r="C47" s="26">
        <v>180</v>
      </c>
    </row>
    <row r="48" spans="1:3" x14ac:dyDescent="0.25">
      <c r="A48" s="24" t="s">
        <v>21</v>
      </c>
    </row>
    <row r="49" spans="1:3" x14ac:dyDescent="0.25">
      <c r="A49" s="25" t="s">
        <v>43</v>
      </c>
    </row>
    <row r="50" spans="1:3" x14ac:dyDescent="0.25">
      <c r="A50" s="31" t="s">
        <v>51</v>
      </c>
      <c r="B50" s="27">
        <v>455</v>
      </c>
      <c r="C50" s="26">
        <v>18</v>
      </c>
    </row>
    <row r="51" spans="1:3" x14ac:dyDescent="0.25">
      <c r="A51" s="31" t="s">
        <v>52</v>
      </c>
      <c r="B51" s="27">
        <v>454</v>
      </c>
      <c r="C51" s="26">
        <v>27</v>
      </c>
    </row>
    <row r="52" spans="1:3" x14ac:dyDescent="0.25">
      <c r="A52" s="31" t="s">
        <v>53</v>
      </c>
      <c r="B52" s="27">
        <v>449</v>
      </c>
      <c r="C52" s="26">
        <v>21</v>
      </c>
    </row>
    <row r="53" spans="1:3" x14ac:dyDescent="0.25">
      <c r="A53" s="25" t="s">
        <v>54</v>
      </c>
      <c r="B53" s="27">
        <v>449</v>
      </c>
      <c r="C53" s="26">
        <v>66</v>
      </c>
    </row>
    <row r="54" spans="1:3" x14ac:dyDescent="0.25">
      <c r="A54" s="25" t="s">
        <v>44</v>
      </c>
    </row>
    <row r="55" spans="1:3" x14ac:dyDescent="0.25">
      <c r="A55" s="31" t="s">
        <v>55</v>
      </c>
      <c r="B55" s="27">
        <v>448</v>
      </c>
      <c r="C55" s="26">
        <v>31</v>
      </c>
    </row>
    <row r="56" spans="1:3" x14ac:dyDescent="0.25">
      <c r="A56" s="31" t="s">
        <v>56</v>
      </c>
      <c r="B56" s="27">
        <v>454</v>
      </c>
      <c r="C56" s="26">
        <v>47</v>
      </c>
    </row>
    <row r="57" spans="1:3" x14ac:dyDescent="0.25">
      <c r="A57" s="31" t="s">
        <v>57</v>
      </c>
      <c r="B57" s="27">
        <v>458</v>
      </c>
      <c r="C57" s="26">
        <v>36</v>
      </c>
    </row>
    <row r="58" spans="1:3" x14ac:dyDescent="0.25">
      <c r="A58" s="25" t="s">
        <v>58</v>
      </c>
      <c r="B58" s="27">
        <v>458</v>
      </c>
      <c r="C58" s="26">
        <v>114</v>
      </c>
    </row>
    <row r="59" spans="1:3" x14ac:dyDescent="0.25">
      <c r="A59" s="25" t="s">
        <v>45</v>
      </c>
    </row>
    <row r="60" spans="1:3" x14ac:dyDescent="0.25">
      <c r="A60" s="31" t="s">
        <v>59</v>
      </c>
      <c r="B60" s="27">
        <v>462</v>
      </c>
      <c r="C60" s="26">
        <v>53</v>
      </c>
    </row>
    <row r="61" spans="1:3" x14ac:dyDescent="0.25">
      <c r="A61" s="31" t="s">
        <v>60</v>
      </c>
      <c r="B61" s="27">
        <v>488</v>
      </c>
      <c r="C61" s="26">
        <v>76</v>
      </c>
    </row>
    <row r="62" spans="1:3" x14ac:dyDescent="0.25">
      <c r="A62" s="31" t="s">
        <v>61</v>
      </c>
      <c r="B62" s="27">
        <v>494</v>
      </c>
      <c r="C62" s="26">
        <v>47</v>
      </c>
    </row>
    <row r="63" spans="1:3" x14ac:dyDescent="0.25">
      <c r="A63" s="25" t="s">
        <v>62</v>
      </c>
      <c r="B63" s="27">
        <v>494</v>
      </c>
      <c r="C63" s="26">
        <v>176</v>
      </c>
    </row>
    <row r="64" spans="1:3" x14ac:dyDescent="0.25">
      <c r="A64" s="25" t="s">
        <v>46</v>
      </c>
    </row>
    <row r="65" spans="1:3" x14ac:dyDescent="0.25">
      <c r="A65" s="31" t="s">
        <v>63</v>
      </c>
      <c r="B65" s="27">
        <v>504</v>
      </c>
      <c r="C65" s="26">
        <v>65</v>
      </c>
    </row>
    <row r="66" spans="1:3" x14ac:dyDescent="0.25">
      <c r="A66" s="31" t="s">
        <v>64</v>
      </c>
      <c r="B66" s="27">
        <v>517</v>
      </c>
      <c r="C66" s="26">
        <v>55</v>
      </c>
    </row>
    <row r="67" spans="1:3" x14ac:dyDescent="0.25">
      <c r="A67" s="31" t="s">
        <v>65</v>
      </c>
      <c r="B67" s="27">
        <v>505</v>
      </c>
      <c r="C67" s="26">
        <v>10</v>
      </c>
    </row>
    <row r="68" spans="1:3" x14ac:dyDescent="0.25">
      <c r="A68" s="25" t="s">
        <v>66</v>
      </c>
      <c r="B68" s="27">
        <v>505</v>
      </c>
      <c r="C68" s="26">
        <v>130</v>
      </c>
    </row>
    <row r="69" spans="1:3" x14ac:dyDescent="0.25">
      <c r="A69" s="24" t="s">
        <v>49</v>
      </c>
      <c r="B69" s="27">
        <v>505</v>
      </c>
      <c r="C69" s="26">
        <v>486</v>
      </c>
    </row>
    <row r="70" spans="1:3" x14ac:dyDescent="0.25">
      <c r="A70" s="24" t="s">
        <v>22</v>
      </c>
    </row>
    <row r="71" spans="1:3" x14ac:dyDescent="0.25">
      <c r="A71" s="25" t="s">
        <v>43</v>
      </c>
    </row>
    <row r="72" spans="1:3" x14ac:dyDescent="0.25">
      <c r="A72" s="31" t="s">
        <v>51</v>
      </c>
      <c r="B72" s="27">
        <v>506</v>
      </c>
      <c r="C72" s="26">
        <v>39</v>
      </c>
    </row>
    <row r="73" spans="1:3" x14ac:dyDescent="0.25">
      <c r="A73" s="31" t="s">
        <v>52</v>
      </c>
      <c r="B73" s="27">
        <v>505</v>
      </c>
      <c r="C73" s="26">
        <v>34</v>
      </c>
    </row>
    <row r="74" spans="1:3" x14ac:dyDescent="0.25">
      <c r="A74" s="31" t="s">
        <v>53</v>
      </c>
      <c r="B74" s="27">
        <v>525</v>
      </c>
      <c r="C74" s="26">
        <v>54</v>
      </c>
    </row>
    <row r="75" spans="1:3" x14ac:dyDescent="0.25">
      <c r="A75" s="25" t="s">
        <v>54</v>
      </c>
      <c r="B75" s="27">
        <v>525</v>
      </c>
      <c r="C75" s="26">
        <v>127</v>
      </c>
    </row>
    <row r="76" spans="1:3" x14ac:dyDescent="0.25">
      <c r="A76" s="25" t="s">
        <v>44</v>
      </c>
    </row>
    <row r="77" spans="1:3" x14ac:dyDescent="0.25">
      <c r="A77" s="31" t="s">
        <v>55</v>
      </c>
      <c r="B77" s="27">
        <v>537</v>
      </c>
      <c r="C77" s="26">
        <v>72</v>
      </c>
    </row>
    <row r="78" spans="1:3" x14ac:dyDescent="0.25">
      <c r="A78" s="31" t="s">
        <v>56</v>
      </c>
      <c r="B78" s="27">
        <v>571</v>
      </c>
      <c r="C78" s="26">
        <v>108</v>
      </c>
    </row>
    <row r="79" spans="1:3" x14ac:dyDescent="0.25">
      <c r="A79" s="31" t="s">
        <v>57</v>
      </c>
      <c r="B79" s="27">
        <v>633</v>
      </c>
      <c r="C79" s="26">
        <v>118</v>
      </c>
    </row>
    <row r="80" spans="1:3" x14ac:dyDescent="0.25">
      <c r="A80" s="25" t="s">
        <v>58</v>
      </c>
      <c r="B80" s="27">
        <v>633</v>
      </c>
      <c r="C80" s="26">
        <v>298</v>
      </c>
    </row>
    <row r="81" spans="1:3" x14ac:dyDescent="0.25">
      <c r="A81" s="25" t="s">
        <v>45</v>
      </c>
    </row>
    <row r="82" spans="1:3" x14ac:dyDescent="0.25">
      <c r="A82" s="31" t="s">
        <v>59</v>
      </c>
      <c r="B82" s="27">
        <v>635</v>
      </c>
      <c r="C82" s="26">
        <v>102</v>
      </c>
    </row>
    <row r="83" spans="1:3" x14ac:dyDescent="0.25">
      <c r="A83" s="31" t="s">
        <v>60</v>
      </c>
      <c r="B83" s="27">
        <v>634</v>
      </c>
      <c r="C83" s="26">
        <v>96</v>
      </c>
    </row>
    <row r="84" spans="1:3" x14ac:dyDescent="0.25">
      <c r="A84" s="31" t="s">
        <v>61</v>
      </c>
      <c r="B84" s="27">
        <v>648</v>
      </c>
      <c r="C84" s="26">
        <v>80</v>
      </c>
    </row>
    <row r="85" spans="1:3" x14ac:dyDescent="0.25">
      <c r="A85" s="25" t="s">
        <v>62</v>
      </c>
      <c r="B85" s="27">
        <v>648</v>
      </c>
      <c r="C85" s="26">
        <v>278</v>
      </c>
    </row>
    <row r="86" spans="1:3" x14ac:dyDescent="0.25">
      <c r="A86" s="25" t="s">
        <v>46</v>
      </c>
    </row>
    <row r="87" spans="1:3" x14ac:dyDescent="0.25">
      <c r="A87" s="31" t="s">
        <v>63</v>
      </c>
      <c r="B87" s="27">
        <v>658</v>
      </c>
      <c r="C87" s="26">
        <v>102</v>
      </c>
    </row>
    <row r="88" spans="1:3" x14ac:dyDescent="0.25">
      <c r="A88" s="31" t="s">
        <v>64</v>
      </c>
      <c r="B88" s="27">
        <v>657</v>
      </c>
      <c r="C88" s="26">
        <v>45</v>
      </c>
    </row>
    <row r="89" spans="1:3" x14ac:dyDescent="0.25">
      <c r="A89" s="31" t="s">
        <v>65</v>
      </c>
      <c r="B89" s="27">
        <v>650</v>
      </c>
      <c r="C89" s="26">
        <v>2</v>
      </c>
    </row>
    <row r="90" spans="1:3" x14ac:dyDescent="0.25">
      <c r="A90" s="25" t="s">
        <v>66</v>
      </c>
      <c r="B90" s="27">
        <v>650</v>
      </c>
      <c r="C90" s="26">
        <v>149</v>
      </c>
    </row>
    <row r="91" spans="1:3" x14ac:dyDescent="0.25">
      <c r="A91" s="24" t="s">
        <v>50</v>
      </c>
      <c r="B91" s="27">
        <v>650</v>
      </c>
      <c r="C91" s="26">
        <v>852</v>
      </c>
    </row>
    <row r="92" spans="1:3" x14ac:dyDescent="0.25">
      <c r="A92" s="24" t="s">
        <v>11</v>
      </c>
      <c r="B92" s="27">
        <v>650</v>
      </c>
      <c r="C92" s="26">
        <v>1596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 2 0 2 0 - 0 6 - 0 8 T 0 9 : 0 9 : 1 4 . 1 6 8 9 9 6 + 1 0 : 0 0 < / L a s t P r o c e s s e d T i m e > < / D a t a M o d e l i n g S a n d b o x . S e r i a l i z e d S a n d b o x E r r o r C a c h e > ] ] > < / C u s t o m C o n t e n t > < / G e m i n i > 
</file>

<file path=customXml/item10.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P o w e r P i v o t V e r s i o n " > < C u s t o m C o n t e n t > < ! [ C D A T A [ 2 0 1 5 . 1 3 0 . 8 0 0 . 1 3 2 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H R   D a t a _ a 3 c a b 3 5 d - b 5 4 f - 4 a a f - 9 8 f 7 - 9 5 8 6 2 7 e c 7 7 8 b ] ] > < / C u s t o m C o n t e n t > < / G e m i n i > 
</file>

<file path=customXml/item17.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2.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0.xml>��< ? x m l   v e r s i o n = " 1 . 0 "   e n c o d i n g = " U T F - 1 6 " ? > < G e m i n i   x m l n s = " h t t p : / / g e m i n i / p i v o t c u s t o m i z a t i o n / S h o w H i d d e n " > < C u s t o m C o n t e n t > < ! [ C D A T A [ T r u e ] ] > < / C u s t o m C o n t e n t > < / G e m i n i > 
</file>

<file path=customXml/item21.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2.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25.xml>��< ? x m l   v e r s i o n = " 1 . 0 "   e n c o d i n g = " U T F - 1 6 " ? > < G e m i n i   x m l n s = " h t t p : / / g e m i n i / p i v o t c u s t o m i z a t i o n / S a n d b o x N o n E m p t y " > < C u s t o m C o n t e n t > < ! [ C D A T A [ 1 ] ] > < / C u s t o m C o n t e n t > < / G e m i n i > 
</file>

<file path=customXml/item26.xml>��< ? x m l   v e r s i o n = " 1 . 0 "   e n c o d i n g = " U T F - 1 6 " ? > < G e m i n i   x m l n s = " h t t p : / / g e m i n i / p i v o t c u s t o m i z a t i o n / M a n u a l C a l c M o d e " > < C u s t o m C o n t e n t > < ! [ C D A T A [ F a l s e ] ] > < / 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8.xml>��< ? x m l   v e r s i o n = " 1 . 0 "   e n c o d i n g = " U T F - 1 6 " ? > < G e m i n i   x m l n s = " h t t p : / / g e m i n i / p i v o t c u s t o m i z a t i o n / S h o w I m p l i c i t M e a s u r e s " > < C u s t o m C o n t e n t > < ! [ C D A T A [ F a l s e ] ] > < / C u s t o m C o n t e n t > < / G e m i n i > 
</file>

<file path=customXml/item3.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4.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H R   D a t a _ a 3 c a b 3 5 d - b 5 4 f - 4 a a f - 9 8 f 7 - 9 5 8 6 2 7 e c 7 7 8 b ] ] > < / C u s t o m C o n t e n t > < / G e m i n i > 
</file>

<file path=customXml/item9.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3B4F7FA-C2A9-40C3-9978-3C4E9FB1CE04}">
  <ds:schemaRefs>
    <ds:schemaRef ds:uri="http://gemini/pivotcustomization/ErrorCache"/>
  </ds:schemaRefs>
</ds:datastoreItem>
</file>

<file path=customXml/itemProps10.xml><?xml version="1.0" encoding="utf-8"?>
<ds:datastoreItem xmlns:ds="http://schemas.openxmlformats.org/officeDocument/2006/customXml" ds:itemID="{8C220F06-7210-40FC-9199-A92865A21BE1}">
  <ds:schemaRefs>
    <ds:schemaRef ds:uri="http://gemini/pivotcustomization/0138ae22-772c-481c-9f72-b1b7d9c1d192"/>
  </ds:schemaRefs>
</ds:datastoreItem>
</file>

<file path=customXml/itemProps11.xml><?xml version="1.0" encoding="utf-8"?>
<ds:datastoreItem xmlns:ds="http://schemas.openxmlformats.org/officeDocument/2006/customXml" ds:itemID="{902AA74B-7DA7-4F15-B8CB-64B3953383A6}">
  <ds:schemaRefs>
    <ds:schemaRef ds:uri="http://gemini/pivotcustomization/PowerPivotVersion"/>
  </ds:schemaRefs>
</ds:datastoreItem>
</file>

<file path=customXml/itemProps12.xml><?xml version="1.0" encoding="utf-8"?>
<ds:datastoreItem xmlns:ds="http://schemas.openxmlformats.org/officeDocument/2006/customXml" ds:itemID="{42B26456-8142-4B7A-9136-D08B25860C21}">
  <ds:schemaRefs>
    <ds:schemaRef ds:uri="http://gemini/pivotcustomization/RelationshipAutoDetectionEnabled"/>
  </ds:schemaRefs>
</ds:datastoreItem>
</file>

<file path=customXml/itemProps13.xml><?xml version="1.0" encoding="utf-8"?>
<ds:datastoreItem xmlns:ds="http://schemas.openxmlformats.org/officeDocument/2006/customXml" ds:itemID="{22F72BCD-3A0C-4879-8940-6ACADF2551DC}">
  <ds:schemaRefs>
    <ds:schemaRef ds:uri="http://gemini/pivotcustomization/Diagrams"/>
  </ds:schemaRefs>
</ds:datastoreItem>
</file>

<file path=customXml/itemProps14.xml><?xml version="1.0" encoding="utf-8"?>
<ds:datastoreItem xmlns:ds="http://schemas.openxmlformats.org/officeDocument/2006/customXml" ds:itemID="{F04C927F-B405-4E40-9553-969A5C53C0B5}">
  <ds:schemaRefs>
    <ds:schemaRef ds:uri="http://gemini/pivotcustomization/TableWidget"/>
  </ds:schemaRefs>
</ds:datastoreItem>
</file>

<file path=customXml/itemProps15.xml><?xml version="1.0" encoding="utf-8"?>
<ds:datastoreItem xmlns:ds="http://schemas.openxmlformats.org/officeDocument/2006/customXml" ds:itemID="{F02E472D-16A1-462C-BF73-05678E21EDBB}">
  <ds:schemaRefs>
    <ds:schemaRef ds:uri="http://gemini/pivotcustomization/TableXML_HR Data_a3cab35d-b54f-4aaf-98f7-958627ec778b"/>
  </ds:schemaRefs>
</ds:datastoreItem>
</file>

<file path=customXml/itemProps16.xml><?xml version="1.0" encoding="utf-8"?>
<ds:datastoreItem xmlns:ds="http://schemas.openxmlformats.org/officeDocument/2006/customXml" ds:itemID="{55900AC9-F83D-4519-B2F6-D0AD247F59EE}">
  <ds:schemaRefs>
    <ds:schemaRef ds:uri="http://gemini/pivotcustomization/TableOrder"/>
  </ds:schemaRefs>
</ds:datastoreItem>
</file>

<file path=customXml/itemProps17.xml><?xml version="1.0" encoding="utf-8"?>
<ds:datastoreItem xmlns:ds="http://schemas.openxmlformats.org/officeDocument/2006/customXml" ds:itemID="{0A4CF291-3EBC-41FE-A1B5-985E5299A7AF}">
  <ds:schemaRefs>
    <ds:schemaRef ds:uri="http://gemini/pivotcustomization/1c17fce6-975b-440b-a9e8-23bbd999d4dc"/>
  </ds:schemaRefs>
</ds:datastoreItem>
</file>

<file path=customXml/itemProps18.xml><?xml version="1.0" encoding="utf-8"?>
<ds:datastoreItem xmlns:ds="http://schemas.openxmlformats.org/officeDocument/2006/customXml" ds:itemID="{63A69F31-B23F-44A6-9ED7-18DD12185065}">
  <ds:schemaRefs>
    <ds:schemaRef ds:uri="http://gemini/pivotcustomization/LinkedTableUpdateMode"/>
  </ds:schemaRefs>
</ds:datastoreItem>
</file>

<file path=customXml/itemProps19.xml><?xml version="1.0" encoding="utf-8"?>
<ds:datastoreItem xmlns:ds="http://schemas.openxmlformats.org/officeDocument/2006/customXml" ds:itemID="{3E471582-2D64-4DB6-BC17-00C3EFD8C77E}">
  <ds:schemaRefs>
    <ds:schemaRef ds:uri="http://gemini/pivotcustomization/d3e90000-f77f-40fc-aaa0-db20eb84c5c3"/>
  </ds:schemaRefs>
</ds:datastoreItem>
</file>

<file path=customXml/itemProps2.xml><?xml version="1.0" encoding="utf-8"?>
<ds:datastoreItem xmlns:ds="http://schemas.openxmlformats.org/officeDocument/2006/customXml" ds:itemID="{41B4BA89-3F3E-4EA0-B8DC-BEB59AC0E60E}">
  <ds:schemaRefs>
    <ds:schemaRef ds:uri="http://gemini/pivotcustomization/d2b62eb2-e461-4942-99e9-2e93d1aba396"/>
  </ds:schemaRefs>
</ds:datastoreItem>
</file>

<file path=customXml/itemProps20.xml><?xml version="1.0" encoding="utf-8"?>
<ds:datastoreItem xmlns:ds="http://schemas.openxmlformats.org/officeDocument/2006/customXml" ds:itemID="{005B08CA-B65E-481F-B1B4-71BB48C15B00}">
  <ds:schemaRefs>
    <ds:schemaRef ds:uri="http://gemini/pivotcustomization/ShowHidden"/>
  </ds:schemaRefs>
</ds:datastoreItem>
</file>

<file path=customXml/itemProps21.xml><?xml version="1.0" encoding="utf-8"?>
<ds:datastoreItem xmlns:ds="http://schemas.openxmlformats.org/officeDocument/2006/customXml" ds:itemID="{4E2B5294-C2E1-4171-A7FA-264EE9C6E5B2}">
  <ds:schemaRefs>
    <ds:schemaRef ds:uri="http://gemini/pivotcustomization/95e2309d-322e-46cf-b5d1-1996dc75e3f0"/>
  </ds:schemaRefs>
</ds:datastoreItem>
</file>

<file path=customXml/itemProps22.xml><?xml version="1.0" encoding="utf-8"?>
<ds:datastoreItem xmlns:ds="http://schemas.openxmlformats.org/officeDocument/2006/customXml" ds:itemID="{A8946CF4-17AE-4019-97D8-12D19ADE930F}">
  <ds:schemaRefs>
    <ds:schemaRef ds:uri="http://gemini/pivotcustomization/1a431422-237c-431d-996a-fb7182ff6e51"/>
  </ds:schemaRefs>
</ds:datastoreItem>
</file>

<file path=customXml/itemProps23.xml><?xml version="1.0" encoding="utf-8"?>
<ds:datastoreItem xmlns:ds="http://schemas.openxmlformats.org/officeDocument/2006/customXml" ds:itemID="{B63AA0E2-FBE6-4F87-AAE0-2F5661B52B26}">
  <ds:schemaRefs>
    <ds:schemaRef ds:uri="http://gemini/pivotcustomization/a9a806e1-d4d8-4836-a105-092b17606664"/>
  </ds:schemaRefs>
</ds:datastoreItem>
</file>

<file path=customXml/itemProps24.xml><?xml version="1.0" encoding="utf-8"?>
<ds:datastoreItem xmlns:ds="http://schemas.openxmlformats.org/officeDocument/2006/customXml" ds:itemID="{B653BBAE-DD54-4DE1-96BE-5D5F3ABABDC2}">
  <ds:schemaRefs>
    <ds:schemaRef ds:uri="http://schemas.microsoft.com/DataMashup"/>
  </ds:schemaRefs>
</ds:datastoreItem>
</file>

<file path=customXml/itemProps25.xml><?xml version="1.0" encoding="utf-8"?>
<ds:datastoreItem xmlns:ds="http://schemas.openxmlformats.org/officeDocument/2006/customXml" ds:itemID="{08B793FE-B8CE-45FC-8EF2-AC0E24ECA592}">
  <ds:schemaRefs>
    <ds:schemaRef ds:uri="http://gemini/pivotcustomization/SandboxNonEmpty"/>
  </ds:schemaRefs>
</ds:datastoreItem>
</file>

<file path=customXml/itemProps26.xml><?xml version="1.0" encoding="utf-8"?>
<ds:datastoreItem xmlns:ds="http://schemas.openxmlformats.org/officeDocument/2006/customXml" ds:itemID="{20BB6E0F-0EE3-4E72-A818-8D2266C59B4C}">
  <ds:schemaRefs>
    <ds:schemaRef ds:uri="http://gemini/pivotcustomization/ManualCalcMode"/>
  </ds:schemaRefs>
</ds:datastoreItem>
</file>

<file path=customXml/itemProps27.xml><?xml version="1.0" encoding="utf-8"?>
<ds:datastoreItem xmlns:ds="http://schemas.openxmlformats.org/officeDocument/2006/customXml" ds:itemID="{11A6D4A2-0A89-4314-8B59-1F3BDFBA1D32}">
  <ds:schemaRefs>
    <ds:schemaRef ds:uri="http://gemini/pivotcustomization/FormulaBarState"/>
  </ds:schemaRefs>
</ds:datastoreItem>
</file>

<file path=customXml/itemProps28.xml><?xml version="1.0" encoding="utf-8"?>
<ds:datastoreItem xmlns:ds="http://schemas.openxmlformats.org/officeDocument/2006/customXml" ds:itemID="{E1131996-D736-44B8-8635-96D677422178}">
  <ds:schemaRefs>
    <ds:schemaRef ds:uri="http://gemini/pivotcustomization/ShowImplicitMeasures"/>
  </ds:schemaRefs>
</ds:datastoreItem>
</file>

<file path=customXml/itemProps3.xml><?xml version="1.0" encoding="utf-8"?>
<ds:datastoreItem xmlns:ds="http://schemas.openxmlformats.org/officeDocument/2006/customXml" ds:itemID="{8A62504D-62A6-4C98-BF7A-A625A1491020}">
  <ds:schemaRefs>
    <ds:schemaRef ds:uri="http://gemini/pivotcustomization/f22a523e-307b-47d7-9349-3ff3fd9b9c0d"/>
  </ds:schemaRefs>
</ds:datastoreItem>
</file>

<file path=customXml/itemProps4.xml><?xml version="1.0" encoding="utf-8"?>
<ds:datastoreItem xmlns:ds="http://schemas.openxmlformats.org/officeDocument/2006/customXml" ds:itemID="{8C661CA7-BF89-42C4-960F-D4EF9A1A38AF}">
  <ds:schemaRefs>
    <ds:schemaRef ds:uri="http://gemini/pivotcustomization/934f50bd-a387-47bc-91e0-7d0e39e4b044"/>
  </ds:schemaRefs>
</ds:datastoreItem>
</file>

<file path=customXml/itemProps5.xml><?xml version="1.0" encoding="utf-8"?>
<ds:datastoreItem xmlns:ds="http://schemas.openxmlformats.org/officeDocument/2006/customXml" ds:itemID="{367935A3-F480-4E85-8382-F7FF8D10153A}">
  <ds:schemaRefs>
    <ds:schemaRef ds:uri="http://gemini/pivotcustomization/MeasureGridState"/>
  </ds:schemaRefs>
</ds:datastoreItem>
</file>

<file path=customXml/itemProps6.xml><?xml version="1.0" encoding="utf-8"?>
<ds:datastoreItem xmlns:ds="http://schemas.openxmlformats.org/officeDocument/2006/customXml" ds:itemID="{10B9FADA-1A69-451E-8BD7-15D93650B6F6}">
  <ds:schemaRefs>
    <ds:schemaRef ds:uri="http://gemini/pivotcustomization/cca477a5-fb00-4d91-954c-abd3e27003f5"/>
  </ds:schemaRefs>
</ds:datastoreItem>
</file>

<file path=customXml/itemProps7.xml><?xml version="1.0" encoding="utf-8"?>
<ds:datastoreItem xmlns:ds="http://schemas.openxmlformats.org/officeDocument/2006/customXml" ds:itemID="{41F81814-92DD-450F-8F5A-298DB2A777D2}">
  <ds:schemaRefs>
    <ds:schemaRef ds:uri="http://gemini/pivotcustomization/IsSandboxEmbedded"/>
  </ds:schemaRefs>
</ds:datastoreItem>
</file>

<file path=customXml/itemProps8.xml><?xml version="1.0" encoding="utf-8"?>
<ds:datastoreItem xmlns:ds="http://schemas.openxmlformats.org/officeDocument/2006/customXml" ds:itemID="{D2E30F30-10E6-4FDE-9BE6-1A89122D8B0D}">
  <ds:schemaRefs>
    <ds:schemaRef ds:uri="http://gemini/pivotcustomization/ClientWindowXML"/>
  </ds:schemaRefs>
</ds:datastoreItem>
</file>

<file path=customXml/itemProps9.xml><?xml version="1.0" encoding="utf-8"?>
<ds:datastoreItem xmlns:ds="http://schemas.openxmlformats.org/officeDocument/2006/customXml" ds:itemID="{616140CF-9148-4075-9269-65214E209800}">
  <ds:schemaRefs>
    <ds:schemaRef ds:uri="http://gemini/pivotcustomization/e9f99d41-4aca-45c4-ac55-9598557286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Actives Dashboard</vt:lpstr>
      <vt:lpstr>Headline</vt:lpstr>
      <vt:lpstr>Ethnicity</vt:lpstr>
      <vt:lpstr>Separations</vt:lpstr>
      <vt:lpstr>Term Reason</vt:lpstr>
      <vt:lpstr>Region</vt:lpstr>
      <vt:lpstr>Tenure</vt:lpstr>
      <vt:lpstr>Actives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Ákos Szekeres</cp:lastModifiedBy>
  <cp:revision/>
  <dcterms:created xsi:type="dcterms:W3CDTF">2019-02-14T03:48:08Z</dcterms:created>
  <dcterms:modified xsi:type="dcterms:W3CDTF">2022-10-15T19:28:14Z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251f5108-bfda-42f5-827c-d0365521a223</vt:lpwstr>
  </property>
  <property fmtid="{D5CDD505-2E9C-101B-9397-08002B2CF9AE}" pid="3" name="Workbook type">
    <vt:lpwstr>Custom</vt:lpwstr>
  </property>
  <property fmtid="{D5CDD505-2E9C-101B-9397-08002B2CF9AE}" pid="4" name="Workbook version">
    <vt:lpwstr>Custom</vt:lpwstr>
  </property>
</Properties>
</file>