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mc:AlternateContent xmlns:mc="http://schemas.openxmlformats.org/markup-compatibility/2006">
    <mc:Choice Requires="x15">
      <x15ac:absPath xmlns:x15ac="http://schemas.microsoft.com/office/spreadsheetml/2010/11/ac" url="C:\Users\szeke\My Drive\Github\Portfolio\"/>
    </mc:Choice>
  </mc:AlternateContent>
  <xr:revisionPtr revIDLastSave="0" documentId="13_ncr:1_{697F43D1-2724-4FEA-B246-A0E84C0D91D5}" xr6:coauthVersionLast="47" xr6:coauthVersionMax="47" xr10:uidLastSave="{00000000-0000-0000-0000-000000000000}"/>
  <bookViews>
    <workbookView xWindow="1830" yWindow="645" windowWidth="34755" windowHeight="19920" tabRatio="664"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G3" i="4"/>
  <c r="G5" i="4"/>
  <c r="N4" i="4"/>
  <c r="N3" i="4"/>
  <c r="G4" i="4"/>
  <c r="G2" i="4"/>
  <c r="G6" i="4"/>
  <c r="C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<sst xmlns="http://schemas.openxmlformats.org/spreadsheetml/2006/main" count="248" uniqueCount="54">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</sst>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Border="1" applyAlignment="1">
      <alignment vertical="center"/>
    </xf>
    <xf numFmtId="0" fontId="0" fillId="0" borderId="1" xfId="0" pivotButton="1" applyBorder="1" applyAlignment="1">
      <alignment horizontal="left" vertical="center"/>
    </xf>
    <xf numFmtId="0" fontId="0" fillId="0" borderId="1" xfId="0"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cellXfs>
  <cellStyles count="2">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70" formatCode="d/mm/yyyy"/>
    </dxf>
    <dxf>
      <numFmt numFmtId="170"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hu-HU"/>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Management 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hu-HU"/>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hu-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hu-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hu-H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hu-H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hu-H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85" workbookViewId="0">
      <pane ySplit="5" topLeftCell="A6" activePane="bottomLeft" state="frozen"/>
      <selection pane="bottomLeft" activeCell="AI23" sqref="AI23"/>
    </sheetView>
  </sheetViews>
  <sheetFormatPr defaultRowHeight="15" x14ac:dyDescent="0.25"/>
  <cols>
    <col min="1" max="1" width="10" customWidth="1"/>
    <col min="2" max="2" width="7.7109375" bestFit="1" customWidth="1"/>
    <col min="3" max="3" width="10.7109375" customWidth="1"/>
    <col min="4" max="4" width="12.140625" style="7" customWidth="1"/>
    <col min="5" max="5" width="11.42578125" style="6" bestFit="1" customWidth="1"/>
    <col min="6" max="6" width="11" style="7" bestFit="1" customWidth="1"/>
    <col min="7" max="7" width="13.28515625" style="6" bestFit="1" customWidth="1"/>
    <col min="8" max="8" width="10.85546875" style="13" bestFit="1" customWidth="1"/>
    <col min="9" max="9" width="10.85546875" style="3" bestFit="1" customWidth="1"/>
    <col min="10" max="10" width="10.7109375" style="3" bestFit="1" customWidth="1"/>
    <col min="11" max="28" width="7" bestFit="1" customWidth="1"/>
    <col min="29" max="36" width="7.140625" bestFit="1" customWidth="1"/>
  </cols>
  <sheetData>
    <row r="1" spans="1:53" ht="33.75" customHeight="1" x14ac:dyDescent="0.25">
      <c r="A1" s="30" t="s">
        <v>30</v>
      </c>
      <c r="B1" s="23"/>
      <c r="C1" s="23"/>
      <c r="D1" s="24"/>
      <c r="E1" s="25"/>
      <c r="F1" s="29" t="str">
        <f>TEXT(MIN(D6:D51),"d-mmm-yy")&amp;" to "&amp;TEXT(MAX(E6:E51),"d-mmm-yy")</f>
        <v>17-Feb-20 to 13-Mar-20</v>
      </c>
      <c r="G1" s="26"/>
      <c r="H1" s="26"/>
      <c r="I1" s="27"/>
      <c r="J1" s="28"/>
      <c r="K1" s="23"/>
      <c r="L1" s="23"/>
      <c r="M1" s="23"/>
      <c r="N1" s="23"/>
      <c r="O1" s="23"/>
      <c r="P1" s="23"/>
      <c r="Q1" s="33"/>
      <c r="R1" s="23"/>
      <c r="S1" s="33"/>
      <c r="T1" s="23"/>
      <c r="U1" s="23"/>
      <c r="V1" s="23"/>
      <c r="W1" s="23"/>
      <c r="X1" s="23"/>
      <c r="Y1" s="23"/>
      <c r="Z1" s="23"/>
      <c r="AA1" s="23"/>
      <c r="AB1" s="23"/>
      <c r="AC1" s="23"/>
      <c r="AD1" s="23"/>
      <c r="AE1" s="23"/>
      <c r="AF1" s="23"/>
      <c r="AG1" s="23"/>
      <c r="AH1" s="23"/>
      <c r="AI1" s="23"/>
      <c r="AJ1" s="23"/>
    </row>
    <row r="2" spans="1:53" ht="21.75" customHeight="1" x14ac:dyDescent="0.25"/>
    <row r="3" spans="1:53" ht="21.75" customHeight="1" x14ac:dyDescent="0.25">
      <c r="D3"/>
    </row>
    <row r="4" spans="1:53" ht="25.5" customHeight="1" x14ac:dyDescent="0.25">
      <c r="B4" s="19"/>
      <c r="F4" s="6"/>
      <c r="G4" s="13"/>
    </row>
    <row r="5" spans="1:53" s="9" customFormat="1" ht="21" customHeight="1" x14ac:dyDescent="0.25">
      <c r="A5" s="15" t="s">
        <v>0</v>
      </c>
      <c r="B5" s="15" t="s">
        <v>1</v>
      </c>
      <c r="C5" s="15" t="s">
        <v>23</v>
      </c>
      <c r="D5" s="16" t="s">
        <v>2</v>
      </c>
      <c r="E5" s="16" t="s">
        <v>24</v>
      </c>
      <c r="F5" s="16" t="s">
        <v>22</v>
      </c>
      <c r="G5" s="16" t="s">
        <v>27</v>
      </c>
      <c r="H5" s="15" t="s">
        <v>3</v>
      </c>
      <c r="I5" s="17" t="s">
        <v>28</v>
      </c>
      <c r="J5" s="17" t="s">
        <v>29</v>
      </c>
      <c r="K5" s="21" cm="1">
        <f t="array" ref="K5:AJ5">_xlfn.SEQUENCE(1,26,MIN(Table1[Start Date])+Workings!P2,1)</f>
        <v>43878</v>
      </c>
      <c r="L5" s="21">
        <v>43879</v>
      </c>
      <c r="M5" s="21">
        <v>43880</v>
      </c>
      <c r="N5" s="21">
        <v>43881</v>
      </c>
      <c r="O5" s="21">
        <v>43882</v>
      </c>
      <c r="P5" s="21">
        <v>43883</v>
      </c>
      <c r="Q5" s="21">
        <v>43884</v>
      </c>
      <c r="R5" s="21">
        <v>43885</v>
      </c>
      <c r="S5" s="21">
        <v>43886</v>
      </c>
      <c r="T5" s="21">
        <v>43887</v>
      </c>
      <c r="U5" s="21">
        <v>43888</v>
      </c>
      <c r="V5" s="21">
        <v>43889</v>
      </c>
      <c r="W5" s="21">
        <v>43890</v>
      </c>
      <c r="X5" s="21">
        <v>43891</v>
      </c>
      <c r="Y5" s="21">
        <v>43892</v>
      </c>
      <c r="Z5" s="21">
        <v>43893</v>
      </c>
      <c r="AA5" s="21">
        <v>43894</v>
      </c>
      <c r="AB5" s="21">
        <v>43895</v>
      </c>
      <c r="AC5" s="21">
        <v>43896</v>
      </c>
      <c r="AD5" s="21">
        <v>43897</v>
      </c>
      <c r="AE5" s="21">
        <v>43898</v>
      </c>
      <c r="AF5" s="21">
        <v>43899</v>
      </c>
      <c r="AG5" s="21">
        <v>43900</v>
      </c>
      <c r="AH5" s="21">
        <v>43901</v>
      </c>
      <c r="AI5" s="21">
        <v>43902</v>
      </c>
      <c r="AJ5" s="21">
        <v>43903</v>
      </c>
      <c r="AK5" s="12"/>
      <c r="AL5" s="12"/>
      <c r="AM5" s="12"/>
      <c r="AN5" s="12"/>
      <c r="AO5" s="12"/>
      <c r="AP5" s="12"/>
      <c r="AQ5" s="12"/>
      <c r="AR5" s="12"/>
      <c r="AS5" s="12"/>
      <c r="AT5" s="12"/>
      <c r="AU5" s="12"/>
      <c r="AV5" s="12"/>
      <c r="AW5" s="8"/>
      <c r="AX5" s="8"/>
      <c r="AY5" s="8"/>
      <c r="AZ5" s="8"/>
      <c r="BA5" s="8"/>
    </row>
    <row r="6" spans="1:53" x14ac:dyDescent="0.25">
      <c r="A6" t="s">
        <v>19</v>
      </c>
      <c r="B6" t="s">
        <v>4</v>
      </c>
      <c r="C6" t="s">
        <v>37</v>
      </c>
      <c r="D6" s="1">
        <v>43889</v>
      </c>
      <c r="E6" s="1">
        <v>43900</v>
      </c>
      <c r="F6" s="6">
        <v>8</v>
      </c>
      <c r="G6" s="11">
        <v>3</v>
      </c>
      <c r="H6" s="10">
        <v>0.375</v>
      </c>
      <c r="I6" s="3">
        <v>96000</v>
      </c>
      <c r="J6" s="3">
        <v>32256</v>
      </c>
    </row>
    <row r="7" spans="1:53" x14ac:dyDescent="0.25">
      <c r="B7" t="s">
        <v>5</v>
      </c>
      <c r="C7" t="s">
        <v>36</v>
      </c>
      <c r="D7" s="1">
        <v>43892</v>
      </c>
      <c r="E7" s="1">
        <v>43902</v>
      </c>
      <c r="F7" s="6">
        <v>9</v>
      </c>
      <c r="G7" s="11">
        <v>4</v>
      </c>
      <c r="H7" s="10">
        <v>0.44444444444444442</v>
      </c>
      <c r="I7" s="3">
        <v>513000</v>
      </c>
      <c r="J7" s="3">
        <v>226233</v>
      </c>
    </row>
    <row r="8" spans="1:53" x14ac:dyDescent="0.25">
      <c r="B8" t="s">
        <v>6</v>
      </c>
      <c r="C8" t="s">
        <v>21</v>
      </c>
      <c r="D8" s="1">
        <v>43881</v>
      </c>
      <c r="E8" s="1">
        <v>43887</v>
      </c>
      <c r="F8" s="6">
        <v>5</v>
      </c>
      <c r="G8" s="11">
        <v>3</v>
      </c>
      <c r="H8" s="10">
        <v>0.6</v>
      </c>
      <c r="I8" s="3">
        <v>616000</v>
      </c>
      <c r="J8" s="3">
        <v>401579</v>
      </c>
    </row>
    <row r="9" spans="1:53" x14ac:dyDescent="0.25">
      <c r="B9" t="s">
        <v>7</v>
      </c>
      <c r="C9" t="s">
        <v>35</v>
      </c>
      <c r="D9" s="1">
        <v>43880</v>
      </c>
      <c r="E9" s="1">
        <v>43882</v>
      </c>
      <c r="F9" s="6">
        <v>3</v>
      </c>
      <c r="G9" s="11">
        <v>3</v>
      </c>
      <c r="H9" s="10">
        <v>1</v>
      </c>
      <c r="I9" s="3">
        <v>817000</v>
      </c>
      <c r="J9" s="3">
        <v>807069</v>
      </c>
    </row>
    <row r="10" spans="1:53" x14ac:dyDescent="0.25">
      <c r="B10" t="s">
        <v>8</v>
      </c>
      <c r="C10" t="s">
        <v>20</v>
      </c>
      <c r="D10" s="1">
        <v>43882</v>
      </c>
      <c r="E10" s="1">
        <v>43892</v>
      </c>
      <c r="F10" s="6">
        <v>7</v>
      </c>
      <c r="G10" s="11">
        <v>3</v>
      </c>
      <c r="H10" s="10">
        <v>0.42857142857142855</v>
      </c>
      <c r="I10" s="3">
        <v>372000</v>
      </c>
      <c r="J10" s="3">
        <v>173166</v>
      </c>
    </row>
    <row r="11" spans="1:53" x14ac:dyDescent="0.25">
      <c r="B11" t="s">
        <v>9</v>
      </c>
      <c r="C11" t="s">
        <v>37</v>
      </c>
      <c r="D11" s="1">
        <v>43885</v>
      </c>
      <c r="E11" s="1">
        <v>43896</v>
      </c>
      <c r="F11" s="6">
        <v>10</v>
      </c>
      <c r="G11" s="11">
        <v>2</v>
      </c>
      <c r="H11" s="10">
        <v>0.2</v>
      </c>
      <c r="I11" s="3">
        <v>50000</v>
      </c>
      <c r="J11" s="3">
        <v>8400</v>
      </c>
    </row>
    <row r="12" spans="1:53" x14ac:dyDescent="0.25">
      <c r="B12" t="s">
        <v>10</v>
      </c>
      <c r="C12" t="s">
        <v>36</v>
      </c>
      <c r="D12" s="1">
        <v>43885</v>
      </c>
      <c r="E12" s="1">
        <v>43896</v>
      </c>
      <c r="F12" s="6">
        <v>10</v>
      </c>
      <c r="G12" s="11">
        <v>3</v>
      </c>
      <c r="H12" s="10">
        <v>0.3</v>
      </c>
      <c r="I12" s="3">
        <v>807000</v>
      </c>
      <c r="J12" s="3">
        <v>262679</v>
      </c>
    </row>
    <row r="13" spans="1:53" x14ac:dyDescent="0.25">
      <c r="B13" t="s">
        <v>11</v>
      </c>
      <c r="C13" t="s">
        <v>21</v>
      </c>
      <c r="D13" s="1">
        <v>43885</v>
      </c>
      <c r="E13" s="1">
        <v>43887</v>
      </c>
      <c r="F13" s="6">
        <v>3</v>
      </c>
      <c r="G13" s="11">
        <v>0</v>
      </c>
      <c r="H13" s="10">
        <v>0</v>
      </c>
      <c r="I13" s="3">
        <v>691000</v>
      </c>
      <c r="J13" s="3">
        <v>0</v>
      </c>
    </row>
    <row r="14" spans="1:53" x14ac:dyDescent="0.25">
      <c r="A14" t="s">
        <v>18</v>
      </c>
      <c r="B14" t="s">
        <v>4</v>
      </c>
      <c r="C14" t="s">
        <v>35</v>
      </c>
      <c r="D14" s="1">
        <v>43892</v>
      </c>
      <c r="E14" s="1">
        <v>43902</v>
      </c>
      <c r="F14" s="6">
        <v>9</v>
      </c>
      <c r="G14" s="11">
        <v>8</v>
      </c>
      <c r="H14" s="10">
        <v>0.88888888888888884</v>
      </c>
      <c r="I14" s="3">
        <v>787000</v>
      </c>
      <c r="J14" s="3">
        <v>727188</v>
      </c>
    </row>
    <row r="15" spans="1:53" x14ac:dyDescent="0.25">
      <c r="B15" t="s">
        <v>5</v>
      </c>
      <c r="C15" t="s">
        <v>20</v>
      </c>
      <c r="D15" s="1">
        <v>43892</v>
      </c>
      <c r="E15" s="1">
        <v>43903</v>
      </c>
      <c r="F15" s="6">
        <v>10</v>
      </c>
      <c r="G15" s="11">
        <v>2</v>
      </c>
      <c r="H15" s="10">
        <v>0.2</v>
      </c>
      <c r="I15" s="3">
        <v>228000</v>
      </c>
      <c r="J15" s="3">
        <v>47880</v>
      </c>
    </row>
    <row r="16" spans="1:53" x14ac:dyDescent="0.25">
      <c r="B16" t="s">
        <v>6</v>
      </c>
      <c r="C16" t="s">
        <v>37</v>
      </c>
      <c r="D16" s="1">
        <v>43878</v>
      </c>
      <c r="E16" s="1">
        <v>43881</v>
      </c>
      <c r="F16" s="6">
        <v>4</v>
      </c>
      <c r="G16" s="11">
        <v>0</v>
      </c>
      <c r="H16" s="10">
        <v>0</v>
      </c>
      <c r="I16" s="3">
        <v>147000</v>
      </c>
      <c r="J16" s="3">
        <v>0</v>
      </c>
    </row>
    <row r="17" spans="1:10" x14ac:dyDescent="0.25">
      <c r="B17" t="s">
        <v>7</v>
      </c>
      <c r="C17" t="s">
        <v>36</v>
      </c>
      <c r="D17" s="1">
        <v>43880</v>
      </c>
      <c r="E17" s="1">
        <v>43889</v>
      </c>
      <c r="F17" s="6">
        <v>8</v>
      </c>
      <c r="G17" s="11">
        <v>5</v>
      </c>
      <c r="H17" s="10">
        <v>0.625</v>
      </c>
      <c r="I17" s="3">
        <v>338000</v>
      </c>
      <c r="J17" s="3">
        <v>205123</v>
      </c>
    </row>
    <row r="18" spans="1:10" x14ac:dyDescent="0.25">
      <c r="B18" t="s">
        <v>8</v>
      </c>
      <c r="C18" t="s">
        <v>21</v>
      </c>
      <c r="D18" s="1">
        <v>43885</v>
      </c>
      <c r="E18" s="1">
        <v>43896</v>
      </c>
      <c r="F18" s="6">
        <v>10</v>
      </c>
      <c r="G18" s="11">
        <v>3</v>
      </c>
      <c r="H18" s="10">
        <v>0.3</v>
      </c>
      <c r="I18" s="3">
        <v>857000</v>
      </c>
      <c r="J18" s="3">
        <v>305949</v>
      </c>
    </row>
    <row r="19" spans="1:10" x14ac:dyDescent="0.25">
      <c r="B19" t="s">
        <v>9</v>
      </c>
      <c r="C19" t="s">
        <v>35</v>
      </c>
      <c r="D19" s="1">
        <v>43886</v>
      </c>
      <c r="E19" s="1">
        <v>43893</v>
      </c>
      <c r="F19" s="6">
        <v>6</v>
      </c>
      <c r="G19" s="11">
        <v>3</v>
      </c>
      <c r="H19" s="10">
        <v>0.5</v>
      </c>
      <c r="I19" s="3">
        <v>602000</v>
      </c>
      <c r="J19" s="3">
        <v>322371</v>
      </c>
    </row>
    <row r="20" spans="1:10" x14ac:dyDescent="0.25">
      <c r="B20" t="s">
        <v>10</v>
      </c>
      <c r="C20" t="s">
        <v>20</v>
      </c>
      <c r="D20" s="1">
        <v>43886</v>
      </c>
      <c r="E20" s="1">
        <v>43889</v>
      </c>
      <c r="F20" s="6">
        <v>4</v>
      </c>
      <c r="G20" s="11">
        <v>2</v>
      </c>
      <c r="H20" s="10">
        <v>0.5</v>
      </c>
      <c r="I20" s="3">
        <v>990000</v>
      </c>
      <c r="J20" s="3">
        <v>451440</v>
      </c>
    </row>
    <row r="21" spans="1:10" x14ac:dyDescent="0.25">
      <c r="A21" t="s">
        <v>15</v>
      </c>
      <c r="B21" t="s">
        <v>4</v>
      </c>
      <c r="C21" t="s">
        <v>35</v>
      </c>
      <c r="D21" s="1">
        <v>43878</v>
      </c>
      <c r="E21" s="1">
        <v>43882</v>
      </c>
      <c r="F21" s="6">
        <v>5</v>
      </c>
      <c r="G21" s="11">
        <v>2</v>
      </c>
      <c r="H21" s="10">
        <v>0.4</v>
      </c>
      <c r="I21" s="3">
        <v>218000</v>
      </c>
      <c r="J21" s="3">
        <v>97337</v>
      </c>
    </row>
    <row r="22" spans="1:10" x14ac:dyDescent="0.25">
      <c r="B22" t="s">
        <v>5</v>
      </c>
      <c r="C22" t="s">
        <v>20</v>
      </c>
      <c r="D22" s="1">
        <v>43878</v>
      </c>
      <c r="E22" s="1">
        <v>43885</v>
      </c>
      <c r="F22" s="6">
        <v>6</v>
      </c>
      <c r="G22" s="11">
        <v>3</v>
      </c>
      <c r="H22" s="10">
        <v>0.5</v>
      </c>
      <c r="I22" s="3">
        <v>393000</v>
      </c>
      <c r="J22" s="3">
        <v>177440</v>
      </c>
    </row>
    <row r="23" spans="1:10" x14ac:dyDescent="0.25">
      <c r="B23" t="s">
        <v>6</v>
      </c>
      <c r="C23" t="s">
        <v>37</v>
      </c>
      <c r="D23" s="1">
        <v>43879</v>
      </c>
      <c r="E23" s="1">
        <v>43892</v>
      </c>
      <c r="F23" s="6">
        <v>10</v>
      </c>
      <c r="G23" s="11">
        <v>4</v>
      </c>
      <c r="H23" s="10">
        <v>0.4</v>
      </c>
      <c r="I23" s="3">
        <v>86000</v>
      </c>
      <c r="J23" s="3">
        <v>31046</v>
      </c>
    </row>
    <row r="24" spans="1:10" x14ac:dyDescent="0.25">
      <c r="B24" t="s">
        <v>7</v>
      </c>
      <c r="C24" t="s">
        <v>36</v>
      </c>
      <c r="D24" s="1">
        <v>43882</v>
      </c>
      <c r="E24" s="1">
        <v>43894</v>
      </c>
      <c r="F24" s="6">
        <v>9</v>
      </c>
      <c r="G24" s="11">
        <v>3</v>
      </c>
      <c r="H24" s="10">
        <v>0.33333333333333331</v>
      </c>
      <c r="I24" s="3">
        <v>732000</v>
      </c>
      <c r="J24" s="3">
        <v>261324</v>
      </c>
    </row>
    <row r="25" spans="1:10" x14ac:dyDescent="0.25">
      <c r="B25" t="s">
        <v>8</v>
      </c>
      <c r="C25" t="s">
        <v>21</v>
      </c>
      <c r="D25" s="1">
        <v>43878</v>
      </c>
      <c r="E25" s="1">
        <v>43881</v>
      </c>
      <c r="F25" s="6">
        <v>4</v>
      </c>
      <c r="G25" s="11">
        <v>1</v>
      </c>
      <c r="H25" s="10">
        <v>0.25</v>
      </c>
      <c r="I25" s="3">
        <v>492000</v>
      </c>
      <c r="J25" s="3">
        <v>116850</v>
      </c>
    </row>
    <row r="26" spans="1:10" x14ac:dyDescent="0.25">
      <c r="B26" t="s">
        <v>9</v>
      </c>
      <c r="C26" t="s">
        <v>35</v>
      </c>
      <c r="D26" s="1">
        <v>43881</v>
      </c>
      <c r="E26" s="1">
        <v>43888</v>
      </c>
      <c r="F26" s="6">
        <v>6</v>
      </c>
      <c r="G26" s="11">
        <v>0</v>
      </c>
      <c r="H26" s="10">
        <v>0</v>
      </c>
      <c r="I26" s="3">
        <v>188000</v>
      </c>
      <c r="J26" s="3">
        <v>0</v>
      </c>
    </row>
    <row r="27" spans="1:10" x14ac:dyDescent="0.25">
      <c r="B27" t="s">
        <v>10</v>
      </c>
      <c r="C27" t="s">
        <v>20</v>
      </c>
      <c r="D27" s="1">
        <v>43881</v>
      </c>
      <c r="E27" s="1">
        <v>43889</v>
      </c>
      <c r="F27" s="6">
        <v>7</v>
      </c>
      <c r="G27" s="11">
        <v>3</v>
      </c>
      <c r="H27" s="10">
        <v>0.42857142857142855</v>
      </c>
      <c r="I27" s="3">
        <v>180000</v>
      </c>
      <c r="J27" s="3">
        <v>79380</v>
      </c>
    </row>
    <row r="28" spans="1:10" x14ac:dyDescent="0.25">
      <c r="B28" t="s">
        <v>11</v>
      </c>
      <c r="C28" t="s">
        <v>37</v>
      </c>
      <c r="D28" s="1">
        <v>43885</v>
      </c>
      <c r="E28" s="1">
        <v>43889</v>
      </c>
      <c r="F28" s="6">
        <v>5</v>
      </c>
      <c r="G28" s="11">
        <v>2</v>
      </c>
      <c r="H28" s="10">
        <v>0.4</v>
      </c>
      <c r="I28" s="3">
        <v>582000</v>
      </c>
      <c r="J28" s="3">
        <v>195231</v>
      </c>
    </row>
    <row r="29" spans="1:10" x14ac:dyDescent="0.25">
      <c r="B29" t="s">
        <v>12</v>
      </c>
      <c r="C29" t="s">
        <v>36</v>
      </c>
      <c r="D29" s="1">
        <v>43885</v>
      </c>
      <c r="E29" s="1">
        <v>43895</v>
      </c>
      <c r="F29" s="6">
        <v>9</v>
      </c>
      <c r="G29" s="11">
        <v>1</v>
      </c>
      <c r="H29" s="10">
        <v>0.1111111111111111</v>
      </c>
      <c r="I29" s="3">
        <v>562000</v>
      </c>
      <c r="J29" s="3">
        <v>74746</v>
      </c>
    </row>
    <row r="30" spans="1:10" x14ac:dyDescent="0.25">
      <c r="B30" t="s">
        <v>53</v>
      </c>
      <c r="C30" t="s">
        <v>21</v>
      </c>
      <c r="D30" s="1">
        <v>43885</v>
      </c>
      <c r="E30" s="1">
        <v>43892</v>
      </c>
      <c r="F30" s="6">
        <v>6</v>
      </c>
      <c r="G30" s="11">
        <v>3</v>
      </c>
      <c r="H30" s="10">
        <v>0.5</v>
      </c>
      <c r="I30" s="3">
        <v>416000</v>
      </c>
      <c r="J30" s="3">
        <v>175015</v>
      </c>
    </row>
    <row r="31" spans="1:10" x14ac:dyDescent="0.25">
      <c r="A31" t="s">
        <v>16</v>
      </c>
      <c r="B31" t="s">
        <v>4</v>
      </c>
      <c r="C31" t="s">
        <v>35</v>
      </c>
      <c r="D31" s="1">
        <v>43879</v>
      </c>
      <c r="E31" s="1">
        <v>43887</v>
      </c>
      <c r="F31" s="6">
        <v>7</v>
      </c>
      <c r="G31" s="11">
        <v>7</v>
      </c>
      <c r="H31" s="10">
        <v>1</v>
      </c>
      <c r="I31" s="3">
        <v>293000</v>
      </c>
      <c r="J31" s="3">
        <v>273001</v>
      </c>
    </row>
    <row r="32" spans="1:10" x14ac:dyDescent="0.25">
      <c r="B32" t="s">
        <v>5</v>
      </c>
      <c r="C32" t="s">
        <v>20</v>
      </c>
      <c r="D32" s="1">
        <v>43878</v>
      </c>
      <c r="E32" s="1">
        <v>43888</v>
      </c>
      <c r="F32" s="6">
        <v>9</v>
      </c>
      <c r="G32" s="11">
        <v>4</v>
      </c>
      <c r="H32" s="10">
        <v>0.44444444444444442</v>
      </c>
      <c r="I32" s="3">
        <v>224000</v>
      </c>
      <c r="J32" s="3">
        <v>57910</v>
      </c>
    </row>
    <row r="33" spans="1:10" x14ac:dyDescent="0.25">
      <c r="B33" t="s">
        <v>6</v>
      </c>
      <c r="C33" t="s">
        <v>37</v>
      </c>
      <c r="D33" s="1">
        <v>43879</v>
      </c>
      <c r="E33" s="1">
        <v>43888</v>
      </c>
      <c r="F33" s="6">
        <v>8</v>
      </c>
      <c r="G33" s="11">
        <v>0</v>
      </c>
      <c r="H33" s="10">
        <v>0</v>
      </c>
      <c r="I33" s="3">
        <v>978000</v>
      </c>
      <c r="J33" s="3">
        <v>0</v>
      </c>
    </row>
    <row r="34" spans="1:10" x14ac:dyDescent="0.25">
      <c r="B34" t="s">
        <v>7</v>
      </c>
      <c r="C34" t="s">
        <v>36</v>
      </c>
      <c r="D34" s="1">
        <v>43881</v>
      </c>
      <c r="E34" s="1">
        <v>43889</v>
      </c>
      <c r="F34" s="6">
        <v>7</v>
      </c>
      <c r="G34" s="11">
        <v>3</v>
      </c>
      <c r="H34" s="10">
        <v>0.42857142857142855</v>
      </c>
      <c r="I34" s="3">
        <v>932000</v>
      </c>
      <c r="J34" s="3">
        <v>379157</v>
      </c>
    </row>
    <row r="35" spans="1:10" x14ac:dyDescent="0.25">
      <c r="B35" t="s">
        <v>8</v>
      </c>
      <c r="C35" t="s">
        <v>21</v>
      </c>
      <c r="D35" s="1">
        <v>43882</v>
      </c>
      <c r="E35" s="1">
        <v>43887</v>
      </c>
      <c r="F35" s="6">
        <v>4</v>
      </c>
      <c r="G35" s="11">
        <v>1</v>
      </c>
      <c r="H35" s="10">
        <v>0.25</v>
      </c>
      <c r="I35" s="3">
        <v>854000</v>
      </c>
      <c r="J35" s="3">
        <v>322812</v>
      </c>
    </row>
    <row r="36" spans="1:10" x14ac:dyDescent="0.25">
      <c r="B36" t="s">
        <v>9</v>
      </c>
      <c r="C36" t="s">
        <v>35</v>
      </c>
      <c r="D36" s="1">
        <v>43882</v>
      </c>
      <c r="E36" s="1">
        <v>43889</v>
      </c>
      <c r="F36" s="6">
        <v>6</v>
      </c>
      <c r="G36" s="11">
        <v>3</v>
      </c>
      <c r="H36" s="10">
        <v>0.5</v>
      </c>
      <c r="I36" s="3">
        <v>81000</v>
      </c>
      <c r="J36" s="3">
        <v>38461</v>
      </c>
    </row>
    <row r="37" spans="1:10" x14ac:dyDescent="0.25">
      <c r="B37" t="s">
        <v>10</v>
      </c>
      <c r="C37" t="s">
        <v>20</v>
      </c>
      <c r="D37" s="1">
        <v>43885</v>
      </c>
      <c r="E37" s="1">
        <v>43892</v>
      </c>
      <c r="F37" s="6">
        <v>6</v>
      </c>
      <c r="G37" s="11">
        <v>5</v>
      </c>
      <c r="H37" s="10">
        <v>0.83333333333333337</v>
      </c>
      <c r="I37" s="3">
        <v>169000</v>
      </c>
      <c r="J37" s="3">
        <v>136468</v>
      </c>
    </row>
    <row r="38" spans="1:10" x14ac:dyDescent="0.25">
      <c r="B38" t="s">
        <v>11</v>
      </c>
      <c r="C38" t="s">
        <v>37</v>
      </c>
      <c r="D38" s="1">
        <v>43886</v>
      </c>
      <c r="E38" s="1">
        <v>43889</v>
      </c>
      <c r="F38" s="6">
        <v>4</v>
      </c>
      <c r="G38" s="11">
        <v>1</v>
      </c>
      <c r="H38" s="10">
        <v>0.25</v>
      </c>
      <c r="I38" s="3">
        <v>61000</v>
      </c>
      <c r="J38" s="3">
        <v>12078</v>
      </c>
    </row>
    <row r="39" spans="1:10" x14ac:dyDescent="0.25">
      <c r="B39" t="s">
        <v>12</v>
      </c>
      <c r="C39" t="s">
        <v>36</v>
      </c>
      <c r="D39" s="1">
        <v>43888</v>
      </c>
      <c r="E39" s="1">
        <v>43896</v>
      </c>
      <c r="F39" s="6">
        <v>7</v>
      </c>
      <c r="G39" s="11">
        <v>3</v>
      </c>
      <c r="H39" s="10">
        <v>0.42857142857142855</v>
      </c>
      <c r="I39" s="3">
        <v>645000</v>
      </c>
      <c r="J39" s="3">
        <v>273048</v>
      </c>
    </row>
    <row r="40" spans="1:10" x14ac:dyDescent="0.25">
      <c r="B40" t="s">
        <v>53</v>
      </c>
      <c r="C40" t="s">
        <v>21</v>
      </c>
      <c r="D40" s="1">
        <v>43878</v>
      </c>
      <c r="E40" s="1">
        <v>43880</v>
      </c>
      <c r="F40" s="6">
        <v>3</v>
      </c>
      <c r="G40" s="11">
        <v>3</v>
      </c>
      <c r="H40" s="10">
        <v>1</v>
      </c>
      <c r="I40" s="3">
        <v>68000</v>
      </c>
      <c r="J40" s="3">
        <v>64987</v>
      </c>
    </row>
    <row r="41" spans="1:10" x14ac:dyDescent="0.25">
      <c r="A41" t="s">
        <v>17</v>
      </c>
      <c r="B41" t="s">
        <v>4</v>
      </c>
      <c r="C41" t="s">
        <v>35</v>
      </c>
      <c r="D41" s="1">
        <v>43878</v>
      </c>
      <c r="E41" s="1">
        <v>43889</v>
      </c>
      <c r="F41" s="6">
        <v>10</v>
      </c>
      <c r="G41" s="11">
        <v>5</v>
      </c>
      <c r="H41" s="10">
        <v>0.5</v>
      </c>
      <c r="I41" s="3">
        <v>839000</v>
      </c>
      <c r="J41" s="3">
        <v>406974</v>
      </c>
    </row>
    <row r="42" spans="1:10" x14ac:dyDescent="0.25">
      <c r="B42" t="s">
        <v>5</v>
      </c>
      <c r="C42" t="s">
        <v>20</v>
      </c>
      <c r="D42" s="1">
        <v>43882</v>
      </c>
      <c r="E42" s="1">
        <v>43888</v>
      </c>
      <c r="F42" s="6">
        <v>5</v>
      </c>
      <c r="G42" s="11">
        <v>4</v>
      </c>
      <c r="H42" s="10">
        <v>0.8</v>
      </c>
      <c r="I42" s="3">
        <v>729000</v>
      </c>
      <c r="J42" s="3">
        <v>487139</v>
      </c>
    </row>
    <row r="43" spans="1:10" x14ac:dyDescent="0.25">
      <c r="B43" t="s">
        <v>6</v>
      </c>
      <c r="C43" t="s">
        <v>37</v>
      </c>
      <c r="D43" s="1">
        <v>43885</v>
      </c>
      <c r="E43" s="1">
        <v>43893</v>
      </c>
      <c r="F43" s="6">
        <v>7</v>
      </c>
      <c r="G43" s="11">
        <v>3</v>
      </c>
      <c r="H43" s="10">
        <v>0.42857142857142855</v>
      </c>
      <c r="I43" s="3">
        <v>826000</v>
      </c>
      <c r="J43" s="3">
        <v>298186</v>
      </c>
    </row>
    <row r="44" spans="1:10" x14ac:dyDescent="0.25">
      <c r="B44" t="s">
        <v>7</v>
      </c>
      <c r="C44" t="s">
        <v>36</v>
      </c>
      <c r="D44" s="1">
        <v>43887</v>
      </c>
      <c r="E44" s="1">
        <v>43895</v>
      </c>
      <c r="F44" s="6">
        <v>7</v>
      </c>
      <c r="G44" s="11">
        <v>2</v>
      </c>
      <c r="H44" s="10">
        <v>0.2857142857142857</v>
      </c>
      <c r="I44" s="3">
        <v>895000</v>
      </c>
      <c r="J44" s="3">
        <v>280583</v>
      </c>
    </row>
    <row r="45" spans="1:10" x14ac:dyDescent="0.25">
      <c r="B45" t="s">
        <v>8</v>
      </c>
      <c r="C45" t="s">
        <v>21</v>
      </c>
      <c r="D45" s="1">
        <v>43889</v>
      </c>
      <c r="E45" s="1">
        <v>43893</v>
      </c>
      <c r="F45" s="6">
        <v>3</v>
      </c>
      <c r="G45" s="11">
        <v>2</v>
      </c>
      <c r="H45" s="10">
        <v>0.66666666666666663</v>
      </c>
      <c r="I45" s="3">
        <v>341000</v>
      </c>
      <c r="J45" s="3">
        <v>129785</v>
      </c>
    </row>
    <row r="46" spans="1:10" x14ac:dyDescent="0.25">
      <c r="A46" t="s">
        <v>26</v>
      </c>
      <c r="D46"/>
      <c r="E46"/>
      <c r="F46"/>
      <c r="G46"/>
      <c r="H46"/>
      <c r="I46" s="3">
        <v>19695000</v>
      </c>
      <c r="J46" s="3">
        <v>8340291</v>
      </c>
    </row>
    <row r="47" spans="1:10" x14ac:dyDescent="0.25">
      <c r="H47" s="14"/>
    </row>
    <row r="48" spans="1:10" x14ac:dyDescent="0.25">
      <c r="H48" s="14"/>
    </row>
    <row r="49" spans="8:8" x14ac:dyDescent="0.25">
      <c r="H49" s="14"/>
    </row>
    <row r="50" spans="8:8" x14ac:dyDescent="0.25">
      <c r="H50" s="14"/>
    </row>
    <row r="51" spans="8:8" x14ac:dyDescent="0.25">
      <c r="H51" s="14"/>
    </row>
    <row r="52" spans="8:8" x14ac:dyDescent="0.25">
      <c r="H52" s="14"/>
    </row>
    <row r="53" spans="8:8" x14ac:dyDescent="0.25">
      <c r="H53" s="14"/>
    </row>
    <row r="54" spans="8:8" x14ac:dyDescent="0.25">
      <c r="H54" s="14"/>
    </row>
    <row r="55" spans="8:8" x14ac:dyDescent="0.25">
      <c r="H55" s="14"/>
    </row>
    <row r="56" spans="8:8" x14ac:dyDescent="0.25">
      <c r="H56" s="14"/>
    </row>
    <row r="57" spans="8:8" x14ac:dyDescent="0.25">
      <c r="H57" s="14"/>
    </row>
    <row r="58" spans="8:8" x14ac:dyDescent="0.25">
      <c r="H58" s="14"/>
    </row>
    <row r="59" spans="8:8" x14ac:dyDescent="0.25">
      <c r="H59" s="14"/>
    </row>
    <row r="60" spans="8:8" x14ac:dyDescent="0.25">
      <c r="H60" s="14"/>
    </row>
    <row r="61" spans="8:8" x14ac:dyDescent="0.25">
      <c r="H61" s="14"/>
    </row>
    <row r="62" spans="8:8" x14ac:dyDescent="0.25">
      <c r="H62" s="14"/>
    </row>
    <row r="63" spans="8:8" x14ac:dyDescent="0.25">
      <c r="H63" s="14"/>
    </row>
    <row r="64" spans="8:8" x14ac:dyDescent="0.25">
      <c r="H64" s="14"/>
    </row>
    <row r="65" spans="8:8" x14ac:dyDescent="0.25">
      <c r="H65" s="14"/>
    </row>
    <row r="66" spans="8:8" x14ac:dyDescent="0.25">
      <c r="H66" s="14"/>
    </row>
    <row r="67" spans="8:8" x14ac:dyDescent="0.25">
      <c r="H67" s="14"/>
    </row>
    <row r="68" spans="8:8" x14ac:dyDescent="0.25">
      <c r="H68" s="14"/>
    </row>
    <row r="69" spans="8:8" x14ac:dyDescent="0.25">
      <c r="H69" s="14"/>
    </row>
    <row r="70" spans="8:8" x14ac:dyDescent="0.25">
      <c r="H70" s="14"/>
    </row>
    <row r="71" spans="8:8" x14ac:dyDescent="0.25">
      <c r="H71" s="14"/>
    </row>
    <row r="72" spans="8:8" x14ac:dyDescent="0.25">
      <c r="H72" s="14"/>
    </row>
    <row r="73" spans="8:8" x14ac:dyDescent="0.25">
      <c r="H73" s="14"/>
    </row>
    <row r="74" spans="8:8" x14ac:dyDescent="0.25">
      <c r="H74" s="14"/>
    </row>
    <row r="75" spans="8:8" x14ac:dyDescent="0.25">
      <c r="H75" s="14"/>
    </row>
    <row r="76" spans="8:8" x14ac:dyDescent="0.25">
      <c r="H76" s="14"/>
    </row>
    <row r="77" spans="8:8" x14ac:dyDescent="0.25">
      <c r="H77" s="14"/>
    </row>
    <row r="78" spans="8:8" x14ac:dyDescent="0.25">
      <c r="H78" s="14"/>
    </row>
    <row r="79" spans="8:8" x14ac:dyDescent="0.25">
      <c r="H79" s="14"/>
    </row>
    <row r="80" spans="8:8" x14ac:dyDescent="0.25">
      <c r="H80" s="14"/>
    </row>
    <row r="81" spans="8:8" x14ac:dyDescent="0.25">
      <c r="H81" s="14"/>
    </row>
    <row r="82" spans="8:8" x14ac:dyDescent="0.25">
      <c r="H82" s="14"/>
    </row>
    <row r="83" spans="8:8" x14ac:dyDescent="0.25">
      <c r="H83" s="14"/>
    </row>
    <row r="84" spans="8:8" x14ac:dyDescent="0.25">
      <c r="H84" s="14"/>
    </row>
    <row r="85" spans="8:8" x14ac:dyDescent="0.25">
      <c r="H85" s="14"/>
    </row>
  </sheetData>
  <conditionalFormatting sqref="K5:AQ5">
    <cfRule type="expression" dxfId="61" priority="8">
      <formula>K$5&lt;&gt;""</formula>
    </cfRule>
  </conditionalFormatting>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7" priority="6" stopIfTrue="1">
      <formula>AND(K$5&gt;=WORKDAY.INTL($D6,$G6,1),$H6=0,K$5&lt;=$E6)</formula>
    </cfRule>
    <cfRule type="expression" dxfId="56" priority="7">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 sqref="F3"/>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9" customFormat="1" ht="21" customHeight="1" x14ac:dyDescent="0.25">
      <c r="A1" s="37" t="s">
        <v>45</v>
      </c>
      <c r="B1" s="32"/>
      <c r="C1" s="32"/>
      <c r="E1" s="37" t="s">
        <v>44</v>
      </c>
      <c r="F1" s="32"/>
      <c r="G1" s="32"/>
      <c r="I1" s="37" t="s">
        <v>46</v>
      </c>
      <c r="J1" s="32"/>
      <c r="K1" s="32"/>
      <c r="L1" s="32"/>
      <c r="M1" s="32"/>
      <c r="N1" s="32"/>
      <c r="P1" s="38" t="s">
        <v>39</v>
      </c>
    </row>
    <row r="2" spans="1:16" x14ac:dyDescent="0.25">
      <c r="B2" t="s">
        <v>29</v>
      </c>
      <c r="C2" t="s">
        <v>28</v>
      </c>
      <c r="E2" s="5" t="s">
        <v>38</v>
      </c>
      <c r="F2" s="6">
        <f>COUNTIF(Dashboard!H6:H51,"="&amp;0)</f>
        <v>4</v>
      </c>
      <c r="G2" s="5" t="str">
        <f ca="1">_xlfn.FORMULATEXT(F2)</f>
        <v>=COUNTIF(Dashboard!H6:H51,"="&amp;0)</v>
      </c>
      <c r="I2" s="4" t="s">
        <v>31</v>
      </c>
      <c r="L2" s="18" t="s">
        <v>50</v>
      </c>
      <c r="M2" s="35" t="s">
        <v>40</v>
      </c>
      <c r="N2" s="36" t="s">
        <v>41</v>
      </c>
      <c r="P2">
        <v>0</v>
      </c>
    </row>
    <row r="3" spans="1:16" x14ac:dyDescent="0.25">
      <c r="A3" t="s">
        <v>51</v>
      </c>
      <c r="B3" s="22">
        <v>8340291</v>
      </c>
      <c r="C3" s="22">
        <v>19695000</v>
      </c>
      <c r="E3" s="5" t="s">
        <v>33</v>
      </c>
      <c r="F3" s="6">
        <f>COUNTIFS(Dashboard!H6:H51,"&lt;&gt;"&amp;0,Dashboard!H6:H51,"&lt;"&amp;1)</f>
        <v>33</v>
      </c>
      <c r="G3" s="5" t="str">
        <f ca="1">_xlfn.FORMULATEXT(F3)</f>
        <v>=COUNTIFS(Dashboard!H6:H51,"&lt;&gt;"&amp;0,Dashboard!H6:H51,"&lt;"&amp;1)</v>
      </c>
      <c r="I3" s="5" t="s">
        <v>43</v>
      </c>
      <c r="J3">
        <v>112</v>
      </c>
      <c r="L3" t="s">
        <v>49</v>
      </c>
      <c r="M3" s="34">
        <f>J3/$J$4</f>
        <v>0.42105263157894735</v>
      </c>
      <c r="N3" s="2" t="str">
        <f ca="1">_xlfn.FORMULATEXT(M3)</f>
        <v>=J3/$J$4</v>
      </c>
    </row>
    <row r="4" spans="1:16" x14ac:dyDescent="0.25">
      <c r="A4" t="s">
        <v>52</v>
      </c>
      <c r="B4" s="2">
        <f>GETPIVOTDATA("Actual ",$B$2)/GETPIVOTDATA("Budget ",$B$2)</f>
        <v>0.42347250571210965</v>
      </c>
      <c r="C4" s="2">
        <f>1-B4</f>
        <v>0.57652749428789041</v>
      </c>
      <c r="E4" t="s">
        <v>34</v>
      </c>
      <c r="F4" s="6">
        <f>COUNTIF(Dashboard!H6:H51,"="&amp;1)</f>
        <v>3</v>
      </c>
      <c r="G4" s="5" t="str">
        <f ca="1">_xlfn.FORMULATEXT(F4)</f>
        <v>=COUNTIF(Dashboard!H6:H51,"="&amp;1)</v>
      </c>
      <c r="I4" s="5" t="s">
        <v>48</v>
      </c>
      <c r="J4">
        <v>266</v>
      </c>
      <c r="L4" t="s">
        <v>47</v>
      </c>
      <c r="M4" s="34">
        <f>1-M3</f>
        <v>0.57894736842105265</v>
      </c>
      <c r="N4" s="2" t="str">
        <f ca="1">_xlfn.FORMULATEXT(M4)</f>
        <v>=1-M3</v>
      </c>
    </row>
    <row r="5" spans="1:16" x14ac:dyDescent="0.25">
      <c r="C5" t="str">
        <f ca="1">_xlfn.FORMULATEXT(C4)</f>
        <v>=1-B4</v>
      </c>
      <c r="D5" s="2"/>
      <c r="E5" t="s">
        <v>42</v>
      </c>
      <c r="F5" s="31">
        <f>F3+F2</f>
        <v>37</v>
      </c>
      <c r="G5" s="5" t="str">
        <f ca="1">_xlfn.FORMULATEXT(F5)</f>
        <v>=F3+F2</v>
      </c>
      <c r="L5" s="2"/>
      <c r="M5" s="2"/>
      <c r="N5" s="2"/>
    </row>
    <row r="6" spans="1:16" x14ac:dyDescent="0.25">
      <c r="E6" t="s">
        <v>32</v>
      </c>
      <c r="F6" s="6">
        <f>COUNTA(Dashboard!B6:B50)</f>
        <v>40</v>
      </c>
      <c r="G6" s="5" t="str">
        <f ca="1">_xlfn.FORMULATEXT(F6)</f>
        <v>=COUNTA(Dashboard!B6:B50)</v>
      </c>
    </row>
    <row r="11" spans="1:16" x14ac:dyDescent="0.25">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H3" sqref="H3"/>
    </sheetView>
  </sheetViews>
  <sheetFormatPr defaultRowHeight="15" x14ac:dyDescent="0.25"/>
  <cols>
    <col min="1" max="1" width="10" customWidth="1"/>
    <col min="2" max="2" width="11.5703125" customWidth="1"/>
    <col min="3" max="3" width="13.140625" customWidth="1"/>
    <col min="4" max="4" width="12" style="20"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20" t="s">
        <v>2</v>
      </c>
      <c r="E1" t="s">
        <v>22</v>
      </c>
      <c r="F1" s="1" t="s">
        <v>24</v>
      </c>
      <c r="G1" s="3" t="s">
        <v>25</v>
      </c>
      <c r="H1" t="s">
        <v>3</v>
      </c>
      <c r="I1" t="s">
        <v>13</v>
      </c>
      <c r="J1" t="s">
        <v>14</v>
      </c>
    </row>
    <row r="2" spans="1:12" x14ac:dyDescent="0.25">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Ákos Szekeres</cp:lastModifiedBy>
  <cp:lastPrinted>2020-03-13T06:15:47Z</cp:lastPrinted>
  <dcterms:created xsi:type="dcterms:W3CDTF">2019-08-20T08:51:45Z</dcterms:created>
  <dcterms:modified xsi:type="dcterms:W3CDTF">2022-10-14T09:01:18Z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