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ebappsvr1\d$\Apache\Apache24\htdocs\FLdev\template\"/>
    </mc:Choice>
  </mc:AlternateContent>
  <bookViews>
    <workbookView xWindow="0" yWindow="0" windowWidth="28800" windowHeight="11835" tabRatio="869"/>
  </bookViews>
  <sheets>
    <sheet name="評価表" sheetId="5" r:id="rId1"/>
    <sheet name="集計" sheetId="3" r:id="rId2"/>
    <sheet name="連絡書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303ARMDS1" localSheetId="1">[1]rt!#REF!</definedName>
    <definedName name="_303ARMDS1" localSheetId="0">[2]rt!#REF!</definedName>
    <definedName name="_303ARMDS1" localSheetId="2">[1]rt!#REF!</definedName>
    <definedName name="_303ARMDS1">[1]rt!#REF!</definedName>
    <definedName name="_303ARMOC3" localSheetId="1">[1]rt!#REF!</definedName>
    <definedName name="_303ARMOC3" localSheetId="0">[2]rt!#REF!</definedName>
    <definedName name="_303ARMOC3" localSheetId="2">[1]rt!#REF!</definedName>
    <definedName name="_303ARMOC3">[1]rt!#REF!</definedName>
    <definedName name="_303MDSDS1" localSheetId="1">[1]rt!#REF!</definedName>
    <definedName name="_303MDSDS1" localSheetId="0">[2]rt!#REF!</definedName>
    <definedName name="_303MDSDS1" localSheetId="2">[1]rt!#REF!</definedName>
    <definedName name="_303MDSDS1">[1]rt!#REF!</definedName>
    <definedName name="_303MDSOC3" localSheetId="1">[1]rt!#REF!</definedName>
    <definedName name="_303MDSOC3" localSheetId="0">[2]rt!#REF!</definedName>
    <definedName name="_303MDSOC3" localSheetId="2">[1]rt!#REF!</definedName>
    <definedName name="_303MDSOC3">[1]rt!#REF!</definedName>
    <definedName name="_80ACAB" localSheetId="1">[1]rt!#REF!</definedName>
    <definedName name="_80ACAB" localSheetId="0">[2]rt!#REF!</definedName>
    <definedName name="_80ACAB" localSheetId="2">[1]rt!#REF!</definedName>
    <definedName name="_80ACAB">[1]rt!#REF!</definedName>
    <definedName name="_80DCAB" localSheetId="1">[1]rt!#REF!</definedName>
    <definedName name="_80DCAB" localSheetId="0">[2]rt!#REF!</definedName>
    <definedName name="_80DCAB" localSheetId="2">[1]rt!#REF!</definedName>
    <definedName name="_80DCAB">[1]rt!#REF!</definedName>
    <definedName name="_80GCAB" localSheetId="1">[1]rt!#REF!</definedName>
    <definedName name="_80GCAB" localSheetId="0">[2]rt!#REF!</definedName>
    <definedName name="_80GCAB" localSheetId="2">[1]rt!#REF!</definedName>
    <definedName name="_80GCAB">[1]rt!#REF!</definedName>
    <definedName name="_Order1" hidden="1">255</definedName>
    <definedName name="ARMDS1" localSheetId="1">[1]rt!#REF!</definedName>
    <definedName name="ARMDS1" localSheetId="0">[2]rt!#REF!</definedName>
    <definedName name="ARMDS1" localSheetId="2">[1]rt!#REF!</definedName>
    <definedName name="ARMDS1">[1]rt!#REF!</definedName>
    <definedName name="ARMOC3" localSheetId="1">[1]rt!#REF!</definedName>
    <definedName name="ARMOC3" localSheetId="0">[2]rt!#REF!</definedName>
    <definedName name="ARMOC3" localSheetId="2">[1]rt!#REF!</definedName>
    <definedName name="ARMOC3">[1]rt!#REF!</definedName>
    <definedName name="BAY" localSheetId="1">[1]rt!#REF!</definedName>
    <definedName name="BAY" localSheetId="0">[2]rt!#REF!</definedName>
    <definedName name="BAY" localSheetId="2">[1]rt!#REF!</definedName>
    <definedName name="BAY">[1]rt!#REF!</definedName>
    <definedName name="BAYMDS" localSheetId="1">[1]rt!#REF!</definedName>
    <definedName name="BAYMDS" localSheetId="0">[2]rt!#REF!</definedName>
    <definedName name="BAYMDS" localSheetId="2">[1]rt!#REF!</definedName>
    <definedName name="BAYMDS">[1]rt!#REF!</definedName>
    <definedName name="CABARMFIB" localSheetId="1">[1]rt!#REF!</definedName>
    <definedName name="CABARMFIB" localSheetId="0">[2]rt!#REF!</definedName>
    <definedName name="CABARMFIB" localSheetId="2">[1]rt!#REF!</definedName>
    <definedName name="CABARMFIB">[1]rt!#REF!</definedName>
    <definedName name="CABARMMET" localSheetId="1">[1]rt!#REF!</definedName>
    <definedName name="CABARMMET" localSheetId="0">[2]rt!#REF!</definedName>
    <definedName name="CABARMMET" localSheetId="2">[1]rt!#REF!</definedName>
    <definedName name="CABARMMET">[1]rt!#REF!</definedName>
    <definedName name="cabinet">[3]discounts!$C$21</definedName>
    <definedName name="CABMDS" localSheetId="1">[1]rt!#REF!</definedName>
    <definedName name="CABMDS" localSheetId="0">[2]rt!#REF!</definedName>
    <definedName name="CABMDS" localSheetId="2">[1]rt!#REF!</definedName>
    <definedName name="CABMDS">[1]rt!#REF!</definedName>
    <definedName name="ddmoc3">[3]discounts!$C$4</definedName>
    <definedName name="DDMPLUS" localSheetId="1">[1]rt!#REF!</definedName>
    <definedName name="DDMPLUS" localSheetId="0">[2]rt!#REF!</definedName>
    <definedName name="DDMPLUS" localSheetId="2">[1]rt!#REF!</definedName>
    <definedName name="DDMPLUS">[1]rt!#REF!</definedName>
    <definedName name="Document_array" localSheetId="1">{"先売りリスト.xls","Sheet1"}</definedName>
    <definedName name="Document_array" localSheetId="0">{"先売りリスト.xls","Sheet1"}</definedName>
    <definedName name="Document_array" localSheetId="2">{"先売りリスト.xls","Sheet1"}</definedName>
    <definedName name="Document_array">{"先売りリスト.xls","Sheet1"}</definedName>
    <definedName name="ExecutiveSummary" localSheetId="1">'[4]Executive Summary'!#REF!</definedName>
    <definedName name="ExecutiveSummary" localSheetId="0">'[5]Executive Summary'!#REF!</definedName>
    <definedName name="ExecutiveSummary" localSheetId="2">'[4]Executive Summary'!#REF!</definedName>
    <definedName name="ExecutiveSummary">'[4]Executive Summary'!#REF!</definedName>
    <definedName name="fiberreach">[3]discounts!$C$8</definedName>
    <definedName name="FRC">[6]Main!$C$9</definedName>
    <definedName name="HWSheet">1</definedName>
    <definedName name="IROPTICS" localSheetId="1">[1]rt!#REF!</definedName>
    <definedName name="IROPTICS" localSheetId="0">[2]rt!#REF!</definedName>
    <definedName name="IROPTICS" localSheetId="2">[1]rt!#REF!</definedName>
    <definedName name="IROPTICS">[1]rt!#REF!</definedName>
    <definedName name="IS3_IW" localSheetId="1">[1]rt!#REF!</definedName>
    <definedName name="IS3_IW" localSheetId="0">[2]rt!#REF!</definedName>
    <definedName name="IS3_IW" localSheetId="2">[1]rt!#REF!</definedName>
    <definedName name="IS3_IW">[1]rt!#REF!</definedName>
    <definedName name="ITH" localSheetId="1">[1]rt!#REF!</definedName>
    <definedName name="ITH" localSheetId="0">[2]rt!#REF!</definedName>
    <definedName name="ITH" localSheetId="2">[1]rt!#REF!</definedName>
    <definedName name="ITH">[1]rt!#REF!</definedName>
    <definedName name="kpn_disc_dwdm" localSheetId="1">'[7]total PTT DWDM'!#REF!</definedName>
    <definedName name="kpn_disc_dwdm" localSheetId="0">'[8]total PTT DWDM'!#REF!</definedName>
    <definedName name="kpn_disc_dwdm" localSheetId="2">'[7]total PTT DWDM'!#REF!</definedName>
    <definedName name="kpn_disc_dwdm">'[7]total PTT DWDM'!#REF!</definedName>
    <definedName name="lightguide">[3]discounts!$C$23</definedName>
    <definedName name="LIUADD" localSheetId="1">[1]rt!#REF!</definedName>
    <definedName name="LIUADD" localSheetId="0">[2]rt!#REF!</definedName>
    <definedName name="LIUADD" localSheetId="2">[1]rt!#REF!</definedName>
    <definedName name="LIUADD">[1]rt!#REF!</definedName>
    <definedName name="MDSDS1" localSheetId="1">[1]rt!#REF!</definedName>
    <definedName name="MDSDS1" localSheetId="0">[2]rt!#REF!</definedName>
    <definedName name="MDSDS1" localSheetId="2">[1]rt!#REF!</definedName>
    <definedName name="MDSDS1">[1]rt!#REF!</definedName>
    <definedName name="MDSOC3" localSheetId="1">[1]rt!#REF!</definedName>
    <definedName name="MDSOC3" localSheetId="0">[2]rt!#REF!</definedName>
    <definedName name="MDSOC3" localSheetId="2">[1]rt!#REF!</definedName>
    <definedName name="MDSOC3">[1]rt!#REF!</definedName>
    <definedName name="POTS" localSheetId="1">[1]rt!#REF!</definedName>
    <definedName name="POTS" localSheetId="0">[2]rt!#REF!</definedName>
    <definedName name="POTS" localSheetId="2">[1]rt!#REF!</definedName>
    <definedName name="POTS">[1]rt!#REF!</definedName>
    <definedName name="powerman">[3]discounts!$C$19</definedName>
    <definedName name="powerpur">[3]discounts!$C$18</definedName>
    <definedName name="_xlnm.Print_Area" localSheetId="0">評価表!$B$1:$Q$35</definedName>
    <definedName name="_xlnm.Print_Area" localSheetId="2">連絡書!$A$1:$O$46</definedName>
    <definedName name="slc5commons">[3]discounts!$C$16</definedName>
    <definedName name="slc5pots">[3]discounts!$C$15</definedName>
    <definedName name="SONET" localSheetId="1">[1]rt!#REF!</definedName>
    <definedName name="SONET" localSheetId="0">[2]rt!#REF!</definedName>
    <definedName name="SONET" localSheetId="2">[1]rt!#REF!</definedName>
    <definedName name="SONET">[1]rt!#REF!</definedName>
    <definedName name="SONET2" localSheetId="1">[1]rt!#REF!</definedName>
    <definedName name="SONET2" localSheetId="0">[2]rt!#REF!</definedName>
    <definedName name="SONET2" localSheetId="2">[1]rt!#REF!</definedName>
    <definedName name="SONET2">[1]rt!#REF!</definedName>
    <definedName name="SUM">[9]sum!$B$4:$H$32</definedName>
    <definedName name="test1" localSheetId="1" hidden="1">{#N/A,#N/A,TRUE,"MAIN FT TERM";#N/A,#N/A,TRUE,"MCI  FT TERM ";#N/A,#N/A,TRUE,"OC12 EQV"}</definedName>
    <definedName name="test1" localSheetId="0" hidden="1">{#N/A,#N/A,TRUE,"MAIN FT TERM";#N/A,#N/A,TRUE,"MCI  FT TERM ";#N/A,#N/A,TRUE,"OC12 EQV"}</definedName>
    <definedName name="test1" localSheetId="2" hidden="1">{#N/A,#N/A,TRUE,"MAIN FT TERM";#N/A,#N/A,TRUE,"MCI  FT TERM ";#N/A,#N/A,TRUE,"OC12 EQV"}</definedName>
    <definedName name="test1" hidden="1">{#N/A,#N/A,TRUE,"MAIN FT TERM";#N/A,#N/A,TRUE,"MCI  FT TERM ";#N/A,#N/A,TRUE,"OC12 EQV"}</definedName>
    <definedName name="VTUADD" localSheetId="1">[1]rt!#REF!</definedName>
    <definedName name="VTUADD" localSheetId="0">[2]rt!#REF!</definedName>
    <definedName name="VTUADD" localSheetId="2">[1]rt!#REF!</definedName>
    <definedName name="VTUADD">[1]rt!#REF!</definedName>
    <definedName name="wrn.all._.sheets." localSheetId="1" hidden="1">{#N/A,#N/A,TRUE,"MAIN FT TERM";#N/A,#N/A,TRUE,"MCI  FT TERM ";#N/A,#N/A,TRUE,"OC12 EQV"}</definedName>
    <definedName name="wrn.all._.sheets." localSheetId="0" hidden="1">{#N/A,#N/A,TRUE,"MAIN FT TERM";#N/A,#N/A,TRUE,"MCI  FT TERM ";#N/A,#N/A,TRUE,"OC12 EQV"}</definedName>
    <definedName name="wrn.all._.sheets." localSheetId="2" hidden="1">{#N/A,#N/A,TRUE,"MAIN FT TERM";#N/A,#N/A,TRUE,"MCI  FT TERM ";#N/A,#N/A,TRUE,"OC12 EQV"}</definedName>
    <definedName name="wrn.all._.sheets." hidden="1">{#N/A,#N/A,TRUE,"MAIN FT TERM";#N/A,#N/A,TRUE,"MCI  FT TERM ";#N/A,#N/A,TRUE,"OC12 EQV"}</definedName>
    <definedName name="プレス初月ランク">[10]評価表!$Z$26:$Z$31</definedName>
    <definedName name="めっき初月ランク">[10]評価表!$Z$9:$Z$25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9" l="1"/>
  <c r="AN2" i="3" l="1"/>
  <c r="AM2" i="3"/>
  <c r="AL2" i="3"/>
  <c r="AK2" i="3"/>
  <c r="AJ2" i="3"/>
  <c r="AI2" i="3"/>
  <c r="AH2" i="3"/>
  <c r="AG2" i="3"/>
  <c r="AF2" i="3"/>
  <c r="AE2" i="3"/>
  <c r="AD2" i="3"/>
  <c r="AC2" i="3"/>
  <c r="O9" i="19" l="1"/>
  <c r="O10" i="19"/>
  <c r="O12" i="19"/>
  <c r="O13" i="19"/>
  <c r="O14" i="19"/>
  <c r="O15" i="19" s="1"/>
  <c r="W2" i="3" l="1"/>
  <c r="E2" i="3"/>
  <c r="K2" i="3"/>
  <c r="P2" i="3"/>
  <c r="O2" i="3"/>
  <c r="N2" i="3"/>
  <c r="M2" i="3"/>
  <c r="L2" i="3"/>
  <c r="J2" i="3"/>
  <c r="I2" i="3"/>
  <c r="H2" i="3"/>
  <c r="G2" i="3"/>
  <c r="F2" i="3"/>
  <c r="Q2" i="3"/>
  <c r="R2" i="3"/>
  <c r="S2" i="3"/>
  <c r="T2" i="3"/>
  <c r="U2" i="3"/>
  <c r="V2" i="3"/>
  <c r="X2" i="3"/>
  <c r="Y2" i="3"/>
  <c r="Z2" i="3"/>
  <c r="AA2" i="3"/>
  <c r="AB2" i="3"/>
  <c r="J34" i="5" l="1"/>
  <c r="P34" i="5" l="1"/>
  <c r="H34" i="5"/>
  <c r="N34" i="5"/>
  <c r="F34" i="5"/>
  <c r="L34" i="5"/>
</calcChain>
</file>

<file path=xl/sharedStrings.xml><?xml version="1.0" encoding="utf-8"?>
<sst xmlns="http://schemas.openxmlformats.org/spreadsheetml/2006/main" count="973" uniqueCount="173">
  <si>
    <t>(有)山岸製作所</t>
    <rPh sb="1" eb="2">
      <t>ユウ</t>
    </rPh>
    <phoneticPr fontId="3"/>
  </si>
  <si>
    <t>集計シート</t>
    <rPh sb="0" eb="2">
      <t>シュウケイ</t>
    </rPh>
    <phoneticPr fontId="3"/>
  </si>
  <si>
    <t>合格件数</t>
    <rPh sb="0" eb="2">
      <t>ゴウカク</t>
    </rPh>
    <rPh sb="2" eb="4">
      <t>ケンスウ</t>
    </rPh>
    <phoneticPr fontId="3"/>
  </si>
  <si>
    <t>不合格率</t>
    <rPh sb="0" eb="3">
      <t>フゴウカク</t>
    </rPh>
    <rPh sb="3" eb="4">
      <t>リツ</t>
    </rPh>
    <phoneticPr fontId="3"/>
  </si>
  <si>
    <t>客先減点</t>
    <rPh sb="0" eb="2">
      <t>キャクサキ</t>
    </rPh>
    <rPh sb="2" eb="4">
      <t>ゲンテン</t>
    </rPh>
    <phoneticPr fontId="3"/>
  </si>
  <si>
    <t>社内減点</t>
    <rPh sb="0" eb="2">
      <t>シャナイ</t>
    </rPh>
    <rPh sb="2" eb="4">
      <t>ゲンテン</t>
    </rPh>
    <phoneticPr fontId="3"/>
  </si>
  <si>
    <t>総合得点</t>
    <rPh sb="0" eb="2">
      <t>ソウゴウ</t>
    </rPh>
    <rPh sb="2" eb="4">
      <t>トクテン</t>
    </rPh>
    <phoneticPr fontId="3"/>
  </si>
  <si>
    <t>総合評価</t>
    <rPh sb="0" eb="2">
      <t>ソウゴウ</t>
    </rPh>
    <rPh sb="2" eb="4">
      <t>ヒョウカ</t>
    </rPh>
    <phoneticPr fontId="3"/>
  </si>
  <si>
    <t>(株)ｴｺﾌﾟﾚｲﾃｨﾝｸﾞ</t>
    <phoneticPr fontId="3"/>
  </si>
  <si>
    <t>協立電化(株)</t>
    <phoneticPr fontId="3"/>
  </si>
  <si>
    <t>(株)ｼｰ･ｱﾝﾄﾞ･ｴﾑ</t>
    <phoneticPr fontId="3"/>
  </si>
  <si>
    <t>(株)ヤマトテック</t>
    <phoneticPr fontId="3"/>
  </si>
  <si>
    <t>JX金属(株)</t>
    <phoneticPr fontId="3"/>
  </si>
  <si>
    <t>(株)山王</t>
    <phoneticPr fontId="3"/>
  </si>
  <si>
    <t>信越理研(株)</t>
    <phoneticPr fontId="3"/>
  </si>
  <si>
    <t>大和電機工業(株)</t>
    <phoneticPr fontId="3"/>
  </si>
  <si>
    <t>松代工業(株)</t>
    <phoneticPr fontId="3"/>
  </si>
  <si>
    <t>(株)高松メッキ</t>
    <rPh sb="1" eb="2">
      <t>カブ</t>
    </rPh>
    <phoneticPr fontId="3"/>
  </si>
  <si>
    <t>(株)ｴｰﾃﾞｨｰｹｲ</t>
    <phoneticPr fontId="3"/>
  </si>
  <si>
    <t>東新工業(株)</t>
    <phoneticPr fontId="3"/>
  </si>
  <si>
    <t>(株)三ツ矢</t>
    <phoneticPr fontId="3"/>
  </si>
  <si>
    <t>ｽｽﾞｷﾊｲﾃｯｸ(株)</t>
    <phoneticPr fontId="3"/>
  </si>
  <si>
    <t>立山電化工業(株)</t>
    <phoneticPr fontId="3"/>
  </si>
  <si>
    <t>ＦＣＭ(株)</t>
    <phoneticPr fontId="3"/>
  </si>
  <si>
    <t>佐藤製作所</t>
    <phoneticPr fontId="3"/>
  </si>
  <si>
    <t>(株)高崎製作所</t>
    <phoneticPr fontId="3"/>
  </si>
  <si>
    <t>(株)シンエイ</t>
    <phoneticPr fontId="3"/>
  </si>
  <si>
    <t>(有)中澤製作所</t>
    <rPh sb="1" eb="2">
      <t>ユウ</t>
    </rPh>
    <phoneticPr fontId="3"/>
  </si>
  <si>
    <t>カイシン工業(株)</t>
    <phoneticPr fontId="3"/>
  </si>
  <si>
    <t>(株)カンドリ工業</t>
    <rPh sb="7" eb="9">
      <t>コウギョウ</t>
    </rPh>
    <phoneticPr fontId="3"/>
  </si>
  <si>
    <t>製造部長</t>
    <rPh sb="0" eb="2">
      <t>セイゾウ</t>
    </rPh>
    <rPh sb="2" eb="4">
      <t>ブチョウ</t>
    </rPh>
    <phoneticPr fontId="3"/>
  </si>
  <si>
    <t>製造
副部長</t>
    <rPh sb="0" eb="2">
      <t>セイゾウ</t>
    </rPh>
    <rPh sb="4" eb="6">
      <t>ブチョウ</t>
    </rPh>
    <phoneticPr fontId="3"/>
  </si>
  <si>
    <t>生管課長</t>
    <rPh sb="0" eb="1">
      <t>ショウ</t>
    </rPh>
    <rPh sb="1" eb="2">
      <t>カン</t>
    </rPh>
    <rPh sb="2" eb="4">
      <t>カチョウ</t>
    </rPh>
    <phoneticPr fontId="3"/>
  </si>
  <si>
    <t>工管課長</t>
    <rPh sb="0" eb="1">
      <t>コウ</t>
    </rPh>
    <rPh sb="1" eb="2">
      <t>スガ</t>
    </rPh>
    <rPh sb="2" eb="4">
      <t>カチョウ</t>
    </rPh>
    <phoneticPr fontId="3"/>
  </si>
  <si>
    <t>品証課長</t>
    <rPh sb="0" eb="2">
      <t>ヒンシツホショウ</t>
    </rPh>
    <rPh sb="2" eb="4">
      <t>カチョウ</t>
    </rPh>
    <phoneticPr fontId="3"/>
  </si>
  <si>
    <t>作　成</t>
    <rPh sb="0" eb="1">
      <t>サク</t>
    </rPh>
    <rPh sb="2" eb="3">
      <t>シゲル</t>
    </rPh>
    <phoneticPr fontId="3"/>
  </si>
  <si>
    <t>累積平均</t>
    <rPh sb="0" eb="2">
      <t>ルイセキ</t>
    </rPh>
    <rPh sb="2" eb="4">
      <t>ヘイキン</t>
    </rPh>
    <phoneticPr fontId="3"/>
  </si>
  <si>
    <t>Rev : B</t>
    <phoneticPr fontId="3"/>
  </si>
  <si>
    <t>【用紙-８】</t>
    <rPh sb="1" eb="3">
      <t>ヨウシ</t>
    </rPh>
    <phoneticPr fontId="3"/>
  </si>
  <si>
    <t>株式会社 鈴木 　部品製造部（コネクタ部門）</t>
    <rPh sb="0" eb="2">
      <t>カブシキ</t>
    </rPh>
    <rPh sb="2" eb="4">
      <t>カイシャ</t>
    </rPh>
    <rPh sb="5" eb="7">
      <t>スズキ</t>
    </rPh>
    <rPh sb="9" eb="11">
      <t>ブヒン</t>
    </rPh>
    <rPh sb="11" eb="13">
      <t>セイゾウ</t>
    </rPh>
    <rPh sb="13" eb="14">
      <t>ブ</t>
    </rPh>
    <rPh sb="19" eb="21">
      <t>ブモン</t>
    </rPh>
    <phoneticPr fontId="3"/>
  </si>
  <si>
    <t>会社名</t>
    <rPh sb="0" eb="3">
      <t>カイシャメイ</t>
    </rPh>
    <phoneticPr fontId="3"/>
  </si>
  <si>
    <t>月</t>
    <rPh sb="0" eb="1">
      <t>ガツ</t>
    </rPh>
    <phoneticPr fontId="3"/>
  </si>
  <si>
    <t>ランク</t>
    <phoneticPr fontId="3"/>
  </si>
  <si>
    <t>順位</t>
    <rPh sb="0" eb="2">
      <t>ジュンイ</t>
    </rPh>
    <phoneticPr fontId="3"/>
  </si>
  <si>
    <t>めっき業者</t>
    <rPh sb="3" eb="5">
      <t>ギョウシャ</t>
    </rPh>
    <phoneticPr fontId="3"/>
  </si>
  <si>
    <t>プレス業者</t>
    <rPh sb="3" eb="5">
      <t>ギョウシャ</t>
    </rPh>
    <phoneticPr fontId="3"/>
  </si>
  <si>
    <t>熱処理
業者</t>
    <rPh sb="0" eb="3">
      <t>ネツショリ</t>
    </rPh>
    <rPh sb="4" eb="6">
      <t>ギョウシャ</t>
    </rPh>
    <phoneticPr fontId="3"/>
  </si>
  <si>
    <t>　SQM-10010-9</t>
    <phoneticPr fontId="3"/>
  </si>
  <si>
    <t>G5460</t>
    <phoneticPr fontId="1"/>
  </si>
  <si>
    <t>G5653</t>
    <phoneticPr fontId="1"/>
  </si>
  <si>
    <t>G1073</t>
    <phoneticPr fontId="1"/>
  </si>
  <si>
    <t>G1142</t>
    <phoneticPr fontId="1"/>
  </si>
  <si>
    <t>G3771</t>
    <phoneticPr fontId="1"/>
  </si>
  <si>
    <t>G5758</t>
    <phoneticPr fontId="1"/>
  </si>
  <si>
    <t>G7755</t>
    <phoneticPr fontId="1"/>
  </si>
  <si>
    <t>G8408</t>
    <phoneticPr fontId="1"/>
  </si>
  <si>
    <t>G7273</t>
    <phoneticPr fontId="1"/>
  </si>
  <si>
    <t>G7446</t>
    <phoneticPr fontId="1"/>
  </si>
  <si>
    <t>品証部長</t>
    <rPh sb="0" eb="2">
      <t>ヒンシツホショウ</t>
    </rPh>
    <rPh sb="2" eb="4">
      <t>ブチョウ</t>
    </rPh>
    <phoneticPr fontId="3"/>
  </si>
  <si>
    <t>（株） 鈴 木</t>
    <phoneticPr fontId="1"/>
  </si>
  <si>
    <t>G1078</t>
    <phoneticPr fontId="1"/>
  </si>
  <si>
    <t>G1100</t>
    <phoneticPr fontId="1"/>
  </si>
  <si>
    <t>G3771</t>
    <phoneticPr fontId="1"/>
  </si>
  <si>
    <t>G5460</t>
    <phoneticPr fontId="1"/>
  </si>
  <si>
    <t>G5653</t>
    <phoneticPr fontId="1"/>
  </si>
  <si>
    <t>G5758</t>
    <phoneticPr fontId="1"/>
  </si>
  <si>
    <t>G6327</t>
    <phoneticPr fontId="1"/>
  </si>
  <si>
    <t>G6327</t>
    <phoneticPr fontId="1"/>
  </si>
  <si>
    <t>G7619</t>
    <phoneticPr fontId="1"/>
  </si>
  <si>
    <t>G7619</t>
    <phoneticPr fontId="1"/>
  </si>
  <si>
    <t>G7755</t>
    <phoneticPr fontId="1"/>
  </si>
  <si>
    <t>G7760</t>
    <phoneticPr fontId="1"/>
  </si>
  <si>
    <t>G7760</t>
    <phoneticPr fontId="1"/>
  </si>
  <si>
    <t>G8319</t>
    <phoneticPr fontId="1"/>
  </si>
  <si>
    <t>G8015</t>
    <phoneticPr fontId="1"/>
  </si>
  <si>
    <t>G8015</t>
    <phoneticPr fontId="1"/>
  </si>
  <si>
    <t>G8319</t>
    <phoneticPr fontId="1"/>
  </si>
  <si>
    <t>G8408</t>
    <phoneticPr fontId="1"/>
  </si>
  <si>
    <t>G8654</t>
    <phoneticPr fontId="1"/>
  </si>
  <si>
    <t>G8654</t>
    <phoneticPr fontId="1"/>
  </si>
  <si>
    <t>G5255</t>
    <phoneticPr fontId="1"/>
  </si>
  <si>
    <t>G5255</t>
    <phoneticPr fontId="1"/>
  </si>
  <si>
    <t>G5276</t>
    <phoneticPr fontId="1"/>
  </si>
  <si>
    <t>G5276</t>
    <phoneticPr fontId="1"/>
  </si>
  <si>
    <t>G7273</t>
    <phoneticPr fontId="1"/>
  </si>
  <si>
    <t>G7446</t>
    <phoneticPr fontId="1"/>
  </si>
  <si>
    <t>G7520</t>
    <phoneticPr fontId="1"/>
  </si>
  <si>
    <t>G7520</t>
    <phoneticPr fontId="1"/>
  </si>
  <si>
    <t>G8612</t>
    <phoneticPr fontId="1"/>
  </si>
  <si>
    <t>G8612</t>
    <phoneticPr fontId="1"/>
  </si>
  <si>
    <t>S1108</t>
    <phoneticPr fontId="1"/>
  </si>
  <si>
    <t>S1108</t>
    <phoneticPr fontId="1"/>
  </si>
  <si>
    <t>納入件数</t>
    <phoneticPr fontId="3"/>
  </si>
  <si>
    <t>納入件数</t>
    <phoneticPr fontId="3"/>
  </si>
  <si>
    <t>納入件数</t>
    <phoneticPr fontId="3"/>
  </si>
  <si>
    <t>客先不良件数</t>
    <phoneticPr fontId="3"/>
  </si>
  <si>
    <t>客先不良件数</t>
    <phoneticPr fontId="3"/>
  </si>
  <si>
    <t>客先不良件数</t>
    <phoneticPr fontId="3"/>
  </si>
  <si>
    <t>社内不良件数</t>
    <phoneticPr fontId="3"/>
  </si>
  <si>
    <t>社内不良件数</t>
    <phoneticPr fontId="3"/>
  </si>
  <si>
    <t>社内不良件数</t>
    <phoneticPr fontId="3"/>
  </si>
  <si>
    <t>S1171</t>
    <phoneticPr fontId="1"/>
  </si>
  <si>
    <t>(株)薄衣電解工業</t>
    <phoneticPr fontId="1"/>
  </si>
  <si>
    <t>(株)薄衣電解工業</t>
    <phoneticPr fontId="3"/>
  </si>
  <si>
    <t>G1058</t>
    <phoneticPr fontId="1"/>
  </si>
  <si>
    <t>G1078</t>
    <phoneticPr fontId="1"/>
  </si>
  <si>
    <t>(株)サンユー</t>
    <phoneticPr fontId="3"/>
  </si>
  <si>
    <t>【用紙-９】</t>
  </si>
  <si>
    <t>　　　 株式会社  鈴木   部品製造部（コネクタ部門）</t>
  </si>
  <si>
    <t>製造部長</t>
  </si>
  <si>
    <t>製造
副部長</t>
  </si>
  <si>
    <t>生管課長</t>
  </si>
  <si>
    <t>工管課長</t>
  </si>
  <si>
    <t>品証部長</t>
  </si>
  <si>
    <t>品証課長</t>
  </si>
  <si>
    <t>作　成</t>
  </si>
  <si>
    <t>評価区分</t>
  </si>
  <si>
    <t>納入件数</t>
  </si>
  <si>
    <t>合格件数</t>
  </si>
  <si>
    <t>不合格率</t>
  </si>
  <si>
    <t>客先不良件数</t>
  </si>
  <si>
    <t>社内不良件数</t>
  </si>
  <si>
    <t>総合得点</t>
  </si>
  <si>
    <t>総合評価</t>
  </si>
  <si>
    <t>Ａ ： ９５点以上　　　　Ｂ ： ８４～９４．９点　　　　Ｃ ： ７０～８３．９点　　　　Ｄ ： ５５～６９．９点　　　　Ｅ ： ５４．９点以下</t>
  </si>
  <si>
    <t>（１００点－不合格率）－客先不良件数Ｘ６－社内不良件数Ｘ４＝総合得点</t>
  </si>
  <si>
    <t>※ 客先不良件数１件につき、マイナス６点とする。</t>
  </si>
  <si>
    <t>※ 社内不良件数１件につき、マイナス４点とする。</t>
  </si>
  <si>
    <t>当　月　の　不　具　合　品</t>
  </si>
  <si>
    <t>通　　信　　欄</t>
  </si>
  <si>
    <t>図　　　番</t>
  </si>
  <si>
    <t>品　　　　名</t>
  </si>
  <si>
    <t>数   量　（個）</t>
  </si>
  <si>
    <t>内    容</t>
  </si>
  <si>
    <t>区 分</t>
  </si>
  <si>
    <t>（株） 鈴木</t>
  </si>
  <si>
    <t>Rev : B</t>
  </si>
  <si>
    <t>　SQM-10010-10</t>
  </si>
  <si>
    <t>年月</t>
    <rPh sb="0" eb="2">
      <t>ネンゲツ</t>
    </rPh>
    <phoneticPr fontId="1"/>
  </si>
  <si>
    <t>Ｂ</t>
  </si>
  <si>
    <t>Ｃ</t>
  </si>
  <si>
    <t>月度 協力工場評価表</t>
    <phoneticPr fontId="1"/>
  </si>
  <si>
    <t>G1142</t>
    <phoneticPr fontId="1"/>
  </si>
  <si>
    <t>G1058</t>
    <phoneticPr fontId="1"/>
  </si>
  <si>
    <t>(株)サンユー</t>
    <phoneticPr fontId="1"/>
  </si>
  <si>
    <t>(株)ｴｺﾌﾟﾚｲﾃｨﾝｸﾞ</t>
    <phoneticPr fontId="1"/>
  </si>
  <si>
    <t>協立電化(株)</t>
    <phoneticPr fontId="1"/>
  </si>
  <si>
    <t>(株)ｼｰ･ｱﾝﾄﾞ･ｴﾑ</t>
    <phoneticPr fontId="1"/>
  </si>
  <si>
    <t>(株)ヤマトテック</t>
    <phoneticPr fontId="1"/>
  </si>
  <si>
    <t>JX金属(株)</t>
    <phoneticPr fontId="1"/>
  </si>
  <si>
    <t>(株)山王</t>
    <phoneticPr fontId="1"/>
  </si>
  <si>
    <t>信越理研(株)</t>
    <phoneticPr fontId="1"/>
  </si>
  <si>
    <t>大和電機工業(株)</t>
    <phoneticPr fontId="1"/>
  </si>
  <si>
    <t>松代工業(株)</t>
    <phoneticPr fontId="1"/>
  </si>
  <si>
    <t>(株)高松メッキ</t>
    <phoneticPr fontId="1"/>
  </si>
  <si>
    <t>(株)ｴｰﾃﾞｨｰｹｲ</t>
    <phoneticPr fontId="1"/>
  </si>
  <si>
    <t>東新工業(株)</t>
    <phoneticPr fontId="1"/>
  </si>
  <si>
    <t>(株)三ツ矢</t>
    <phoneticPr fontId="1"/>
  </si>
  <si>
    <t>ｽｽﾞｷﾊｲﾃｯｸ(株)</t>
    <phoneticPr fontId="1"/>
  </si>
  <si>
    <t>立山電化工業(株)</t>
    <phoneticPr fontId="1"/>
  </si>
  <si>
    <t>ＦＣＭ(株)</t>
    <phoneticPr fontId="1"/>
  </si>
  <si>
    <t>(有)山岸製作所</t>
    <phoneticPr fontId="1"/>
  </si>
  <si>
    <t>佐藤製作所</t>
    <phoneticPr fontId="1"/>
  </si>
  <si>
    <t>(株)高崎製作所</t>
    <phoneticPr fontId="1"/>
  </si>
  <si>
    <t>(有)中澤製作所</t>
    <phoneticPr fontId="1"/>
  </si>
  <si>
    <t>カイシン工業(株)</t>
    <phoneticPr fontId="1"/>
  </si>
  <si>
    <t>(株)カンドリ工業</t>
    <phoneticPr fontId="1"/>
  </si>
  <si>
    <t>月度 品質評価連絡書</t>
    <phoneticPr fontId="1"/>
  </si>
  <si>
    <t>Ａ</t>
  </si>
  <si>
    <t/>
  </si>
  <si>
    <t>A</t>
  </si>
  <si>
    <t>Ｄ</t>
  </si>
  <si>
    <t>(株)シンエイ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</si>
</sst>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&quot;月&quot;"/>
    <numFmt numFmtId="178" formatCode="m&quot;月&quot;"/>
    <numFmt numFmtId="179" formatCode="0.0"/>
    <numFmt numFmtId="180" formatCode="0.0&quot;%&quot;"/>
    <numFmt numFmtId="181" formatCode="0.0_);[Red]\(0.0\)"/>
  </numFmts>
  <fonts count="2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.8000000000000007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9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6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/>
      <sz val="18"/>
      <color rgb="FF000000"/>
      <name val="ＭＳ Ｐゴシック"/>
      <family val="3"/>
      <charset val="128"/>
    </font>
    <font>
      <sz val="8.8000000000000007"/>
      <color rgb="FF000000"/>
      <name val="ＭＳ Ｐゴシック"/>
      <family val="3"/>
      <charset val="128"/>
    </font>
    <font>
      <b/>
      <sz val="7.5"/>
      <color rgb="FF000000"/>
      <name val="ＭＳ Ｐゴシック"/>
      <family val="3"/>
      <charset val="128"/>
    </font>
    <font>
      <sz val="8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b/>
      <sz val="16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CECEC"/>
        <bgColor rgb="FFFFFFFF"/>
      </patternFill>
    </fill>
    <fill>
      <patternFill patternType="solid">
        <fgColor theme="0" tint="-4.9989318521683403E-2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double">
        <color rgb="FF000000"/>
      </top>
      <bottom/>
      <diagonal/>
    </border>
    <border>
      <left/>
      <right style="medium">
        <color indexed="64"/>
      </right>
      <top style="double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medium">
        <color indexed="64"/>
      </bottom>
      <diagonal/>
    </border>
    <border>
      <left/>
      <right/>
      <top style="double">
        <color rgb="FF000000"/>
      </top>
      <bottom style="medium">
        <color indexed="64"/>
      </bottom>
      <diagonal/>
    </border>
    <border>
      <left/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ashed">
        <color rgb="FF000000"/>
      </bottom>
      <diagonal/>
    </border>
    <border>
      <left/>
      <right/>
      <top style="medium">
        <color rgb="FF000000"/>
      </top>
      <bottom style="dash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/>
      <top style="dashed">
        <color rgb="FF000000"/>
      </top>
      <bottom style="medium">
        <color rgb="FF000000"/>
      </bottom>
      <diagonal/>
    </border>
    <border>
      <left/>
      <right/>
      <top style="dash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medium">
        <color rgb="FF000000"/>
      </left>
      <right/>
      <top/>
      <bottom style="dashed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/>
  </cellStyleXfs>
  <cellXfs count="236">
    <xf numFmtId="0" fontId="0" fillId="0" borderId="0" xfId="0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 shrinkToFit="1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6" xfId="1" applyFont="1" applyBorder="1" applyAlignment="1">
      <alignment horizontal="center" vertical="center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2" fillId="0" borderId="0" xfId="1"/>
    <xf numFmtId="0" fontId="12" fillId="0" borderId="0" xfId="1" applyFont="1" applyBorder="1" applyAlignment="1">
      <alignment vertical="center"/>
    </xf>
    <xf numFmtId="0" fontId="12" fillId="0" borderId="0" xfId="1" applyFont="1"/>
    <xf numFmtId="0" fontId="10" fillId="0" borderId="10" xfId="1" applyFont="1" applyBorder="1" applyAlignment="1">
      <alignment horizontal="center" vertical="center" shrinkToFit="1"/>
    </xf>
    <xf numFmtId="0" fontId="8" fillId="0" borderId="29" xfId="1" applyFont="1" applyBorder="1" applyAlignment="1">
      <alignment vertical="center"/>
    </xf>
    <xf numFmtId="0" fontId="8" fillId="0" borderId="15" xfId="1" applyFont="1" applyBorder="1" applyAlignment="1">
      <alignment vertical="center"/>
    </xf>
    <xf numFmtId="0" fontId="13" fillId="0" borderId="0" xfId="1" applyFont="1"/>
    <xf numFmtId="0" fontId="8" fillId="0" borderId="30" xfId="1" applyFont="1" applyBorder="1" applyAlignment="1">
      <alignment vertical="center"/>
    </xf>
    <xf numFmtId="0" fontId="9" fillId="0" borderId="18" xfId="1" applyFont="1" applyBorder="1" applyAlignment="1">
      <alignment horizontal="right" vertical="center"/>
    </xf>
    <xf numFmtId="0" fontId="9" fillId="0" borderId="19" xfId="1" applyFont="1" applyBorder="1" applyAlignment="1">
      <alignment horizontal="left" vertical="center"/>
    </xf>
    <xf numFmtId="0" fontId="8" fillId="0" borderId="31" xfId="1" applyFont="1" applyBorder="1" applyAlignment="1">
      <alignment vertical="center"/>
    </xf>
    <xf numFmtId="0" fontId="14" fillId="0" borderId="0" xfId="1" applyFont="1" applyBorder="1" applyAlignment="1">
      <alignment vertical="center" textRotation="255" wrapText="1"/>
    </xf>
    <xf numFmtId="49" fontId="8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6" fillId="0" borderId="6" xfId="1" applyFont="1" applyFill="1" applyBorder="1"/>
    <xf numFmtId="0" fontId="6" fillId="0" borderId="6" xfId="1" applyFont="1" applyFill="1" applyBorder="1" applyAlignment="1">
      <alignment vertical="center" shrinkToFit="1"/>
    </xf>
    <xf numFmtId="0" fontId="7" fillId="0" borderId="0" xfId="1" applyFont="1" applyAlignment="1">
      <alignment horizontal="left" vertical="center"/>
    </xf>
    <xf numFmtId="0" fontId="8" fillId="0" borderId="24" xfId="1" applyFont="1" applyBorder="1" applyAlignment="1">
      <alignment vertical="center"/>
    </xf>
    <xf numFmtId="0" fontId="14" fillId="0" borderId="33" xfId="1" applyFont="1" applyBorder="1" applyAlignment="1">
      <alignment vertical="center" textRotation="255" wrapText="1"/>
    </xf>
    <xf numFmtId="0" fontId="2" fillId="0" borderId="22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7" fillId="0" borderId="0" xfId="1" applyFont="1" applyBorder="1" applyAlignment="1">
      <alignment vertical="top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/>
    <xf numFmtId="0" fontId="8" fillId="0" borderId="21" xfId="1" applyFont="1" applyBorder="1" applyAlignment="1">
      <alignment horizontal="center" vertical="center"/>
    </xf>
    <xf numFmtId="0" fontId="8" fillId="0" borderId="52" xfId="1" applyNumberFormat="1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9" fillId="0" borderId="18" xfId="1" applyNumberFormat="1" applyFont="1" applyBorder="1" applyAlignment="1">
      <alignment horizontal="center" vertical="center"/>
    </xf>
    <xf numFmtId="177" fontId="9" fillId="0" borderId="1" xfId="1" quotePrefix="1" applyNumberFormat="1" applyFont="1" applyBorder="1" applyAlignment="1">
      <alignment horizontal="center" vertical="center"/>
    </xf>
    <xf numFmtId="0" fontId="19" fillId="0" borderId="0" xfId="4" applyFont="1" applyFill="1" applyAlignment="1">
      <alignment vertical="center"/>
    </xf>
    <xf numFmtId="0" fontId="20" fillId="0" borderId="0" xfId="4" applyFont="1" applyFill="1" applyAlignment="1">
      <alignment vertical="center"/>
    </xf>
    <xf numFmtId="0" fontId="17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21" fillId="0" borderId="0" xfId="4" applyFont="1" applyFill="1" applyAlignment="1">
      <alignment vertical="center"/>
    </xf>
    <xf numFmtId="0" fontId="20" fillId="0" borderId="0" xfId="4" applyFont="1" applyFill="1" applyAlignment="1">
      <alignment horizontal="left" vertical="center"/>
    </xf>
    <xf numFmtId="0" fontId="20" fillId="0" borderId="0" xfId="4" applyFont="1" applyFill="1" applyAlignment="1">
      <alignment horizontal="right" vertical="center"/>
    </xf>
    <xf numFmtId="0" fontId="20" fillId="0" borderId="0" xfId="4" applyFont="1" applyFill="1" applyAlignment="1">
      <alignment horizontal="center" vertical="center" wrapText="1"/>
    </xf>
    <xf numFmtId="0" fontId="20" fillId="0" borderId="0" xfId="4" applyFont="1" applyFill="1" applyAlignment="1">
      <alignment horizontal="center" vertical="center"/>
    </xf>
    <xf numFmtId="0" fontId="20" fillId="0" borderId="59" xfId="4" applyFont="1" applyFill="1" applyBorder="1" applyAlignment="1">
      <alignment horizontal="center" vertical="center"/>
    </xf>
    <xf numFmtId="0" fontId="20" fillId="0" borderId="60" xfId="4" applyFont="1" applyFill="1" applyBorder="1" applyAlignment="1">
      <alignment horizontal="center" vertical="center" wrapText="1"/>
    </xf>
    <xf numFmtId="0" fontId="22" fillId="0" borderId="60" xfId="4" applyFont="1" applyFill="1" applyBorder="1" applyAlignment="1">
      <alignment horizontal="center" vertical="center" wrapText="1" shrinkToFit="1"/>
    </xf>
    <xf numFmtId="0" fontId="20" fillId="0" borderId="60" xfId="4" applyFont="1" applyFill="1" applyBorder="1" applyAlignment="1">
      <alignment horizontal="center" vertical="center"/>
    </xf>
    <xf numFmtId="0" fontId="20" fillId="0" borderId="61" xfId="4" applyFont="1" applyFill="1" applyBorder="1" applyAlignment="1">
      <alignment horizontal="center" vertical="center"/>
    </xf>
    <xf numFmtId="0" fontId="20" fillId="0" borderId="62" xfId="4" applyFont="1" applyFill="1" applyBorder="1" applyAlignment="1">
      <alignment horizontal="center" vertical="center"/>
    </xf>
    <xf numFmtId="0" fontId="20" fillId="0" borderId="63" xfId="4" applyFont="1" applyFill="1" applyBorder="1" applyAlignment="1">
      <alignment horizontal="center" vertical="center"/>
    </xf>
    <xf numFmtId="0" fontId="20" fillId="0" borderId="64" xfId="4" applyFont="1" applyFill="1" applyBorder="1" applyAlignment="1">
      <alignment vertical="center"/>
    </xf>
    <xf numFmtId="0" fontId="20" fillId="0" borderId="65" xfId="4" applyFont="1" applyFill="1" applyBorder="1" applyAlignment="1">
      <alignment vertical="center"/>
    </xf>
    <xf numFmtId="0" fontId="20" fillId="0" borderId="66" xfId="4" applyFont="1" applyFill="1" applyBorder="1" applyAlignment="1">
      <alignment horizontal="center" vertical="center"/>
    </xf>
    <xf numFmtId="0" fontId="20" fillId="0" borderId="67" xfId="4" applyFont="1" applyFill="1" applyBorder="1" applyAlignment="1">
      <alignment horizontal="center" vertical="center"/>
    </xf>
    <xf numFmtId="0" fontId="20" fillId="0" borderId="67" xfId="4" applyFont="1" applyFill="1" applyBorder="1" applyAlignment="1">
      <alignment vertical="center"/>
    </xf>
    <xf numFmtId="0" fontId="20" fillId="0" borderId="68" xfId="4" applyFont="1" applyFill="1" applyBorder="1" applyAlignment="1">
      <alignment vertical="center"/>
    </xf>
    <xf numFmtId="0" fontId="15" fillId="0" borderId="71" xfId="4" applyFont="1" applyFill="1" applyBorder="1" applyAlignment="1">
      <alignment horizontal="center" vertical="center"/>
    </xf>
    <xf numFmtId="0" fontId="24" fillId="0" borderId="85" xfId="4" applyFont="1" applyFill="1" applyBorder="1" applyAlignment="1">
      <alignment horizontal="center" vertical="center"/>
    </xf>
    <xf numFmtId="0" fontId="24" fillId="0" borderId="90" xfId="4" applyFont="1" applyFill="1" applyBorder="1" applyAlignment="1">
      <alignment horizontal="center" vertical="center"/>
    </xf>
    <xf numFmtId="0" fontId="24" fillId="0" borderId="88" xfId="4" applyFont="1" applyFill="1" applyBorder="1" applyAlignment="1">
      <alignment horizontal="center" vertical="center"/>
    </xf>
    <xf numFmtId="0" fontId="24" fillId="0" borderId="92" xfId="4" applyFont="1" applyFill="1" applyBorder="1" applyAlignment="1">
      <alignment horizontal="center" vertical="center"/>
    </xf>
    <xf numFmtId="0" fontId="15" fillId="0" borderId="0" xfId="4" applyFont="1" applyFill="1" applyAlignment="1">
      <alignment horizontal="right" vertical="center"/>
    </xf>
    <xf numFmtId="0" fontId="6" fillId="2" borderId="6" xfId="1" applyFont="1" applyFill="1" applyBorder="1"/>
    <xf numFmtId="0" fontId="2" fillId="2" borderId="0" xfId="1" applyFill="1" applyAlignment="1">
      <alignment horizontal="center" vertical="center"/>
    </xf>
    <xf numFmtId="14" fontId="16" fillId="3" borderId="94" xfId="0" applyNumberFormat="1" applyFont="1" applyFill="1" applyBorder="1" applyAlignment="1">
      <alignment horizontal="right" vertical="center"/>
    </xf>
    <xf numFmtId="178" fontId="16" fillId="3" borderId="94" xfId="0" applyNumberFormat="1" applyFont="1" applyFill="1" applyBorder="1" applyAlignment="1">
      <alignment horizontal="right" vertical="center"/>
    </xf>
    <xf numFmtId="176" fontId="16" fillId="0" borderId="94" xfId="0" applyNumberFormat="1" applyFont="1" applyFill="1" applyBorder="1" applyAlignment="1">
      <alignment horizontal="right" vertical="center"/>
    </xf>
    <xf numFmtId="0" fontId="8" fillId="0" borderId="95" xfId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0" borderId="97" xfId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8" fillId="0" borderId="99" xfId="1" applyFont="1" applyBorder="1" applyAlignment="1">
      <alignment horizontal="center" vertical="center"/>
    </xf>
    <xf numFmtId="0" fontId="8" fillId="0" borderId="100" xfId="1" applyNumberFormat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101" xfId="1" applyNumberFormat="1" applyFont="1" applyBorder="1" applyAlignment="1">
      <alignment horizontal="center" vertical="center"/>
    </xf>
    <xf numFmtId="179" fontId="5" fillId="0" borderId="102" xfId="1" applyNumberFormat="1" applyFont="1" applyBorder="1" applyAlignment="1">
      <alignment horizontal="center" vertical="center"/>
    </xf>
    <xf numFmtId="179" fontId="5" fillId="0" borderId="103" xfId="1" applyNumberFormat="1" applyFont="1" applyBorder="1" applyAlignment="1">
      <alignment horizontal="center" vertical="center"/>
    </xf>
    <xf numFmtId="179" fontId="5" fillId="0" borderId="104" xfId="1" applyNumberFormat="1" applyFont="1" applyBorder="1" applyAlignment="1">
      <alignment horizontal="center" vertical="center"/>
    </xf>
    <xf numFmtId="179" fontId="5" fillId="0" borderId="106" xfId="1" applyNumberFormat="1" applyFont="1" applyBorder="1" applyAlignment="1">
      <alignment horizontal="center" vertical="center"/>
    </xf>
    <xf numFmtId="0" fontId="18" fillId="0" borderId="0" xfId="4" applyFill="1" applyAlignment="1">
      <alignment vertical="center"/>
    </xf>
    <xf numFmtId="0" fontId="8" fillId="0" borderId="115" xfId="1" applyFont="1" applyBorder="1" applyAlignment="1">
      <alignment horizontal="center" vertical="center"/>
    </xf>
    <xf numFmtId="0" fontId="8" fillId="0" borderId="116" xfId="1" applyFont="1" applyBorder="1" applyAlignment="1">
      <alignment horizontal="center" vertical="center"/>
    </xf>
    <xf numFmtId="0" fontId="8" fillId="0" borderId="117" xfId="1" applyFont="1" applyBorder="1" applyAlignment="1">
      <alignment horizontal="center" vertical="center"/>
    </xf>
    <xf numFmtId="0" fontId="8" fillId="0" borderId="118" xfId="1" applyFont="1" applyBorder="1" applyAlignment="1">
      <alignment horizontal="center" vertical="center"/>
    </xf>
    <xf numFmtId="0" fontId="8" fillId="0" borderId="119" xfId="1" applyFont="1" applyBorder="1" applyAlignment="1">
      <alignment horizontal="center" vertical="center"/>
    </xf>
    <xf numFmtId="0" fontId="8" fillId="0" borderId="120" xfId="1" applyFont="1" applyBorder="1" applyAlignment="1">
      <alignment horizontal="center" vertical="center"/>
    </xf>
    <xf numFmtId="0" fontId="8" fillId="0" borderId="121" xfId="1" applyFont="1" applyBorder="1" applyAlignment="1">
      <alignment horizontal="center" vertical="center"/>
    </xf>
    <xf numFmtId="0" fontId="8" fillId="0" borderId="122" xfId="1" applyFont="1" applyBorder="1" applyAlignment="1">
      <alignment horizontal="center" vertical="center"/>
    </xf>
    <xf numFmtId="0" fontId="8" fillId="0" borderId="123" xfId="1" applyFont="1" applyBorder="1" applyAlignment="1">
      <alignment horizontal="center" vertical="center"/>
    </xf>
    <xf numFmtId="0" fontId="8" fillId="0" borderId="127" xfId="1" applyFont="1" applyBorder="1" applyAlignment="1">
      <alignment horizontal="center" vertical="center"/>
    </xf>
    <xf numFmtId="0" fontId="8" fillId="0" borderId="128" xfId="1" applyFont="1" applyBorder="1" applyAlignment="1">
      <alignment horizontal="center" vertical="center"/>
    </xf>
    <xf numFmtId="0" fontId="8" fillId="0" borderId="129" xfId="1" applyFont="1" applyBorder="1" applyAlignment="1">
      <alignment horizontal="center" vertical="center"/>
    </xf>
    <xf numFmtId="0" fontId="6" fillId="4" borderId="6" xfId="1" applyFont="1" applyFill="1" applyBorder="1"/>
    <xf numFmtId="176" fontId="16" fillId="4" borderId="94" xfId="0" applyNumberFormat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 shrinkToFit="1"/>
    </xf>
    <xf numFmtId="180" fontId="8" fillId="0" borderId="118" xfId="1" applyNumberFormat="1" applyFont="1" applyBorder="1" applyAlignment="1">
      <alignment horizontal="center" vertical="center"/>
    </xf>
    <xf numFmtId="180" fontId="8" fillId="0" borderId="119" xfId="1" applyNumberFormat="1" applyFont="1" applyBorder="1" applyAlignment="1">
      <alignment horizontal="center" vertical="center"/>
    </xf>
    <xf numFmtId="180" fontId="8" fillId="0" borderId="120" xfId="1" applyNumberFormat="1" applyFont="1" applyBorder="1" applyAlignment="1">
      <alignment horizontal="center" vertical="center"/>
    </xf>
    <xf numFmtId="180" fontId="5" fillId="0" borderId="103" xfId="1" applyNumberFormat="1" applyFont="1" applyBorder="1" applyAlignment="1">
      <alignment horizontal="center" vertical="center"/>
    </xf>
    <xf numFmtId="181" fontId="8" fillId="0" borderId="124" xfId="1" applyNumberFormat="1" applyFont="1" applyBorder="1" applyAlignment="1">
      <alignment horizontal="center" vertical="center"/>
    </xf>
    <xf numFmtId="181" fontId="8" fillId="0" borderId="125" xfId="1" applyNumberFormat="1" applyFont="1" applyBorder="1" applyAlignment="1">
      <alignment horizontal="center" vertical="center"/>
    </xf>
    <xf numFmtId="181" fontId="8" fillId="0" borderId="126" xfId="1" applyNumberFormat="1" applyFont="1" applyBorder="1" applyAlignment="1">
      <alignment horizontal="center" vertical="center"/>
    </xf>
    <xf numFmtId="181" fontId="5" fillId="0" borderId="105" xfId="1" applyNumberFormat="1" applyFont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vertical="top"/>
    </xf>
    <xf numFmtId="0" fontId="9" fillId="0" borderId="28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 textRotation="255"/>
    </xf>
    <xf numFmtId="0" fontId="5" fillId="0" borderId="38" xfId="1" applyFont="1" applyBorder="1" applyAlignment="1">
      <alignment horizontal="center" vertical="center" textRotation="255"/>
    </xf>
    <xf numFmtId="0" fontId="5" fillId="0" borderId="39" xfId="1" applyFont="1" applyBorder="1" applyAlignment="1">
      <alignment horizontal="center" vertical="center" textRotation="255"/>
    </xf>
    <xf numFmtId="0" fontId="15" fillId="0" borderId="44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5" fillId="0" borderId="30" xfId="1" applyFont="1" applyBorder="1" applyAlignment="1">
      <alignment horizontal="center" vertical="center" textRotation="255"/>
    </xf>
    <xf numFmtId="0" fontId="5" fillId="0" borderId="5" xfId="1" applyFont="1" applyBorder="1" applyAlignment="1">
      <alignment horizontal="center" vertical="center" textRotation="255"/>
    </xf>
    <xf numFmtId="0" fontId="5" fillId="0" borderId="51" xfId="1" applyFont="1" applyBorder="1" applyAlignment="1">
      <alignment horizontal="center" vertical="center" textRotation="255"/>
    </xf>
    <xf numFmtId="0" fontId="15" fillId="0" borderId="40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/>
    </xf>
    <xf numFmtId="0" fontId="4" fillId="0" borderId="53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4" fillId="0" borderId="55" xfId="1" applyFont="1" applyFill="1" applyBorder="1" applyAlignment="1">
      <alignment horizontal="center" vertical="center"/>
    </xf>
    <xf numFmtId="0" fontId="4" fillId="0" borderId="56" xfId="1" applyFont="1" applyFill="1" applyBorder="1" applyAlignment="1">
      <alignment horizontal="center" vertical="center"/>
    </xf>
    <xf numFmtId="0" fontId="4" fillId="0" borderId="57" xfId="1" applyFont="1" applyFill="1" applyBorder="1" applyAlignment="1">
      <alignment horizontal="center" vertical="center"/>
    </xf>
    <xf numFmtId="0" fontId="4" fillId="0" borderId="58" xfId="1" applyFont="1" applyFill="1" applyBorder="1" applyAlignment="1">
      <alignment horizontal="center" vertical="center"/>
    </xf>
    <xf numFmtId="0" fontId="4" fillId="4" borderId="53" xfId="1" applyFont="1" applyFill="1" applyBorder="1" applyAlignment="1">
      <alignment horizontal="center" vertical="center"/>
    </xf>
    <xf numFmtId="0" fontId="4" fillId="4" borderId="54" xfId="1" applyFont="1" applyFill="1" applyBorder="1" applyAlignment="1">
      <alignment horizontal="center" vertical="center"/>
    </xf>
    <xf numFmtId="0" fontId="4" fillId="4" borderId="55" xfId="1" applyFont="1" applyFill="1" applyBorder="1" applyAlignment="1">
      <alignment horizontal="center" vertical="center"/>
    </xf>
    <xf numFmtId="0" fontId="4" fillId="4" borderId="56" xfId="1" applyFont="1" applyFill="1" applyBorder="1" applyAlignment="1">
      <alignment horizontal="center" vertical="center"/>
    </xf>
    <xf numFmtId="0" fontId="4" fillId="4" borderId="57" xfId="1" applyFont="1" applyFill="1" applyBorder="1" applyAlignment="1">
      <alignment horizontal="center" vertical="center"/>
    </xf>
    <xf numFmtId="0" fontId="4" fillId="4" borderId="58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23" fillId="0" borderId="74" xfId="4" applyFont="1" applyFill="1" applyBorder="1" applyAlignment="1">
      <alignment horizontal="center" vertical="center" shrinkToFit="1"/>
    </xf>
    <xf numFmtId="0" fontId="23" fillId="0" borderId="112" xfId="4" applyFont="1" applyFill="1" applyBorder="1" applyAlignment="1">
      <alignment horizontal="center" vertical="center" shrinkToFit="1"/>
    </xf>
    <xf numFmtId="0" fontId="15" fillId="0" borderId="69" xfId="4" applyFont="1" applyFill="1" applyBorder="1" applyAlignment="1">
      <alignment horizontal="center" vertical="center"/>
    </xf>
    <xf numFmtId="0" fontId="15" fillId="0" borderId="70" xfId="4" applyFont="1" applyFill="1" applyBorder="1" applyAlignment="1">
      <alignment horizontal="center" vertical="center"/>
    </xf>
    <xf numFmtId="0" fontId="15" fillId="0" borderId="72" xfId="4" applyFont="1" applyFill="1" applyBorder="1" applyAlignment="1">
      <alignment horizontal="center" vertical="center"/>
    </xf>
    <xf numFmtId="0" fontId="15" fillId="0" borderId="114" xfId="4" applyFont="1" applyFill="1" applyBorder="1" applyAlignment="1">
      <alignment horizontal="center" vertical="center"/>
    </xf>
    <xf numFmtId="0" fontId="15" fillId="0" borderId="73" xfId="4" applyFont="1" applyFill="1" applyBorder="1" applyAlignment="1">
      <alignment horizontal="center" vertical="center"/>
    </xf>
    <xf numFmtId="0" fontId="15" fillId="0" borderId="113" xfId="4" applyFont="1" applyFill="1" applyBorder="1" applyAlignment="1">
      <alignment horizontal="center" vertical="center"/>
    </xf>
    <xf numFmtId="0" fontId="15" fillId="0" borderId="73" xfId="4" applyFont="1" applyFill="1" applyBorder="1" applyAlignment="1">
      <alignment horizontal="center" vertical="center" shrinkToFit="1"/>
    </xf>
    <xf numFmtId="0" fontId="15" fillId="0" borderId="113" xfId="4" applyFont="1" applyFill="1" applyBorder="1" applyAlignment="1">
      <alignment horizontal="center" vertical="center" shrinkToFit="1"/>
    </xf>
    <xf numFmtId="0" fontId="15" fillId="0" borderId="75" xfId="4" applyFont="1" applyFill="1" applyBorder="1" applyAlignment="1">
      <alignment horizontal="center" vertical="center"/>
    </xf>
    <xf numFmtId="0" fontId="15" fillId="0" borderId="111" xfId="4" applyFont="1" applyFill="1" applyBorder="1" applyAlignment="1">
      <alignment horizontal="center" vertical="center"/>
    </xf>
    <xf numFmtId="0" fontId="15" fillId="0" borderId="76" xfId="4" applyFont="1" applyFill="1" applyBorder="1" applyAlignment="1">
      <alignment horizontal="center" vertical="center"/>
    </xf>
    <xf numFmtId="0" fontId="15" fillId="0" borderId="110" xfId="4" applyFont="1" applyFill="1" applyBorder="1" applyAlignment="1">
      <alignment horizontal="center" vertical="center"/>
    </xf>
    <xf numFmtId="0" fontId="15" fillId="0" borderId="77" xfId="4" applyFont="1" applyFill="1" applyBorder="1" applyAlignment="1">
      <alignment horizontal="center" vertical="center"/>
    </xf>
    <xf numFmtId="0" fontId="15" fillId="0" borderId="78" xfId="4" applyFont="1" applyFill="1" applyBorder="1" applyAlignment="1">
      <alignment horizontal="center" vertical="center"/>
    </xf>
    <xf numFmtId="0" fontId="15" fillId="0" borderId="79" xfId="4" applyFont="1" applyFill="1" applyBorder="1" applyAlignment="1">
      <alignment horizontal="center" vertical="center"/>
    </xf>
    <xf numFmtId="0" fontId="15" fillId="0" borderId="80" xfId="4" applyFont="1" applyFill="1" applyBorder="1" applyAlignment="1">
      <alignment horizontal="center" vertical="center"/>
    </xf>
    <xf numFmtId="0" fontId="15" fillId="0" borderId="81" xfId="4" applyFont="1" applyFill="1" applyBorder="1" applyAlignment="1">
      <alignment horizontal="center" vertical="center"/>
    </xf>
    <xf numFmtId="0" fontId="15" fillId="0" borderId="83" xfId="4" applyFont="1" applyFill="1" applyBorder="1" applyAlignment="1">
      <alignment horizontal="center" vertical="center"/>
    </xf>
    <xf numFmtId="0" fontId="15" fillId="0" borderId="82" xfId="4" applyFont="1" applyFill="1" applyBorder="1" applyAlignment="1">
      <alignment horizontal="center" vertical="center"/>
    </xf>
    <xf numFmtId="0" fontId="24" fillId="0" borderId="84" xfId="4" applyFont="1" applyFill="1" applyBorder="1" applyAlignment="1">
      <alignment horizontal="left" vertical="center"/>
    </xf>
    <xf numFmtId="0" fontId="24" fillId="0" borderId="85" xfId="4" applyFont="1" applyFill="1" applyBorder="1" applyAlignment="1">
      <alignment horizontal="left" vertical="center"/>
    </xf>
    <xf numFmtId="0" fontId="24" fillId="0" borderId="86" xfId="4" applyFont="1" applyFill="1" applyBorder="1" applyAlignment="1">
      <alignment horizontal="left" vertical="center"/>
    </xf>
    <xf numFmtId="0" fontId="24" fillId="0" borderId="84" xfId="4" applyFont="1" applyFill="1" applyBorder="1" applyAlignment="1">
      <alignment horizontal="left" vertical="center" wrapText="1"/>
    </xf>
    <xf numFmtId="0" fontId="24" fillId="0" borderId="85" xfId="4" applyFont="1" applyFill="1" applyBorder="1" applyAlignment="1"/>
    <xf numFmtId="0" fontId="24" fillId="0" borderId="86" xfId="4" applyFont="1" applyFill="1" applyBorder="1" applyAlignment="1"/>
    <xf numFmtId="38" fontId="24" fillId="0" borderId="84" xfId="4" applyNumberFormat="1" applyFont="1" applyFill="1" applyBorder="1" applyAlignment="1">
      <alignment horizontal="right" vertical="center"/>
    </xf>
    <xf numFmtId="38" fontId="24" fillId="0" borderId="86" xfId="4" applyNumberFormat="1" applyFont="1" applyFill="1" applyBorder="1" applyAlignment="1">
      <alignment horizontal="right" vertical="center"/>
    </xf>
    <xf numFmtId="0" fontId="24" fillId="0" borderId="84" xfId="4" applyFont="1" applyFill="1" applyBorder="1" applyAlignment="1">
      <alignment horizontal="center" vertical="center"/>
    </xf>
    <xf numFmtId="0" fontId="24" fillId="0" borderId="86" xfId="4" applyFont="1" applyFill="1" applyBorder="1" applyAlignment="1">
      <alignment horizontal="center" vertical="center"/>
    </xf>
    <xf numFmtId="0" fontId="25" fillId="0" borderId="84" xfId="4" applyFont="1" applyFill="1" applyBorder="1" applyAlignment="1">
      <alignment horizontal="left" vertical="center"/>
    </xf>
    <xf numFmtId="0" fontId="25" fillId="0" borderId="85" xfId="4" applyFont="1" applyFill="1" applyBorder="1" applyAlignment="1">
      <alignment horizontal="left" vertical="center"/>
    </xf>
    <xf numFmtId="0" fontId="25" fillId="0" borderId="86" xfId="4" applyFont="1" applyFill="1" applyBorder="1" applyAlignment="1">
      <alignment horizontal="left" vertical="center"/>
    </xf>
    <xf numFmtId="0" fontId="24" fillId="0" borderId="87" xfId="4" applyFont="1" applyFill="1" applyBorder="1" applyAlignment="1">
      <alignment horizontal="left" vertical="center" shrinkToFit="1"/>
    </xf>
    <xf numFmtId="0" fontId="24" fillId="0" borderId="88" xfId="4" applyFont="1" applyFill="1" applyBorder="1" applyAlignment="1">
      <alignment horizontal="left" vertical="center" shrinkToFit="1"/>
    </xf>
    <xf numFmtId="0" fontId="24" fillId="0" borderId="89" xfId="4" applyFont="1" applyFill="1" applyBorder="1" applyAlignment="1">
      <alignment horizontal="left" vertical="center" shrinkToFit="1"/>
    </xf>
    <xf numFmtId="0" fontId="24" fillId="0" borderId="109" xfId="4" applyFont="1" applyFill="1" applyBorder="1" applyAlignment="1">
      <alignment horizontal="left" vertical="center" wrapText="1"/>
    </xf>
    <xf numFmtId="0" fontId="24" fillId="0" borderId="108" xfId="4" applyFont="1" applyFill="1" applyBorder="1" applyAlignment="1"/>
    <xf numFmtId="0" fontId="24" fillId="0" borderId="107" xfId="4" applyFont="1" applyFill="1" applyBorder="1" applyAlignment="1"/>
    <xf numFmtId="38" fontId="24" fillId="0" borderId="87" xfId="4" applyNumberFormat="1" applyFont="1" applyFill="1" applyBorder="1" applyAlignment="1">
      <alignment horizontal="right" vertical="center"/>
    </xf>
    <xf numFmtId="38" fontId="24" fillId="0" borderId="89" xfId="4" applyNumberFormat="1" applyFont="1" applyFill="1" applyBorder="1" applyAlignment="1">
      <alignment horizontal="right" vertical="center"/>
    </xf>
    <xf numFmtId="0" fontId="24" fillId="0" borderId="87" xfId="4" applyFont="1" applyFill="1" applyBorder="1" applyAlignment="1">
      <alignment horizontal="center" vertical="center" wrapText="1"/>
    </xf>
    <xf numFmtId="0" fontId="24" fillId="0" borderId="89" xfId="4" applyFont="1" applyFill="1" applyBorder="1" applyAlignment="1">
      <alignment horizontal="center" vertical="center" wrapText="1"/>
    </xf>
    <xf numFmtId="0" fontId="25" fillId="0" borderId="87" xfId="4" applyFont="1" applyFill="1" applyBorder="1" applyAlignment="1">
      <alignment horizontal="left" vertical="center"/>
    </xf>
    <xf numFmtId="0" fontId="25" fillId="0" borderId="88" xfId="4" applyFont="1" applyFill="1" applyBorder="1" applyAlignment="1">
      <alignment horizontal="left" vertical="center"/>
    </xf>
    <xf numFmtId="0" fontId="25" fillId="0" borderId="89" xfId="4" applyFont="1" applyFill="1" applyBorder="1" applyAlignment="1">
      <alignment horizontal="left" vertical="center"/>
    </xf>
    <xf numFmtId="0" fontId="24" fillId="0" borderId="87" xfId="4" applyFont="1" applyFill="1" applyBorder="1" applyAlignment="1">
      <alignment horizontal="left" vertical="center"/>
    </xf>
    <xf numFmtId="0" fontId="24" fillId="0" borderId="88" xfId="4" applyFont="1" applyFill="1" applyBorder="1" applyAlignment="1">
      <alignment horizontal="left" vertical="center"/>
    </xf>
    <xf numFmtId="0" fontId="24" fillId="0" borderId="89" xfId="4" applyFont="1" applyFill="1" applyBorder="1" applyAlignment="1">
      <alignment horizontal="left" vertical="center"/>
    </xf>
    <xf numFmtId="0" fontId="24" fillId="0" borderId="87" xfId="4" applyFont="1" applyFill="1" applyBorder="1" applyAlignment="1">
      <alignment horizontal="left" vertical="center" wrapText="1"/>
    </xf>
    <xf numFmtId="0" fontId="24" fillId="0" borderId="88" xfId="4" applyFont="1" applyFill="1" applyBorder="1" applyAlignment="1">
      <alignment horizontal="left" vertical="center" wrapText="1"/>
    </xf>
    <xf numFmtId="0" fontId="24" fillId="0" borderId="89" xfId="4" applyFont="1" applyFill="1" applyBorder="1" applyAlignment="1">
      <alignment horizontal="left" vertical="center" wrapText="1"/>
    </xf>
    <xf numFmtId="0" fontId="24" fillId="0" borderId="87" xfId="4" applyFont="1" applyFill="1" applyBorder="1" applyAlignment="1">
      <alignment horizontal="center" vertical="center"/>
    </xf>
    <xf numFmtId="0" fontId="24" fillId="0" borderId="89" xfId="4" applyFont="1" applyFill="1" applyBorder="1" applyAlignment="1">
      <alignment horizontal="center" vertical="center"/>
    </xf>
    <xf numFmtId="38" fontId="24" fillId="0" borderId="87" xfId="4" applyNumberFormat="1" applyFont="1" applyFill="1" applyBorder="1" applyAlignment="1">
      <alignment horizontal="center" vertical="center"/>
    </xf>
    <xf numFmtId="38" fontId="24" fillId="0" borderId="89" xfId="4" applyNumberFormat="1" applyFont="1" applyFill="1" applyBorder="1" applyAlignment="1">
      <alignment horizontal="center" vertical="center"/>
    </xf>
    <xf numFmtId="0" fontId="24" fillId="0" borderId="91" xfId="4" applyFont="1" applyFill="1" applyBorder="1" applyAlignment="1">
      <alignment horizontal="left" vertical="center"/>
    </xf>
    <xf numFmtId="0" fontId="24" fillId="0" borderId="92" xfId="4" applyFont="1" applyFill="1" applyBorder="1" applyAlignment="1">
      <alignment horizontal="left" vertical="center"/>
    </xf>
    <xf numFmtId="0" fontId="24" fillId="0" borderId="93" xfId="4" applyFont="1" applyFill="1" applyBorder="1" applyAlignment="1">
      <alignment horizontal="left" vertical="center"/>
    </xf>
    <xf numFmtId="38" fontId="24" fillId="0" borderId="91" xfId="4" applyNumberFormat="1" applyFont="1" applyFill="1" applyBorder="1" applyAlignment="1">
      <alignment horizontal="right" vertical="center"/>
    </xf>
    <xf numFmtId="38" fontId="24" fillId="0" borderId="93" xfId="4" applyNumberFormat="1" applyFont="1" applyFill="1" applyBorder="1" applyAlignment="1">
      <alignment horizontal="right" vertical="center"/>
    </xf>
    <xf numFmtId="0" fontId="24" fillId="0" borderId="91" xfId="4" applyFont="1" applyFill="1" applyBorder="1" applyAlignment="1">
      <alignment horizontal="center" vertical="center"/>
    </xf>
    <xf numFmtId="0" fontId="24" fillId="0" borderId="93" xfId="4" applyFont="1" applyFill="1" applyBorder="1" applyAlignment="1">
      <alignment horizontal="center" vertical="center"/>
    </xf>
    <xf numFmtId="0" fontId="25" fillId="0" borderId="91" xfId="4" applyFont="1" applyFill="1" applyBorder="1" applyAlignment="1">
      <alignment horizontal="left" vertical="center"/>
    </xf>
    <xf numFmtId="0" fontId="25" fillId="0" borderId="92" xfId="4" applyFont="1" applyFill="1" applyBorder="1" applyAlignment="1">
      <alignment horizontal="left" vertical="center"/>
    </xf>
    <xf numFmtId="0" fontId="25" fillId="0" borderId="93" xfId="4" applyFont="1" applyFill="1" applyBorder="1" applyAlignment="1">
      <alignment horizontal="left" vertical="center"/>
    </xf>
    <xf numFmtId="0" fontId="26" fillId="0" borderId="0" xfId="4" applyFont="1" applyFill="1" applyAlignment="1">
      <alignment vertical="center"/>
    </xf>
  </cellXfs>
  <cellStyles count="5">
    <cellStyle name="パーセント 2" xfId="3"/>
    <cellStyle name="桁区切り 2" xfId="2"/>
    <cellStyle name="標準" xfId="0" builtinId="0"/>
    <cellStyle name="標準 2" xfId="1"/>
    <cellStyle name="標準 3" xfId="4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/>
              <a:t>月別得点表</a:t>
            </a:r>
          </a:p>
        </c:rich>
      </c:tx>
      <c:layout>
        <c:manualLayout>
          <c:xMode val="edge"/>
          <c:yMode val="edge"/>
          <c:x val="0.4297085163349556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4624128047989E-2"/>
          <c:y val="0.1254792967400189"/>
          <c:w val="0.93184080213969522"/>
          <c:h val="0.75356584284756734"/>
        </c:manualLayout>
      </c:layout>
      <c:lineChart>
        <c:grouping val="standard"/>
        <c:varyColors val="0"/>
        <c:ser>
          <c:idx val="4"/>
          <c:order val="0"/>
          <c:tx>
            <c:strRef>
              <c:f>連絡書!$A$14:$B$14</c:f>
              <c:strCache>
                <c:ptCount val="2"/>
                <c:pt idx="0">
                  <c:v>総合得点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集計!$E$2:$AN$2</c:f>
              <c:strCache>
                <c:ptCount val="36"/>
                <c:pt idx="0">
                  <c:v>2017年
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  <c:pt idx="6">
                  <c:v>2018年
1月</c:v>
                </c:pt>
                <c:pt idx="7">
                  <c:v>2月</c:v>
                </c:pt>
                <c:pt idx="8">
                  <c:v>3月</c:v>
                </c:pt>
                <c:pt idx="9">
                  <c:v>4月</c:v>
                </c:pt>
                <c:pt idx="10">
                  <c:v>5月</c:v>
                </c:pt>
                <c:pt idx="11">
                  <c:v>6月</c:v>
                </c:pt>
                <c:pt idx="12">
                  <c:v>7月</c:v>
                </c:pt>
                <c:pt idx="13">
                  <c:v>8月</c:v>
                </c:pt>
                <c:pt idx="14">
                  <c:v>9月</c:v>
                </c:pt>
                <c:pt idx="15">
                  <c:v>10月</c:v>
                </c:pt>
                <c:pt idx="16">
                  <c:v>11月</c:v>
                </c:pt>
                <c:pt idx="17">
                  <c:v>12月</c:v>
                </c:pt>
                <c:pt idx="18">
                  <c:v>2019年
1月</c:v>
                </c:pt>
                <c:pt idx="19">
                  <c:v>2月</c:v>
                </c:pt>
                <c:pt idx="20">
                  <c:v>3月</c:v>
                </c:pt>
                <c:pt idx="21">
                  <c:v>4月</c:v>
                </c:pt>
                <c:pt idx="22">
                  <c:v>5月</c:v>
                </c:pt>
                <c:pt idx="23">
                  <c:v>6月</c:v>
                </c:pt>
                <c:pt idx="24">
                  <c:v>7月</c:v>
                </c:pt>
                <c:pt idx="25">
                  <c:v>8月</c:v>
                </c:pt>
                <c:pt idx="26">
                  <c:v>9月</c:v>
                </c:pt>
                <c:pt idx="27">
                  <c:v>10月</c:v>
                </c:pt>
                <c:pt idx="28">
                  <c:v>11月</c:v>
                </c:pt>
                <c:pt idx="29">
                  <c:v>12月</c:v>
                </c:pt>
                <c:pt idx="30">
                  <c:v>2020年
1月</c:v>
                </c:pt>
                <c:pt idx="31">
                  <c:v>2月</c:v>
                </c:pt>
                <c:pt idx="32">
                  <c:v>3月</c:v>
                </c:pt>
                <c:pt idx="33">
                  <c:v>4月</c:v>
                </c:pt>
                <c:pt idx="34">
                  <c:v>5月</c:v>
                </c:pt>
                <c:pt idx="35">
                  <c:v>6月</c:v>
                </c:pt>
              </c:strCache>
            </c:strRef>
          </c:cat>
          <c:val>
            <c:numRef>
              <c:f>集計!$E$10:$AN$10</c:f>
              <c:numCache>
                <c:formatCode>0_ 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5CA-AAF2-3C82131A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3248"/>
        <c:axId val="116241152"/>
      </c:lineChart>
      <c:catAx>
        <c:axId val="110533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24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24115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800"/>
                  <a:t>総合得点</a:t>
                </a:r>
              </a:p>
            </c:rich>
          </c:tx>
          <c:layout>
            <c:manualLayout>
              <c:xMode val="edge"/>
              <c:yMode val="edge"/>
              <c:x val="6.6313193262902441E-3"/>
              <c:y val="0.413334733158355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533248"/>
        <c:crosses val="autoZero"/>
        <c:crossBetween val="between"/>
        <c:majorUnit val="20"/>
      </c:valAx>
      <c:spPr>
        <a:solidFill>
          <a:srgbClr val="C0C0C0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77778657064857"/>
          <c:y val="0.04"/>
          <c:w val="0.12068980070958468"/>
          <c:h val="6.00003499562554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span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15876</xdr:rowOff>
    </xdr:from>
    <xdr:to>
      <xdr:col>14</xdr:col>
      <xdr:colOff>531812</xdr:colOff>
      <xdr:row>28</xdr:row>
      <xdr:rowOff>234294</xdr:rowOff>
    </xdr:to>
    <xdr:graphicFrame macro="">
      <xdr:nvGraphicFramePr>
        <xdr:cNvPr id="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515937</xdr:colOff>
      <xdr:row>18</xdr:row>
      <xdr:rowOff>127001</xdr:rowOff>
    </xdr:from>
    <xdr:ext cx="18122" cy="2138400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6062" y="4635501"/>
          <a:ext cx="18122" cy="2138400"/>
        </a:xfrm>
        <a:prstGeom prst="rect">
          <a:avLst/>
        </a:prstGeom>
      </xdr:spPr>
    </xdr:pic>
    <xdr:clientData/>
  </xdr:oneCellAnchor>
  <xdr:oneCellAnchor>
    <xdr:from>
      <xdr:col>10</xdr:col>
      <xdr:colOff>214313</xdr:colOff>
      <xdr:row>18</xdr:row>
      <xdr:rowOff>127001</xdr:rowOff>
    </xdr:from>
    <xdr:ext cx="18123" cy="2138400"/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1" y="4635501"/>
          <a:ext cx="18123" cy="2138400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0.48039</cdr:x>
      <cdr:y>0.93965</cdr:y>
    </cdr:from>
    <cdr:to>
      <cdr:x>0.52765</cdr:x>
      <cdr:y>1</cdr:y>
    </cdr:to>
    <cdr:sp macro="" textlink="">
      <cdr:nvSpPr>
        <cdr:cNvPr id="2" name="正方形/長方形 1"/>
        <cdr:cNvSpPr/>
      </cdr:nvSpPr>
      <cdr:spPr bwMode="auto">
        <a:xfrm xmlns:a="http://schemas.openxmlformats.org/drawingml/2006/main">
          <a:off x="3620604" y="2708412"/>
          <a:ext cx="356152" cy="173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800" b="1">
              <a:latin typeface="+mj-ea"/>
              <a:ea typeface="+mj-ea"/>
            </a:rPr>
            <a:t>月数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TEMP\EXCEL\1995\NONSPRNT\MEMPH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kk-ipc\user\t.fujita\&#12479;&#12473;&#12463;\&#21697;&#36074;&#31649;&#29702;&#12471;&#12473;&#12486;&#12512;&#12300;&#21697;&#36074;&#35413;&#20385;&#38598;&#35336;&#34920;&#20316;&#25104;&#12301;&#12289;&#12300;&#21332;&#21147;&#24037;&#22580;&#21697;&#36074;&#35413;&#20385;&#34920;&#20316;&#25104;&#12301;&#30011;&#38754;&#12398;&#36861;&#21152;\20190607&#21463;\CC&#37096;&#38272;&#26376;&#26411;&#26376;&#21021;&#37197;&#24067;&#36039;&#2600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hinsyo1\denda\PROGRA~1\TEAMWARE\OFFICE\TEMP\MAIL\MV5\PROGRA~1\TEAMWARE\OFFICE\TEMP\MAIL\MV6\PROGRA~1\TEAMWARE\OFFICE\TEMP\MAIL\MV5\TEMP\EXCEL\1995\NONSPRNT\MEMPH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1995\682SOU\CEN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TCG97\CONTRACT\BSSUMMARY\BA-Nyne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hinsyo1\denda\PROGRA~1\TEAMWARE\OFFICE\TEMP\MAIL\MV5\PROGRA~1\TEAMWARE\OFFICE\TEMP\MAIL\MV6\PROGRA~1\TEAMWARE\OFFICE\TEMP\MAIL\MV5\WINDOWS\TEMP\CATV97\TCG97\CONTRACT\BSSUMMARY\BA-Nynex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status%20Jo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hinsyo1\denda\PROGRA~1\TEAMWARE\OFFICE\TEMP\MAIL\MV5\PROGRA~1\TEAMWARE\OFFICE\TEMP\MAIL\MV6\PROGRA~1\TEAMWARE\OFFICE\TEMP\MAIL\MV5\WINDOWS\TEMP\status%20Jo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4.11\hinsyou-ccfs\hinsyou\&#20491;&#20154;\&#20024;&#30000;\&#20024;&#30000;\&#20253;&#31080;&#20837;&#21147;\PROGRA~1\TEAMWARE\OFFICE\TEMP\MAIL\MV5\PROGRA~1\TEAMWARE\OFFICE\TEMP\MAIL\MV6\PROGRA~1\TEAMWARE\OFFICE\TEMP\MAIL\MV5\WINDOWS\TEMP\CATV97\CCAST97\COMCA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ネクタ部門不良品管理表"/>
      <sheetName val="不良内訳（社内起因）"/>
      <sheetName val="不良内訳（協力会社起因）"/>
      <sheetName val="計算シート"/>
      <sheetName val="品質評価集計表"/>
      <sheetName val="ｺﾈｸﾀ生産実績 50期"/>
      <sheetName val="①総売上金額"/>
      <sheetName val="⑤総加工不良工数"/>
      <sheetName val="50期客先不良件数"/>
      <sheetName val="ＩＳＯ定期監査用"/>
      <sheetName val="ＩＳＯ更新審査用"/>
      <sheetName val="【協力工場品質評価表】受入件数入力"/>
      <sheetName val="集計"/>
      <sheetName val="品質評価連絡書（ｺﾈｸﾀ）"/>
      <sheetName val="評価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9">
          <cell r="Z9">
            <v>1000024</v>
          </cell>
        </row>
        <row r="10">
          <cell r="Z10">
            <v>1000023</v>
          </cell>
        </row>
        <row r="11">
          <cell r="Z11">
            <v>-1</v>
          </cell>
        </row>
        <row r="12">
          <cell r="Z12">
            <v>-1</v>
          </cell>
        </row>
        <row r="13">
          <cell r="Z13">
            <v>1000016</v>
          </cell>
        </row>
        <row r="14">
          <cell r="Z14">
            <v>1000021</v>
          </cell>
        </row>
        <row r="15">
          <cell r="Z15">
            <v>1000033</v>
          </cell>
        </row>
        <row r="16">
          <cell r="Z16">
            <v>1000042</v>
          </cell>
        </row>
        <row r="17">
          <cell r="Z17">
            <v>1000046</v>
          </cell>
        </row>
        <row r="18">
          <cell r="Z18">
            <v>1000002</v>
          </cell>
        </row>
        <row r="19">
          <cell r="Z19">
            <v>1000041</v>
          </cell>
        </row>
        <row r="20">
          <cell r="Z20">
            <v>1000054</v>
          </cell>
        </row>
        <row r="21">
          <cell r="Z21">
            <v>934155</v>
          </cell>
        </row>
        <row r="22">
          <cell r="Z22">
            <v>1000064</v>
          </cell>
        </row>
        <row r="23">
          <cell r="Z23">
            <v>-1</v>
          </cell>
        </row>
        <row r="24">
          <cell r="Z24">
            <v>1000140</v>
          </cell>
        </row>
        <row r="25">
          <cell r="Z25">
            <v>1000128</v>
          </cell>
        </row>
        <row r="26">
          <cell r="Z26">
            <v>1000010</v>
          </cell>
        </row>
        <row r="27">
          <cell r="Z27">
            <v>1000008</v>
          </cell>
        </row>
        <row r="28">
          <cell r="Z28">
            <v>888062</v>
          </cell>
        </row>
        <row r="29">
          <cell r="Z29">
            <v>1000036</v>
          </cell>
        </row>
        <row r="30">
          <cell r="Z30">
            <v>1000022</v>
          </cell>
        </row>
        <row r="31">
          <cell r="Z31">
            <v>-1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s"/>
    </sheetNames>
    <sheetDataSet>
      <sheetData sheetId="0">
        <row r="4">
          <cell r="C4">
            <v>0.66999999999999993</v>
          </cell>
        </row>
        <row r="8">
          <cell r="C8">
            <v>0.75</v>
          </cell>
        </row>
        <row r="15">
          <cell r="C15">
            <v>0.65</v>
          </cell>
        </row>
        <row r="16">
          <cell r="C16">
            <v>0.65</v>
          </cell>
        </row>
        <row r="18">
          <cell r="C18">
            <v>0.95</v>
          </cell>
        </row>
        <row r="19">
          <cell r="C19">
            <v>0.65</v>
          </cell>
        </row>
        <row r="21">
          <cell r="C21">
            <v>0.58699999999999997</v>
          </cell>
        </row>
        <row r="23">
          <cell r="C23">
            <v>0.61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9">
          <cell r="C9">
            <v>6350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TT DWDM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TT DWDM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4">
          <cell r="B4" t="str">
            <v>PROJECT PRICING SUMMARY</v>
          </cell>
        </row>
        <row r="6">
          <cell r="B6" t="str">
            <v>Item:</v>
          </cell>
          <cell r="C6" t="str">
            <v>OC-3 Multiplexing Equipment</v>
          </cell>
          <cell r="G6">
            <v>694660.04999999993</v>
          </cell>
        </row>
        <row r="7">
          <cell r="C7" t="str">
            <v>(10) sites configured for Ring Topology specified as:</v>
          </cell>
        </row>
        <row r="8">
          <cell r="C8" t="str">
            <v>Roland, Roland Junction, Jacksonville, South, Bryant,</v>
          </cell>
        </row>
        <row r="9">
          <cell r="C9" t="str">
            <v>Bryant Junction, South 1, Northeast 1, Northeast 2, and Northeast 3.</v>
          </cell>
        </row>
        <row r="11">
          <cell r="B11" t="str">
            <v>Item:</v>
          </cell>
          <cell r="C11" t="str">
            <v>OC-12 Multiplexing Equipment</v>
          </cell>
          <cell r="G11">
            <v>596178.62</v>
          </cell>
        </row>
        <row r="12">
          <cell r="C12" t="str">
            <v>(7) sites configured for Ring Topology and specified as:</v>
          </cell>
        </row>
        <row r="13">
          <cell r="C13" t="str">
            <v>North, Northwest, West, Southwest, South, East, and Northeast.</v>
          </cell>
        </row>
        <row r="15">
          <cell r="B15" t="str">
            <v>Item:</v>
          </cell>
          <cell r="C15" t="str">
            <v xml:space="preserve">OC-12 and OC-3 Multipexing Equipment at Switch Site. (80) DS-1 terminations available. </v>
          </cell>
          <cell r="G15">
            <v>139041.87307692308</v>
          </cell>
        </row>
        <row r="16">
          <cell r="C16" t="str">
            <v>7' Bay equipped with DSX-1 cross connect panel.</v>
          </cell>
        </row>
        <row r="28">
          <cell r="B28" t="str">
            <v>Furnish Only Price Total:</v>
          </cell>
          <cell r="G28">
            <v>1429880.5430769231</v>
          </cell>
        </row>
        <row r="31">
          <cell r="B31" t="str">
            <v>SCOPE OF WORK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Normal="100" zoomScaleSheetLayoutView="85" workbookViewId="0"/>
  </sheetViews>
  <sheetFormatPr defaultRowHeight="13.5" x14ac:dyDescent="0.15"/>
  <cols>
    <col min="1" max="1" width="10.5" style="16" customWidth="1"/>
    <col min="2" max="2" width="5.5" style="16" customWidth="1"/>
    <col min="3" max="5" width="5.125" style="16" customWidth="1"/>
    <col min="6" max="17" width="6.875" style="16" customWidth="1"/>
    <col min="18" max="238" width="9" style="16"/>
    <col min="239" max="239" width="3.875" style="16" customWidth="1"/>
    <col min="240" max="242" width="5.125" style="16" customWidth="1"/>
    <col min="243" max="254" width="6.875" style="16" customWidth="1"/>
    <col min="255" max="494" width="9" style="16"/>
    <col min="495" max="495" width="3.875" style="16" customWidth="1"/>
    <col min="496" max="498" width="5.125" style="16" customWidth="1"/>
    <col min="499" max="510" width="6.875" style="16" customWidth="1"/>
    <col min="511" max="750" width="9" style="16"/>
    <col min="751" max="751" width="3.875" style="16" customWidth="1"/>
    <col min="752" max="754" width="5.125" style="16" customWidth="1"/>
    <col min="755" max="766" width="6.875" style="16" customWidth="1"/>
    <col min="767" max="1006" width="9" style="16"/>
    <col min="1007" max="1007" width="3.875" style="16" customWidth="1"/>
    <col min="1008" max="1010" width="5.125" style="16" customWidth="1"/>
    <col min="1011" max="1022" width="6.875" style="16" customWidth="1"/>
    <col min="1023" max="1262" width="9" style="16"/>
    <col min="1263" max="1263" width="3.875" style="16" customWidth="1"/>
    <col min="1264" max="1266" width="5.125" style="16" customWidth="1"/>
    <col min="1267" max="1278" width="6.875" style="16" customWidth="1"/>
    <col min="1279" max="1518" width="9" style="16"/>
    <col min="1519" max="1519" width="3.875" style="16" customWidth="1"/>
    <col min="1520" max="1522" width="5.125" style="16" customWidth="1"/>
    <col min="1523" max="1534" width="6.875" style="16" customWidth="1"/>
    <col min="1535" max="1774" width="9" style="16"/>
    <col min="1775" max="1775" width="3.875" style="16" customWidth="1"/>
    <col min="1776" max="1778" width="5.125" style="16" customWidth="1"/>
    <col min="1779" max="1790" width="6.875" style="16" customWidth="1"/>
    <col min="1791" max="2030" width="9" style="16"/>
    <col min="2031" max="2031" width="3.875" style="16" customWidth="1"/>
    <col min="2032" max="2034" width="5.125" style="16" customWidth="1"/>
    <col min="2035" max="2046" width="6.875" style="16" customWidth="1"/>
    <col min="2047" max="2286" width="9" style="16"/>
    <col min="2287" max="2287" width="3.875" style="16" customWidth="1"/>
    <col min="2288" max="2290" width="5.125" style="16" customWidth="1"/>
    <col min="2291" max="2302" width="6.875" style="16" customWidth="1"/>
    <col min="2303" max="2542" width="9" style="16"/>
    <col min="2543" max="2543" width="3.875" style="16" customWidth="1"/>
    <col min="2544" max="2546" width="5.125" style="16" customWidth="1"/>
    <col min="2547" max="2558" width="6.875" style="16" customWidth="1"/>
    <col min="2559" max="2798" width="9" style="16"/>
    <col min="2799" max="2799" width="3.875" style="16" customWidth="1"/>
    <col min="2800" max="2802" width="5.125" style="16" customWidth="1"/>
    <col min="2803" max="2814" width="6.875" style="16" customWidth="1"/>
    <col min="2815" max="3054" width="9" style="16"/>
    <col min="3055" max="3055" width="3.875" style="16" customWidth="1"/>
    <col min="3056" max="3058" width="5.125" style="16" customWidth="1"/>
    <col min="3059" max="3070" width="6.875" style="16" customWidth="1"/>
    <col min="3071" max="3310" width="9" style="16"/>
    <col min="3311" max="3311" width="3.875" style="16" customWidth="1"/>
    <col min="3312" max="3314" width="5.125" style="16" customWidth="1"/>
    <col min="3315" max="3326" width="6.875" style="16" customWidth="1"/>
    <col min="3327" max="3566" width="9" style="16"/>
    <col min="3567" max="3567" width="3.875" style="16" customWidth="1"/>
    <col min="3568" max="3570" width="5.125" style="16" customWidth="1"/>
    <col min="3571" max="3582" width="6.875" style="16" customWidth="1"/>
    <col min="3583" max="3822" width="9" style="16"/>
    <col min="3823" max="3823" width="3.875" style="16" customWidth="1"/>
    <col min="3824" max="3826" width="5.125" style="16" customWidth="1"/>
    <col min="3827" max="3838" width="6.875" style="16" customWidth="1"/>
    <col min="3839" max="4078" width="9" style="16"/>
    <col min="4079" max="4079" width="3.875" style="16" customWidth="1"/>
    <col min="4080" max="4082" width="5.125" style="16" customWidth="1"/>
    <col min="4083" max="4094" width="6.875" style="16" customWidth="1"/>
    <col min="4095" max="4334" width="9" style="16"/>
    <col min="4335" max="4335" width="3.875" style="16" customWidth="1"/>
    <col min="4336" max="4338" width="5.125" style="16" customWidth="1"/>
    <col min="4339" max="4350" width="6.875" style="16" customWidth="1"/>
    <col min="4351" max="4590" width="9" style="16"/>
    <col min="4591" max="4591" width="3.875" style="16" customWidth="1"/>
    <col min="4592" max="4594" width="5.125" style="16" customWidth="1"/>
    <col min="4595" max="4606" width="6.875" style="16" customWidth="1"/>
    <col min="4607" max="4846" width="9" style="16"/>
    <col min="4847" max="4847" width="3.875" style="16" customWidth="1"/>
    <col min="4848" max="4850" width="5.125" style="16" customWidth="1"/>
    <col min="4851" max="4862" width="6.875" style="16" customWidth="1"/>
    <col min="4863" max="5102" width="9" style="16"/>
    <col min="5103" max="5103" width="3.875" style="16" customWidth="1"/>
    <col min="5104" max="5106" width="5.125" style="16" customWidth="1"/>
    <col min="5107" max="5118" width="6.875" style="16" customWidth="1"/>
    <col min="5119" max="5358" width="9" style="16"/>
    <col min="5359" max="5359" width="3.875" style="16" customWidth="1"/>
    <col min="5360" max="5362" width="5.125" style="16" customWidth="1"/>
    <col min="5363" max="5374" width="6.875" style="16" customWidth="1"/>
    <col min="5375" max="5614" width="9" style="16"/>
    <col min="5615" max="5615" width="3.875" style="16" customWidth="1"/>
    <col min="5616" max="5618" width="5.125" style="16" customWidth="1"/>
    <col min="5619" max="5630" width="6.875" style="16" customWidth="1"/>
    <col min="5631" max="5870" width="9" style="16"/>
    <col min="5871" max="5871" width="3.875" style="16" customWidth="1"/>
    <col min="5872" max="5874" width="5.125" style="16" customWidth="1"/>
    <col min="5875" max="5886" width="6.875" style="16" customWidth="1"/>
    <col min="5887" max="6126" width="9" style="16"/>
    <col min="6127" max="6127" width="3.875" style="16" customWidth="1"/>
    <col min="6128" max="6130" width="5.125" style="16" customWidth="1"/>
    <col min="6131" max="6142" width="6.875" style="16" customWidth="1"/>
    <col min="6143" max="6382" width="9" style="16"/>
    <col min="6383" max="6383" width="3.875" style="16" customWidth="1"/>
    <col min="6384" max="6386" width="5.125" style="16" customWidth="1"/>
    <col min="6387" max="6398" width="6.875" style="16" customWidth="1"/>
    <col min="6399" max="6638" width="9" style="16"/>
    <col min="6639" max="6639" width="3.875" style="16" customWidth="1"/>
    <col min="6640" max="6642" width="5.125" style="16" customWidth="1"/>
    <col min="6643" max="6654" width="6.875" style="16" customWidth="1"/>
    <col min="6655" max="6894" width="9" style="16"/>
    <col min="6895" max="6895" width="3.875" style="16" customWidth="1"/>
    <col min="6896" max="6898" width="5.125" style="16" customWidth="1"/>
    <col min="6899" max="6910" width="6.875" style="16" customWidth="1"/>
    <col min="6911" max="7150" width="9" style="16"/>
    <col min="7151" max="7151" width="3.875" style="16" customWidth="1"/>
    <col min="7152" max="7154" width="5.125" style="16" customWidth="1"/>
    <col min="7155" max="7166" width="6.875" style="16" customWidth="1"/>
    <col min="7167" max="7406" width="9" style="16"/>
    <col min="7407" max="7407" width="3.875" style="16" customWidth="1"/>
    <col min="7408" max="7410" width="5.125" style="16" customWidth="1"/>
    <col min="7411" max="7422" width="6.875" style="16" customWidth="1"/>
    <col min="7423" max="7662" width="9" style="16"/>
    <col min="7663" max="7663" width="3.875" style="16" customWidth="1"/>
    <col min="7664" max="7666" width="5.125" style="16" customWidth="1"/>
    <col min="7667" max="7678" width="6.875" style="16" customWidth="1"/>
    <col min="7679" max="7918" width="9" style="16"/>
    <col min="7919" max="7919" width="3.875" style="16" customWidth="1"/>
    <col min="7920" max="7922" width="5.125" style="16" customWidth="1"/>
    <col min="7923" max="7934" width="6.875" style="16" customWidth="1"/>
    <col min="7935" max="8174" width="9" style="16"/>
    <col min="8175" max="8175" width="3.875" style="16" customWidth="1"/>
    <col min="8176" max="8178" width="5.125" style="16" customWidth="1"/>
    <col min="8179" max="8190" width="6.875" style="16" customWidth="1"/>
    <col min="8191" max="8430" width="9" style="16"/>
    <col min="8431" max="8431" width="3.875" style="16" customWidth="1"/>
    <col min="8432" max="8434" width="5.125" style="16" customWidth="1"/>
    <col min="8435" max="8446" width="6.875" style="16" customWidth="1"/>
    <col min="8447" max="8686" width="9" style="16"/>
    <col min="8687" max="8687" width="3.875" style="16" customWidth="1"/>
    <col min="8688" max="8690" width="5.125" style="16" customWidth="1"/>
    <col min="8691" max="8702" width="6.875" style="16" customWidth="1"/>
    <col min="8703" max="8942" width="9" style="16"/>
    <col min="8943" max="8943" width="3.875" style="16" customWidth="1"/>
    <col min="8944" max="8946" width="5.125" style="16" customWidth="1"/>
    <col min="8947" max="8958" width="6.875" style="16" customWidth="1"/>
    <col min="8959" max="9198" width="9" style="16"/>
    <col min="9199" max="9199" width="3.875" style="16" customWidth="1"/>
    <col min="9200" max="9202" width="5.125" style="16" customWidth="1"/>
    <col min="9203" max="9214" width="6.875" style="16" customWidth="1"/>
    <col min="9215" max="9454" width="9" style="16"/>
    <col min="9455" max="9455" width="3.875" style="16" customWidth="1"/>
    <col min="9456" max="9458" width="5.125" style="16" customWidth="1"/>
    <col min="9459" max="9470" width="6.875" style="16" customWidth="1"/>
    <col min="9471" max="9710" width="9" style="16"/>
    <col min="9711" max="9711" width="3.875" style="16" customWidth="1"/>
    <col min="9712" max="9714" width="5.125" style="16" customWidth="1"/>
    <col min="9715" max="9726" width="6.875" style="16" customWidth="1"/>
    <col min="9727" max="9966" width="9" style="16"/>
    <col min="9967" max="9967" width="3.875" style="16" customWidth="1"/>
    <col min="9968" max="9970" width="5.125" style="16" customWidth="1"/>
    <col min="9971" max="9982" width="6.875" style="16" customWidth="1"/>
    <col min="9983" max="10222" width="9" style="16"/>
    <col min="10223" max="10223" width="3.875" style="16" customWidth="1"/>
    <col min="10224" max="10226" width="5.125" style="16" customWidth="1"/>
    <col min="10227" max="10238" width="6.875" style="16" customWidth="1"/>
    <col min="10239" max="10478" width="9" style="16"/>
    <col min="10479" max="10479" width="3.875" style="16" customWidth="1"/>
    <col min="10480" max="10482" width="5.125" style="16" customWidth="1"/>
    <col min="10483" max="10494" width="6.875" style="16" customWidth="1"/>
    <col min="10495" max="10734" width="9" style="16"/>
    <col min="10735" max="10735" width="3.875" style="16" customWidth="1"/>
    <col min="10736" max="10738" width="5.125" style="16" customWidth="1"/>
    <col min="10739" max="10750" width="6.875" style="16" customWidth="1"/>
    <col min="10751" max="10990" width="9" style="16"/>
    <col min="10991" max="10991" width="3.875" style="16" customWidth="1"/>
    <col min="10992" max="10994" width="5.125" style="16" customWidth="1"/>
    <col min="10995" max="11006" width="6.875" style="16" customWidth="1"/>
    <col min="11007" max="11246" width="9" style="16"/>
    <col min="11247" max="11247" width="3.875" style="16" customWidth="1"/>
    <col min="11248" max="11250" width="5.125" style="16" customWidth="1"/>
    <col min="11251" max="11262" width="6.875" style="16" customWidth="1"/>
    <col min="11263" max="11502" width="9" style="16"/>
    <col min="11503" max="11503" width="3.875" style="16" customWidth="1"/>
    <col min="11504" max="11506" width="5.125" style="16" customWidth="1"/>
    <col min="11507" max="11518" width="6.875" style="16" customWidth="1"/>
    <col min="11519" max="11758" width="9" style="16"/>
    <col min="11759" max="11759" width="3.875" style="16" customWidth="1"/>
    <col min="11760" max="11762" width="5.125" style="16" customWidth="1"/>
    <col min="11763" max="11774" width="6.875" style="16" customWidth="1"/>
    <col min="11775" max="12014" width="9" style="16"/>
    <col min="12015" max="12015" width="3.875" style="16" customWidth="1"/>
    <col min="12016" max="12018" width="5.125" style="16" customWidth="1"/>
    <col min="12019" max="12030" width="6.875" style="16" customWidth="1"/>
    <col min="12031" max="12270" width="9" style="16"/>
    <col min="12271" max="12271" width="3.875" style="16" customWidth="1"/>
    <col min="12272" max="12274" width="5.125" style="16" customWidth="1"/>
    <col min="12275" max="12286" width="6.875" style="16" customWidth="1"/>
    <col min="12287" max="12526" width="9" style="16"/>
    <col min="12527" max="12527" width="3.875" style="16" customWidth="1"/>
    <col min="12528" max="12530" width="5.125" style="16" customWidth="1"/>
    <col min="12531" max="12542" width="6.875" style="16" customWidth="1"/>
    <col min="12543" max="12782" width="9" style="16"/>
    <col min="12783" max="12783" width="3.875" style="16" customWidth="1"/>
    <col min="12784" max="12786" width="5.125" style="16" customWidth="1"/>
    <col min="12787" max="12798" width="6.875" style="16" customWidth="1"/>
    <col min="12799" max="13038" width="9" style="16"/>
    <col min="13039" max="13039" width="3.875" style="16" customWidth="1"/>
    <col min="13040" max="13042" width="5.125" style="16" customWidth="1"/>
    <col min="13043" max="13054" width="6.875" style="16" customWidth="1"/>
    <col min="13055" max="13294" width="9" style="16"/>
    <col min="13295" max="13295" width="3.875" style="16" customWidth="1"/>
    <col min="13296" max="13298" width="5.125" style="16" customWidth="1"/>
    <col min="13299" max="13310" width="6.875" style="16" customWidth="1"/>
    <col min="13311" max="13550" width="9" style="16"/>
    <col min="13551" max="13551" width="3.875" style="16" customWidth="1"/>
    <col min="13552" max="13554" width="5.125" style="16" customWidth="1"/>
    <col min="13555" max="13566" width="6.875" style="16" customWidth="1"/>
    <col min="13567" max="13806" width="9" style="16"/>
    <col min="13807" max="13807" width="3.875" style="16" customWidth="1"/>
    <col min="13808" max="13810" width="5.125" style="16" customWidth="1"/>
    <col min="13811" max="13822" width="6.875" style="16" customWidth="1"/>
    <col min="13823" max="14062" width="9" style="16"/>
    <col min="14063" max="14063" width="3.875" style="16" customWidth="1"/>
    <col min="14064" max="14066" width="5.125" style="16" customWidth="1"/>
    <col min="14067" max="14078" width="6.875" style="16" customWidth="1"/>
    <col min="14079" max="14318" width="9" style="16"/>
    <col min="14319" max="14319" width="3.875" style="16" customWidth="1"/>
    <col min="14320" max="14322" width="5.125" style="16" customWidth="1"/>
    <col min="14323" max="14334" width="6.875" style="16" customWidth="1"/>
    <col min="14335" max="14574" width="9" style="16"/>
    <col min="14575" max="14575" width="3.875" style="16" customWidth="1"/>
    <col min="14576" max="14578" width="5.125" style="16" customWidth="1"/>
    <col min="14579" max="14590" width="6.875" style="16" customWidth="1"/>
    <col min="14591" max="14830" width="9" style="16"/>
    <col min="14831" max="14831" width="3.875" style="16" customWidth="1"/>
    <col min="14832" max="14834" width="5.125" style="16" customWidth="1"/>
    <col min="14835" max="14846" width="6.875" style="16" customWidth="1"/>
    <col min="14847" max="15086" width="9" style="16"/>
    <col min="15087" max="15087" width="3.875" style="16" customWidth="1"/>
    <col min="15088" max="15090" width="5.125" style="16" customWidth="1"/>
    <col min="15091" max="15102" width="6.875" style="16" customWidth="1"/>
    <col min="15103" max="15342" width="9" style="16"/>
    <col min="15343" max="15343" width="3.875" style="16" customWidth="1"/>
    <col min="15344" max="15346" width="5.125" style="16" customWidth="1"/>
    <col min="15347" max="15358" width="6.875" style="16" customWidth="1"/>
    <col min="15359" max="15598" width="9" style="16"/>
    <col min="15599" max="15599" width="3.875" style="16" customWidth="1"/>
    <col min="15600" max="15602" width="5.125" style="16" customWidth="1"/>
    <col min="15603" max="15614" width="6.875" style="16" customWidth="1"/>
    <col min="15615" max="15854" width="9" style="16"/>
    <col min="15855" max="15855" width="3.875" style="16" customWidth="1"/>
    <col min="15856" max="15858" width="5.125" style="16" customWidth="1"/>
    <col min="15859" max="15870" width="6.875" style="16" customWidth="1"/>
    <col min="15871" max="16110" width="9" style="16"/>
    <col min="16111" max="16111" width="3.875" style="16" customWidth="1"/>
    <col min="16112" max="16114" width="5.125" style="16" customWidth="1"/>
    <col min="16115" max="16126" width="6.875" style="16" customWidth="1"/>
    <col min="16127" max="16384" width="9" style="16"/>
  </cols>
  <sheetData>
    <row r="1" spans="1:17" ht="11.25" customHeight="1" x14ac:dyDescent="0.15">
      <c r="A1" s="43"/>
      <c r="B1" s="123" t="s">
        <v>38</v>
      </c>
      <c r="C1" s="123"/>
      <c r="D1" s="123"/>
    </row>
    <row r="2" spans="1:17" ht="19.5" customHeight="1" thickBot="1" x14ac:dyDescent="0.2">
      <c r="A2" s="43"/>
      <c r="B2" s="123"/>
      <c r="C2" s="123"/>
      <c r="D2" s="123"/>
      <c r="M2" s="124" t="s">
        <v>39</v>
      </c>
      <c r="N2" s="124"/>
      <c r="O2" s="124"/>
      <c r="P2" s="124"/>
      <c r="Q2" s="124"/>
    </row>
    <row r="3" spans="1:17" ht="24" customHeight="1" thickBot="1" x14ac:dyDescent="0.3">
      <c r="A3" s="17"/>
      <c r="B3" s="17"/>
      <c r="C3" s="18" t="s">
        <v>141</v>
      </c>
      <c r="I3" s="1"/>
      <c r="J3" s="2" t="s">
        <v>30</v>
      </c>
      <c r="K3" s="3" t="s">
        <v>31</v>
      </c>
      <c r="L3" s="19" t="s">
        <v>32</v>
      </c>
      <c r="M3" s="19" t="s">
        <v>33</v>
      </c>
      <c r="N3" s="4" t="s">
        <v>58</v>
      </c>
      <c r="O3" s="5" t="s">
        <v>34</v>
      </c>
      <c r="P3" s="5" t="s">
        <v>34</v>
      </c>
      <c r="Q3" s="6" t="s">
        <v>35</v>
      </c>
    </row>
    <row r="4" spans="1:17" ht="24.75" customHeight="1" x14ac:dyDescent="0.15">
      <c r="I4" s="7"/>
      <c r="J4" s="20"/>
      <c r="K4" s="8"/>
      <c r="L4" s="8"/>
      <c r="M4" s="9"/>
      <c r="N4" s="9"/>
      <c r="O4" s="9"/>
      <c r="P4" s="9"/>
      <c r="Q4" s="10"/>
    </row>
    <row r="5" spans="1:17" ht="24.75" customHeight="1" thickBot="1" x14ac:dyDescent="0.2">
      <c r="I5" s="7"/>
      <c r="J5" s="21"/>
      <c r="K5" s="11"/>
      <c r="L5" s="11"/>
      <c r="M5" s="12"/>
      <c r="N5" s="12"/>
      <c r="O5" s="12"/>
      <c r="P5" s="12"/>
      <c r="Q5" s="13"/>
    </row>
    <row r="6" spans="1:17" ht="12" customHeight="1" thickBot="1" x14ac:dyDescent="0.2"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19.5" customHeight="1" thickBot="1" x14ac:dyDescent="0.2">
      <c r="A7" s="36"/>
      <c r="B7" s="23"/>
      <c r="C7" s="125" t="s">
        <v>40</v>
      </c>
      <c r="D7" s="126"/>
      <c r="E7" s="127"/>
      <c r="F7" s="24"/>
      <c r="G7" s="25" t="s">
        <v>41</v>
      </c>
      <c r="H7" s="24"/>
      <c r="I7" s="25" t="s">
        <v>41</v>
      </c>
      <c r="J7" s="24"/>
      <c r="K7" s="25" t="s">
        <v>41</v>
      </c>
      <c r="L7" s="24"/>
      <c r="M7" s="25" t="s">
        <v>41</v>
      </c>
      <c r="N7" s="24"/>
      <c r="O7" s="25" t="s">
        <v>41</v>
      </c>
      <c r="P7" s="24"/>
      <c r="Q7" s="25" t="s">
        <v>41</v>
      </c>
    </row>
    <row r="8" spans="1:17" ht="19.5" customHeight="1" thickBot="1" x14ac:dyDescent="0.2">
      <c r="A8" s="26"/>
      <c r="B8" s="26"/>
      <c r="C8" s="128"/>
      <c r="D8" s="124"/>
      <c r="E8" s="129"/>
      <c r="F8" s="14" t="s">
        <v>42</v>
      </c>
      <c r="G8" s="14" t="s">
        <v>43</v>
      </c>
      <c r="H8" s="14" t="s">
        <v>42</v>
      </c>
      <c r="I8" s="14" t="s">
        <v>43</v>
      </c>
      <c r="J8" s="14" t="s">
        <v>42</v>
      </c>
      <c r="K8" s="14" t="s">
        <v>43</v>
      </c>
      <c r="L8" s="14" t="s">
        <v>42</v>
      </c>
      <c r="M8" s="14" t="s">
        <v>43</v>
      </c>
      <c r="N8" s="14" t="s">
        <v>42</v>
      </c>
      <c r="O8" s="14" t="s">
        <v>43</v>
      </c>
      <c r="P8" s="14" t="s">
        <v>42</v>
      </c>
      <c r="Q8" s="14" t="s">
        <v>43</v>
      </c>
    </row>
    <row r="9" spans="1:17" ht="29.25" customHeight="1" x14ac:dyDescent="0.15">
      <c r="A9" s="38" t="s">
        <v>143</v>
      </c>
      <c r="B9" s="149" t="s">
        <v>44</v>
      </c>
      <c r="C9" s="130" t="s">
        <v>144</v>
      </c>
      <c r="D9" s="131"/>
      <c r="E9" s="132"/>
      <c r="F9" s="46"/>
      <c r="G9" s="47"/>
      <c r="H9" s="46"/>
      <c r="I9" s="47"/>
      <c r="J9" s="46"/>
      <c r="K9" s="47"/>
      <c r="L9" s="46"/>
      <c r="M9" s="47"/>
      <c r="N9" s="46"/>
      <c r="O9" s="47"/>
      <c r="P9" s="46"/>
      <c r="Q9" s="47"/>
    </row>
    <row r="10" spans="1:17" ht="29.25" customHeight="1" x14ac:dyDescent="0.15">
      <c r="A10" s="39" t="s">
        <v>60</v>
      </c>
      <c r="B10" s="150"/>
      <c r="C10" s="120" t="s">
        <v>145</v>
      </c>
      <c r="D10" s="121"/>
      <c r="E10" s="122"/>
      <c r="F10" s="84"/>
      <c r="G10" s="85"/>
      <c r="H10" s="84"/>
      <c r="I10" s="85"/>
      <c r="J10" s="84"/>
      <c r="K10" s="85"/>
      <c r="L10" s="84"/>
      <c r="M10" s="85"/>
      <c r="N10" s="84"/>
      <c r="O10" s="85"/>
      <c r="P10" s="84"/>
      <c r="Q10" s="85"/>
    </row>
    <row r="11" spans="1:17" ht="29.25" customHeight="1" x14ac:dyDescent="0.15">
      <c r="A11" s="39" t="s">
        <v>50</v>
      </c>
      <c r="B11" s="150"/>
      <c r="C11" s="133" t="s">
        <v>146</v>
      </c>
      <c r="D11" s="134"/>
      <c r="E11" s="135"/>
      <c r="F11" s="84"/>
      <c r="G11" s="85"/>
      <c r="H11" s="84"/>
      <c r="I11" s="85"/>
      <c r="J11" s="84"/>
      <c r="K11" s="85"/>
      <c r="L11" s="84"/>
      <c r="M11" s="85"/>
      <c r="N11" s="84"/>
      <c r="O11" s="85"/>
      <c r="P11" s="84"/>
      <c r="Q11" s="85"/>
    </row>
    <row r="12" spans="1:17" ht="29.25" customHeight="1" x14ac:dyDescent="0.15">
      <c r="A12" s="39" t="s">
        <v>61</v>
      </c>
      <c r="B12" s="150"/>
      <c r="C12" s="133" t="s">
        <v>147</v>
      </c>
      <c r="D12" s="134"/>
      <c r="E12" s="135"/>
      <c r="F12" s="84"/>
      <c r="G12" s="85"/>
      <c r="H12" s="84"/>
      <c r="I12" s="85"/>
      <c r="J12" s="84"/>
      <c r="K12" s="85"/>
      <c r="L12" s="84"/>
      <c r="M12" s="85"/>
      <c r="N12" s="84"/>
      <c r="O12" s="85"/>
      <c r="P12" s="84"/>
      <c r="Q12" s="85"/>
    </row>
    <row r="13" spans="1:17" ht="29.25" customHeight="1" x14ac:dyDescent="0.15">
      <c r="A13" s="39" t="s">
        <v>142</v>
      </c>
      <c r="B13" s="150"/>
      <c r="C13" s="133" t="s">
        <v>148</v>
      </c>
      <c r="D13" s="134"/>
      <c r="E13" s="135"/>
      <c r="F13" s="84"/>
      <c r="G13" s="85"/>
      <c r="H13" s="84"/>
      <c r="I13" s="85"/>
      <c r="J13" s="84"/>
      <c r="K13" s="85"/>
      <c r="L13" s="84"/>
      <c r="M13" s="85"/>
      <c r="N13" s="84"/>
      <c r="O13" s="85"/>
      <c r="P13" s="84"/>
      <c r="Q13" s="85"/>
    </row>
    <row r="14" spans="1:17" ht="29.25" customHeight="1" x14ac:dyDescent="0.15">
      <c r="A14" s="39" t="s">
        <v>62</v>
      </c>
      <c r="B14" s="150"/>
      <c r="C14" s="152" t="s">
        <v>149</v>
      </c>
      <c r="D14" s="121"/>
      <c r="E14" s="122"/>
      <c r="F14" s="84"/>
      <c r="G14" s="85"/>
      <c r="H14" s="84"/>
      <c r="I14" s="85"/>
      <c r="J14" s="84"/>
      <c r="K14" s="85"/>
      <c r="L14" s="84"/>
      <c r="M14" s="85"/>
      <c r="N14" s="84"/>
      <c r="O14" s="85"/>
      <c r="P14" s="84"/>
      <c r="Q14" s="85"/>
    </row>
    <row r="15" spans="1:17" ht="29.25" customHeight="1" x14ac:dyDescent="0.15">
      <c r="A15" s="39" t="s">
        <v>63</v>
      </c>
      <c r="B15" s="150"/>
      <c r="C15" s="120" t="s">
        <v>150</v>
      </c>
      <c r="D15" s="121"/>
      <c r="E15" s="122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</row>
    <row r="16" spans="1:17" ht="29.25" customHeight="1" x14ac:dyDescent="0.15">
      <c r="A16" s="39" t="s">
        <v>64</v>
      </c>
      <c r="B16" s="150"/>
      <c r="C16" s="120" t="s">
        <v>151</v>
      </c>
      <c r="D16" s="121"/>
      <c r="E16" s="122"/>
      <c r="F16" s="84"/>
      <c r="G16" s="85"/>
      <c r="H16" s="84"/>
      <c r="I16" s="85"/>
      <c r="J16" s="84"/>
      <c r="K16" s="85"/>
      <c r="L16" s="84"/>
      <c r="M16" s="85"/>
      <c r="N16" s="84"/>
      <c r="O16" s="85"/>
      <c r="P16" s="84"/>
      <c r="Q16" s="85"/>
    </row>
    <row r="17" spans="1:17" ht="29.25" customHeight="1" x14ac:dyDescent="0.15">
      <c r="A17" s="39" t="s">
        <v>65</v>
      </c>
      <c r="B17" s="150"/>
      <c r="C17" s="120" t="s">
        <v>152</v>
      </c>
      <c r="D17" s="121"/>
      <c r="E17" s="122"/>
      <c r="F17" s="84"/>
      <c r="G17" s="85"/>
      <c r="H17" s="84"/>
      <c r="I17" s="85"/>
      <c r="J17" s="84"/>
      <c r="K17" s="85"/>
      <c r="L17" s="84"/>
      <c r="M17" s="85"/>
      <c r="N17" s="84"/>
      <c r="O17" s="85"/>
      <c r="P17" s="84"/>
      <c r="Q17" s="85"/>
    </row>
    <row r="18" spans="1:17" ht="29.25" customHeight="1" x14ac:dyDescent="0.15">
      <c r="A18" s="39" t="s">
        <v>67</v>
      </c>
      <c r="B18" s="150"/>
      <c r="C18" s="120" t="s">
        <v>153</v>
      </c>
      <c r="D18" s="121"/>
      <c r="E18" s="122"/>
      <c r="F18" s="84"/>
      <c r="G18" s="85"/>
      <c r="H18" s="84"/>
      <c r="I18" s="85"/>
      <c r="J18" s="84"/>
      <c r="K18" s="85"/>
      <c r="L18" s="84"/>
      <c r="M18" s="85"/>
      <c r="N18" s="84"/>
      <c r="O18" s="85"/>
      <c r="P18" s="84"/>
      <c r="Q18" s="85"/>
    </row>
    <row r="19" spans="1:17" ht="29.25" customHeight="1" x14ac:dyDescent="0.15">
      <c r="A19" s="39" t="s">
        <v>69</v>
      </c>
      <c r="B19" s="150"/>
      <c r="C19" s="120" t="s">
        <v>154</v>
      </c>
      <c r="D19" s="121"/>
      <c r="E19" s="122"/>
      <c r="F19" s="84"/>
      <c r="G19" s="85"/>
      <c r="H19" s="84"/>
      <c r="I19" s="85"/>
      <c r="J19" s="84"/>
      <c r="K19" s="85"/>
      <c r="L19" s="84"/>
      <c r="M19" s="85"/>
      <c r="N19" s="84"/>
      <c r="O19" s="85"/>
      <c r="P19" s="84"/>
      <c r="Q19" s="85"/>
    </row>
    <row r="20" spans="1:17" ht="29.25" customHeight="1" x14ac:dyDescent="0.15">
      <c r="A20" s="39" t="s">
        <v>70</v>
      </c>
      <c r="B20" s="150"/>
      <c r="C20" s="120" t="s">
        <v>155</v>
      </c>
      <c r="D20" s="121"/>
      <c r="E20" s="122"/>
      <c r="F20" s="84"/>
      <c r="G20" s="85"/>
      <c r="H20" s="84"/>
      <c r="I20" s="85"/>
      <c r="J20" s="84"/>
      <c r="K20" s="85"/>
      <c r="L20" s="84"/>
      <c r="M20" s="85"/>
      <c r="N20" s="84"/>
      <c r="O20" s="85"/>
      <c r="P20" s="84"/>
      <c r="Q20" s="85"/>
    </row>
    <row r="21" spans="1:17" ht="29.25" customHeight="1" x14ac:dyDescent="0.15">
      <c r="A21" s="39" t="s">
        <v>72</v>
      </c>
      <c r="B21" s="150"/>
      <c r="C21" s="120" t="s">
        <v>156</v>
      </c>
      <c r="D21" s="121"/>
      <c r="E21" s="122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</row>
    <row r="22" spans="1:17" ht="29.25" customHeight="1" x14ac:dyDescent="0.15">
      <c r="A22" s="39" t="s">
        <v>75</v>
      </c>
      <c r="B22" s="150"/>
      <c r="C22" s="120" t="s">
        <v>157</v>
      </c>
      <c r="D22" s="121"/>
      <c r="E22" s="122"/>
      <c r="F22" s="84"/>
      <c r="G22" s="85"/>
      <c r="H22" s="84"/>
      <c r="I22" s="85"/>
      <c r="J22" s="84"/>
      <c r="K22" s="85"/>
      <c r="L22" s="84"/>
      <c r="M22" s="85"/>
      <c r="N22" s="84"/>
      <c r="O22" s="85"/>
      <c r="P22" s="84"/>
      <c r="Q22" s="85"/>
    </row>
    <row r="23" spans="1:17" ht="29.25" customHeight="1" x14ac:dyDescent="0.15">
      <c r="A23" s="39" t="s">
        <v>73</v>
      </c>
      <c r="B23" s="150"/>
      <c r="C23" s="120" t="s">
        <v>158</v>
      </c>
      <c r="D23" s="121"/>
      <c r="E23" s="122"/>
      <c r="F23" s="84"/>
      <c r="G23" s="85"/>
      <c r="H23" s="84"/>
      <c r="I23" s="85"/>
      <c r="J23" s="84"/>
      <c r="K23" s="85"/>
      <c r="L23" s="84"/>
      <c r="M23" s="85"/>
      <c r="N23" s="84"/>
      <c r="O23" s="85"/>
      <c r="P23" s="84"/>
      <c r="Q23" s="85"/>
    </row>
    <row r="24" spans="1:17" ht="29.25" customHeight="1" x14ac:dyDescent="0.15">
      <c r="A24" s="39" t="s">
        <v>77</v>
      </c>
      <c r="B24" s="150"/>
      <c r="C24" s="120" t="s">
        <v>159</v>
      </c>
      <c r="D24" s="121"/>
      <c r="E24" s="122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</row>
    <row r="25" spans="1:17" ht="29.25" customHeight="1" x14ac:dyDescent="0.15">
      <c r="A25" s="39" t="s">
        <v>79</v>
      </c>
      <c r="B25" s="150"/>
      <c r="C25" s="133" t="s">
        <v>160</v>
      </c>
      <c r="D25" s="134"/>
      <c r="E25" s="135"/>
      <c r="F25" s="84"/>
      <c r="G25" s="85"/>
      <c r="H25" s="84"/>
      <c r="I25" s="85"/>
      <c r="J25" s="84"/>
      <c r="K25" s="85"/>
      <c r="L25" s="84"/>
      <c r="M25" s="85"/>
      <c r="N25" s="84"/>
      <c r="O25" s="85"/>
      <c r="P25" s="84"/>
      <c r="Q25" s="85"/>
    </row>
    <row r="26" spans="1:17" ht="29.25" customHeight="1" thickBot="1" x14ac:dyDescent="0.2">
      <c r="A26" s="41" t="s">
        <v>101</v>
      </c>
      <c r="B26" s="151"/>
      <c r="C26" s="133" t="s">
        <v>102</v>
      </c>
      <c r="D26" s="134"/>
      <c r="E26" s="135"/>
      <c r="F26" s="86"/>
      <c r="G26" s="87"/>
      <c r="H26" s="86"/>
      <c r="I26" s="87"/>
      <c r="J26" s="86"/>
      <c r="K26" s="87"/>
      <c r="L26" s="86"/>
      <c r="M26" s="87"/>
      <c r="N26" s="86"/>
      <c r="O26" s="87"/>
      <c r="P26" s="86"/>
      <c r="Q26" s="87"/>
    </row>
    <row r="27" spans="1:17" ht="29.25" customHeight="1" thickTop="1" x14ac:dyDescent="0.15">
      <c r="A27" s="40" t="s">
        <v>81</v>
      </c>
      <c r="B27" s="140" t="s">
        <v>45</v>
      </c>
      <c r="C27" s="143" t="s">
        <v>161</v>
      </c>
      <c r="D27" s="144"/>
      <c r="E27" s="145"/>
      <c r="F27" s="88"/>
      <c r="G27" s="89"/>
      <c r="H27" s="88"/>
      <c r="I27" s="89"/>
      <c r="J27" s="88"/>
      <c r="K27" s="89"/>
      <c r="L27" s="88"/>
      <c r="M27" s="89"/>
      <c r="N27" s="88"/>
      <c r="O27" s="89"/>
      <c r="P27" s="88"/>
      <c r="Q27" s="89"/>
    </row>
    <row r="28" spans="1:17" ht="29.25" customHeight="1" x14ac:dyDescent="0.15">
      <c r="A28" s="39" t="s">
        <v>83</v>
      </c>
      <c r="B28" s="141"/>
      <c r="C28" s="120" t="s">
        <v>162</v>
      </c>
      <c r="D28" s="121"/>
      <c r="E28" s="122"/>
      <c r="F28" s="84"/>
      <c r="G28" s="85"/>
      <c r="H28" s="84"/>
      <c r="I28" s="85"/>
      <c r="J28" s="84"/>
      <c r="K28" s="85"/>
      <c r="L28" s="84"/>
      <c r="M28" s="85"/>
      <c r="N28" s="84"/>
      <c r="O28" s="85"/>
      <c r="P28" s="84"/>
      <c r="Q28" s="85"/>
    </row>
    <row r="29" spans="1:17" ht="29.25" customHeight="1" x14ac:dyDescent="0.15">
      <c r="A29" s="39" t="s">
        <v>84</v>
      </c>
      <c r="B29" s="141"/>
      <c r="C29" s="120" t="s">
        <v>163</v>
      </c>
      <c r="D29" s="121"/>
      <c r="E29" s="122"/>
      <c r="F29" s="84"/>
      <c r="G29" s="85"/>
      <c r="H29" s="84"/>
      <c r="I29" s="85"/>
      <c r="J29" s="84"/>
      <c r="K29" s="85"/>
      <c r="L29" s="84"/>
      <c r="M29" s="85"/>
      <c r="N29" s="84"/>
      <c r="O29" s="85"/>
      <c r="P29" s="84"/>
      <c r="Q29" s="85"/>
    </row>
    <row r="30" spans="1:17" ht="29.25" customHeight="1" x14ac:dyDescent="0.15">
      <c r="A30" s="39" t="s">
        <v>85</v>
      </c>
      <c r="B30" s="141"/>
      <c r="C30" s="120" t="s">
        <v>172</v>
      </c>
      <c r="D30" s="121"/>
      <c r="E30" s="122"/>
      <c r="F30" s="84"/>
      <c r="G30" s="85"/>
      <c r="H30" s="84"/>
      <c r="I30" s="85"/>
      <c r="J30" s="84"/>
      <c r="K30" s="85"/>
      <c r="L30" s="84"/>
      <c r="M30" s="85"/>
      <c r="N30" s="84"/>
      <c r="O30" s="85"/>
      <c r="P30" s="84"/>
      <c r="Q30" s="85"/>
    </row>
    <row r="31" spans="1:17" ht="29.25" customHeight="1" x14ac:dyDescent="0.15">
      <c r="A31" s="39" t="s">
        <v>87</v>
      </c>
      <c r="B31" s="141"/>
      <c r="C31" s="120" t="s">
        <v>164</v>
      </c>
      <c r="D31" s="121"/>
      <c r="E31" s="122"/>
      <c r="F31" s="84"/>
      <c r="G31" s="85"/>
      <c r="H31" s="84"/>
      <c r="I31" s="85"/>
      <c r="J31" s="84"/>
      <c r="K31" s="85"/>
      <c r="L31" s="84"/>
      <c r="M31" s="85"/>
      <c r="N31" s="84"/>
      <c r="O31" s="85"/>
      <c r="P31" s="84"/>
      <c r="Q31" s="85"/>
    </row>
    <row r="32" spans="1:17" ht="29.25" customHeight="1" thickBot="1" x14ac:dyDescent="0.2">
      <c r="A32" s="41" t="s">
        <v>89</v>
      </c>
      <c r="B32" s="142"/>
      <c r="C32" s="146" t="s">
        <v>165</v>
      </c>
      <c r="D32" s="147"/>
      <c r="E32" s="148"/>
      <c r="F32" s="86"/>
      <c r="G32" s="87"/>
      <c r="H32" s="86"/>
      <c r="I32" s="87"/>
      <c r="J32" s="86"/>
      <c r="K32" s="87"/>
      <c r="L32" s="86"/>
      <c r="M32" s="87"/>
      <c r="N32" s="86"/>
      <c r="O32" s="87"/>
      <c r="P32" s="86"/>
      <c r="Q32" s="87"/>
    </row>
    <row r="33" spans="1:17" ht="28.5" customHeight="1" thickTop="1" thickBot="1" x14ac:dyDescent="0.2">
      <c r="A33" s="42" t="s">
        <v>91</v>
      </c>
      <c r="B33" s="37" t="s">
        <v>46</v>
      </c>
      <c r="C33" s="136" t="s">
        <v>166</v>
      </c>
      <c r="D33" s="137"/>
      <c r="E33" s="138"/>
      <c r="F33" s="90"/>
      <c r="G33" s="91"/>
      <c r="H33" s="90"/>
      <c r="I33" s="91"/>
      <c r="J33" s="90"/>
      <c r="K33" s="91"/>
      <c r="L33" s="90"/>
      <c r="M33" s="91"/>
      <c r="N33" s="90"/>
      <c r="O33" s="91"/>
      <c r="P33" s="90"/>
      <c r="Q33" s="91"/>
    </row>
    <row r="34" spans="1:17" ht="0.75" customHeight="1" x14ac:dyDescent="0.15">
      <c r="A34" s="27"/>
      <c r="B34" s="27"/>
      <c r="C34" s="139" t="e">
        <v>#VALUE!</v>
      </c>
      <c r="D34" s="139"/>
      <c r="E34" s="139"/>
      <c r="F34" s="1" t="e">
        <f>IF(#REF!="","-",#REF!)</f>
        <v>#REF!</v>
      </c>
      <c r="G34" s="28"/>
      <c r="H34" s="1" t="e">
        <f>IF(#REF!="",IF(H$7&lt;=$B$3,"-",""),#REF!)</f>
        <v>#REF!</v>
      </c>
      <c r="I34" s="28"/>
      <c r="J34" s="1" t="e">
        <f>IF(#REF!="",IF(J$7&lt;=$B$3,"-",""),#REF!)</f>
        <v>#REF!</v>
      </c>
      <c r="K34" s="28"/>
      <c r="L34" s="1" t="e">
        <f>IF(#REF!="",IF(L$7&lt;=$B$3,"-",""),#REF!)</f>
        <v>#REF!</v>
      </c>
      <c r="M34" s="28"/>
      <c r="N34" s="1" t="e">
        <f>IF(#REF!="",IF(N$7&lt;=$B$3,"-",""),#REF!)</f>
        <v>#REF!</v>
      </c>
      <c r="O34" s="28"/>
      <c r="P34" s="1" t="e">
        <f>IF(#REF!="",IF(P$7&lt;=$B$3,"-",""),#REF!)</f>
        <v>#REF!</v>
      </c>
      <c r="Q34" s="28"/>
    </row>
    <row r="35" spans="1:17" ht="20.25" customHeight="1" x14ac:dyDescent="0.15">
      <c r="J35" s="35" t="s">
        <v>59</v>
      </c>
      <c r="N35" s="29" t="s">
        <v>37</v>
      </c>
      <c r="O35" s="30"/>
      <c r="P35" s="30"/>
      <c r="Q35" s="29" t="s">
        <v>47</v>
      </c>
    </row>
  </sheetData>
  <mergeCells count="31">
    <mergeCell ref="C20:E20"/>
    <mergeCell ref="B27:B32"/>
    <mergeCell ref="C27:E27"/>
    <mergeCell ref="C28:E28"/>
    <mergeCell ref="C29:E29"/>
    <mergeCell ref="C30:E30"/>
    <mergeCell ref="C31:E31"/>
    <mergeCell ref="C32:E32"/>
    <mergeCell ref="B9:B26"/>
    <mergeCell ref="C12:E12"/>
    <mergeCell ref="C13:E13"/>
    <mergeCell ref="C14:E14"/>
    <mergeCell ref="C15:E15"/>
    <mergeCell ref="C16:E16"/>
    <mergeCell ref="C17:E17"/>
    <mergeCell ref="C18:E18"/>
    <mergeCell ref="C33:E33"/>
    <mergeCell ref="C34:E34"/>
    <mergeCell ref="C21:E21"/>
    <mergeCell ref="C22:E22"/>
    <mergeCell ref="C23:E23"/>
    <mergeCell ref="C24:E24"/>
    <mergeCell ref="C25:E25"/>
    <mergeCell ref="C26:E26"/>
    <mergeCell ref="C19:E19"/>
    <mergeCell ref="B1:D2"/>
    <mergeCell ref="M2:Q2"/>
    <mergeCell ref="C7:E8"/>
    <mergeCell ref="C9:E9"/>
    <mergeCell ref="C10:E10"/>
    <mergeCell ref="C11:E11"/>
  </mergeCells>
  <phoneticPr fontId="1"/>
  <printOptions horizontalCentered="1"/>
  <pageMargins left="0" right="0" top="0.23622047244094491" bottom="0.19685039370078741" header="0.51181102362204722" footer="0.31496062992125984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7"/>
  <sheetViews>
    <sheetView showGridLines="0" zoomScaleNormal="100" workbookViewId="0">
      <pane xSplit="4" ySplit="2" topLeftCell="E195" activePane="bottomRight" state="frozen"/>
      <selection pane="topRight" activeCell="E1" sqref="E1"/>
      <selection pane="bottomLeft" activeCell="A7" sqref="A7"/>
      <selection pane="bottomRight" activeCell="AA227" sqref="AA227"/>
    </sheetView>
  </sheetViews>
  <sheetFormatPr defaultColWidth="5.875" defaultRowHeight="13.5" x14ac:dyDescent="0.15"/>
  <cols>
    <col min="1" max="1" width="9.625" style="31" hidden="1" customWidth="1"/>
    <col min="2" max="2" width="13.625" style="32" customWidth="1"/>
    <col min="3" max="3" width="6.75" style="32" customWidth="1"/>
    <col min="4" max="4" width="9" style="32" customWidth="1"/>
    <col min="5" max="22" width="5.875" style="32"/>
    <col min="23" max="23" width="5.875" style="32" customWidth="1"/>
    <col min="24" max="34" width="5.875" style="32"/>
    <col min="35" max="35" width="5.875" style="32" customWidth="1"/>
    <col min="36" max="16384" width="5.875" style="32"/>
  </cols>
  <sheetData>
    <row r="1" spans="1:40" x14ac:dyDescent="0.15">
      <c r="B1" s="153" t="s">
        <v>1</v>
      </c>
      <c r="C1" s="153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I1" s="45"/>
      <c r="AJ1" s="45"/>
      <c r="AK1" s="45"/>
      <c r="AL1" s="45"/>
      <c r="AM1" s="45"/>
      <c r="AN1" s="45"/>
    </row>
    <row r="2" spans="1:40" s="45" customFormat="1" x14ac:dyDescent="0.15">
      <c r="A2" s="44"/>
      <c r="B2" s="166"/>
      <c r="C2" s="167"/>
      <c r="D2" s="79" t="s">
        <v>138</v>
      </c>
      <c r="E2" s="82" t="str">
        <f>"2017"&amp;"年"&amp;CHAR(10)&amp;"7"&amp;"月"</f>
        <v>2017年
7月</v>
      </c>
      <c r="F2" s="82">
        <f>DATE(2017,8,1)</f>
        <v>42948</v>
      </c>
      <c r="G2" s="82">
        <f>DATE(2017,9,1)</f>
        <v>42979</v>
      </c>
      <c r="H2" s="82">
        <f>DATE(2017,10,1)</f>
        <v>43009</v>
      </c>
      <c r="I2" s="82">
        <f>DATE(2017,11,1)</f>
        <v>43040</v>
      </c>
      <c r="J2" s="82">
        <f>DATE(2017,12,1)</f>
        <v>43070</v>
      </c>
      <c r="K2" s="81" t="str">
        <f>"2018"&amp;"年"&amp;CHAR(10)&amp;"1"&amp;"月"</f>
        <v>2018年
1月</v>
      </c>
      <c r="L2" s="82">
        <f>DATE(2018,2,1)</f>
        <v>43132</v>
      </c>
      <c r="M2" s="82">
        <f>DATE(2018,3,1)</f>
        <v>43160</v>
      </c>
      <c r="N2" s="82">
        <f>DATE(2018,4,1)</f>
        <v>43191</v>
      </c>
      <c r="O2" s="82">
        <f>DATE(2018,5,1)</f>
        <v>43221</v>
      </c>
      <c r="P2" s="82">
        <f>DATE(2018,6,1)</f>
        <v>43252</v>
      </c>
      <c r="Q2" s="82">
        <f>DATE(2018,7,1)</f>
        <v>43282</v>
      </c>
      <c r="R2" s="82">
        <f>DATE(2018,8,1)</f>
        <v>43313</v>
      </c>
      <c r="S2" s="82">
        <f>DATE(2018,9,1)</f>
        <v>43344</v>
      </c>
      <c r="T2" s="82">
        <f>DATE(2018,10,1)</f>
        <v>43374</v>
      </c>
      <c r="U2" s="82">
        <f>DATE(2018,11,1)</f>
        <v>43405</v>
      </c>
      <c r="V2" s="82">
        <f>DATE(2018,12,1)</f>
        <v>43435</v>
      </c>
      <c r="W2" s="81" t="str">
        <f>"2019"&amp;"年"&amp;CHAR(10)&amp;"1"&amp;"月"</f>
        <v>2019年
1月</v>
      </c>
      <c r="X2" s="82">
        <f>DATE(2019,2,1)</f>
        <v>43497</v>
      </c>
      <c r="Y2" s="82">
        <f>DATE(2019,3,1)</f>
        <v>43525</v>
      </c>
      <c r="Z2" s="82">
        <f>DATE(2019,4,1)</f>
        <v>43556</v>
      </c>
      <c r="AA2" s="82">
        <f>DATE(2019,5,1)</f>
        <v>43586</v>
      </c>
      <c r="AB2" s="82">
        <f>DATE(2019,6,1)</f>
        <v>43617</v>
      </c>
      <c r="AC2" s="82">
        <f>DATE(2019,7,1)</f>
        <v>43647</v>
      </c>
      <c r="AD2" s="82">
        <f>DATE(2019,8,1)</f>
        <v>43678</v>
      </c>
      <c r="AE2" s="82">
        <f>DATE(2019,9,1)</f>
        <v>43709</v>
      </c>
      <c r="AF2" s="82">
        <f>DATE(2019,10,1)</f>
        <v>43739</v>
      </c>
      <c r="AG2" s="82">
        <f>DATE(2019,11,1)</f>
        <v>43770</v>
      </c>
      <c r="AH2" s="82">
        <f>DATE(2019,12,1)</f>
        <v>43800</v>
      </c>
      <c r="AI2" s="81" t="str">
        <f>"2020"&amp;"年"&amp;CHAR(10)&amp;"1"&amp;"月"</f>
        <v>2020年
1月</v>
      </c>
      <c r="AJ2" s="82">
        <f>DATE(2020,2,1)</f>
        <v>43862</v>
      </c>
      <c r="AK2" s="82">
        <f>DATE(2020,3,1)</f>
        <v>43891</v>
      </c>
      <c r="AL2" s="82">
        <f>DATE(2020,4,1)</f>
        <v>43922</v>
      </c>
      <c r="AM2" s="82">
        <f>DATE(2020,5,1)</f>
        <v>43952</v>
      </c>
      <c r="AN2" s="82">
        <f>DATE(2020,6,1)</f>
        <v>43983</v>
      </c>
    </row>
    <row r="3" spans="1:40" x14ac:dyDescent="0.15">
      <c r="A3" s="31" t="s">
        <v>104</v>
      </c>
      <c r="B3" s="156" t="s">
        <v>106</v>
      </c>
      <c r="C3" s="157"/>
      <c r="D3" s="33" t="s">
        <v>92</v>
      </c>
      <c r="E3" s="83">
        <v>15</v>
      </c>
      <c r="F3" s="83">
        <v>24</v>
      </c>
      <c r="G3" s="83">
        <v>22</v>
      </c>
      <c r="H3" s="83">
        <v>24</v>
      </c>
      <c r="I3" s="83">
        <v>0</v>
      </c>
      <c r="J3" s="83">
        <v>27</v>
      </c>
      <c r="K3" s="83">
        <v>13</v>
      </c>
      <c r="L3" s="83">
        <v>19</v>
      </c>
      <c r="M3" s="83">
        <v>24</v>
      </c>
      <c r="N3" s="83">
        <v>25</v>
      </c>
      <c r="O3" s="83">
        <v>29</v>
      </c>
      <c r="P3" s="83">
        <v>27</v>
      </c>
      <c r="Q3" s="83">
        <v>28</v>
      </c>
      <c r="R3" s="83">
        <v>3</v>
      </c>
      <c r="S3" s="83">
        <v>13</v>
      </c>
      <c r="T3" s="83">
        <v>17</v>
      </c>
      <c r="U3" s="83">
        <v>7</v>
      </c>
      <c r="V3" s="83">
        <v>14</v>
      </c>
      <c r="W3" s="83">
        <v>24</v>
      </c>
      <c r="X3" s="83">
        <v>22</v>
      </c>
      <c r="Y3" s="83">
        <v>21</v>
      </c>
      <c r="Z3" s="83">
        <v>19</v>
      </c>
      <c r="AA3" s="83">
        <v>3</v>
      </c>
      <c r="AB3" s="83">
        <v>26</v>
      </c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</row>
    <row r="4" spans="1:40" x14ac:dyDescent="0.15">
      <c r="B4" s="156"/>
      <c r="C4" s="157"/>
      <c r="D4" s="33" t="s">
        <v>2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0</v>
      </c>
      <c r="U4" s="83">
        <v>0</v>
      </c>
      <c r="V4" s="83">
        <v>0</v>
      </c>
      <c r="W4" s="83">
        <v>0</v>
      </c>
      <c r="X4" s="83">
        <v>0</v>
      </c>
      <c r="Y4" s="83">
        <v>0</v>
      </c>
      <c r="Z4" s="83">
        <v>0</v>
      </c>
      <c r="AA4" s="83">
        <v>0</v>
      </c>
      <c r="AB4" s="83">
        <v>0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</row>
    <row r="5" spans="1:40" x14ac:dyDescent="0.15">
      <c r="B5" s="156"/>
      <c r="C5" s="157"/>
      <c r="D5" s="33" t="s">
        <v>3</v>
      </c>
      <c r="E5" s="83">
        <v>0</v>
      </c>
      <c r="F5" s="83">
        <v>0</v>
      </c>
      <c r="G5" s="83">
        <v>0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0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</row>
    <row r="6" spans="1:40" x14ac:dyDescent="0.15">
      <c r="B6" s="156"/>
      <c r="C6" s="157"/>
      <c r="D6" s="34" t="s">
        <v>95</v>
      </c>
      <c r="E6" s="83">
        <v>15</v>
      </c>
      <c r="F6" s="83">
        <v>24</v>
      </c>
      <c r="G6" s="83">
        <v>22</v>
      </c>
      <c r="H6" s="83">
        <v>24</v>
      </c>
      <c r="I6" s="83">
        <v>0</v>
      </c>
      <c r="J6" s="83">
        <v>27</v>
      </c>
      <c r="K6" s="83">
        <v>13</v>
      </c>
      <c r="L6" s="83">
        <v>19</v>
      </c>
      <c r="M6" s="83">
        <v>24</v>
      </c>
      <c r="N6" s="83">
        <v>25</v>
      </c>
      <c r="O6" s="83">
        <v>29</v>
      </c>
      <c r="P6" s="83">
        <v>27</v>
      </c>
      <c r="Q6" s="83">
        <v>28</v>
      </c>
      <c r="R6" s="83">
        <v>3</v>
      </c>
      <c r="S6" s="83">
        <v>13</v>
      </c>
      <c r="T6" s="83">
        <v>17</v>
      </c>
      <c r="U6" s="83">
        <v>7</v>
      </c>
      <c r="V6" s="83">
        <v>14</v>
      </c>
      <c r="W6" s="83">
        <v>24</v>
      </c>
      <c r="X6" s="83">
        <v>22</v>
      </c>
      <c r="Y6" s="83">
        <v>21</v>
      </c>
      <c r="Z6" s="83">
        <v>19</v>
      </c>
      <c r="AA6" s="83">
        <v>3</v>
      </c>
      <c r="AB6" s="83">
        <v>26</v>
      </c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</row>
    <row r="7" spans="1:40" x14ac:dyDescent="0.15">
      <c r="B7" s="156"/>
      <c r="C7" s="157"/>
      <c r="D7" s="34" t="s">
        <v>98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3">
        <v>0</v>
      </c>
      <c r="X7" s="83">
        <v>0</v>
      </c>
      <c r="Y7" s="83">
        <v>0</v>
      </c>
      <c r="Z7" s="83">
        <v>0</v>
      </c>
      <c r="AA7" s="83">
        <v>0</v>
      </c>
      <c r="AB7" s="83">
        <v>0</v>
      </c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</row>
    <row r="8" spans="1:40" x14ac:dyDescent="0.15">
      <c r="B8" s="156"/>
      <c r="C8" s="157"/>
      <c r="D8" s="33" t="s">
        <v>4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</row>
    <row r="9" spans="1:40" x14ac:dyDescent="0.15">
      <c r="B9" s="156"/>
      <c r="C9" s="157"/>
      <c r="D9" s="33" t="s">
        <v>5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</row>
    <row r="10" spans="1:40" x14ac:dyDescent="0.15">
      <c r="B10" s="156"/>
      <c r="C10" s="157"/>
      <c r="D10" s="33" t="s">
        <v>6</v>
      </c>
      <c r="E10" s="83">
        <v>100</v>
      </c>
      <c r="F10" s="83">
        <v>100</v>
      </c>
      <c r="G10" s="83">
        <v>100</v>
      </c>
      <c r="H10" s="83">
        <v>100</v>
      </c>
      <c r="I10" s="83">
        <v>100</v>
      </c>
      <c r="J10" s="83">
        <v>100</v>
      </c>
      <c r="K10" s="83">
        <v>100</v>
      </c>
      <c r="L10" s="83">
        <v>100</v>
      </c>
      <c r="M10" s="83">
        <v>100</v>
      </c>
      <c r="N10" s="83">
        <v>100</v>
      </c>
      <c r="O10" s="83">
        <v>100</v>
      </c>
      <c r="P10" s="83">
        <v>100</v>
      </c>
      <c r="Q10" s="83">
        <v>100</v>
      </c>
      <c r="R10" s="83">
        <v>100</v>
      </c>
      <c r="S10" s="83">
        <v>100</v>
      </c>
      <c r="T10" s="83">
        <v>100</v>
      </c>
      <c r="U10" s="83">
        <v>100</v>
      </c>
      <c r="V10" s="83">
        <v>100</v>
      </c>
      <c r="W10" s="83">
        <v>100</v>
      </c>
      <c r="X10" s="83">
        <v>100</v>
      </c>
      <c r="Y10" s="83">
        <v>100</v>
      </c>
      <c r="Z10" s="83">
        <v>100</v>
      </c>
      <c r="AA10" s="83">
        <v>100</v>
      </c>
      <c r="AB10" s="83">
        <v>100</v>
      </c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</row>
    <row r="11" spans="1:40" x14ac:dyDescent="0.15">
      <c r="B11" s="158"/>
      <c r="C11" s="159"/>
      <c r="D11" s="33" t="s">
        <v>7</v>
      </c>
      <c r="E11" s="83" t="s">
        <v>139</v>
      </c>
      <c r="F11" s="83" t="s">
        <v>139</v>
      </c>
      <c r="G11" s="83" t="s">
        <v>139</v>
      </c>
      <c r="H11" s="83" t="s">
        <v>139</v>
      </c>
      <c r="I11" s="83" t="s">
        <v>139</v>
      </c>
      <c r="J11" s="83" t="s">
        <v>139</v>
      </c>
      <c r="K11" s="83" t="s">
        <v>139</v>
      </c>
      <c r="L11" s="83" t="s">
        <v>139</v>
      </c>
      <c r="M11" s="83" t="s">
        <v>139</v>
      </c>
      <c r="N11" s="83" t="s">
        <v>139</v>
      </c>
      <c r="O11" s="83" t="s">
        <v>139</v>
      </c>
      <c r="P11" s="83" t="s">
        <v>139</v>
      </c>
      <c r="Q11" s="83" t="s">
        <v>139</v>
      </c>
      <c r="R11" s="83" t="s">
        <v>139</v>
      </c>
      <c r="S11" s="83" t="s">
        <v>139</v>
      </c>
      <c r="T11" s="83" t="s">
        <v>139</v>
      </c>
      <c r="U11" s="83" t="s">
        <v>139</v>
      </c>
      <c r="V11" s="83" t="s">
        <v>139</v>
      </c>
      <c r="W11" s="83" t="s">
        <v>139</v>
      </c>
      <c r="X11" s="83" t="s">
        <v>139</v>
      </c>
      <c r="Y11" s="83" t="s">
        <v>139</v>
      </c>
      <c r="Z11" s="83" t="s">
        <v>139</v>
      </c>
      <c r="AA11" s="83" t="s">
        <v>139</v>
      </c>
      <c r="AB11" s="83" t="s">
        <v>139</v>
      </c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</row>
    <row r="12" spans="1:40" x14ac:dyDescent="0.15">
      <c r="A12" s="80" t="s">
        <v>105</v>
      </c>
      <c r="B12" s="160" t="s">
        <v>8</v>
      </c>
      <c r="C12" s="161"/>
      <c r="D12" s="109" t="s">
        <v>93</v>
      </c>
      <c r="E12" s="110">
        <v>14</v>
      </c>
      <c r="F12" s="110">
        <v>11</v>
      </c>
      <c r="G12" s="110">
        <v>19</v>
      </c>
      <c r="H12" s="110">
        <v>20</v>
      </c>
      <c r="I12" s="110">
        <v>12</v>
      </c>
      <c r="J12" s="110">
        <v>18</v>
      </c>
      <c r="K12" s="110">
        <v>25</v>
      </c>
      <c r="L12" s="110">
        <v>14</v>
      </c>
      <c r="M12" s="110">
        <v>23</v>
      </c>
      <c r="N12" s="110">
        <v>28</v>
      </c>
      <c r="O12" s="110">
        <v>18</v>
      </c>
      <c r="P12" s="110">
        <v>22</v>
      </c>
      <c r="Q12" s="110">
        <v>14</v>
      </c>
      <c r="R12" s="110">
        <v>16</v>
      </c>
      <c r="S12" s="110">
        <v>12</v>
      </c>
      <c r="T12" s="110">
        <v>33</v>
      </c>
      <c r="U12" s="110">
        <v>25</v>
      </c>
      <c r="V12" s="110">
        <v>19</v>
      </c>
      <c r="W12" s="110">
        <v>23</v>
      </c>
      <c r="X12" s="110">
        <v>24</v>
      </c>
      <c r="Y12" s="110">
        <v>23</v>
      </c>
      <c r="Z12" s="110">
        <v>23</v>
      </c>
      <c r="AA12" s="110">
        <v>8</v>
      </c>
      <c r="AB12" s="110">
        <v>15</v>
      </c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</row>
    <row r="13" spans="1:40" x14ac:dyDescent="0.15">
      <c r="A13" s="80"/>
      <c r="B13" s="162"/>
      <c r="C13" s="163"/>
      <c r="D13" s="109" t="s">
        <v>2</v>
      </c>
      <c r="E13" s="110">
        <v>14</v>
      </c>
      <c r="F13" s="110">
        <v>11</v>
      </c>
      <c r="G13" s="110">
        <v>19</v>
      </c>
      <c r="H13" s="110">
        <v>18</v>
      </c>
      <c r="I13" s="110">
        <v>12</v>
      </c>
      <c r="J13" s="110">
        <v>18</v>
      </c>
      <c r="K13" s="110">
        <v>25</v>
      </c>
      <c r="L13" s="110">
        <v>14</v>
      </c>
      <c r="M13" s="110">
        <v>23</v>
      </c>
      <c r="N13" s="110">
        <v>28</v>
      </c>
      <c r="O13" s="110">
        <v>18</v>
      </c>
      <c r="P13" s="110">
        <v>22</v>
      </c>
      <c r="Q13" s="110">
        <v>14</v>
      </c>
      <c r="R13" s="110">
        <v>16</v>
      </c>
      <c r="S13" s="110">
        <v>12</v>
      </c>
      <c r="T13" s="110">
        <v>32</v>
      </c>
      <c r="U13" s="110">
        <v>25</v>
      </c>
      <c r="V13" s="110">
        <v>19</v>
      </c>
      <c r="W13" s="110">
        <v>23</v>
      </c>
      <c r="X13" s="110">
        <v>24</v>
      </c>
      <c r="Y13" s="110">
        <v>23</v>
      </c>
      <c r="Z13" s="110">
        <v>23</v>
      </c>
      <c r="AA13" s="110">
        <v>8</v>
      </c>
      <c r="AB13" s="110">
        <v>15</v>
      </c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</row>
    <row r="14" spans="1:40" x14ac:dyDescent="0.15">
      <c r="A14" s="80"/>
      <c r="B14" s="162"/>
      <c r="C14" s="163"/>
      <c r="D14" s="109" t="s">
        <v>3</v>
      </c>
      <c r="E14" s="110">
        <v>0</v>
      </c>
      <c r="F14" s="110">
        <v>0</v>
      </c>
      <c r="G14" s="110">
        <v>0</v>
      </c>
      <c r="H14" s="110">
        <v>0.1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3.0303030303030304E-2</v>
      </c>
      <c r="U14" s="110">
        <v>0</v>
      </c>
      <c r="V14" s="110">
        <v>0</v>
      </c>
      <c r="W14" s="110">
        <v>0</v>
      </c>
      <c r="X14" s="110">
        <v>0</v>
      </c>
      <c r="Y14" s="110">
        <v>0</v>
      </c>
      <c r="Z14" s="110">
        <v>0</v>
      </c>
      <c r="AA14" s="110">
        <v>0</v>
      </c>
      <c r="AB14" s="110">
        <v>0</v>
      </c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</row>
    <row r="15" spans="1:40" x14ac:dyDescent="0.15">
      <c r="A15" s="80"/>
      <c r="B15" s="162"/>
      <c r="C15" s="163"/>
      <c r="D15" s="111" t="s">
        <v>95</v>
      </c>
      <c r="E15" s="110">
        <v>0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110">
        <v>0</v>
      </c>
      <c r="Y15" s="110">
        <v>0</v>
      </c>
      <c r="Z15" s="110">
        <v>0</v>
      </c>
      <c r="AA15" s="110">
        <v>0</v>
      </c>
      <c r="AB15" s="110">
        <v>0</v>
      </c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</row>
    <row r="16" spans="1:40" x14ac:dyDescent="0.15">
      <c r="A16" s="80"/>
      <c r="B16" s="162"/>
      <c r="C16" s="163"/>
      <c r="D16" s="111" t="s">
        <v>99</v>
      </c>
      <c r="E16" s="110">
        <v>0</v>
      </c>
      <c r="F16" s="110">
        <v>0</v>
      </c>
      <c r="G16" s="110">
        <v>0</v>
      </c>
      <c r="H16" s="110">
        <v>2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1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</row>
    <row r="17" spans="1:40" x14ac:dyDescent="0.15">
      <c r="A17" s="80"/>
      <c r="B17" s="162"/>
      <c r="C17" s="163"/>
      <c r="D17" s="109" t="s">
        <v>4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</row>
    <row r="18" spans="1:40" x14ac:dyDescent="0.15">
      <c r="A18" s="80"/>
      <c r="B18" s="162"/>
      <c r="C18" s="163"/>
      <c r="D18" s="109" t="s">
        <v>5</v>
      </c>
      <c r="E18" s="110">
        <v>0</v>
      </c>
      <c r="F18" s="110">
        <v>0</v>
      </c>
      <c r="G18" s="110">
        <v>0</v>
      </c>
      <c r="H18" s="110">
        <v>8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4</v>
      </c>
      <c r="U18" s="110">
        <v>0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</row>
    <row r="19" spans="1:40" x14ac:dyDescent="0.15">
      <c r="A19" s="80"/>
      <c r="B19" s="162"/>
      <c r="C19" s="163"/>
      <c r="D19" s="109" t="s">
        <v>6</v>
      </c>
      <c r="E19" s="110">
        <v>100</v>
      </c>
      <c r="F19" s="110">
        <v>100</v>
      </c>
      <c r="G19" s="110">
        <v>100</v>
      </c>
      <c r="H19" s="110">
        <v>82</v>
      </c>
      <c r="I19" s="110">
        <v>100</v>
      </c>
      <c r="J19" s="110">
        <v>100</v>
      </c>
      <c r="K19" s="110">
        <v>100</v>
      </c>
      <c r="L19" s="110">
        <v>100</v>
      </c>
      <c r="M19" s="110">
        <v>100</v>
      </c>
      <c r="N19" s="110">
        <v>100</v>
      </c>
      <c r="O19" s="110">
        <v>100</v>
      </c>
      <c r="P19" s="110">
        <v>100</v>
      </c>
      <c r="Q19" s="110">
        <v>100</v>
      </c>
      <c r="R19" s="110">
        <v>100</v>
      </c>
      <c r="S19" s="110">
        <v>100</v>
      </c>
      <c r="T19" s="110">
        <v>93</v>
      </c>
      <c r="U19" s="110">
        <v>100</v>
      </c>
      <c r="V19" s="110">
        <v>100</v>
      </c>
      <c r="W19" s="110">
        <v>100</v>
      </c>
      <c r="X19" s="110">
        <v>100</v>
      </c>
      <c r="Y19" s="110">
        <v>100</v>
      </c>
      <c r="Z19" s="110">
        <v>100</v>
      </c>
      <c r="AA19" s="110">
        <v>100</v>
      </c>
      <c r="AB19" s="110">
        <v>100</v>
      </c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</row>
    <row r="20" spans="1:40" x14ac:dyDescent="0.15">
      <c r="A20" s="80"/>
      <c r="B20" s="164"/>
      <c r="C20" s="165"/>
      <c r="D20" s="109" t="s">
        <v>7</v>
      </c>
      <c r="E20" s="110" t="s">
        <v>168</v>
      </c>
      <c r="F20" s="110" t="s">
        <v>168</v>
      </c>
      <c r="G20" s="110" t="s">
        <v>168</v>
      </c>
      <c r="H20" s="110" t="s">
        <v>140</v>
      </c>
      <c r="I20" s="110" t="s">
        <v>168</v>
      </c>
      <c r="J20" s="110" t="s">
        <v>168</v>
      </c>
      <c r="K20" s="110" t="s">
        <v>168</v>
      </c>
      <c r="L20" s="110" t="s">
        <v>168</v>
      </c>
      <c r="M20" s="110" t="s">
        <v>168</v>
      </c>
      <c r="N20" s="110" t="s">
        <v>168</v>
      </c>
      <c r="O20" s="110" t="s">
        <v>168</v>
      </c>
      <c r="P20" s="110" t="s">
        <v>168</v>
      </c>
      <c r="Q20" s="110" t="s">
        <v>168</v>
      </c>
      <c r="R20" s="110" t="s">
        <v>168</v>
      </c>
      <c r="S20" s="110" t="s">
        <v>168</v>
      </c>
      <c r="T20" s="110" t="s">
        <v>139</v>
      </c>
      <c r="U20" s="110" t="s">
        <v>168</v>
      </c>
      <c r="V20" s="110" t="s">
        <v>168</v>
      </c>
      <c r="W20" s="110" t="s">
        <v>168</v>
      </c>
      <c r="X20" s="110" t="s">
        <v>168</v>
      </c>
      <c r="Y20" s="110" t="s">
        <v>168</v>
      </c>
      <c r="Z20" s="110" t="s">
        <v>168</v>
      </c>
      <c r="AA20" s="110" t="s">
        <v>168</v>
      </c>
      <c r="AB20" s="110" t="s">
        <v>168</v>
      </c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</row>
    <row r="21" spans="1:40" x14ac:dyDescent="0.15">
      <c r="A21" s="31" t="s">
        <v>50</v>
      </c>
      <c r="B21" s="154" t="s">
        <v>9</v>
      </c>
      <c r="C21" s="155"/>
      <c r="D21" s="33" t="s">
        <v>94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83">
        <v>0</v>
      </c>
      <c r="Z21" s="83">
        <v>0</v>
      </c>
      <c r="AA21" s="83">
        <v>0</v>
      </c>
      <c r="AB21" s="83">
        <v>0</v>
      </c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</row>
    <row r="22" spans="1:40" x14ac:dyDescent="0.15">
      <c r="B22" s="156"/>
      <c r="C22" s="157"/>
      <c r="D22" s="33" t="s">
        <v>2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</row>
    <row r="23" spans="1:40" x14ac:dyDescent="0.15">
      <c r="B23" s="156"/>
      <c r="C23" s="157"/>
      <c r="D23" s="33" t="s">
        <v>3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3">
        <v>0</v>
      </c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</row>
    <row r="24" spans="1:40" x14ac:dyDescent="0.15">
      <c r="B24" s="156"/>
      <c r="C24" s="157"/>
      <c r="D24" s="34" t="s">
        <v>95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</row>
    <row r="25" spans="1:40" x14ac:dyDescent="0.15">
      <c r="B25" s="156"/>
      <c r="C25" s="157"/>
      <c r="D25" s="34" t="s">
        <v>99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83">
        <v>0</v>
      </c>
      <c r="P25" s="83">
        <v>0</v>
      </c>
      <c r="Q25" s="83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0</v>
      </c>
      <c r="AA25" s="83">
        <v>0</v>
      </c>
      <c r="AB25" s="83">
        <v>0</v>
      </c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</row>
    <row r="26" spans="1:40" x14ac:dyDescent="0.15">
      <c r="B26" s="156"/>
      <c r="C26" s="157"/>
      <c r="D26" s="33" t="s">
        <v>4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</row>
    <row r="27" spans="1:40" x14ac:dyDescent="0.15">
      <c r="B27" s="156"/>
      <c r="C27" s="157"/>
      <c r="D27" s="33" t="s">
        <v>5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  <c r="X27" s="83">
        <v>0</v>
      </c>
      <c r="Y27" s="83">
        <v>0</v>
      </c>
      <c r="Z27" s="83">
        <v>0</v>
      </c>
      <c r="AA27" s="83">
        <v>0</v>
      </c>
      <c r="AB27" s="83">
        <v>0</v>
      </c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</row>
    <row r="28" spans="1:40" x14ac:dyDescent="0.15">
      <c r="B28" s="156"/>
      <c r="C28" s="157"/>
      <c r="D28" s="33" t="s">
        <v>6</v>
      </c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</row>
    <row r="29" spans="1:40" x14ac:dyDescent="0.15">
      <c r="B29" s="158"/>
      <c r="C29" s="159"/>
      <c r="D29" s="33" t="s">
        <v>7</v>
      </c>
      <c r="E29" s="83" t="s">
        <v>139</v>
      </c>
      <c r="F29" s="83" t="s">
        <v>139</v>
      </c>
      <c r="G29" s="83" t="s">
        <v>139</v>
      </c>
      <c r="H29" s="83" t="s">
        <v>139</v>
      </c>
      <c r="I29" s="83" t="s">
        <v>139</v>
      </c>
      <c r="J29" s="83" t="s">
        <v>139</v>
      </c>
      <c r="K29" s="83" t="s">
        <v>139</v>
      </c>
      <c r="L29" s="83" t="s">
        <v>139</v>
      </c>
      <c r="M29" s="83" t="s">
        <v>139</v>
      </c>
      <c r="N29" s="83" t="s">
        <v>139</v>
      </c>
      <c r="O29" s="83" t="s">
        <v>139</v>
      </c>
      <c r="P29" s="83" t="s">
        <v>139</v>
      </c>
      <c r="Q29" s="83" t="s">
        <v>139</v>
      </c>
      <c r="R29" s="83" t="s">
        <v>139</v>
      </c>
      <c r="S29" s="83" t="s">
        <v>139</v>
      </c>
      <c r="T29" s="83" t="s">
        <v>139</v>
      </c>
      <c r="U29" s="83" t="s">
        <v>139</v>
      </c>
      <c r="V29" s="83" t="s">
        <v>139</v>
      </c>
      <c r="W29" s="83" t="s">
        <v>139</v>
      </c>
      <c r="X29" s="83" t="s">
        <v>139</v>
      </c>
      <c r="Y29" s="83" t="s">
        <v>139</v>
      </c>
      <c r="Z29" s="83" t="s">
        <v>139</v>
      </c>
      <c r="AA29" s="83" t="s">
        <v>139</v>
      </c>
      <c r="AB29" s="83" t="s">
        <v>139</v>
      </c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</row>
    <row r="30" spans="1:40" x14ac:dyDescent="0.15">
      <c r="A30" s="31" t="s">
        <v>61</v>
      </c>
      <c r="B30" s="160" t="s">
        <v>10</v>
      </c>
      <c r="C30" s="161"/>
      <c r="D30" s="109" t="s">
        <v>93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1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2</v>
      </c>
      <c r="Z30" s="110">
        <v>0</v>
      </c>
      <c r="AA30" s="110">
        <v>1</v>
      </c>
      <c r="AB30" s="110">
        <v>0</v>
      </c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</row>
    <row r="31" spans="1:40" x14ac:dyDescent="0.15">
      <c r="B31" s="162"/>
      <c r="C31" s="163"/>
      <c r="D31" s="109" t="s">
        <v>2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1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2</v>
      </c>
      <c r="Z31" s="110">
        <v>0</v>
      </c>
      <c r="AA31" s="110">
        <v>1</v>
      </c>
      <c r="AB31" s="110">
        <v>0</v>
      </c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</row>
    <row r="32" spans="1:40" x14ac:dyDescent="0.15">
      <c r="B32" s="162"/>
      <c r="C32" s="163"/>
      <c r="D32" s="109" t="s">
        <v>3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0</v>
      </c>
      <c r="AA32" s="110">
        <v>0</v>
      </c>
      <c r="AB32" s="110">
        <v>0</v>
      </c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</row>
    <row r="33" spans="1:40" x14ac:dyDescent="0.15">
      <c r="B33" s="162"/>
      <c r="C33" s="163"/>
      <c r="D33" s="111" t="s">
        <v>96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0">
        <v>0</v>
      </c>
      <c r="U33" s="110">
        <v>0</v>
      </c>
      <c r="V33" s="110">
        <v>0</v>
      </c>
      <c r="W33" s="110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0</v>
      </c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</row>
    <row r="34" spans="1:40" x14ac:dyDescent="0.15">
      <c r="B34" s="162"/>
      <c r="C34" s="163"/>
      <c r="D34" s="111" t="s">
        <v>99</v>
      </c>
      <c r="E34" s="110">
        <v>0</v>
      </c>
      <c r="F34" s="110">
        <v>0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  <c r="X34" s="110">
        <v>0</v>
      </c>
      <c r="Y34" s="110">
        <v>0</v>
      </c>
      <c r="Z34" s="110">
        <v>0</v>
      </c>
      <c r="AA34" s="110">
        <v>0</v>
      </c>
      <c r="AB34" s="110">
        <v>0</v>
      </c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</row>
    <row r="35" spans="1:40" x14ac:dyDescent="0.15">
      <c r="B35" s="162"/>
      <c r="C35" s="163"/>
      <c r="D35" s="109" t="s">
        <v>4</v>
      </c>
      <c r="E35" s="110">
        <v>0</v>
      </c>
      <c r="F35" s="110">
        <v>0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10">
        <v>0</v>
      </c>
      <c r="V35" s="110">
        <v>0</v>
      </c>
      <c r="W35" s="110">
        <v>0</v>
      </c>
      <c r="X35" s="110">
        <v>0</v>
      </c>
      <c r="Y35" s="110">
        <v>0</v>
      </c>
      <c r="Z35" s="110">
        <v>0</v>
      </c>
      <c r="AA35" s="110">
        <v>0</v>
      </c>
      <c r="AB35" s="110">
        <v>0</v>
      </c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</row>
    <row r="36" spans="1:40" x14ac:dyDescent="0.15">
      <c r="B36" s="162"/>
      <c r="C36" s="163"/>
      <c r="D36" s="109" t="s">
        <v>5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</row>
    <row r="37" spans="1:40" x14ac:dyDescent="0.15">
      <c r="B37" s="162"/>
      <c r="C37" s="163"/>
      <c r="D37" s="109" t="s">
        <v>6</v>
      </c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>
        <v>100</v>
      </c>
      <c r="S37" s="110"/>
      <c r="T37" s="110"/>
      <c r="U37" s="110"/>
      <c r="V37" s="110"/>
      <c r="W37" s="110"/>
      <c r="X37" s="110"/>
      <c r="Y37" s="110">
        <v>100</v>
      </c>
      <c r="Z37" s="110"/>
      <c r="AA37" s="110">
        <v>100</v>
      </c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</row>
    <row r="38" spans="1:40" x14ac:dyDescent="0.15">
      <c r="B38" s="164"/>
      <c r="C38" s="165"/>
      <c r="D38" s="109" t="s">
        <v>7</v>
      </c>
      <c r="E38" s="110" t="s">
        <v>169</v>
      </c>
      <c r="F38" s="110" t="s">
        <v>169</v>
      </c>
      <c r="G38" s="110" t="s">
        <v>169</v>
      </c>
      <c r="H38" s="110" t="s">
        <v>169</v>
      </c>
      <c r="I38" s="110" t="s">
        <v>169</v>
      </c>
      <c r="J38" s="110" t="s">
        <v>169</v>
      </c>
      <c r="K38" s="110" t="s">
        <v>169</v>
      </c>
      <c r="L38" s="110" t="s">
        <v>169</v>
      </c>
      <c r="M38" s="110" t="s">
        <v>169</v>
      </c>
      <c r="N38" s="110" t="s">
        <v>169</v>
      </c>
      <c r="O38" s="110" t="s">
        <v>169</v>
      </c>
      <c r="P38" s="110" t="s">
        <v>169</v>
      </c>
      <c r="Q38" s="110" t="s">
        <v>169</v>
      </c>
      <c r="R38" s="110" t="s">
        <v>168</v>
      </c>
      <c r="S38" s="110" t="s">
        <v>169</v>
      </c>
      <c r="T38" s="110" t="s">
        <v>169</v>
      </c>
      <c r="U38" s="110" t="s">
        <v>169</v>
      </c>
      <c r="V38" s="110" t="s">
        <v>169</v>
      </c>
      <c r="W38" s="110" t="s">
        <v>169</v>
      </c>
      <c r="X38" s="110" t="s">
        <v>169</v>
      </c>
      <c r="Y38" s="110" t="s">
        <v>168</v>
      </c>
      <c r="Z38" s="110" t="s">
        <v>169</v>
      </c>
      <c r="AA38" s="110" t="s">
        <v>168</v>
      </c>
      <c r="AB38" s="110" t="s">
        <v>169</v>
      </c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</row>
    <row r="39" spans="1:40" x14ac:dyDescent="0.15">
      <c r="A39" s="31" t="s">
        <v>51</v>
      </c>
      <c r="B39" s="154" t="s">
        <v>11</v>
      </c>
      <c r="C39" s="155"/>
      <c r="D39" s="33" t="s">
        <v>93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6</v>
      </c>
      <c r="K39" s="83">
        <v>19</v>
      </c>
      <c r="L39" s="83">
        <v>8</v>
      </c>
      <c r="M39" s="83">
        <v>7</v>
      </c>
      <c r="N39" s="83">
        <v>46</v>
      </c>
      <c r="O39" s="83">
        <v>104</v>
      </c>
      <c r="P39" s="83">
        <v>98</v>
      </c>
      <c r="Q39" s="83">
        <v>136</v>
      </c>
      <c r="R39" s="83">
        <v>138</v>
      </c>
      <c r="S39" s="83">
        <v>77</v>
      </c>
      <c r="T39" s="83">
        <v>79</v>
      </c>
      <c r="U39" s="83">
        <v>20</v>
      </c>
      <c r="V39" s="83">
        <v>32</v>
      </c>
      <c r="W39" s="83">
        <v>16</v>
      </c>
      <c r="X39" s="83">
        <v>0</v>
      </c>
      <c r="Y39" s="83">
        <v>16</v>
      </c>
      <c r="Z39" s="83">
        <v>51</v>
      </c>
      <c r="AA39" s="83">
        <v>60</v>
      </c>
      <c r="AB39" s="83">
        <v>70</v>
      </c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</row>
    <row r="40" spans="1:40" x14ac:dyDescent="0.15">
      <c r="B40" s="156"/>
      <c r="C40" s="157"/>
      <c r="D40" s="33" t="s">
        <v>2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6</v>
      </c>
      <c r="K40" s="83">
        <v>19</v>
      </c>
      <c r="L40" s="83">
        <v>7</v>
      </c>
      <c r="M40" s="83">
        <v>7</v>
      </c>
      <c r="N40" s="83">
        <v>46</v>
      </c>
      <c r="O40" s="83">
        <v>103</v>
      </c>
      <c r="P40" s="83">
        <v>98</v>
      </c>
      <c r="Q40" s="83">
        <v>135</v>
      </c>
      <c r="R40" s="83">
        <v>137</v>
      </c>
      <c r="S40" s="83">
        <v>77</v>
      </c>
      <c r="T40" s="83">
        <v>79</v>
      </c>
      <c r="U40" s="83">
        <v>19</v>
      </c>
      <c r="V40" s="83">
        <v>32</v>
      </c>
      <c r="W40" s="83">
        <v>16</v>
      </c>
      <c r="X40" s="83">
        <v>0</v>
      </c>
      <c r="Y40" s="83">
        <v>16</v>
      </c>
      <c r="Z40" s="83">
        <v>51</v>
      </c>
      <c r="AA40" s="83">
        <v>60</v>
      </c>
      <c r="AB40" s="83">
        <v>69</v>
      </c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</row>
    <row r="41" spans="1:40" x14ac:dyDescent="0.15">
      <c r="B41" s="156"/>
      <c r="C41" s="157"/>
      <c r="D41" s="33" t="s">
        <v>3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0</v>
      </c>
      <c r="AB41" s="83">
        <v>0</v>
      </c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</row>
    <row r="42" spans="1:40" x14ac:dyDescent="0.15">
      <c r="B42" s="156"/>
      <c r="C42" s="157"/>
      <c r="D42" s="34" t="s">
        <v>95</v>
      </c>
      <c r="E42" s="83">
        <v>0</v>
      </c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3">
        <v>1</v>
      </c>
      <c r="M42" s="83">
        <v>0</v>
      </c>
      <c r="N42" s="83">
        <v>0</v>
      </c>
      <c r="O42" s="83">
        <v>1</v>
      </c>
      <c r="P42" s="83">
        <v>0</v>
      </c>
      <c r="Q42" s="83">
        <v>1</v>
      </c>
      <c r="R42" s="83">
        <v>1</v>
      </c>
      <c r="S42" s="83">
        <v>0</v>
      </c>
      <c r="T42" s="83">
        <v>0</v>
      </c>
      <c r="U42" s="83">
        <v>1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83">
        <v>0</v>
      </c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</row>
    <row r="43" spans="1:40" x14ac:dyDescent="0.15">
      <c r="B43" s="156"/>
      <c r="C43" s="157"/>
      <c r="D43" s="34" t="s">
        <v>99</v>
      </c>
      <c r="E43" s="83">
        <v>0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3">
        <v>0</v>
      </c>
      <c r="M43" s="83">
        <v>0</v>
      </c>
      <c r="N43" s="83">
        <v>0</v>
      </c>
      <c r="O43" s="83">
        <v>0</v>
      </c>
      <c r="P43" s="83">
        <v>0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  <c r="X43" s="83">
        <v>0</v>
      </c>
      <c r="Y43" s="83">
        <v>0</v>
      </c>
      <c r="Z43" s="83">
        <v>0</v>
      </c>
      <c r="AA43" s="83">
        <v>0</v>
      </c>
      <c r="AB43" s="83">
        <v>1</v>
      </c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</row>
    <row r="44" spans="1:40" x14ac:dyDescent="0.15">
      <c r="B44" s="156"/>
      <c r="C44" s="157"/>
      <c r="D44" s="33" t="s">
        <v>4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3">
        <v>-4</v>
      </c>
      <c r="M44" s="83">
        <v>0</v>
      </c>
      <c r="N44" s="83">
        <v>0</v>
      </c>
      <c r="O44" s="83">
        <v>-4</v>
      </c>
      <c r="P44" s="83">
        <v>0</v>
      </c>
      <c r="Q44" s="83">
        <v>-4</v>
      </c>
      <c r="R44" s="83">
        <v>-4</v>
      </c>
      <c r="S44" s="83">
        <v>0</v>
      </c>
      <c r="T44" s="83">
        <v>0</v>
      </c>
      <c r="U44" s="83">
        <v>-4</v>
      </c>
      <c r="V44" s="83">
        <v>0</v>
      </c>
      <c r="W44" s="83">
        <v>0</v>
      </c>
      <c r="X44" s="83">
        <v>0</v>
      </c>
      <c r="Y44" s="83">
        <v>0</v>
      </c>
      <c r="Z44" s="83">
        <v>0</v>
      </c>
      <c r="AA44" s="83">
        <v>0</v>
      </c>
      <c r="AB44" s="83">
        <v>0</v>
      </c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</row>
    <row r="45" spans="1:40" x14ac:dyDescent="0.15">
      <c r="B45" s="156"/>
      <c r="C45" s="157"/>
      <c r="D45" s="33" t="s">
        <v>5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83">
        <v>0</v>
      </c>
      <c r="Z45" s="83">
        <v>0</v>
      </c>
      <c r="AA45" s="83">
        <v>0</v>
      </c>
      <c r="AB45" s="83">
        <v>4</v>
      </c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</row>
    <row r="46" spans="1:40" x14ac:dyDescent="0.15">
      <c r="B46" s="156"/>
      <c r="C46" s="157"/>
      <c r="D46" s="33" t="s">
        <v>6</v>
      </c>
      <c r="E46" s="83"/>
      <c r="F46" s="83"/>
      <c r="G46" s="83"/>
      <c r="H46" s="83"/>
      <c r="I46" s="83"/>
      <c r="J46" s="83">
        <v>100</v>
      </c>
      <c r="K46" s="83">
        <v>100</v>
      </c>
      <c r="L46" s="83">
        <v>81.5</v>
      </c>
      <c r="M46" s="83">
        <v>100</v>
      </c>
      <c r="N46" s="83">
        <v>100</v>
      </c>
      <c r="O46" s="83">
        <v>93</v>
      </c>
      <c r="P46" s="83">
        <v>100</v>
      </c>
      <c r="Q46" s="83">
        <v>93.3</v>
      </c>
      <c r="R46" s="83">
        <v>93.3</v>
      </c>
      <c r="S46" s="83">
        <v>100</v>
      </c>
      <c r="T46" s="83">
        <v>100</v>
      </c>
      <c r="U46" s="83">
        <v>89</v>
      </c>
      <c r="V46" s="83">
        <v>100</v>
      </c>
      <c r="W46" s="83">
        <v>100</v>
      </c>
      <c r="X46" s="83"/>
      <c r="Y46" s="83">
        <v>100</v>
      </c>
      <c r="Z46" s="83">
        <v>100</v>
      </c>
      <c r="AA46" s="83">
        <v>100</v>
      </c>
      <c r="AB46" s="83">
        <v>94.6</v>
      </c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</row>
    <row r="47" spans="1:40" x14ac:dyDescent="0.15">
      <c r="B47" s="158"/>
      <c r="C47" s="159"/>
      <c r="D47" s="33" t="s">
        <v>7</v>
      </c>
      <c r="E47" s="83" t="s">
        <v>169</v>
      </c>
      <c r="F47" s="83" t="s">
        <v>169</v>
      </c>
      <c r="G47" s="83" t="s">
        <v>169</v>
      </c>
      <c r="H47" s="83" t="s">
        <v>169</v>
      </c>
      <c r="I47" s="83" t="s">
        <v>169</v>
      </c>
      <c r="J47" s="83" t="s">
        <v>168</v>
      </c>
      <c r="K47" s="83" t="s">
        <v>168</v>
      </c>
      <c r="L47" s="83" t="s">
        <v>140</v>
      </c>
      <c r="M47" s="83" t="s">
        <v>168</v>
      </c>
      <c r="N47" s="83" t="s">
        <v>168</v>
      </c>
      <c r="O47" s="83" t="s">
        <v>139</v>
      </c>
      <c r="P47" s="83" t="s">
        <v>168</v>
      </c>
      <c r="Q47" s="83" t="s">
        <v>139</v>
      </c>
      <c r="R47" s="83" t="s">
        <v>139</v>
      </c>
      <c r="S47" s="83" t="s">
        <v>168</v>
      </c>
      <c r="T47" s="83" t="s">
        <v>168</v>
      </c>
      <c r="U47" s="83" t="s">
        <v>139</v>
      </c>
      <c r="V47" s="83" t="s">
        <v>168</v>
      </c>
      <c r="W47" s="83" t="s">
        <v>168</v>
      </c>
      <c r="X47" s="83" t="s">
        <v>169</v>
      </c>
      <c r="Y47" s="83" t="s">
        <v>168</v>
      </c>
      <c r="Z47" s="83" t="s">
        <v>168</v>
      </c>
      <c r="AA47" s="83" t="s">
        <v>168</v>
      </c>
      <c r="AB47" s="83" t="s">
        <v>139</v>
      </c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</row>
    <row r="48" spans="1:40" x14ac:dyDescent="0.15">
      <c r="A48" s="31" t="s">
        <v>52</v>
      </c>
      <c r="B48" s="160" t="s">
        <v>12</v>
      </c>
      <c r="C48" s="161"/>
      <c r="D48" s="109" t="s">
        <v>93</v>
      </c>
      <c r="E48" s="110">
        <v>45</v>
      </c>
      <c r="F48" s="110">
        <v>40</v>
      </c>
      <c r="G48" s="110">
        <v>53</v>
      </c>
      <c r="H48" s="110">
        <v>63</v>
      </c>
      <c r="I48" s="110">
        <v>45</v>
      </c>
      <c r="J48" s="110">
        <v>43</v>
      </c>
      <c r="K48" s="110">
        <v>13</v>
      </c>
      <c r="L48" s="110">
        <v>39</v>
      </c>
      <c r="M48" s="110">
        <v>52</v>
      </c>
      <c r="N48" s="110">
        <v>25</v>
      </c>
      <c r="O48" s="110">
        <v>27</v>
      </c>
      <c r="P48" s="110">
        <v>41</v>
      </c>
      <c r="Q48" s="110">
        <v>39</v>
      </c>
      <c r="R48" s="110">
        <v>39</v>
      </c>
      <c r="S48" s="110">
        <v>15</v>
      </c>
      <c r="T48" s="110">
        <v>27</v>
      </c>
      <c r="U48" s="110">
        <v>26</v>
      </c>
      <c r="V48" s="110">
        <v>21</v>
      </c>
      <c r="W48" s="110">
        <v>21</v>
      </c>
      <c r="X48" s="110">
        <v>17</v>
      </c>
      <c r="Y48" s="110">
        <v>31</v>
      </c>
      <c r="Z48" s="110">
        <v>31</v>
      </c>
      <c r="AA48" s="110">
        <v>6</v>
      </c>
      <c r="AB48" s="110">
        <v>32</v>
      </c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</row>
    <row r="49" spans="1:40" x14ac:dyDescent="0.15">
      <c r="B49" s="162"/>
      <c r="C49" s="163"/>
      <c r="D49" s="109" t="s">
        <v>2</v>
      </c>
      <c r="E49" s="110">
        <v>45</v>
      </c>
      <c r="F49" s="110">
        <v>40</v>
      </c>
      <c r="G49" s="110">
        <v>53</v>
      </c>
      <c r="H49" s="110">
        <v>63</v>
      </c>
      <c r="I49" s="110">
        <v>45</v>
      </c>
      <c r="J49" s="110">
        <v>42</v>
      </c>
      <c r="K49" s="110">
        <v>13</v>
      </c>
      <c r="L49" s="110">
        <v>39</v>
      </c>
      <c r="M49" s="110">
        <v>52</v>
      </c>
      <c r="N49" s="110">
        <v>25</v>
      </c>
      <c r="O49" s="110">
        <v>27</v>
      </c>
      <c r="P49" s="110">
        <v>40</v>
      </c>
      <c r="Q49" s="110">
        <v>39</v>
      </c>
      <c r="R49" s="110">
        <v>39</v>
      </c>
      <c r="S49" s="110">
        <v>15</v>
      </c>
      <c r="T49" s="110">
        <v>27</v>
      </c>
      <c r="U49" s="110">
        <v>25</v>
      </c>
      <c r="V49" s="110">
        <v>21</v>
      </c>
      <c r="W49" s="110">
        <v>21</v>
      </c>
      <c r="X49" s="110">
        <v>16</v>
      </c>
      <c r="Y49" s="110">
        <v>31</v>
      </c>
      <c r="Z49" s="110">
        <v>31</v>
      </c>
      <c r="AA49" s="110">
        <v>6</v>
      </c>
      <c r="AB49" s="110">
        <v>32</v>
      </c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</row>
    <row r="50" spans="1:40" x14ac:dyDescent="0.15">
      <c r="B50" s="162"/>
      <c r="C50" s="163"/>
      <c r="D50" s="109" t="s">
        <v>3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2.3255813953488372E-2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2.4390243902439025E-2</v>
      </c>
      <c r="Q50" s="110">
        <v>0</v>
      </c>
      <c r="R50" s="110">
        <v>0</v>
      </c>
      <c r="S50" s="110">
        <v>0</v>
      </c>
      <c r="T50" s="110">
        <v>0</v>
      </c>
      <c r="U50" s="110">
        <v>3.8461538461538464E-2</v>
      </c>
      <c r="V50" s="110">
        <v>0</v>
      </c>
      <c r="W50" s="110">
        <v>0</v>
      </c>
      <c r="X50" s="110">
        <v>5.8823529411764705E-2</v>
      </c>
      <c r="Y50" s="110">
        <v>0</v>
      </c>
      <c r="Z50" s="110">
        <v>0</v>
      </c>
      <c r="AA50" s="110">
        <v>0</v>
      </c>
      <c r="AB50" s="110">
        <v>0</v>
      </c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</row>
    <row r="51" spans="1:40" x14ac:dyDescent="0.15">
      <c r="B51" s="162"/>
      <c r="C51" s="163"/>
      <c r="D51" s="111" t="s">
        <v>96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1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10">
        <v>1</v>
      </c>
      <c r="V51" s="110">
        <v>0</v>
      </c>
      <c r="W51" s="110">
        <v>0</v>
      </c>
      <c r="X51" s="110">
        <v>1</v>
      </c>
      <c r="Y51" s="110">
        <v>0</v>
      </c>
      <c r="Z51" s="110">
        <v>0</v>
      </c>
      <c r="AA51" s="110">
        <v>0</v>
      </c>
      <c r="AB51" s="110">
        <v>0</v>
      </c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</row>
    <row r="52" spans="1:40" x14ac:dyDescent="0.15">
      <c r="B52" s="162"/>
      <c r="C52" s="163"/>
      <c r="D52" s="111" t="s">
        <v>100</v>
      </c>
      <c r="E52" s="110">
        <v>0</v>
      </c>
      <c r="F52" s="110">
        <v>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1</v>
      </c>
      <c r="Q52" s="110">
        <v>0</v>
      </c>
      <c r="R52" s="110">
        <v>0</v>
      </c>
      <c r="S52" s="110">
        <v>0</v>
      </c>
      <c r="T52" s="110">
        <v>0</v>
      </c>
      <c r="U52" s="110">
        <v>0</v>
      </c>
      <c r="V52" s="110">
        <v>0</v>
      </c>
      <c r="W52" s="110">
        <v>0</v>
      </c>
      <c r="X52" s="110">
        <v>0</v>
      </c>
      <c r="Y52" s="110">
        <v>0</v>
      </c>
      <c r="Z52" s="110">
        <v>0</v>
      </c>
      <c r="AA52" s="110">
        <v>0</v>
      </c>
      <c r="AB52" s="110">
        <v>0</v>
      </c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</row>
    <row r="53" spans="1:40" x14ac:dyDescent="0.15">
      <c r="B53" s="162"/>
      <c r="C53" s="163"/>
      <c r="D53" s="109" t="s">
        <v>4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-4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-4</v>
      </c>
      <c r="V53" s="110">
        <v>0</v>
      </c>
      <c r="W53" s="110">
        <v>0</v>
      </c>
      <c r="X53" s="110">
        <v>-4</v>
      </c>
      <c r="Y53" s="110">
        <v>0</v>
      </c>
      <c r="Z53" s="110">
        <v>0</v>
      </c>
      <c r="AA53" s="110">
        <v>0</v>
      </c>
      <c r="AB53" s="110">
        <v>0</v>
      </c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</row>
    <row r="54" spans="1:40" x14ac:dyDescent="0.15">
      <c r="B54" s="162"/>
      <c r="C54" s="163"/>
      <c r="D54" s="109" t="s">
        <v>5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4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0">
        <v>0</v>
      </c>
      <c r="W54" s="110">
        <v>0</v>
      </c>
      <c r="X54" s="110">
        <v>0</v>
      </c>
      <c r="Y54" s="110">
        <v>0</v>
      </c>
      <c r="Z54" s="110">
        <v>0</v>
      </c>
      <c r="AA54" s="110">
        <v>0</v>
      </c>
      <c r="AB54" s="110">
        <v>0</v>
      </c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</row>
    <row r="55" spans="1:40" x14ac:dyDescent="0.15">
      <c r="B55" s="162"/>
      <c r="C55" s="163"/>
      <c r="D55" s="109" t="s">
        <v>6</v>
      </c>
      <c r="E55" s="110">
        <v>100</v>
      </c>
      <c r="F55" s="110">
        <v>100</v>
      </c>
      <c r="G55" s="110">
        <v>100</v>
      </c>
      <c r="H55" s="110">
        <v>100</v>
      </c>
      <c r="I55" s="110">
        <v>100</v>
      </c>
      <c r="J55" s="110">
        <v>91.7</v>
      </c>
      <c r="K55" s="110">
        <v>100</v>
      </c>
      <c r="L55" s="110">
        <v>100</v>
      </c>
      <c r="M55" s="110">
        <v>100</v>
      </c>
      <c r="N55" s="110">
        <v>100</v>
      </c>
      <c r="O55" s="110">
        <v>100</v>
      </c>
      <c r="P55" s="110">
        <v>93.6</v>
      </c>
      <c r="Q55" s="110">
        <v>100</v>
      </c>
      <c r="R55" s="110">
        <v>100</v>
      </c>
      <c r="S55" s="110">
        <v>100</v>
      </c>
      <c r="T55" s="110">
        <v>100</v>
      </c>
      <c r="U55" s="110">
        <v>90.2</v>
      </c>
      <c r="V55" s="110">
        <v>100</v>
      </c>
      <c r="W55" s="110">
        <v>100</v>
      </c>
      <c r="X55" s="110">
        <v>88.1</v>
      </c>
      <c r="Y55" s="110">
        <v>100</v>
      </c>
      <c r="Z55" s="110">
        <v>100</v>
      </c>
      <c r="AA55" s="110">
        <v>100</v>
      </c>
      <c r="AB55" s="110">
        <v>100</v>
      </c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</row>
    <row r="56" spans="1:40" x14ac:dyDescent="0.15">
      <c r="B56" s="164"/>
      <c r="C56" s="165"/>
      <c r="D56" s="109" t="s">
        <v>7</v>
      </c>
      <c r="E56" s="110" t="s">
        <v>168</v>
      </c>
      <c r="F56" s="110" t="s">
        <v>168</v>
      </c>
      <c r="G56" s="110" t="s">
        <v>168</v>
      </c>
      <c r="H56" s="110" t="s">
        <v>168</v>
      </c>
      <c r="I56" s="110" t="s">
        <v>168</v>
      </c>
      <c r="J56" s="110" t="s">
        <v>139</v>
      </c>
      <c r="K56" s="110" t="s">
        <v>168</v>
      </c>
      <c r="L56" s="110" t="s">
        <v>168</v>
      </c>
      <c r="M56" s="110" t="s">
        <v>168</v>
      </c>
      <c r="N56" s="110" t="s">
        <v>168</v>
      </c>
      <c r="O56" s="110" t="s">
        <v>168</v>
      </c>
      <c r="P56" s="110" t="s">
        <v>139</v>
      </c>
      <c r="Q56" s="110" t="s">
        <v>168</v>
      </c>
      <c r="R56" s="110" t="s">
        <v>168</v>
      </c>
      <c r="S56" s="110" t="s">
        <v>168</v>
      </c>
      <c r="T56" s="110" t="s">
        <v>168</v>
      </c>
      <c r="U56" s="110" t="s">
        <v>139</v>
      </c>
      <c r="V56" s="110" t="s">
        <v>168</v>
      </c>
      <c r="W56" s="110" t="s">
        <v>168</v>
      </c>
      <c r="X56" s="110" t="s">
        <v>139</v>
      </c>
      <c r="Y56" s="110" t="s">
        <v>168</v>
      </c>
      <c r="Z56" s="110" t="s">
        <v>168</v>
      </c>
      <c r="AA56" s="110" t="s">
        <v>168</v>
      </c>
      <c r="AB56" s="110" t="s">
        <v>168</v>
      </c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</row>
    <row r="57" spans="1:40" x14ac:dyDescent="0.15">
      <c r="A57" s="31" t="s">
        <v>48</v>
      </c>
      <c r="B57" s="154" t="s">
        <v>13</v>
      </c>
      <c r="C57" s="155"/>
      <c r="D57" s="33" t="s">
        <v>93</v>
      </c>
      <c r="E57" s="83">
        <v>47</v>
      </c>
      <c r="F57" s="83">
        <v>43</v>
      </c>
      <c r="G57" s="83">
        <v>58</v>
      </c>
      <c r="H57" s="83">
        <v>33</v>
      </c>
      <c r="I57" s="83">
        <v>42</v>
      </c>
      <c r="J57" s="83">
        <v>13</v>
      </c>
      <c r="K57" s="83">
        <v>11</v>
      </c>
      <c r="L57" s="83">
        <v>11</v>
      </c>
      <c r="M57" s="83">
        <v>52</v>
      </c>
      <c r="N57" s="83">
        <v>117</v>
      </c>
      <c r="O57" s="83">
        <v>97</v>
      </c>
      <c r="P57" s="83">
        <v>95</v>
      </c>
      <c r="Q57" s="83">
        <v>72</v>
      </c>
      <c r="R57" s="83">
        <v>99</v>
      </c>
      <c r="S57" s="83">
        <v>51</v>
      </c>
      <c r="T57" s="83">
        <v>73</v>
      </c>
      <c r="U57" s="83">
        <v>60</v>
      </c>
      <c r="V57" s="83">
        <v>52</v>
      </c>
      <c r="W57" s="83">
        <v>33</v>
      </c>
      <c r="X57" s="83">
        <v>47</v>
      </c>
      <c r="Y57" s="83">
        <v>60</v>
      </c>
      <c r="Z57" s="83">
        <v>51</v>
      </c>
      <c r="AA57" s="83">
        <v>37</v>
      </c>
      <c r="AB57" s="83">
        <v>51</v>
      </c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</row>
    <row r="58" spans="1:40" x14ac:dyDescent="0.15">
      <c r="B58" s="156"/>
      <c r="C58" s="157"/>
      <c r="D58" s="33" t="s">
        <v>2</v>
      </c>
      <c r="E58" s="83">
        <v>47</v>
      </c>
      <c r="F58" s="83">
        <v>43</v>
      </c>
      <c r="G58" s="83">
        <v>58</v>
      </c>
      <c r="H58" s="83">
        <v>33</v>
      </c>
      <c r="I58" s="83">
        <v>42</v>
      </c>
      <c r="J58" s="83">
        <v>13</v>
      </c>
      <c r="K58" s="83">
        <v>11</v>
      </c>
      <c r="L58" s="83">
        <v>11</v>
      </c>
      <c r="M58" s="83">
        <v>52</v>
      </c>
      <c r="N58" s="83">
        <v>117</v>
      </c>
      <c r="O58" s="83">
        <v>97</v>
      </c>
      <c r="P58" s="83">
        <v>95</v>
      </c>
      <c r="Q58" s="83">
        <v>70</v>
      </c>
      <c r="R58" s="83">
        <v>99</v>
      </c>
      <c r="S58" s="83">
        <v>50</v>
      </c>
      <c r="T58" s="83">
        <v>71</v>
      </c>
      <c r="U58" s="83">
        <v>60</v>
      </c>
      <c r="V58" s="83">
        <v>52</v>
      </c>
      <c r="W58" s="83">
        <v>33</v>
      </c>
      <c r="X58" s="83">
        <v>47</v>
      </c>
      <c r="Y58" s="83">
        <v>59</v>
      </c>
      <c r="Z58" s="83">
        <v>51</v>
      </c>
      <c r="AA58" s="83">
        <v>37</v>
      </c>
      <c r="AB58" s="83">
        <v>50</v>
      </c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</row>
    <row r="59" spans="1:40" x14ac:dyDescent="0.15">
      <c r="B59" s="156"/>
      <c r="C59" s="157"/>
      <c r="D59" s="33" t="s">
        <v>3</v>
      </c>
      <c r="E59" s="83">
        <v>0</v>
      </c>
      <c r="F59" s="83">
        <v>0</v>
      </c>
      <c r="G59" s="83">
        <v>0</v>
      </c>
      <c r="H59" s="83">
        <v>0</v>
      </c>
      <c r="I59" s="83">
        <v>0</v>
      </c>
      <c r="J59" s="83">
        <v>0</v>
      </c>
      <c r="K59" s="83">
        <v>0</v>
      </c>
      <c r="L59" s="83">
        <v>0</v>
      </c>
      <c r="M59" s="83">
        <v>0</v>
      </c>
      <c r="N59" s="83">
        <v>0</v>
      </c>
      <c r="O59" s="83">
        <v>0</v>
      </c>
      <c r="P59" s="83">
        <v>0</v>
      </c>
      <c r="Q59" s="83">
        <v>2.7777777777777776E-2</v>
      </c>
      <c r="R59" s="83">
        <v>0</v>
      </c>
      <c r="S59" s="83">
        <v>1.9607843137254902E-2</v>
      </c>
      <c r="T59" s="83">
        <v>2.7397260273972601E-2</v>
      </c>
      <c r="U59" s="83">
        <v>0</v>
      </c>
      <c r="V59" s="83">
        <v>0</v>
      </c>
      <c r="W59" s="83">
        <v>0</v>
      </c>
      <c r="X59" s="83">
        <v>0</v>
      </c>
      <c r="Y59" s="83">
        <v>1.6666666666666666E-2</v>
      </c>
      <c r="Z59" s="83">
        <v>0</v>
      </c>
      <c r="AA59" s="83">
        <v>0</v>
      </c>
      <c r="AB59" s="83">
        <v>1.9607843137254902E-2</v>
      </c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</row>
    <row r="60" spans="1:40" x14ac:dyDescent="0.15">
      <c r="B60" s="156"/>
      <c r="C60" s="157"/>
      <c r="D60" s="34" t="s">
        <v>96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1</v>
      </c>
      <c r="R60" s="83">
        <v>0</v>
      </c>
      <c r="S60" s="83">
        <v>1</v>
      </c>
      <c r="T60" s="83">
        <v>1</v>
      </c>
      <c r="U60" s="83">
        <v>0</v>
      </c>
      <c r="V60" s="83">
        <v>0</v>
      </c>
      <c r="W60" s="83">
        <v>0</v>
      </c>
      <c r="X60" s="83">
        <v>0</v>
      </c>
      <c r="Y60" s="83">
        <v>1</v>
      </c>
      <c r="Z60" s="83">
        <v>0</v>
      </c>
      <c r="AA60" s="83">
        <v>0</v>
      </c>
      <c r="AB60" s="83">
        <v>1</v>
      </c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</row>
    <row r="61" spans="1:40" x14ac:dyDescent="0.15">
      <c r="B61" s="156"/>
      <c r="C61" s="157"/>
      <c r="D61" s="34" t="s">
        <v>99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  <c r="K61" s="83">
        <v>0</v>
      </c>
      <c r="L61" s="83">
        <v>0</v>
      </c>
      <c r="M61" s="83">
        <v>0</v>
      </c>
      <c r="N61" s="83">
        <v>0</v>
      </c>
      <c r="O61" s="83">
        <v>0</v>
      </c>
      <c r="P61" s="83">
        <v>0</v>
      </c>
      <c r="Q61" s="83">
        <v>1</v>
      </c>
      <c r="R61" s="83">
        <v>0</v>
      </c>
      <c r="S61" s="83">
        <v>0</v>
      </c>
      <c r="T61" s="83">
        <v>1</v>
      </c>
      <c r="U61" s="83">
        <v>0</v>
      </c>
      <c r="V61" s="83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</row>
    <row r="62" spans="1:40" x14ac:dyDescent="0.15">
      <c r="B62" s="156"/>
      <c r="C62" s="157"/>
      <c r="D62" s="33" t="s">
        <v>4</v>
      </c>
      <c r="E62" s="83">
        <v>0</v>
      </c>
      <c r="F62" s="83">
        <v>0</v>
      </c>
      <c r="G62" s="83">
        <v>0</v>
      </c>
      <c r="H62" s="83">
        <v>0</v>
      </c>
      <c r="I62" s="83">
        <v>0</v>
      </c>
      <c r="J62" s="83">
        <v>0</v>
      </c>
      <c r="K62" s="83">
        <v>0</v>
      </c>
      <c r="L62" s="83">
        <v>0</v>
      </c>
      <c r="M62" s="83">
        <v>0</v>
      </c>
      <c r="N62" s="83">
        <v>0</v>
      </c>
      <c r="O62" s="83">
        <v>0</v>
      </c>
      <c r="P62" s="83">
        <v>0</v>
      </c>
      <c r="Q62" s="83">
        <v>-4</v>
      </c>
      <c r="R62" s="83">
        <v>0</v>
      </c>
      <c r="S62" s="83">
        <v>-4</v>
      </c>
      <c r="T62" s="83">
        <v>-4</v>
      </c>
      <c r="U62" s="83">
        <v>0</v>
      </c>
      <c r="V62" s="83">
        <v>0</v>
      </c>
      <c r="W62" s="83">
        <v>0</v>
      </c>
      <c r="X62" s="83">
        <v>0</v>
      </c>
      <c r="Y62" s="83">
        <v>-4</v>
      </c>
      <c r="Z62" s="83">
        <v>0</v>
      </c>
      <c r="AA62" s="83">
        <v>0</v>
      </c>
      <c r="AB62" s="83">
        <v>-4</v>
      </c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</row>
    <row r="63" spans="1:40" x14ac:dyDescent="0.15">
      <c r="B63" s="156"/>
      <c r="C63" s="157"/>
      <c r="D63" s="33" t="s">
        <v>5</v>
      </c>
      <c r="E63" s="83">
        <v>0</v>
      </c>
      <c r="F63" s="83">
        <v>0</v>
      </c>
      <c r="G63" s="83">
        <v>0</v>
      </c>
      <c r="H63" s="83">
        <v>0</v>
      </c>
      <c r="I63" s="83">
        <v>0</v>
      </c>
      <c r="J63" s="83">
        <v>0</v>
      </c>
      <c r="K63" s="83">
        <v>0</v>
      </c>
      <c r="L63" s="83">
        <v>0</v>
      </c>
      <c r="M63" s="83">
        <v>0</v>
      </c>
      <c r="N63" s="83">
        <v>0</v>
      </c>
      <c r="O63" s="83">
        <v>0</v>
      </c>
      <c r="P63" s="83">
        <v>0</v>
      </c>
      <c r="Q63" s="83">
        <v>4</v>
      </c>
      <c r="R63" s="83">
        <v>0</v>
      </c>
      <c r="S63" s="83">
        <v>0</v>
      </c>
      <c r="T63" s="83">
        <v>4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3">
        <v>0</v>
      </c>
      <c r="AA63" s="83">
        <v>0</v>
      </c>
      <c r="AB63" s="83">
        <v>0</v>
      </c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</row>
    <row r="64" spans="1:40" x14ac:dyDescent="0.15">
      <c r="B64" s="156"/>
      <c r="C64" s="157"/>
      <c r="D64" s="33" t="s">
        <v>6</v>
      </c>
      <c r="E64" s="83">
        <v>100</v>
      </c>
      <c r="F64" s="83">
        <v>100</v>
      </c>
      <c r="G64" s="83">
        <v>100</v>
      </c>
      <c r="H64" s="83">
        <v>100</v>
      </c>
      <c r="I64" s="83">
        <v>100</v>
      </c>
      <c r="J64" s="83">
        <v>100</v>
      </c>
      <c r="K64" s="83">
        <v>100</v>
      </c>
      <c r="L64" s="83">
        <v>100</v>
      </c>
      <c r="M64" s="83">
        <v>100</v>
      </c>
      <c r="N64" s="83">
        <v>100</v>
      </c>
      <c r="O64" s="83">
        <v>100</v>
      </c>
      <c r="P64" s="83">
        <v>100</v>
      </c>
      <c r="Q64" s="83">
        <v>87.2</v>
      </c>
      <c r="R64" s="83">
        <v>100</v>
      </c>
      <c r="S64" s="83">
        <v>92</v>
      </c>
      <c r="T64" s="83">
        <v>87.3</v>
      </c>
      <c r="U64" s="83">
        <v>100</v>
      </c>
      <c r="V64" s="83">
        <v>100</v>
      </c>
      <c r="W64" s="83">
        <v>100</v>
      </c>
      <c r="X64" s="83">
        <v>100</v>
      </c>
      <c r="Y64" s="83">
        <v>92.3</v>
      </c>
      <c r="Z64" s="83">
        <v>100</v>
      </c>
      <c r="AA64" s="83">
        <v>100</v>
      </c>
      <c r="AB64" s="83">
        <v>92</v>
      </c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</row>
    <row r="65" spans="1:40" x14ac:dyDescent="0.15">
      <c r="B65" s="158"/>
      <c r="C65" s="159"/>
      <c r="D65" s="33" t="s">
        <v>7</v>
      </c>
      <c r="E65" s="83" t="s">
        <v>168</v>
      </c>
      <c r="F65" s="83" t="s">
        <v>168</v>
      </c>
      <c r="G65" s="83" t="s">
        <v>168</v>
      </c>
      <c r="H65" s="83" t="s">
        <v>168</v>
      </c>
      <c r="I65" s="83" t="s">
        <v>168</v>
      </c>
      <c r="J65" s="83" t="s">
        <v>168</v>
      </c>
      <c r="K65" s="83" t="s">
        <v>168</v>
      </c>
      <c r="L65" s="83" t="s">
        <v>168</v>
      </c>
      <c r="M65" s="83" t="s">
        <v>168</v>
      </c>
      <c r="N65" s="83" t="s">
        <v>168</v>
      </c>
      <c r="O65" s="83" t="s">
        <v>168</v>
      </c>
      <c r="P65" s="83" t="s">
        <v>168</v>
      </c>
      <c r="Q65" s="83" t="s">
        <v>139</v>
      </c>
      <c r="R65" s="83" t="s">
        <v>168</v>
      </c>
      <c r="S65" s="83" t="s">
        <v>139</v>
      </c>
      <c r="T65" s="83" t="s">
        <v>139</v>
      </c>
      <c r="U65" s="83" t="s">
        <v>168</v>
      </c>
      <c r="V65" s="83" t="s">
        <v>168</v>
      </c>
      <c r="W65" s="83" t="s">
        <v>168</v>
      </c>
      <c r="X65" s="83" t="s">
        <v>168</v>
      </c>
      <c r="Y65" s="83" t="s">
        <v>139</v>
      </c>
      <c r="Z65" s="83" t="s">
        <v>168</v>
      </c>
      <c r="AA65" s="83" t="s">
        <v>168</v>
      </c>
      <c r="AB65" s="83" t="s">
        <v>139</v>
      </c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</row>
    <row r="66" spans="1:40" x14ac:dyDescent="0.15">
      <c r="A66" s="31" t="s">
        <v>49</v>
      </c>
      <c r="B66" s="160" t="s">
        <v>14</v>
      </c>
      <c r="C66" s="161"/>
      <c r="D66" s="109" t="s">
        <v>93</v>
      </c>
      <c r="E66" s="110">
        <v>49</v>
      </c>
      <c r="F66" s="110">
        <v>52</v>
      </c>
      <c r="G66" s="110">
        <v>63</v>
      </c>
      <c r="H66" s="110">
        <v>45</v>
      </c>
      <c r="I66" s="110">
        <v>44</v>
      </c>
      <c r="J66" s="110">
        <v>53</v>
      </c>
      <c r="K66" s="110">
        <v>62</v>
      </c>
      <c r="L66" s="110">
        <v>71</v>
      </c>
      <c r="M66" s="110">
        <v>66</v>
      </c>
      <c r="N66" s="110">
        <v>78</v>
      </c>
      <c r="O66" s="110">
        <v>73</v>
      </c>
      <c r="P66" s="110">
        <v>86</v>
      </c>
      <c r="Q66" s="110">
        <v>73</v>
      </c>
      <c r="R66" s="110">
        <v>57</v>
      </c>
      <c r="S66" s="110">
        <v>51</v>
      </c>
      <c r="T66" s="110">
        <v>46</v>
      </c>
      <c r="U66" s="110">
        <v>59</v>
      </c>
      <c r="V66" s="110">
        <v>42</v>
      </c>
      <c r="W66" s="110">
        <v>42</v>
      </c>
      <c r="X66" s="110">
        <v>34</v>
      </c>
      <c r="Y66" s="110">
        <v>20</v>
      </c>
      <c r="Z66" s="110">
        <v>27</v>
      </c>
      <c r="AA66" s="110">
        <v>39</v>
      </c>
      <c r="AB66" s="110">
        <v>37</v>
      </c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</row>
    <row r="67" spans="1:40" x14ac:dyDescent="0.15">
      <c r="B67" s="162"/>
      <c r="C67" s="163"/>
      <c r="D67" s="109" t="s">
        <v>2</v>
      </c>
      <c r="E67" s="110">
        <v>48</v>
      </c>
      <c r="F67" s="110">
        <v>52</v>
      </c>
      <c r="G67" s="110">
        <v>63</v>
      </c>
      <c r="H67" s="110">
        <v>44</v>
      </c>
      <c r="I67" s="110">
        <v>44</v>
      </c>
      <c r="J67" s="110">
        <v>53</v>
      </c>
      <c r="K67" s="110">
        <v>62</v>
      </c>
      <c r="L67" s="110">
        <v>71</v>
      </c>
      <c r="M67" s="110">
        <v>66</v>
      </c>
      <c r="N67" s="110">
        <v>78</v>
      </c>
      <c r="O67" s="110">
        <v>72</v>
      </c>
      <c r="P67" s="110">
        <v>84</v>
      </c>
      <c r="Q67" s="110">
        <v>72</v>
      </c>
      <c r="R67" s="110">
        <v>57</v>
      </c>
      <c r="S67" s="110">
        <v>51</v>
      </c>
      <c r="T67" s="110">
        <v>46</v>
      </c>
      <c r="U67" s="110">
        <v>59</v>
      </c>
      <c r="V67" s="110">
        <v>42</v>
      </c>
      <c r="W67" s="110">
        <v>42</v>
      </c>
      <c r="X67" s="110">
        <v>33</v>
      </c>
      <c r="Y67" s="110">
        <v>19</v>
      </c>
      <c r="Z67" s="110">
        <v>27</v>
      </c>
      <c r="AA67" s="110">
        <v>39</v>
      </c>
      <c r="AB67" s="110">
        <v>36</v>
      </c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</row>
    <row r="68" spans="1:40" x14ac:dyDescent="0.15">
      <c r="B68" s="162"/>
      <c r="C68" s="163"/>
      <c r="D68" s="109" t="s">
        <v>3</v>
      </c>
      <c r="E68" s="110">
        <v>2.0408163265306121E-2</v>
      </c>
      <c r="F68" s="110">
        <v>0</v>
      </c>
      <c r="G68" s="110">
        <v>0</v>
      </c>
      <c r="H68" s="110">
        <v>2.2222222222222223E-2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1.3698630136986301E-2</v>
      </c>
      <c r="P68" s="110">
        <v>2.3255813953488372E-2</v>
      </c>
      <c r="Q68" s="110">
        <v>1.3698630136986301E-2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2.9411764705882353E-2</v>
      </c>
      <c r="Y68" s="110">
        <v>0.05</v>
      </c>
      <c r="Z68" s="110">
        <v>0</v>
      </c>
      <c r="AA68" s="110">
        <v>0</v>
      </c>
      <c r="AB68" s="110">
        <v>2.7027027027027029E-2</v>
      </c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</row>
    <row r="69" spans="1:40" x14ac:dyDescent="0.15">
      <c r="B69" s="162"/>
      <c r="C69" s="163"/>
      <c r="D69" s="111" t="s">
        <v>96</v>
      </c>
      <c r="E69" s="110">
        <v>0</v>
      </c>
      <c r="F69" s="110">
        <v>0</v>
      </c>
      <c r="G69" s="110">
        <v>0</v>
      </c>
      <c r="H69" s="110">
        <v>1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1</v>
      </c>
      <c r="Q69" s="110">
        <v>0</v>
      </c>
      <c r="R69" s="110">
        <v>0</v>
      </c>
      <c r="S69" s="110">
        <v>0</v>
      </c>
      <c r="T69" s="110">
        <v>0</v>
      </c>
      <c r="U69" s="110">
        <v>0</v>
      </c>
      <c r="V69" s="110">
        <v>0</v>
      </c>
      <c r="W69" s="110">
        <v>0</v>
      </c>
      <c r="X69" s="110">
        <v>0</v>
      </c>
      <c r="Y69" s="110">
        <v>0</v>
      </c>
      <c r="Z69" s="110">
        <v>0</v>
      </c>
      <c r="AA69" s="110">
        <v>0</v>
      </c>
      <c r="AB69" s="110">
        <v>1</v>
      </c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</row>
    <row r="70" spans="1:40" x14ac:dyDescent="0.15">
      <c r="B70" s="162"/>
      <c r="C70" s="163"/>
      <c r="D70" s="111" t="s">
        <v>99</v>
      </c>
      <c r="E70" s="110">
        <v>1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1</v>
      </c>
      <c r="P70" s="110">
        <v>1</v>
      </c>
      <c r="Q70" s="110">
        <v>1</v>
      </c>
      <c r="R70" s="110">
        <v>0</v>
      </c>
      <c r="S70" s="110">
        <v>0</v>
      </c>
      <c r="T70" s="110">
        <v>0</v>
      </c>
      <c r="U70" s="110">
        <v>0</v>
      </c>
      <c r="V70" s="110">
        <v>0</v>
      </c>
      <c r="W70" s="110">
        <v>0</v>
      </c>
      <c r="X70" s="110">
        <v>1</v>
      </c>
      <c r="Y70" s="110">
        <v>1</v>
      </c>
      <c r="Z70" s="110">
        <v>0</v>
      </c>
      <c r="AA70" s="110">
        <v>0</v>
      </c>
      <c r="AB70" s="110">
        <v>0</v>
      </c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</row>
    <row r="71" spans="1:40" x14ac:dyDescent="0.15">
      <c r="B71" s="162"/>
      <c r="C71" s="163"/>
      <c r="D71" s="109" t="s">
        <v>4</v>
      </c>
      <c r="E71" s="110">
        <v>0</v>
      </c>
      <c r="F71" s="110">
        <v>0</v>
      </c>
      <c r="G71" s="110">
        <v>0</v>
      </c>
      <c r="H71" s="110">
        <v>-4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-4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0">
        <v>0</v>
      </c>
      <c r="W71" s="110">
        <v>0</v>
      </c>
      <c r="X71" s="110">
        <v>0</v>
      </c>
      <c r="Y71" s="110">
        <v>0</v>
      </c>
      <c r="Z71" s="110">
        <v>0</v>
      </c>
      <c r="AA71" s="110">
        <v>0</v>
      </c>
      <c r="AB71" s="110">
        <v>-4</v>
      </c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</row>
    <row r="72" spans="1:40" x14ac:dyDescent="0.15">
      <c r="B72" s="162"/>
      <c r="C72" s="163"/>
      <c r="D72" s="109" t="s">
        <v>5</v>
      </c>
      <c r="E72" s="110">
        <v>4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4</v>
      </c>
      <c r="P72" s="110">
        <v>4</v>
      </c>
      <c r="Q72" s="110">
        <v>4</v>
      </c>
      <c r="R72" s="110">
        <v>0</v>
      </c>
      <c r="S72" s="110">
        <v>0</v>
      </c>
      <c r="T72" s="110">
        <v>0</v>
      </c>
      <c r="U72" s="110">
        <v>0</v>
      </c>
      <c r="V72" s="110">
        <v>0</v>
      </c>
      <c r="W72" s="110">
        <v>0</v>
      </c>
      <c r="X72" s="110">
        <v>4</v>
      </c>
      <c r="Y72" s="110">
        <v>4</v>
      </c>
      <c r="Z72" s="110">
        <v>0</v>
      </c>
      <c r="AA72" s="110">
        <v>0</v>
      </c>
      <c r="AB72" s="110">
        <v>0</v>
      </c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</row>
    <row r="73" spans="1:40" x14ac:dyDescent="0.15">
      <c r="B73" s="162"/>
      <c r="C73" s="163"/>
      <c r="D73" s="109" t="s">
        <v>6</v>
      </c>
      <c r="E73" s="110">
        <v>94</v>
      </c>
      <c r="F73" s="110">
        <v>100</v>
      </c>
      <c r="G73" s="110">
        <v>100</v>
      </c>
      <c r="H73" s="110">
        <v>91.8</v>
      </c>
      <c r="I73" s="110">
        <v>100</v>
      </c>
      <c r="J73" s="110">
        <v>100</v>
      </c>
      <c r="K73" s="110">
        <v>100</v>
      </c>
      <c r="L73" s="110">
        <v>100</v>
      </c>
      <c r="M73" s="110">
        <v>100</v>
      </c>
      <c r="N73" s="110">
        <v>100</v>
      </c>
      <c r="O73" s="110">
        <v>94.6</v>
      </c>
      <c r="P73" s="110">
        <v>87.7</v>
      </c>
      <c r="Q73" s="110">
        <v>94.6</v>
      </c>
      <c r="R73" s="110">
        <v>100</v>
      </c>
      <c r="S73" s="110">
        <v>100</v>
      </c>
      <c r="T73" s="110">
        <v>100</v>
      </c>
      <c r="U73" s="110">
        <v>100</v>
      </c>
      <c r="V73" s="110">
        <v>100</v>
      </c>
      <c r="W73" s="110">
        <v>100</v>
      </c>
      <c r="X73" s="110">
        <v>93.1</v>
      </c>
      <c r="Y73" s="110">
        <v>91</v>
      </c>
      <c r="Z73" s="110">
        <v>100</v>
      </c>
      <c r="AA73" s="110">
        <v>100</v>
      </c>
      <c r="AB73" s="110">
        <v>91.3</v>
      </c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</row>
    <row r="74" spans="1:40" x14ac:dyDescent="0.15">
      <c r="B74" s="164"/>
      <c r="C74" s="165"/>
      <c r="D74" s="109" t="s">
        <v>7</v>
      </c>
      <c r="E74" s="110" t="s">
        <v>139</v>
      </c>
      <c r="F74" s="110" t="s">
        <v>168</v>
      </c>
      <c r="G74" s="110" t="s">
        <v>168</v>
      </c>
      <c r="H74" s="110" t="s">
        <v>139</v>
      </c>
      <c r="I74" s="110" t="s">
        <v>168</v>
      </c>
      <c r="J74" s="110" t="s">
        <v>168</v>
      </c>
      <c r="K74" s="110" t="s">
        <v>168</v>
      </c>
      <c r="L74" s="110" t="s">
        <v>168</v>
      </c>
      <c r="M74" s="110" t="s">
        <v>168</v>
      </c>
      <c r="N74" s="110" t="s">
        <v>168</v>
      </c>
      <c r="O74" s="110" t="s">
        <v>139</v>
      </c>
      <c r="P74" s="110" t="s">
        <v>139</v>
      </c>
      <c r="Q74" s="110" t="s">
        <v>139</v>
      </c>
      <c r="R74" s="110" t="s">
        <v>168</v>
      </c>
      <c r="S74" s="110" t="s">
        <v>168</v>
      </c>
      <c r="T74" s="110" t="s">
        <v>168</v>
      </c>
      <c r="U74" s="110" t="s">
        <v>168</v>
      </c>
      <c r="V74" s="110" t="s">
        <v>168</v>
      </c>
      <c r="W74" s="110" t="s">
        <v>168</v>
      </c>
      <c r="X74" s="110" t="s">
        <v>139</v>
      </c>
      <c r="Y74" s="110" t="s">
        <v>139</v>
      </c>
      <c r="Z74" s="110" t="s">
        <v>168</v>
      </c>
      <c r="AA74" s="110" t="s">
        <v>168</v>
      </c>
      <c r="AB74" s="110" t="s">
        <v>139</v>
      </c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</row>
    <row r="75" spans="1:40" x14ac:dyDescent="0.15">
      <c r="A75" s="31" t="s">
        <v>53</v>
      </c>
      <c r="B75" s="154" t="s">
        <v>15</v>
      </c>
      <c r="C75" s="155"/>
      <c r="D75" s="33" t="s">
        <v>93</v>
      </c>
      <c r="E75" s="83">
        <v>49</v>
      </c>
      <c r="F75" s="83">
        <v>51</v>
      </c>
      <c r="G75" s="83">
        <v>65</v>
      </c>
      <c r="H75" s="83">
        <v>72</v>
      </c>
      <c r="I75" s="83">
        <v>52</v>
      </c>
      <c r="J75" s="83">
        <v>72</v>
      </c>
      <c r="K75" s="83">
        <v>44</v>
      </c>
      <c r="L75" s="83">
        <v>45</v>
      </c>
      <c r="M75" s="83">
        <v>54</v>
      </c>
      <c r="N75" s="83">
        <v>41</v>
      </c>
      <c r="O75" s="83">
        <v>42</v>
      </c>
      <c r="P75" s="83">
        <v>29</v>
      </c>
      <c r="Q75" s="83">
        <v>63</v>
      </c>
      <c r="R75" s="83">
        <v>63</v>
      </c>
      <c r="S75" s="83">
        <v>60</v>
      </c>
      <c r="T75" s="83">
        <v>56</v>
      </c>
      <c r="U75" s="83">
        <v>63</v>
      </c>
      <c r="V75" s="83">
        <v>56</v>
      </c>
      <c r="W75" s="83">
        <v>46</v>
      </c>
      <c r="X75" s="83">
        <v>33</v>
      </c>
      <c r="Y75" s="83">
        <v>45</v>
      </c>
      <c r="Z75" s="83">
        <v>35</v>
      </c>
      <c r="AA75" s="83">
        <v>35</v>
      </c>
      <c r="AB75" s="83">
        <v>58</v>
      </c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</row>
    <row r="76" spans="1:40" x14ac:dyDescent="0.15">
      <c r="B76" s="156"/>
      <c r="C76" s="157"/>
      <c r="D76" s="33" t="s">
        <v>2</v>
      </c>
      <c r="E76" s="83">
        <v>49</v>
      </c>
      <c r="F76" s="83">
        <v>51</v>
      </c>
      <c r="G76" s="83">
        <v>65</v>
      </c>
      <c r="H76" s="83">
        <v>72</v>
      </c>
      <c r="I76" s="83">
        <v>52</v>
      </c>
      <c r="J76" s="83">
        <v>72</v>
      </c>
      <c r="K76" s="83">
        <v>43</v>
      </c>
      <c r="L76" s="83">
        <v>45</v>
      </c>
      <c r="M76" s="83">
        <v>54</v>
      </c>
      <c r="N76" s="83">
        <v>41</v>
      </c>
      <c r="O76" s="83">
        <v>42</v>
      </c>
      <c r="P76" s="83">
        <v>28</v>
      </c>
      <c r="Q76" s="83">
        <v>61</v>
      </c>
      <c r="R76" s="83">
        <v>63</v>
      </c>
      <c r="S76" s="83">
        <v>59</v>
      </c>
      <c r="T76" s="83">
        <v>56</v>
      </c>
      <c r="U76" s="83">
        <v>63</v>
      </c>
      <c r="V76" s="83">
        <v>56</v>
      </c>
      <c r="W76" s="83">
        <v>46</v>
      </c>
      <c r="X76" s="83">
        <v>33</v>
      </c>
      <c r="Y76" s="83">
        <v>45</v>
      </c>
      <c r="Z76" s="83">
        <v>35</v>
      </c>
      <c r="AA76" s="83">
        <v>35</v>
      </c>
      <c r="AB76" s="83">
        <v>58</v>
      </c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</row>
    <row r="77" spans="1:40" x14ac:dyDescent="0.15">
      <c r="B77" s="156"/>
      <c r="C77" s="157"/>
      <c r="D77" s="33" t="s">
        <v>3</v>
      </c>
      <c r="E77" s="83">
        <v>0</v>
      </c>
      <c r="F77" s="83">
        <v>0</v>
      </c>
      <c r="G77" s="83">
        <v>0</v>
      </c>
      <c r="H77" s="83">
        <v>0</v>
      </c>
      <c r="I77" s="83">
        <v>0</v>
      </c>
      <c r="J77" s="83">
        <v>0</v>
      </c>
      <c r="K77" s="83">
        <v>2.2727272727272728E-2</v>
      </c>
      <c r="L77" s="83">
        <v>0</v>
      </c>
      <c r="M77" s="83">
        <v>0</v>
      </c>
      <c r="N77" s="83">
        <v>0</v>
      </c>
      <c r="O77" s="83">
        <v>0</v>
      </c>
      <c r="P77" s="83">
        <v>3.4482758620689655E-2</v>
      </c>
      <c r="Q77" s="83">
        <v>3.1746031746031744E-2</v>
      </c>
      <c r="R77" s="83">
        <v>0</v>
      </c>
      <c r="S77" s="83">
        <v>1.6666666666666666E-2</v>
      </c>
      <c r="T77" s="83">
        <v>0</v>
      </c>
      <c r="U77" s="83">
        <v>0</v>
      </c>
      <c r="V77" s="83">
        <v>0</v>
      </c>
      <c r="W77" s="83">
        <v>0</v>
      </c>
      <c r="X77" s="83">
        <v>0</v>
      </c>
      <c r="Y77" s="83">
        <v>0</v>
      </c>
      <c r="Z77" s="83">
        <v>0</v>
      </c>
      <c r="AA77" s="83">
        <v>0</v>
      </c>
      <c r="AB77" s="83">
        <v>0</v>
      </c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</row>
    <row r="78" spans="1:40" x14ac:dyDescent="0.15">
      <c r="B78" s="156"/>
      <c r="C78" s="157"/>
      <c r="D78" s="34" t="s">
        <v>96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1</v>
      </c>
      <c r="L78" s="83">
        <v>0</v>
      </c>
      <c r="M78" s="83">
        <v>0</v>
      </c>
      <c r="N78" s="83">
        <v>0</v>
      </c>
      <c r="O78" s="83">
        <v>0</v>
      </c>
      <c r="P78" s="83">
        <v>1</v>
      </c>
      <c r="Q78" s="83">
        <v>2</v>
      </c>
      <c r="R78" s="83">
        <v>0</v>
      </c>
      <c r="S78" s="83">
        <v>1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>
        <v>0</v>
      </c>
      <c r="AA78" s="83">
        <v>0</v>
      </c>
      <c r="AB78" s="83">
        <v>0</v>
      </c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</row>
    <row r="79" spans="1:40" x14ac:dyDescent="0.15">
      <c r="B79" s="156"/>
      <c r="C79" s="157"/>
      <c r="D79" s="34" t="s">
        <v>99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83">
        <v>0</v>
      </c>
      <c r="Y79" s="83">
        <v>0</v>
      </c>
      <c r="Z79" s="83">
        <v>0</v>
      </c>
      <c r="AA79" s="83">
        <v>0</v>
      </c>
      <c r="AB79" s="83">
        <v>0</v>
      </c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</row>
    <row r="80" spans="1:40" x14ac:dyDescent="0.15">
      <c r="B80" s="156"/>
      <c r="C80" s="157"/>
      <c r="D80" s="33" t="s">
        <v>4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-4</v>
      </c>
      <c r="L80" s="83">
        <v>0</v>
      </c>
      <c r="M80" s="83">
        <v>0</v>
      </c>
      <c r="N80" s="83">
        <v>0</v>
      </c>
      <c r="O80" s="83">
        <v>0</v>
      </c>
      <c r="P80" s="83">
        <v>-4</v>
      </c>
      <c r="Q80" s="83">
        <v>-8</v>
      </c>
      <c r="R80" s="83">
        <v>0</v>
      </c>
      <c r="S80" s="83">
        <v>-4</v>
      </c>
      <c r="T80" s="83">
        <v>0</v>
      </c>
      <c r="U80" s="83">
        <v>0</v>
      </c>
      <c r="V80" s="83">
        <v>0</v>
      </c>
      <c r="W80" s="83">
        <v>0</v>
      </c>
      <c r="X80" s="83">
        <v>0</v>
      </c>
      <c r="Y80" s="83">
        <v>0</v>
      </c>
      <c r="Z80" s="83">
        <v>0</v>
      </c>
      <c r="AA80" s="83">
        <v>0</v>
      </c>
      <c r="AB80" s="83">
        <v>0</v>
      </c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</row>
    <row r="81" spans="1:40" x14ac:dyDescent="0.15">
      <c r="B81" s="156"/>
      <c r="C81" s="157"/>
      <c r="D81" s="33" t="s">
        <v>5</v>
      </c>
      <c r="E81" s="83">
        <v>0</v>
      </c>
      <c r="F81" s="83">
        <v>0</v>
      </c>
      <c r="G81" s="83">
        <v>0</v>
      </c>
      <c r="H81" s="83">
        <v>0</v>
      </c>
      <c r="I81" s="83">
        <v>0</v>
      </c>
      <c r="J81" s="83">
        <v>0</v>
      </c>
      <c r="K81" s="83">
        <v>0</v>
      </c>
      <c r="L81" s="83">
        <v>0</v>
      </c>
      <c r="M81" s="83">
        <v>0</v>
      </c>
      <c r="N81" s="83">
        <v>0</v>
      </c>
      <c r="O81" s="83">
        <v>0</v>
      </c>
      <c r="P81" s="83">
        <v>0</v>
      </c>
      <c r="Q81" s="83">
        <v>0</v>
      </c>
      <c r="R81" s="83">
        <v>0</v>
      </c>
      <c r="S81" s="83">
        <v>0</v>
      </c>
      <c r="T81" s="83">
        <v>0</v>
      </c>
      <c r="U81" s="83">
        <v>0</v>
      </c>
      <c r="V81" s="83">
        <v>0</v>
      </c>
      <c r="W81" s="83">
        <v>0</v>
      </c>
      <c r="X81" s="83">
        <v>0</v>
      </c>
      <c r="Y81" s="83">
        <v>0</v>
      </c>
      <c r="Z81" s="83">
        <v>0</v>
      </c>
      <c r="AA81" s="83">
        <v>0</v>
      </c>
      <c r="AB81" s="83">
        <v>0</v>
      </c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</row>
    <row r="82" spans="1:40" x14ac:dyDescent="0.15">
      <c r="B82" s="156"/>
      <c r="C82" s="157"/>
      <c r="D82" s="33" t="s">
        <v>6</v>
      </c>
      <c r="E82" s="83">
        <v>100</v>
      </c>
      <c r="F82" s="83">
        <v>100</v>
      </c>
      <c r="G82" s="83">
        <v>100</v>
      </c>
      <c r="H82" s="83">
        <v>100</v>
      </c>
      <c r="I82" s="83">
        <v>100</v>
      </c>
      <c r="J82" s="83">
        <v>100</v>
      </c>
      <c r="K82" s="83">
        <v>91.7</v>
      </c>
      <c r="L82" s="83">
        <v>100</v>
      </c>
      <c r="M82" s="83">
        <v>100</v>
      </c>
      <c r="N82" s="83">
        <v>100</v>
      </c>
      <c r="O82" s="83">
        <v>100</v>
      </c>
      <c r="P82" s="83">
        <v>90.6</v>
      </c>
      <c r="Q82" s="83">
        <v>84.8</v>
      </c>
      <c r="R82" s="83">
        <v>100</v>
      </c>
      <c r="S82" s="83">
        <v>92.3</v>
      </c>
      <c r="T82" s="83">
        <v>100</v>
      </c>
      <c r="U82" s="83">
        <v>100</v>
      </c>
      <c r="V82" s="83">
        <v>100</v>
      </c>
      <c r="W82" s="83">
        <v>100</v>
      </c>
      <c r="X82" s="83">
        <v>100</v>
      </c>
      <c r="Y82" s="83">
        <v>100</v>
      </c>
      <c r="Z82" s="83">
        <v>100</v>
      </c>
      <c r="AA82" s="83">
        <v>100</v>
      </c>
      <c r="AB82" s="83">
        <v>100</v>
      </c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</row>
    <row r="83" spans="1:40" x14ac:dyDescent="0.15">
      <c r="B83" s="158"/>
      <c r="C83" s="159"/>
      <c r="D83" s="33" t="s">
        <v>7</v>
      </c>
      <c r="E83" s="83" t="s">
        <v>168</v>
      </c>
      <c r="F83" s="83" t="s">
        <v>168</v>
      </c>
      <c r="G83" s="83" t="s">
        <v>168</v>
      </c>
      <c r="H83" s="83" t="s">
        <v>168</v>
      </c>
      <c r="I83" s="83" t="s">
        <v>168</v>
      </c>
      <c r="J83" s="83" t="s">
        <v>168</v>
      </c>
      <c r="K83" s="83" t="s">
        <v>139</v>
      </c>
      <c r="L83" s="83" t="s">
        <v>168</v>
      </c>
      <c r="M83" s="83" t="s">
        <v>168</v>
      </c>
      <c r="N83" s="83" t="s">
        <v>168</v>
      </c>
      <c r="O83" s="83" t="s">
        <v>168</v>
      </c>
      <c r="P83" s="83" t="s">
        <v>139</v>
      </c>
      <c r="Q83" s="83" t="s">
        <v>139</v>
      </c>
      <c r="R83" s="83" t="s">
        <v>168</v>
      </c>
      <c r="S83" s="83" t="s">
        <v>139</v>
      </c>
      <c r="T83" s="83" t="s">
        <v>168</v>
      </c>
      <c r="U83" s="83" t="s">
        <v>168</v>
      </c>
      <c r="V83" s="83" t="s">
        <v>168</v>
      </c>
      <c r="W83" s="83" t="s">
        <v>168</v>
      </c>
      <c r="X83" s="83" t="s">
        <v>168</v>
      </c>
      <c r="Y83" s="83" t="s">
        <v>168</v>
      </c>
      <c r="Z83" s="83" t="s">
        <v>168</v>
      </c>
      <c r="AA83" s="83" t="s">
        <v>168</v>
      </c>
      <c r="AB83" s="83" t="s">
        <v>168</v>
      </c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</row>
    <row r="84" spans="1:40" x14ac:dyDescent="0.15">
      <c r="A84" s="31" t="s">
        <v>66</v>
      </c>
      <c r="B84" s="160" t="s">
        <v>16</v>
      </c>
      <c r="C84" s="161"/>
      <c r="D84" s="109" t="s">
        <v>92</v>
      </c>
      <c r="E84" s="110">
        <v>8</v>
      </c>
      <c r="F84" s="110">
        <v>13</v>
      </c>
      <c r="G84" s="110">
        <v>8</v>
      </c>
      <c r="H84" s="110">
        <v>10</v>
      </c>
      <c r="I84" s="110">
        <v>13</v>
      </c>
      <c r="J84" s="110">
        <v>7</v>
      </c>
      <c r="K84" s="110">
        <v>3</v>
      </c>
      <c r="L84" s="110">
        <v>19</v>
      </c>
      <c r="M84" s="110">
        <v>13</v>
      </c>
      <c r="N84" s="110">
        <v>9</v>
      </c>
      <c r="O84" s="110">
        <v>13</v>
      </c>
      <c r="P84" s="110">
        <v>8</v>
      </c>
      <c r="Q84" s="110">
        <v>18</v>
      </c>
      <c r="R84" s="110">
        <v>9</v>
      </c>
      <c r="S84" s="110">
        <v>10</v>
      </c>
      <c r="T84" s="110">
        <v>10</v>
      </c>
      <c r="U84" s="110">
        <v>0</v>
      </c>
      <c r="V84" s="110">
        <v>0</v>
      </c>
      <c r="W84" s="110">
        <v>2</v>
      </c>
      <c r="X84" s="110">
        <v>6</v>
      </c>
      <c r="Y84" s="110">
        <v>5</v>
      </c>
      <c r="Z84" s="110">
        <v>2</v>
      </c>
      <c r="AA84" s="110">
        <v>6</v>
      </c>
      <c r="AB84" s="110">
        <v>1</v>
      </c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</row>
    <row r="85" spans="1:40" x14ac:dyDescent="0.15">
      <c r="B85" s="162"/>
      <c r="C85" s="163"/>
      <c r="D85" s="109" t="s">
        <v>2</v>
      </c>
      <c r="E85" s="110">
        <v>8</v>
      </c>
      <c r="F85" s="110">
        <v>13</v>
      </c>
      <c r="G85" s="110">
        <v>7</v>
      </c>
      <c r="H85" s="110">
        <v>10</v>
      </c>
      <c r="I85" s="110">
        <v>13</v>
      </c>
      <c r="J85" s="110">
        <v>7</v>
      </c>
      <c r="K85" s="110">
        <v>3</v>
      </c>
      <c r="L85" s="110">
        <v>19</v>
      </c>
      <c r="M85" s="110">
        <v>13</v>
      </c>
      <c r="N85" s="110">
        <v>9</v>
      </c>
      <c r="O85" s="110">
        <v>13</v>
      </c>
      <c r="P85" s="110">
        <v>8</v>
      </c>
      <c r="Q85" s="110">
        <v>18</v>
      </c>
      <c r="R85" s="110">
        <v>8</v>
      </c>
      <c r="S85" s="110">
        <v>10</v>
      </c>
      <c r="T85" s="110">
        <v>10</v>
      </c>
      <c r="U85" s="110">
        <v>0</v>
      </c>
      <c r="V85" s="110">
        <v>0</v>
      </c>
      <c r="W85" s="110">
        <v>2</v>
      </c>
      <c r="X85" s="110">
        <v>6</v>
      </c>
      <c r="Y85" s="110">
        <v>5</v>
      </c>
      <c r="Z85" s="110">
        <v>2</v>
      </c>
      <c r="AA85" s="110">
        <v>6</v>
      </c>
      <c r="AB85" s="110">
        <v>1</v>
      </c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</row>
    <row r="86" spans="1:40" x14ac:dyDescent="0.15">
      <c r="B86" s="162"/>
      <c r="C86" s="163"/>
      <c r="D86" s="109" t="s">
        <v>3</v>
      </c>
      <c r="E86" s="110">
        <v>0</v>
      </c>
      <c r="F86" s="110">
        <v>0</v>
      </c>
      <c r="G86" s="110">
        <v>0.125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0.1111111111111111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</row>
    <row r="87" spans="1:40" x14ac:dyDescent="0.15">
      <c r="B87" s="162"/>
      <c r="C87" s="163"/>
      <c r="D87" s="111" t="s">
        <v>96</v>
      </c>
      <c r="E87" s="110">
        <v>0</v>
      </c>
      <c r="F87" s="110">
        <v>0</v>
      </c>
      <c r="G87" s="110">
        <v>1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1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</row>
    <row r="88" spans="1:40" x14ac:dyDescent="0.15">
      <c r="B88" s="162"/>
      <c r="C88" s="163"/>
      <c r="D88" s="111" t="s">
        <v>99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</row>
    <row r="89" spans="1:40" x14ac:dyDescent="0.15">
      <c r="B89" s="162"/>
      <c r="C89" s="163"/>
      <c r="D89" s="109" t="s">
        <v>4</v>
      </c>
      <c r="E89" s="110">
        <v>0</v>
      </c>
      <c r="F89" s="110">
        <v>0</v>
      </c>
      <c r="G89" s="110">
        <v>-4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-4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</row>
    <row r="90" spans="1:40" x14ac:dyDescent="0.15">
      <c r="B90" s="162"/>
      <c r="C90" s="163"/>
      <c r="D90" s="109" t="s">
        <v>5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</row>
    <row r="91" spans="1:40" x14ac:dyDescent="0.15">
      <c r="B91" s="162"/>
      <c r="C91" s="163"/>
      <c r="D91" s="109" t="s">
        <v>6</v>
      </c>
      <c r="E91" s="110">
        <v>100</v>
      </c>
      <c r="F91" s="110">
        <v>100</v>
      </c>
      <c r="G91" s="110">
        <v>81.5</v>
      </c>
      <c r="H91" s="110">
        <v>100</v>
      </c>
      <c r="I91" s="110">
        <v>100</v>
      </c>
      <c r="J91" s="110">
        <v>100</v>
      </c>
      <c r="K91" s="110">
        <v>100</v>
      </c>
      <c r="L91" s="110">
        <v>100</v>
      </c>
      <c r="M91" s="110">
        <v>100</v>
      </c>
      <c r="N91" s="110">
        <v>100</v>
      </c>
      <c r="O91" s="110">
        <v>100</v>
      </c>
      <c r="P91" s="110">
        <v>100</v>
      </c>
      <c r="Q91" s="110">
        <v>100</v>
      </c>
      <c r="R91" s="110">
        <v>82.9</v>
      </c>
      <c r="S91" s="110">
        <v>100</v>
      </c>
      <c r="T91" s="110">
        <v>100</v>
      </c>
      <c r="U91" s="110"/>
      <c r="V91" s="110"/>
      <c r="W91" s="110">
        <v>100</v>
      </c>
      <c r="X91" s="110">
        <v>100</v>
      </c>
      <c r="Y91" s="110">
        <v>100</v>
      </c>
      <c r="Z91" s="110">
        <v>100</v>
      </c>
      <c r="AA91" s="110">
        <v>100</v>
      </c>
      <c r="AB91" s="110">
        <v>100</v>
      </c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</row>
    <row r="92" spans="1:40" x14ac:dyDescent="0.15">
      <c r="B92" s="164"/>
      <c r="C92" s="165"/>
      <c r="D92" s="109" t="s">
        <v>7</v>
      </c>
      <c r="E92" s="110" t="s">
        <v>168</v>
      </c>
      <c r="F92" s="110" t="s">
        <v>168</v>
      </c>
      <c r="G92" s="110" t="s">
        <v>140</v>
      </c>
      <c r="H92" s="110" t="s">
        <v>168</v>
      </c>
      <c r="I92" s="110" t="s">
        <v>168</v>
      </c>
      <c r="J92" s="110" t="s">
        <v>168</v>
      </c>
      <c r="K92" s="110" t="s">
        <v>168</v>
      </c>
      <c r="L92" s="110" t="s">
        <v>168</v>
      </c>
      <c r="M92" s="110" t="s">
        <v>168</v>
      </c>
      <c r="N92" s="110" t="s">
        <v>168</v>
      </c>
      <c r="O92" s="110" t="s">
        <v>168</v>
      </c>
      <c r="P92" s="110" t="s">
        <v>168</v>
      </c>
      <c r="Q92" s="110" t="s">
        <v>168</v>
      </c>
      <c r="R92" s="110" t="s">
        <v>140</v>
      </c>
      <c r="S92" s="110" t="s">
        <v>168</v>
      </c>
      <c r="T92" s="110" t="s">
        <v>168</v>
      </c>
      <c r="U92" s="110" t="s">
        <v>169</v>
      </c>
      <c r="V92" s="110" t="s">
        <v>169</v>
      </c>
      <c r="W92" s="110" t="s">
        <v>168</v>
      </c>
      <c r="X92" s="110" t="s">
        <v>168</v>
      </c>
      <c r="Y92" s="110" t="s">
        <v>168</v>
      </c>
      <c r="Z92" s="110" t="s">
        <v>168</v>
      </c>
      <c r="AA92" s="110" t="s">
        <v>168</v>
      </c>
      <c r="AB92" s="110" t="s">
        <v>168</v>
      </c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</row>
    <row r="93" spans="1:40" x14ac:dyDescent="0.15">
      <c r="A93" s="31" t="s">
        <v>68</v>
      </c>
      <c r="B93" s="154" t="s">
        <v>17</v>
      </c>
      <c r="C93" s="155"/>
      <c r="D93" s="33" t="s">
        <v>93</v>
      </c>
      <c r="E93" s="83">
        <v>75</v>
      </c>
      <c r="F93" s="83">
        <v>117</v>
      </c>
      <c r="G93" s="83">
        <v>98</v>
      </c>
      <c r="H93" s="83">
        <v>58</v>
      </c>
      <c r="I93" s="83">
        <v>75</v>
      </c>
      <c r="J93" s="83">
        <v>64</v>
      </c>
      <c r="K93" s="83">
        <v>30</v>
      </c>
      <c r="L93" s="83">
        <v>16</v>
      </c>
      <c r="M93" s="83">
        <v>68</v>
      </c>
      <c r="N93" s="83">
        <v>39</v>
      </c>
      <c r="O93" s="83">
        <v>42</v>
      </c>
      <c r="P93" s="83">
        <v>25</v>
      </c>
      <c r="Q93" s="83">
        <v>52</v>
      </c>
      <c r="R93" s="83">
        <v>15</v>
      </c>
      <c r="S93" s="83">
        <v>15</v>
      </c>
      <c r="T93" s="83">
        <v>27</v>
      </c>
      <c r="U93" s="83">
        <v>10</v>
      </c>
      <c r="V93" s="83">
        <v>30</v>
      </c>
      <c r="W93" s="83">
        <v>41</v>
      </c>
      <c r="X93" s="83">
        <v>57</v>
      </c>
      <c r="Y93" s="83">
        <v>29</v>
      </c>
      <c r="Z93" s="83">
        <v>3</v>
      </c>
      <c r="AA93" s="83">
        <v>4</v>
      </c>
      <c r="AB93" s="83">
        <v>15</v>
      </c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</row>
    <row r="94" spans="1:40" x14ac:dyDescent="0.15">
      <c r="B94" s="156"/>
      <c r="C94" s="157"/>
      <c r="D94" s="33" t="s">
        <v>2</v>
      </c>
      <c r="E94" s="83">
        <v>75</v>
      </c>
      <c r="F94" s="83">
        <v>117</v>
      </c>
      <c r="G94" s="83">
        <v>98</v>
      </c>
      <c r="H94" s="83">
        <v>58</v>
      </c>
      <c r="I94" s="83">
        <v>75</v>
      </c>
      <c r="J94" s="83">
        <v>64</v>
      </c>
      <c r="K94" s="83">
        <v>30</v>
      </c>
      <c r="L94" s="83">
        <v>16</v>
      </c>
      <c r="M94" s="83">
        <v>68</v>
      </c>
      <c r="N94" s="83">
        <v>39</v>
      </c>
      <c r="O94" s="83">
        <v>42</v>
      </c>
      <c r="P94" s="83">
        <v>25</v>
      </c>
      <c r="Q94" s="83">
        <v>52</v>
      </c>
      <c r="R94" s="83">
        <v>15</v>
      </c>
      <c r="S94" s="83">
        <v>15</v>
      </c>
      <c r="T94" s="83">
        <v>27</v>
      </c>
      <c r="U94" s="83">
        <v>10</v>
      </c>
      <c r="V94" s="83">
        <v>30</v>
      </c>
      <c r="W94" s="83">
        <v>41</v>
      </c>
      <c r="X94" s="83">
        <v>57</v>
      </c>
      <c r="Y94" s="83">
        <v>29</v>
      </c>
      <c r="Z94" s="83">
        <v>3</v>
      </c>
      <c r="AA94" s="83">
        <v>4</v>
      </c>
      <c r="AB94" s="83">
        <v>15</v>
      </c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</row>
    <row r="95" spans="1:40" x14ac:dyDescent="0.15">
      <c r="B95" s="156"/>
      <c r="C95" s="157"/>
      <c r="D95" s="33" t="s">
        <v>3</v>
      </c>
      <c r="E95" s="83">
        <v>0</v>
      </c>
      <c r="F95" s="83">
        <v>0</v>
      </c>
      <c r="G95" s="83">
        <v>0</v>
      </c>
      <c r="H95" s="83">
        <v>0</v>
      </c>
      <c r="I95" s="83">
        <v>0</v>
      </c>
      <c r="J95" s="83">
        <v>0</v>
      </c>
      <c r="K95" s="83">
        <v>0</v>
      </c>
      <c r="L95" s="83">
        <v>0</v>
      </c>
      <c r="M95" s="83">
        <v>0</v>
      </c>
      <c r="N95" s="83">
        <v>0</v>
      </c>
      <c r="O95" s="83">
        <v>0</v>
      </c>
      <c r="P95" s="83">
        <v>0</v>
      </c>
      <c r="Q95" s="83">
        <v>0</v>
      </c>
      <c r="R95" s="83">
        <v>0</v>
      </c>
      <c r="S95" s="83">
        <v>0</v>
      </c>
      <c r="T95" s="83">
        <v>0</v>
      </c>
      <c r="U95" s="83">
        <v>0</v>
      </c>
      <c r="V95" s="83">
        <v>0</v>
      </c>
      <c r="W95" s="83">
        <v>0</v>
      </c>
      <c r="X95" s="83">
        <v>0</v>
      </c>
      <c r="Y95" s="83">
        <v>0</v>
      </c>
      <c r="Z95" s="83">
        <v>0</v>
      </c>
      <c r="AA95" s="83">
        <v>0</v>
      </c>
      <c r="AB95" s="83">
        <v>0</v>
      </c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</row>
    <row r="96" spans="1:40" x14ac:dyDescent="0.15">
      <c r="B96" s="156"/>
      <c r="C96" s="157"/>
      <c r="D96" s="34" t="s">
        <v>95</v>
      </c>
      <c r="E96" s="83">
        <v>0</v>
      </c>
      <c r="F96" s="83">
        <v>0</v>
      </c>
      <c r="G96" s="83">
        <v>0</v>
      </c>
      <c r="H96" s="83">
        <v>0</v>
      </c>
      <c r="I96" s="83">
        <v>0</v>
      </c>
      <c r="J96" s="83">
        <v>0</v>
      </c>
      <c r="K96" s="83">
        <v>0</v>
      </c>
      <c r="L96" s="83">
        <v>0</v>
      </c>
      <c r="M96" s="83">
        <v>0</v>
      </c>
      <c r="N96" s="83">
        <v>0</v>
      </c>
      <c r="O96" s="83">
        <v>0</v>
      </c>
      <c r="P96" s="83">
        <v>0</v>
      </c>
      <c r="Q96" s="83">
        <v>0</v>
      </c>
      <c r="R96" s="83">
        <v>0</v>
      </c>
      <c r="S96" s="83">
        <v>0</v>
      </c>
      <c r="T96" s="83">
        <v>0</v>
      </c>
      <c r="U96" s="83">
        <v>0</v>
      </c>
      <c r="V96" s="83">
        <v>0</v>
      </c>
      <c r="W96" s="83">
        <v>0</v>
      </c>
      <c r="X96" s="83">
        <v>0</v>
      </c>
      <c r="Y96" s="83">
        <v>0</v>
      </c>
      <c r="Z96" s="83">
        <v>0</v>
      </c>
      <c r="AA96" s="83">
        <v>0</v>
      </c>
      <c r="AB96" s="83">
        <v>0</v>
      </c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</row>
    <row r="97" spans="1:40" x14ac:dyDescent="0.15">
      <c r="B97" s="156"/>
      <c r="C97" s="157"/>
      <c r="D97" s="34" t="s">
        <v>100</v>
      </c>
      <c r="E97" s="83">
        <v>0</v>
      </c>
      <c r="F97" s="83">
        <v>0</v>
      </c>
      <c r="G97" s="83">
        <v>0</v>
      </c>
      <c r="H97" s="83">
        <v>0</v>
      </c>
      <c r="I97" s="83">
        <v>0</v>
      </c>
      <c r="J97" s="83">
        <v>0</v>
      </c>
      <c r="K97" s="83">
        <v>0</v>
      </c>
      <c r="L97" s="83">
        <v>0</v>
      </c>
      <c r="M97" s="83">
        <v>0</v>
      </c>
      <c r="N97" s="83">
        <v>0</v>
      </c>
      <c r="O97" s="83">
        <v>0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83">
        <v>0</v>
      </c>
      <c r="Z97" s="83">
        <v>0</v>
      </c>
      <c r="AA97" s="83">
        <v>0</v>
      </c>
      <c r="AB97" s="83">
        <v>0</v>
      </c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</row>
    <row r="98" spans="1:40" x14ac:dyDescent="0.15">
      <c r="B98" s="156"/>
      <c r="C98" s="157"/>
      <c r="D98" s="33" t="s">
        <v>4</v>
      </c>
      <c r="E98" s="83">
        <v>0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  <c r="K98" s="83">
        <v>0</v>
      </c>
      <c r="L98" s="83">
        <v>0</v>
      </c>
      <c r="M98" s="83">
        <v>1</v>
      </c>
      <c r="N98" s="83">
        <v>0</v>
      </c>
      <c r="O98" s="83">
        <v>0</v>
      </c>
      <c r="P98" s="83">
        <v>0</v>
      </c>
      <c r="Q98" s="83">
        <v>0</v>
      </c>
      <c r="R98" s="83">
        <v>0</v>
      </c>
      <c r="S98" s="83">
        <v>0</v>
      </c>
      <c r="T98" s="83">
        <v>0</v>
      </c>
      <c r="U98" s="83">
        <v>0</v>
      </c>
      <c r="V98" s="83">
        <v>0</v>
      </c>
      <c r="W98" s="83">
        <v>0</v>
      </c>
      <c r="X98" s="83">
        <v>0</v>
      </c>
      <c r="Y98" s="83">
        <v>0</v>
      </c>
      <c r="Z98" s="83">
        <v>0</v>
      </c>
      <c r="AA98" s="83">
        <v>0</v>
      </c>
      <c r="AB98" s="83">
        <v>0</v>
      </c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</row>
    <row r="99" spans="1:40" x14ac:dyDescent="0.15">
      <c r="B99" s="156"/>
      <c r="C99" s="157"/>
      <c r="D99" s="33" t="s">
        <v>5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0</v>
      </c>
      <c r="X99" s="83">
        <v>0</v>
      </c>
      <c r="Y99" s="83">
        <v>0</v>
      </c>
      <c r="Z99" s="83">
        <v>0</v>
      </c>
      <c r="AA99" s="83">
        <v>0</v>
      </c>
      <c r="AB99" s="83">
        <v>0</v>
      </c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spans="1:40" x14ac:dyDescent="0.15">
      <c r="B100" s="156"/>
      <c r="C100" s="157"/>
      <c r="D100" s="33" t="s">
        <v>6</v>
      </c>
      <c r="E100" s="83">
        <v>100</v>
      </c>
      <c r="F100" s="83">
        <v>100</v>
      </c>
      <c r="G100" s="83">
        <v>100</v>
      </c>
      <c r="H100" s="83">
        <v>100</v>
      </c>
      <c r="I100" s="83">
        <v>100</v>
      </c>
      <c r="J100" s="83">
        <v>100</v>
      </c>
      <c r="K100" s="83">
        <v>100</v>
      </c>
      <c r="L100" s="83">
        <v>100</v>
      </c>
      <c r="M100" s="83">
        <v>100</v>
      </c>
      <c r="N100" s="83">
        <v>100</v>
      </c>
      <c r="O100" s="83">
        <v>100</v>
      </c>
      <c r="P100" s="83">
        <v>100</v>
      </c>
      <c r="Q100" s="83">
        <v>100</v>
      </c>
      <c r="R100" s="83">
        <v>100</v>
      </c>
      <c r="S100" s="83">
        <v>100</v>
      </c>
      <c r="T100" s="83">
        <v>100</v>
      </c>
      <c r="U100" s="83">
        <v>100</v>
      </c>
      <c r="V100" s="83">
        <v>100</v>
      </c>
      <c r="W100" s="83">
        <v>100</v>
      </c>
      <c r="X100" s="83">
        <v>100</v>
      </c>
      <c r="Y100" s="83">
        <v>100</v>
      </c>
      <c r="Z100" s="83">
        <v>100</v>
      </c>
      <c r="AA100" s="83">
        <v>100</v>
      </c>
      <c r="AB100" s="83">
        <v>100</v>
      </c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spans="1:40" x14ac:dyDescent="0.15">
      <c r="B101" s="158"/>
      <c r="C101" s="159"/>
      <c r="D101" s="33" t="s">
        <v>7</v>
      </c>
      <c r="E101" s="83" t="s">
        <v>168</v>
      </c>
      <c r="F101" s="83" t="s">
        <v>168</v>
      </c>
      <c r="G101" s="83" t="s">
        <v>168</v>
      </c>
      <c r="H101" s="83" t="s">
        <v>168</v>
      </c>
      <c r="I101" s="83" t="s">
        <v>168</v>
      </c>
      <c r="J101" s="83" t="s">
        <v>168</v>
      </c>
      <c r="K101" s="83" t="s">
        <v>168</v>
      </c>
      <c r="L101" s="83" t="s">
        <v>168</v>
      </c>
      <c r="M101" s="83" t="s">
        <v>168</v>
      </c>
      <c r="N101" s="83" t="s">
        <v>168</v>
      </c>
      <c r="O101" s="83" t="s">
        <v>168</v>
      </c>
      <c r="P101" s="83" t="s">
        <v>168</v>
      </c>
      <c r="Q101" s="83" t="s">
        <v>168</v>
      </c>
      <c r="R101" s="83" t="s">
        <v>168</v>
      </c>
      <c r="S101" s="83" t="s">
        <v>168</v>
      </c>
      <c r="T101" s="83" t="s">
        <v>168</v>
      </c>
      <c r="U101" s="83" t="s">
        <v>168</v>
      </c>
      <c r="V101" s="83" t="s">
        <v>168</v>
      </c>
      <c r="W101" s="83" t="s">
        <v>168</v>
      </c>
      <c r="X101" s="83" t="s">
        <v>168</v>
      </c>
      <c r="Y101" s="83" t="s">
        <v>168</v>
      </c>
      <c r="Z101" s="83" t="s">
        <v>168</v>
      </c>
      <c r="AA101" s="83" t="s">
        <v>168</v>
      </c>
      <c r="AB101" s="83" t="s">
        <v>168</v>
      </c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spans="1:40" x14ac:dyDescent="0.15">
      <c r="A102" s="31" t="s">
        <v>54</v>
      </c>
      <c r="B102" s="160" t="s">
        <v>18</v>
      </c>
      <c r="C102" s="161"/>
      <c r="D102" s="109" t="s">
        <v>93</v>
      </c>
      <c r="E102" s="110">
        <v>118</v>
      </c>
      <c r="F102" s="110">
        <v>94</v>
      </c>
      <c r="G102" s="110">
        <v>72</v>
      </c>
      <c r="H102" s="110">
        <v>56</v>
      </c>
      <c r="I102" s="110">
        <v>62</v>
      </c>
      <c r="J102" s="110">
        <v>72</v>
      </c>
      <c r="K102" s="110">
        <v>77</v>
      </c>
      <c r="L102" s="110">
        <v>96</v>
      </c>
      <c r="M102" s="110">
        <v>68</v>
      </c>
      <c r="N102" s="110">
        <v>73</v>
      </c>
      <c r="O102" s="110">
        <v>79</v>
      </c>
      <c r="P102" s="110">
        <v>76</v>
      </c>
      <c r="Q102" s="110">
        <v>77</v>
      </c>
      <c r="R102" s="110">
        <v>72</v>
      </c>
      <c r="S102" s="110">
        <v>61</v>
      </c>
      <c r="T102" s="110">
        <v>90</v>
      </c>
      <c r="U102" s="110">
        <v>88</v>
      </c>
      <c r="V102" s="110">
        <v>89</v>
      </c>
      <c r="W102" s="110">
        <v>54</v>
      </c>
      <c r="X102" s="110">
        <v>40</v>
      </c>
      <c r="Y102" s="110">
        <v>41</v>
      </c>
      <c r="Z102" s="110">
        <v>50</v>
      </c>
      <c r="AA102" s="110">
        <v>44</v>
      </c>
      <c r="AB102" s="110">
        <v>55</v>
      </c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</row>
    <row r="103" spans="1:40" x14ac:dyDescent="0.15">
      <c r="B103" s="162"/>
      <c r="C103" s="163"/>
      <c r="D103" s="109" t="s">
        <v>2</v>
      </c>
      <c r="E103" s="110">
        <v>118</v>
      </c>
      <c r="F103" s="110">
        <v>94</v>
      </c>
      <c r="G103" s="110">
        <v>72</v>
      </c>
      <c r="H103" s="110">
        <v>56</v>
      </c>
      <c r="I103" s="110">
        <v>62</v>
      </c>
      <c r="J103" s="110">
        <v>72</v>
      </c>
      <c r="K103" s="110">
        <v>77</v>
      </c>
      <c r="L103" s="110">
        <v>96</v>
      </c>
      <c r="M103" s="110">
        <v>67</v>
      </c>
      <c r="N103" s="110">
        <v>73</v>
      </c>
      <c r="O103" s="110">
        <v>79</v>
      </c>
      <c r="P103" s="110">
        <v>76</v>
      </c>
      <c r="Q103" s="110">
        <v>77</v>
      </c>
      <c r="R103" s="110">
        <v>72</v>
      </c>
      <c r="S103" s="110">
        <v>61</v>
      </c>
      <c r="T103" s="110">
        <v>90</v>
      </c>
      <c r="U103" s="110">
        <v>88</v>
      </c>
      <c r="V103" s="110">
        <v>89</v>
      </c>
      <c r="W103" s="110">
        <v>54</v>
      </c>
      <c r="X103" s="110">
        <v>40</v>
      </c>
      <c r="Y103" s="110">
        <v>41</v>
      </c>
      <c r="Z103" s="110">
        <v>50</v>
      </c>
      <c r="AA103" s="110">
        <v>44</v>
      </c>
      <c r="AB103" s="110">
        <v>55</v>
      </c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</row>
    <row r="104" spans="1:40" x14ac:dyDescent="0.15">
      <c r="B104" s="162"/>
      <c r="C104" s="163"/>
      <c r="D104" s="109" t="s">
        <v>3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1.4705882352941176E-2</v>
      </c>
      <c r="N104" s="110">
        <v>0</v>
      </c>
      <c r="O104" s="110">
        <v>0</v>
      </c>
      <c r="P104" s="110">
        <v>0</v>
      </c>
      <c r="Q104" s="110">
        <v>0</v>
      </c>
      <c r="R104" s="110">
        <v>0</v>
      </c>
      <c r="S104" s="110">
        <v>0</v>
      </c>
      <c r="T104" s="110">
        <v>0</v>
      </c>
      <c r="U104" s="110">
        <v>0</v>
      </c>
      <c r="V104" s="110">
        <v>0</v>
      </c>
      <c r="W104" s="110">
        <v>0</v>
      </c>
      <c r="X104" s="110">
        <v>0</v>
      </c>
      <c r="Y104" s="110">
        <v>0</v>
      </c>
      <c r="Z104" s="110">
        <v>0</v>
      </c>
      <c r="AA104" s="110">
        <v>0</v>
      </c>
      <c r="AB104" s="110">
        <v>0</v>
      </c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</row>
    <row r="105" spans="1:40" x14ac:dyDescent="0.15">
      <c r="B105" s="162"/>
      <c r="C105" s="163"/>
      <c r="D105" s="111" t="s">
        <v>96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1</v>
      </c>
      <c r="N105" s="110">
        <v>0</v>
      </c>
      <c r="O105" s="110">
        <v>0</v>
      </c>
      <c r="P105" s="110">
        <v>0</v>
      </c>
      <c r="Q105" s="110">
        <v>0</v>
      </c>
      <c r="R105" s="110">
        <v>0</v>
      </c>
      <c r="S105" s="110">
        <v>0</v>
      </c>
      <c r="T105" s="110">
        <v>0</v>
      </c>
      <c r="U105" s="110">
        <v>0</v>
      </c>
      <c r="V105" s="110">
        <v>0</v>
      </c>
      <c r="W105" s="110">
        <v>0</v>
      </c>
      <c r="X105" s="110">
        <v>0</v>
      </c>
      <c r="Y105" s="110">
        <v>0</v>
      </c>
      <c r="Z105" s="110">
        <v>0</v>
      </c>
      <c r="AA105" s="110">
        <v>0</v>
      </c>
      <c r="AB105" s="110">
        <v>0</v>
      </c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</row>
    <row r="106" spans="1:40" x14ac:dyDescent="0.15">
      <c r="B106" s="162"/>
      <c r="C106" s="163"/>
      <c r="D106" s="111" t="s">
        <v>100</v>
      </c>
      <c r="E106" s="110">
        <v>0</v>
      </c>
      <c r="F106" s="110">
        <v>0</v>
      </c>
      <c r="G106" s="110">
        <v>0</v>
      </c>
      <c r="H106" s="110">
        <v>0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0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</row>
    <row r="107" spans="1:40" x14ac:dyDescent="0.15">
      <c r="B107" s="162"/>
      <c r="C107" s="163"/>
      <c r="D107" s="109" t="s">
        <v>4</v>
      </c>
      <c r="E107" s="110">
        <v>0</v>
      </c>
      <c r="F107" s="110">
        <v>0</v>
      </c>
      <c r="G107" s="110">
        <v>0</v>
      </c>
      <c r="H107" s="110">
        <v>0</v>
      </c>
      <c r="I107" s="110">
        <v>0</v>
      </c>
      <c r="J107" s="110">
        <v>0</v>
      </c>
      <c r="K107" s="110">
        <v>0</v>
      </c>
      <c r="L107" s="110">
        <v>0</v>
      </c>
      <c r="M107" s="110">
        <v>-4</v>
      </c>
      <c r="N107" s="110">
        <v>0</v>
      </c>
      <c r="O107" s="110">
        <v>0</v>
      </c>
      <c r="P107" s="110">
        <v>0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  <c r="V107" s="110">
        <v>0</v>
      </c>
      <c r="W107" s="110">
        <v>0</v>
      </c>
      <c r="X107" s="110">
        <v>0</v>
      </c>
      <c r="Y107" s="110">
        <v>0</v>
      </c>
      <c r="Z107" s="110">
        <v>0</v>
      </c>
      <c r="AA107" s="110">
        <v>0</v>
      </c>
      <c r="AB107" s="110">
        <v>0</v>
      </c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</row>
    <row r="108" spans="1:40" x14ac:dyDescent="0.15">
      <c r="B108" s="162"/>
      <c r="C108" s="163"/>
      <c r="D108" s="109" t="s">
        <v>5</v>
      </c>
      <c r="E108" s="110">
        <v>0</v>
      </c>
      <c r="F108" s="110">
        <v>0</v>
      </c>
      <c r="G108" s="110">
        <v>0</v>
      </c>
      <c r="H108" s="110">
        <v>0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0</v>
      </c>
      <c r="O108" s="110">
        <v>0</v>
      </c>
      <c r="P108" s="110">
        <v>0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  <c r="V108" s="110">
        <v>0</v>
      </c>
      <c r="W108" s="110">
        <v>0</v>
      </c>
      <c r="X108" s="110">
        <v>0</v>
      </c>
      <c r="Y108" s="110">
        <v>0</v>
      </c>
      <c r="Z108" s="110">
        <v>0</v>
      </c>
      <c r="AA108" s="110">
        <v>0</v>
      </c>
      <c r="AB108" s="110">
        <v>0</v>
      </c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</row>
    <row r="109" spans="1:40" x14ac:dyDescent="0.15">
      <c r="B109" s="162"/>
      <c r="C109" s="163"/>
      <c r="D109" s="109" t="s">
        <v>6</v>
      </c>
      <c r="E109" s="110">
        <v>100</v>
      </c>
      <c r="F109" s="110">
        <v>100</v>
      </c>
      <c r="G109" s="110">
        <v>100</v>
      </c>
      <c r="H109" s="110">
        <v>100</v>
      </c>
      <c r="I109" s="110">
        <v>100</v>
      </c>
      <c r="J109" s="110">
        <v>100</v>
      </c>
      <c r="K109" s="110">
        <v>100</v>
      </c>
      <c r="L109" s="110">
        <v>100</v>
      </c>
      <c r="M109" s="110">
        <v>92.5</v>
      </c>
      <c r="N109" s="110">
        <v>100</v>
      </c>
      <c r="O109" s="110">
        <v>100</v>
      </c>
      <c r="P109" s="110">
        <v>100</v>
      </c>
      <c r="Q109" s="110">
        <v>100</v>
      </c>
      <c r="R109" s="110">
        <v>100</v>
      </c>
      <c r="S109" s="110">
        <v>100</v>
      </c>
      <c r="T109" s="110">
        <v>100</v>
      </c>
      <c r="U109" s="110">
        <v>100</v>
      </c>
      <c r="V109" s="110">
        <v>100</v>
      </c>
      <c r="W109" s="110">
        <v>100</v>
      </c>
      <c r="X109" s="110">
        <v>100</v>
      </c>
      <c r="Y109" s="110">
        <v>100</v>
      </c>
      <c r="Z109" s="110">
        <v>100</v>
      </c>
      <c r="AA109" s="110">
        <v>100</v>
      </c>
      <c r="AB109" s="110">
        <v>100</v>
      </c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</row>
    <row r="110" spans="1:40" x14ac:dyDescent="0.15">
      <c r="B110" s="164"/>
      <c r="C110" s="165"/>
      <c r="D110" s="109" t="s">
        <v>7</v>
      </c>
      <c r="E110" s="110" t="s">
        <v>168</v>
      </c>
      <c r="F110" s="110" t="s">
        <v>168</v>
      </c>
      <c r="G110" s="110" t="s">
        <v>168</v>
      </c>
      <c r="H110" s="110" t="s">
        <v>168</v>
      </c>
      <c r="I110" s="110" t="s">
        <v>168</v>
      </c>
      <c r="J110" s="110" t="s">
        <v>168</v>
      </c>
      <c r="K110" s="110" t="s">
        <v>168</v>
      </c>
      <c r="L110" s="110" t="s">
        <v>168</v>
      </c>
      <c r="M110" s="110" t="s">
        <v>139</v>
      </c>
      <c r="N110" s="110" t="s">
        <v>168</v>
      </c>
      <c r="O110" s="110" t="s">
        <v>168</v>
      </c>
      <c r="P110" s="110" t="s">
        <v>168</v>
      </c>
      <c r="Q110" s="110" t="s">
        <v>168</v>
      </c>
      <c r="R110" s="110" t="s">
        <v>168</v>
      </c>
      <c r="S110" s="110" t="s">
        <v>168</v>
      </c>
      <c r="T110" s="110" t="s">
        <v>168</v>
      </c>
      <c r="U110" s="110" t="s">
        <v>168</v>
      </c>
      <c r="V110" s="110" t="s">
        <v>168</v>
      </c>
      <c r="W110" s="110" t="s">
        <v>168</v>
      </c>
      <c r="X110" s="110" t="s">
        <v>168</v>
      </c>
      <c r="Y110" s="110" t="s">
        <v>168</v>
      </c>
      <c r="Z110" s="110" t="s">
        <v>168</v>
      </c>
      <c r="AA110" s="110" t="s">
        <v>168</v>
      </c>
      <c r="AB110" s="110" t="s">
        <v>168</v>
      </c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</row>
    <row r="111" spans="1:40" x14ac:dyDescent="0.15">
      <c r="A111" s="31" t="s">
        <v>71</v>
      </c>
      <c r="B111" s="154" t="s">
        <v>19</v>
      </c>
      <c r="C111" s="155"/>
      <c r="D111" s="33" t="s">
        <v>93</v>
      </c>
      <c r="E111" s="83">
        <v>199</v>
      </c>
      <c r="F111" s="83">
        <v>307</v>
      </c>
      <c r="G111" s="83">
        <v>251</v>
      </c>
      <c r="H111" s="83">
        <v>339</v>
      </c>
      <c r="I111" s="83">
        <v>295</v>
      </c>
      <c r="J111" s="83">
        <v>285</v>
      </c>
      <c r="K111" s="83">
        <v>144</v>
      </c>
      <c r="L111" s="83">
        <v>132</v>
      </c>
      <c r="M111" s="83">
        <v>131</v>
      </c>
      <c r="N111" s="83">
        <v>51</v>
      </c>
      <c r="O111" s="83">
        <v>102</v>
      </c>
      <c r="P111" s="83">
        <v>109</v>
      </c>
      <c r="Q111" s="83">
        <v>139</v>
      </c>
      <c r="R111" s="83">
        <v>111</v>
      </c>
      <c r="S111" s="83">
        <v>107</v>
      </c>
      <c r="T111" s="83">
        <v>117</v>
      </c>
      <c r="U111" s="83">
        <v>120</v>
      </c>
      <c r="V111" s="83">
        <v>187</v>
      </c>
      <c r="W111" s="83">
        <v>155</v>
      </c>
      <c r="X111" s="83">
        <v>156</v>
      </c>
      <c r="Y111" s="83">
        <v>172</v>
      </c>
      <c r="Z111" s="83">
        <v>206</v>
      </c>
      <c r="AA111" s="83">
        <v>209</v>
      </c>
      <c r="AB111" s="83">
        <v>284</v>
      </c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</row>
    <row r="112" spans="1:40" x14ac:dyDescent="0.15">
      <c r="B112" s="156"/>
      <c r="C112" s="157"/>
      <c r="D112" s="33" t="s">
        <v>2</v>
      </c>
      <c r="E112" s="83">
        <v>199</v>
      </c>
      <c r="F112" s="83">
        <v>306</v>
      </c>
      <c r="G112" s="83">
        <v>251</v>
      </c>
      <c r="H112" s="83">
        <v>336</v>
      </c>
      <c r="I112" s="83">
        <v>292</v>
      </c>
      <c r="J112" s="83">
        <v>285</v>
      </c>
      <c r="K112" s="83">
        <v>144</v>
      </c>
      <c r="L112" s="83">
        <v>131</v>
      </c>
      <c r="M112" s="83">
        <v>131</v>
      </c>
      <c r="N112" s="83">
        <v>50</v>
      </c>
      <c r="O112" s="83">
        <v>102</v>
      </c>
      <c r="P112" s="83">
        <v>109</v>
      </c>
      <c r="Q112" s="83">
        <v>139</v>
      </c>
      <c r="R112" s="83">
        <v>110</v>
      </c>
      <c r="S112" s="83">
        <v>106</v>
      </c>
      <c r="T112" s="83">
        <v>117</v>
      </c>
      <c r="U112" s="83">
        <v>118</v>
      </c>
      <c r="V112" s="83">
        <v>187</v>
      </c>
      <c r="W112" s="83">
        <v>154</v>
      </c>
      <c r="X112" s="83">
        <v>156</v>
      </c>
      <c r="Y112" s="83">
        <v>172</v>
      </c>
      <c r="Z112" s="83">
        <v>205</v>
      </c>
      <c r="AA112" s="83">
        <v>207</v>
      </c>
      <c r="AB112" s="83">
        <v>284</v>
      </c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</row>
    <row r="113" spans="1:40" x14ac:dyDescent="0.15">
      <c r="B113" s="156"/>
      <c r="C113" s="157"/>
      <c r="D113" s="33" t="s">
        <v>3</v>
      </c>
      <c r="E113" s="83">
        <v>0</v>
      </c>
      <c r="F113" s="83">
        <v>3.2573289902280132E-3</v>
      </c>
      <c r="G113" s="83">
        <v>0</v>
      </c>
      <c r="H113" s="83">
        <v>8.8495575221238937E-3</v>
      </c>
      <c r="I113" s="83">
        <v>1.0169491525423728E-2</v>
      </c>
      <c r="J113" s="83">
        <v>0</v>
      </c>
      <c r="K113" s="83">
        <v>0</v>
      </c>
      <c r="L113" s="83">
        <v>7.575757575757576E-3</v>
      </c>
      <c r="M113" s="83">
        <v>0</v>
      </c>
      <c r="N113" s="83">
        <v>1.9607843137254902E-2</v>
      </c>
      <c r="O113" s="83">
        <v>0</v>
      </c>
      <c r="P113" s="83">
        <v>0</v>
      </c>
      <c r="Q113" s="83">
        <v>0</v>
      </c>
      <c r="R113" s="83">
        <v>9.0090090090090089E-3</v>
      </c>
      <c r="S113" s="83">
        <v>9.3457943925233638E-3</v>
      </c>
      <c r="T113" s="83">
        <v>0</v>
      </c>
      <c r="U113" s="83">
        <v>1.6666666666666666E-2</v>
      </c>
      <c r="V113" s="83">
        <v>0</v>
      </c>
      <c r="W113" s="83">
        <v>6.4516129032258064E-3</v>
      </c>
      <c r="X113" s="83">
        <v>0</v>
      </c>
      <c r="Y113" s="83">
        <v>0</v>
      </c>
      <c r="Z113" s="83">
        <v>4.8543689320388345E-3</v>
      </c>
      <c r="AA113" s="83">
        <v>9.5693779904306216E-3</v>
      </c>
      <c r="AB113" s="83">
        <v>0</v>
      </c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</row>
    <row r="114" spans="1:40" x14ac:dyDescent="0.15">
      <c r="B114" s="156"/>
      <c r="C114" s="157"/>
      <c r="D114" s="34" t="s">
        <v>95</v>
      </c>
      <c r="E114" s="83">
        <v>0</v>
      </c>
      <c r="F114" s="83">
        <v>1</v>
      </c>
      <c r="G114" s="83">
        <v>0</v>
      </c>
      <c r="H114" s="83">
        <v>3</v>
      </c>
      <c r="I114" s="83">
        <v>3</v>
      </c>
      <c r="J114" s="83">
        <v>0</v>
      </c>
      <c r="K114" s="83">
        <v>0</v>
      </c>
      <c r="L114" s="83">
        <v>0</v>
      </c>
      <c r="M114" s="83">
        <v>0</v>
      </c>
      <c r="N114" s="83">
        <v>1</v>
      </c>
      <c r="O114" s="83">
        <v>0</v>
      </c>
      <c r="P114" s="83">
        <v>0</v>
      </c>
      <c r="Q114" s="83">
        <v>0</v>
      </c>
      <c r="R114" s="83">
        <v>1</v>
      </c>
      <c r="S114" s="83">
        <v>1</v>
      </c>
      <c r="T114" s="83">
        <v>0</v>
      </c>
      <c r="U114" s="83">
        <v>2</v>
      </c>
      <c r="V114" s="83">
        <v>0</v>
      </c>
      <c r="W114" s="83">
        <v>1</v>
      </c>
      <c r="X114" s="83">
        <v>0</v>
      </c>
      <c r="Y114" s="83">
        <v>0</v>
      </c>
      <c r="Z114" s="83">
        <v>1</v>
      </c>
      <c r="AA114" s="83">
        <v>2</v>
      </c>
      <c r="AB114" s="83">
        <v>0</v>
      </c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</row>
    <row r="115" spans="1:40" x14ac:dyDescent="0.15">
      <c r="B115" s="156"/>
      <c r="C115" s="157"/>
      <c r="D115" s="34" t="s">
        <v>100</v>
      </c>
      <c r="E115" s="83">
        <v>0</v>
      </c>
      <c r="F115" s="83">
        <v>0</v>
      </c>
      <c r="G115" s="83">
        <v>0</v>
      </c>
      <c r="H115" s="83">
        <v>0</v>
      </c>
      <c r="I115" s="83">
        <v>0</v>
      </c>
      <c r="J115" s="83">
        <v>0</v>
      </c>
      <c r="K115" s="83">
        <v>0</v>
      </c>
      <c r="L115" s="83">
        <v>1</v>
      </c>
      <c r="M115" s="83">
        <v>0</v>
      </c>
      <c r="N115" s="83">
        <v>0</v>
      </c>
      <c r="O115" s="83">
        <v>0</v>
      </c>
      <c r="P115" s="83">
        <v>0</v>
      </c>
      <c r="Q115" s="83">
        <v>0</v>
      </c>
      <c r="R115" s="83">
        <v>0</v>
      </c>
      <c r="S115" s="83">
        <v>0</v>
      </c>
      <c r="T115" s="83">
        <v>0</v>
      </c>
      <c r="U115" s="83">
        <v>0</v>
      </c>
      <c r="V115" s="83">
        <v>0</v>
      </c>
      <c r="W115" s="83">
        <v>0</v>
      </c>
      <c r="X115" s="83">
        <v>0</v>
      </c>
      <c r="Y115" s="83">
        <v>0</v>
      </c>
      <c r="Z115" s="83">
        <v>0</v>
      </c>
      <c r="AA115" s="83">
        <v>0</v>
      </c>
      <c r="AB115" s="83">
        <v>0</v>
      </c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</row>
    <row r="116" spans="1:40" x14ac:dyDescent="0.15">
      <c r="B116" s="156"/>
      <c r="C116" s="157"/>
      <c r="D116" s="33" t="s">
        <v>4</v>
      </c>
      <c r="E116" s="83">
        <v>0</v>
      </c>
      <c r="F116" s="83">
        <v>-4</v>
      </c>
      <c r="G116" s="83">
        <v>0</v>
      </c>
      <c r="H116" s="83">
        <v>-12</v>
      </c>
      <c r="I116" s="83">
        <v>-12</v>
      </c>
      <c r="J116" s="83">
        <v>0</v>
      </c>
      <c r="K116" s="83">
        <v>0</v>
      </c>
      <c r="L116" s="83">
        <v>0</v>
      </c>
      <c r="M116" s="83">
        <v>0</v>
      </c>
      <c r="N116" s="83">
        <v>-4</v>
      </c>
      <c r="O116" s="83">
        <v>0</v>
      </c>
      <c r="P116" s="83">
        <v>0</v>
      </c>
      <c r="Q116" s="83">
        <v>0</v>
      </c>
      <c r="R116" s="83">
        <v>-4</v>
      </c>
      <c r="S116" s="83">
        <v>-4</v>
      </c>
      <c r="T116" s="83">
        <v>0</v>
      </c>
      <c r="U116" s="83">
        <v>-8</v>
      </c>
      <c r="V116" s="83">
        <v>0</v>
      </c>
      <c r="W116" s="83">
        <v>-4</v>
      </c>
      <c r="X116" s="83">
        <v>0</v>
      </c>
      <c r="Y116" s="83">
        <v>0</v>
      </c>
      <c r="Z116" s="83">
        <v>-4</v>
      </c>
      <c r="AA116" s="83">
        <v>-8</v>
      </c>
      <c r="AB116" s="83">
        <v>0</v>
      </c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</row>
    <row r="117" spans="1:40" x14ac:dyDescent="0.15">
      <c r="B117" s="156"/>
      <c r="C117" s="157"/>
      <c r="D117" s="33" t="s">
        <v>5</v>
      </c>
      <c r="E117" s="83">
        <v>0</v>
      </c>
      <c r="F117" s="83">
        <v>0</v>
      </c>
      <c r="G117" s="83">
        <v>0</v>
      </c>
      <c r="H117" s="83">
        <v>0</v>
      </c>
      <c r="I117" s="83">
        <v>0</v>
      </c>
      <c r="J117" s="83">
        <v>0</v>
      </c>
      <c r="K117" s="83">
        <v>0</v>
      </c>
      <c r="L117" s="83">
        <v>4</v>
      </c>
      <c r="M117" s="83">
        <v>0</v>
      </c>
      <c r="N117" s="83">
        <v>0</v>
      </c>
      <c r="O117" s="83">
        <v>0</v>
      </c>
      <c r="P117" s="83">
        <v>0</v>
      </c>
      <c r="Q117" s="83">
        <v>0</v>
      </c>
      <c r="R117" s="83">
        <v>0</v>
      </c>
      <c r="S117" s="83">
        <v>0</v>
      </c>
      <c r="T117" s="83">
        <v>0</v>
      </c>
      <c r="U117" s="83">
        <v>0</v>
      </c>
      <c r="V117" s="83">
        <v>0</v>
      </c>
      <c r="W117" s="83">
        <v>0</v>
      </c>
      <c r="X117" s="83">
        <v>0</v>
      </c>
      <c r="Y117" s="83">
        <v>0</v>
      </c>
      <c r="Z117" s="83">
        <v>0</v>
      </c>
      <c r="AA117" s="83">
        <v>0</v>
      </c>
      <c r="AB117" s="83">
        <v>0</v>
      </c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</row>
    <row r="118" spans="1:40" x14ac:dyDescent="0.15">
      <c r="B118" s="156"/>
      <c r="C118" s="157"/>
      <c r="D118" s="33" t="s">
        <v>6</v>
      </c>
      <c r="E118" s="83">
        <v>100</v>
      </c>
      <c r="F118" s="83">
        <v>93.7</v>
      </c>
      <c r="G118" s="83">
        <v>100</v>
      </c>
      <c r="H118" s="83">
        <v>81.099999999999994</v>
      </c>
      <c r="I118" s="83">
        <v>81</v>
      </c>
      <c r="J118" s="83">
        <v>100</v>
      </c>
      <c r="K118" s="83">
        <v>100</v>
      </c>
      <c r="L118" s="83">
        <v>95.2</v>
      </c>
      <c r="M118" s="83">
        <v>100</v>
      </c>
      <c r="N118" s="83">
        <v>92</v>
      </c>
      <c r="O118" s="83">
        <v>100</v>
      </c>
      <c r="P118" s="83">
        <v>100</v>
      </c>
      <c r="Q118" s="83">
        <v>100</v>
      </c>
      <c r="R118" s="83">
        <v>93.1</v>
      </c>
      <c r="S118" s="83">
        <v>93.1</v>
      </c>
      <c r="T118" s="83">
        <v>100</v>
      </c>
      <c r="U118" s="83">
        <v>86.3</v>
      </c>
      <c r="V118" s="83">
        <v>100</v>
      </c>
      <c r="W118" s="83">
        <v>93.4</v>
      </c>
      <c r="X118" s="83">
        <v>100</v>
      </c>
      <c r="Y118" s="83">
        <v>100</v>
      </c>
      <c r="Z118" s="83">
        <v>93.5</v>
      </c>
      <c r="AA118" s="83">
        <v>87</v>
      </c>
      <c r="AB118" s="83">
        <v>100</v>
      </c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</row>
    <row r="119" spans="1:40" x14ac:dyDescent="0.15">
      <c r="B119" s="158"/>
      <c r="C119" s="159"/>
      <c r="D119" s="33" t="s">
        <v>7</v>
      </c>
      <c r="E119" s="83" t="s">
        <v>168</v>
      </c>
      <c r="F119" s="83" t="s">
        <v>139</v>
      </c>
      <c r="G119" s="83" t="s">
        <v>168</v>
      </c>
      <c r="H119" s="83" t="s">
        <v>140</v>
      </c>
      <c r="I119" s="83" t="s">
        <v>140</v>
      </c>
      <c r="J119" s="83" t="s">
        <v>168</v>
      </c>
      <c r="K119" s="83" t="s">
        <v>168</v>
      </c>
      <c r="L119" s="83" t="s">
        <v>168</v>
      </c>
      <c r="M119" s="83" t="s">
        <v>168</v>
      </c>
      <c r="N119" s="83" t="s">
        <v>139</v>
      </c>
      <c r="O119" s="83" t="s">
        <v>168</v>
      </c>
      <c r="P119" s="83" t="s">
        <v>168</v>
      </c>
      <c r="Q119" s="83" t="s">
        <v>168</v>
      </c>
      <c r="R119" s="83" t="s">
        <v>139</v>
      </c>
      <c r="S119" s="83" t="s">
        <v>139</v>
      </c>
      <c r="T119" s="83" t="s">
        <v>168</v>
      </c>
      <c r="U119" s="83" t="s">
        <v>139</v>
      </c>
      <c r="V119" s="83" t="s">
        <v>168</v>
      </c>
      <c r="W119" s="83" t="s">
        <v>139</v>
      </c>
      <c r="X119" s="83" t="s">
        <v>168</v>
      </c>
      <c r="Y119" s="83" t="s">
        <v>168</v>
      </c>
      <c r="Z119" s="83" t="s">
        <v>139</v>
      </c>
      <c r="AA119" s="83" t="s">
        <v>139</v>
      </c>
      <c r="AB119" s="83" t="s">
        <v>168</v>
      </c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</row>
    <row r="120" spans="1:40" x14ac:dyDescent="0.15">
      <c r="A120" s="31" t="s">
        <v>74</v>
      </c>
      <c r="B120" s="160" t="s">
        <v>20</v>
      </c>
      <c r="C120" s="161"/>
      <c r="D120" s="109" t="s">
        <v>93</v>
      </c>
      <c r="E120" s="110">
        <v>148</v>
      </c>
      <c r="F120" s="110">
        <v>73</v>
      </c>
      <c r="G120" s="110">
        <v>82</v>
      </c>
      <c r="H120" s="110">
        <v>103</v>
      </c>
      <c r="I120" s="110">
        <v>102</v>
      </c>
      <c r="J120" s="110">
        <v>99</v>
      </c>
      <c r="K120" s="110">
        <v>91</v>
      </c>
      <c r="L120" s="110">
        <v>111</v>
      </c>
      <c r="M120" s="110">
        <v>103</v>
      </c>
      <c r="N120" s="110">
        <v>75</v>
      </c>
      <c r="O120" s="110">
        <v>58</v>
      </c>
      <c r="P120" s="110">
        <v>53</v>
      </c>
      <c r="Q120" s="110">
        <v>76</v>
      </c>
      <c r="R120" s="110">
        <v>101</v>
      </c>
      <c r="S120" s="110">
        <v>89</v>
      </c>
      <c r="T120" s="110">
        <v>104</v>
      </c>
      <c r="U120" s="110">
        <v>84</v>
      </c>
      <c r="V120" s="110">
        <v>81</v>
      </c>
      <c r="W120" s="110">
        <v>64</v>
      </c>
      <c r="X120" s="110">
        <v>67</v>
      </c>
      <c r="Y120" s="110">
        <v>87</v>
      </c>
      <c r="Z120" s="110">
        <v>82</v>
      </c>
      <c r="AA120" s="110">
        <v>50</v>
      </c>
      <c r="AB120" s="110">
        <v>51</v>
      </c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</row>
    <row r="121" spans="1:40" x14ac:dyDescent="0.15">
      <c r="B121" s="162"/>
      <c r="C121" s="163"/>
      <c r="D121" s="109" t="s">
        <v>2</v>
      </c>
      <c r="E121" s="110">
        <v>144</v>
      </c>
      <c r="F121" s="110">
        <v>73</v>
      </c>
      <c r="G121" s="110">
        <v>82</v>
      </c>
      <c r="H121" s="110">
        <v>103</v>
      </c>
      <c r="I121" s="110">
        <v>102</v>
      </c>
      <c r="J121" s="110">
        <v>99</v>
      </c>
      <c r="K121" s="110">
        <v>91</v>
      </c>
      <c r="L121" s="110">
        <v>111</v>
      </c>
      <c r="M121" s="110">
        <v>103</v>
      </c>
      <c r="N121" s="110">
        <v>73</v>
      </c>
      <c r="O121" s="110">
        <v>58</v>
      </c>
      <c r="P121" s="110">
        <v>53</v>
      </c>
      <c r="Q121" s="110">
        <v>76</v>
      </c>
      <c r="R121" s="110">
        <v>101</v>
      </c>
      <c r="S121" s="110">
        <v>89</v>
      </c>
      <c r="T121" s="110">
        <v>103</v>
      </c>
      <c r="U121" s="110">
        <v>84</v>
      </c>
      <c r="V121" s="110">
        <v>81</v>
      </c>
      <c r="W121" s="110">
        <v>64</v>
      </c>
      <c r="X121" s="110">
        <v>67</v>
      </c>
      <c r="Y121" s="110">
        <v>87</v>
      </c>
      <c r="Z121" s="110">
        <v>82</v>
      </c>
      <c r="AA121" s="110">
        <v>50</v>
      </c>
      <c r="AB121" s="110">
        <v>51</v>
      </c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</row>
    <row r="122" spans="1:40" x14ac:dyDescent="0.15">
      <c r="B122" s="162"/>
      <c r="C122" s="163"/>
      <c r="D122" s="109" t="s">
        <v>3</v>
      </c>
      <c r="E122" s="110">
        <v>2.7027027027027029E-2</v>
      </c>
      <c r="F122" s="110">
        <v>0</v>
      </c>
      <c r="G122" s="110">
        <v>0</v>
      </c>
      <c r="H122" s="110">
        <v>0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2.6666666666666668E-2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9.6153846153846159E-3</v>
      </c>
      <c r="U122" s="110">
        <v>0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</row>
    <row r="123" spans="1:40" x14ac:dyDescent="0.15">
      <c r="B123" s="162"/>
      <c r="C123" s="163"/>
      <c r="D123" s="111" t="s">
        <v>96</v>
      </c>
      <c r="E123" s="110">
        <v>1</v>
      </c>
      <c r="F123" s="110">
        <v>0</v>
      </c>
      <c r="G123" s="110">
        <v>0</v>
      </c>
      <c r="H123" s="110">
        <v>0</v>
      </c>
      <c r="I123" s="110">
        <v>0</v>
      </c>
      <c r="J123" s="110">
        <v>0</v>
      </c>
      <c r="K123" s="110">
        <v>0</v>
      </c>
      <c r="L123" s="110">
        <v>0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1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0</v>
      </c>
      <c r="AA123" s="110">
        <v>0</v>
      </c>
      <c r="AB123" s="110">
        <v>0</v>
      </c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</row>
    <row r="124" spans="1:40" x14ac:dyDescent="0.15">
      <c r="B124" s="162"/>
      <c r="C124" s="163"/>
      <c r="D124" s="111" t="s">
        <v>99</v>
      </c>
      <c r="E124" s="110">
        <v>3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10">
        <v>0</v>
      </c>
      <c r="L124" s="110">
        <v>0</v>
      </c>
      <c r="M124" s="110">
        <v>0</v>
      </c>
      <c r="N124" s="110">
        <v>2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  <c r="V124" s="110">
        <v>0</v>
      </c>
      <c r="W124" s="110">
        <v>0</v>
      </c>
      <c r="X124" s="110">
        <v>0</v>
      </c>
      <c r="Y124" s="110">
        <v>0</v>
      </c>
      <c r="Z124" s="110">
        <v>0</v>
      </c>
      <c r="AA124" s="110">
        <v>0</v>
      </c>
      <c r="AB124" s="110">
        <v>0</v>
      </c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</row>
    <row r="125" spans="1:40" x14ac:dyDescent="0.15">
      <c r="B125" s="162"/>
      <c r="C125" s="163"/>
      <c r="D125" s="109" t="s">
        <v>4</v>
      </c>
      <c r="E125" s="110">
        <v>-4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10">
        <v>0</v>
      </c>
      <c r="L125" s="110">
        <v>0</v>
      </c>
      <c r="M125" s="110">
        <v>0</v>
      </c>
      <c r="N125" s="110">
        <v>0</v>
      </c>
      <c r="O125" s="110">
        <v>0</v>
      </c>
      <c r="P125" s="110">
        <v>0</v>
      </c>
      <c r="Q125" s="110">
        <v>0</v>
      </c>
      <c r="R125" s="110">
        <v>0</v>
      </c>
      <c r="S125" s="110">
        <v>0</v>
      </c>
      <c r="T125" s="110">
        <v>-4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</row>
    <row r="126" spans="1:40" x14ac:dyDescent="0.15">
      <c r="B126" s="162"/>
      <c r="C126" s="163"/>
      <c r="D126" s="109" t="s">
        <v>5</v>
      </c>
      <c r="E126" s="110">
        <v>12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8</v>
      </c>
      <c r="O126" s="110">
        <v>0</v>
      </c>
      <c r="P126" s="110">
        <v>0</v>
      </c>
      <c r="Q126" s="110">
        <v>0</v>
      </c>
      <c r="R126" s="110">
        <v>0</v>
      </c>
      <c r="S126" s="110">
        <v>0</v>
      </c>
      <c r="T126" s="110">
        <v>0</v>
      </c>
      <c r="U126" s="110">
        <v>0</v>
      </c>
      <c r="V126" s="110">
        <v>0</v>
      </c>
      <c r="W126" s="110">
        <v>0</v>
      </c>
      <c r="X126" s="110">
        <v>0</v>
      </c>
      <c r="Y126" s="110">
        <v>0</v>
      </c>
      <c r="Z126" s="110">
        <v>0</v>
      </c>
      <c r="AA126" s="110">
        <v>0</v>
      </c>
      <c r="AB126" s="110">
        <v>0</v>
      </c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</row>
    <row r="127" spans="1:40" x14ac:dyDescent="0.15">
      <c r="B127" s="162"/>
      <c r="C127" s="163"/>
      <c r="D127" s="109" t="s">
        <v>6</v>
      </c>
      <c r="E127" s="110">
        <v>79.3</v>
      </c>
      <c r="F127" s="110">
        <v>100</v>
      </c>
      <c r="G127" s="110">
        <v>100</v>
      </c>
      <c r="H127" s="110">
        <v>100</v>
      </c>
      <c r="I127" s="110">
        <v>100</v>
      </c>
      <c r="J127" s="110">
        <v>100</v>
      </c>
      <c r="K127" s="110">
        <v>100</v>
      </c>
      <c r="L127" s="110">
        <v>100</v>
      </c>
      <c r="M127" s="110">
        <v>100</v>
      </c>
      <c r="N127" s="110">
        <v>89.3</v>
      </c>
      <c r="O127" s="110">
        <v>100</v>
      </c>
      <c r="P127" s="110">
        <v>100</v>
      </c>
      <c r="Q127" s="110">
        <v>100</v>
      </c>
      <c r="R127" s="110">
        <v>100</v>
      </c>
      <c r="S127" s="110">
        <v>100</v>
      </c>
      <c r="T127" s="110">
        <v>93</v>
      </c>
      <c r="U127" s="110">
        <v>100</v>
      </c>
      <c r="V127" s="110">
        <v>100</v>
      </c>
      <c r="W127" s="110">
        <v>100</v>
      </c>
      <c r="X127" s="110">
        <v>100</v>
      </c>
      <c r="Y127" s="110">
        <v>100</v>
      </c>
      <c r="Z127" s="110">
        <v>100</v>
      </c>
      <c r="AA127" s="110">
        <v>100</v>
      </c>
      <c r="AB127" s="110">
        <v>100</v>
      </c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</row>
    <row r="128" spans="1:40" x14ac:dyDescent="0.15">
      <c r="B128" s="164"/>
      <c r="C128" s="165"/>
      <c r="D128" s="109" t="s">
        <v>7</v>
      </c>
      <c r="E128" s="110" t="s">
        <v>140</v>
      </c>
      <c r="F128" s="110" t="s">
        <v>168</v>
      </c>
      <c r="G128" s="110" t="s">
        <v>168</v>
      </c>
      <c r="H128" s="110" t="s">
        <v>168</v>
      </c>
      <c r="I128" s="110" t="s">
        <v>168</v>
      </c>
      <c r="J128" s="110" t="s">
        <v>168</v>
      </c>
      <c r="K128" s="110" t="s">
        <v>168</v>
      </c>
      <c r="L128" s="110" t="s">
        <v>168</v>
      </c>
      <c r="M128" s="110" t="s">
        <v>168</v>
      </c>
      <c r="N128" s="110" t="s">
        <v>139</v>
      </c>
      <c r="O128" s="110" t="s">
        <v>168</v>
      </c>
      <c r="P128" s="110" t="s">
        <v>168</v>
      </c>
      <c r="Q128" s="110" t="s">
        <v>168</v>
      </c>
      <c r="R128" s="110" t="s">
        <v>168</v>
      </c>
      <c r="S128" s="110" t="s">
        <v>168</v>
      </c>
      <c r="T128" s="110" t="s">
        <v>139</v>
      </c>
      <c r="U128" s="110" t="s">
        <v>168</v>
      </c>
      <c r="V128" s="110" t="s">
        <v>168</v>
      </c>
      <c r="W128" s="110" t="s">
        <v>168</v>
      </c>
      <c r="X128" s="110" t="s">
        <v>168</v>
      </c>
      <c r="Y128" s="110" t="s">
        <v>168</v>
      </c>
      <c r="Z128" s="110" t="s">
        <v>168</v>
      </c>
      <c r="AA128" s="110" t="s">
        <v>168</v>
      </c>
      <c r="AB128" s="110" t="s">
        <v>168</v>
      </c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</row>
    <row r="129" spans="1:40" x14ac:dyDescent="0.15">
      <c r="A129" s="31" t="s">
        <v>76</v>
      </c>
      <c r="B129" s="154" t="s">
        <v>21</v>
      </c>
      <c r="C129" s="155"/>
      <c r="D129" s="33" t="s">
        <v>93</v>
      </c>
      <c r="E129" s="83">
        <v>2</v>
      </c>
      <c r="F129" s="83">
        <v>0</v>
      </c>
      <c r="G129" s="83">
        <v>0</v>
      </c>
      <c r="H129" s="83">
        <v>2</v>
      </c>
      <c r="I129" s="83">
        <v>0</v>
      </c>
      <c r="J129" s="83">
        <v>3</v>
      </c>
      <c r="K129" s="83">
        <v>0</v>
      </c>
      <c r="L129" s="83">
        <v>0</v>
      </c>
      <c r="M129" s="83">
        <v>0</v>
      </c>
      <c r="N129" s="83">
        <v>1</v>
      </c>
      <c r="O129" s="83">
        <v>0</v>
      </c>
      <c r="P129" s="83">
        <v>1</v>
      </c>
      <c r="Q129" s="83">
        <v>0</v>
      </c>
      <c r="R129" s="83">
        <v>0</v>
      </c>
      <c r="S129" s="83">
        <v>1</v>
      </c>
      <c r="T129" s="83">
        <v>2</v>
      </c>
      <c r="U129" s="83">
        <v>1</v>
      </c>
      <c r="V129" s="83">
        <v>4</v>
      </c>
      <c r="W129" s="83">
        <v>0</v>
      </c>
      <c r="X129" s="83">
        <v>0</v>
      </c>
      <c r="Y129" s="83">
        <v>1</v>
      </c>
      <c r="Z129" s="83">
        <v>0</v>
      </c>
      <c r="AA129" s="83">
        <v>0</v>
      </c>
      <c r="AB129" s="83">
        <v>0</v>
      </c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</row>
    <row r="130" spans="1:40" x14ac:dyDescent="0.15">
      <c r="B130" s="156"/>
      <c r="C130" s="157"/>
      <c r="D130" s="33" t="s">
        <v>2</v>
      </c>
      <c r="E130" s="83">
        <v>2</v>
      </c>
      <c r="F130" s="83">
        <v>0</v>
      </c>
      <c r="G130" s="83">
        <v>0</v>
      </c>
      <c r="H130" s="83">
        <v>2</v>
      </c>
      <c r="I130" s="83">
        <v>0</v>
      </c>
      <c r="J130" s="83">
        <v>3</v>
      </c>
      <c r="K130" s="83">
        <v>0</v>
      </c>
      <c r="L130" s="83">
        <v>0</v>
      </c>
      <c r="M130" s="83">
        <v>0</v>
      </c>
      <c r="N130" s="83">
        <v>1</v>
      </c>
      <c r="O130" s="83">
        <v>0</v>
      </c>
      <c r="P130" s="83">
        <v>1</v>
      </c>
      <c r="Q130" s="83">
        <v>0</v>
      </c>
      <c r="R130" s="83">
        <v>0</v>
      </c>
      <c r="S130" s="83">
        <v>1</v>
      </c>
      <c r="T130" s="83">
        <v>2</v>
      </c>
      <c r="U130" s="83">
        <v>1</v>
      </c>
      <c r="V130" s="83">
        <v>4</v>
      </c>
      <c r="W130" s="83">
        <v>0</v>
      </c>
      <c r="X130" s="83">
        <v>0</v>
      </c>
      <c r="Y130" s="83">
        <v>1</v>
      </c>
      <c r="Z130" s="83">
        <v>0</v>
      </c>
      <c r="AA130" s="83">
        <v>0</v>
      </c>
      <c r="AB130" s="83">
        <v>0</v>
      </c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</row>
    <row r="131" spans="1:40" x14ac:dyDescent="0.15">
      <c r="B131" s="156"/>
      <c r="C131" s="157"/>
      <c r="D131" s="33" t="s">
        <v>3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0</v>
      </c>
      <c r="P131" s="83">
        <v>0</v>
      </c>
      <c r="Q131" s="83">
        <v>0</v>
      </c>
      <c r="R131" s="83">
        <v>0</v>
      </c>
      <c r="S131" s="83">
        <v>0</v>
      </c>
      <c r="T131" s="83">
        <v>0</v>
      </c>
      <c r="U131" s="83">
        <v>0</v>
      </c>
      <c r="V131" s="83">
        <v>0</v>
      </c>
      <c r="W131" s="83">
        <v>0</v>
      </c>
      <c r="X131" s="83">
        <v>0</v>
      </c>
      <c r="Y131" s="83">
        <v>0</v>
      </c>
      <c r="Z131" s="83">
        <v>0</v>
      </c>
      <c r="AA131" s="83">
        <v>0</v>
      </c>
      <c r="AB131" s="83">
        <v>0</v>
      </c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</row>
    <row r="132" spans="1:40" x14ac:dyDescent="0.15">
      <c r="B132" s="156"/>
      <c r="C132" s="157"/>
      <c r="D132" s="34" t="s">
        <v>96</v>
      </c>
      <c r="E132" s="83">
        <v>0</v>
      </c>
      <c r="F132" s="83">
        <v>0</v>
      </c>
      <c r="G132" s="83">
        <v>0</v>
      </c>
      <c r="H132" s="83">
        <v>0</v>
      </c>
      <c r="I132" s="83">
        <v>0</v>
      </c>
      <c r="J132" s="83">
        <v>0</v>
      </c>
      <c r="K132" s="83">
        <v>0</v>
      </c>
      <c r="L132" s="83">
        <v>0</v>
      </c>
      <c r="M132" s="83">
        <v>0</v>
      </c>
      <c r="N132" s="83">
        <v>0</v>
      </c>
      <c r="O132" s="83">
        <v>0</v>
      </c>
      <c r="P132" s="83">
        <v>0</v>
      </c>
      <c r="Q132" s="83">
        <v>0</v>
      </c>
      <c r="R132" s="83">
        <v>0</v>
      </c>
      <c r="S132" s="83">
        <v>0</v>
      </c>
      <c r="T132" s="83">
        <v>0</v>
      </c>
      <c r="U132" s="83">
        <v>0</v>
      </c>
      <c r="V132" s="83">
        <v>0</v>
      </c>
      <c r="W132" s="83">
        <v>0</v>
      </c>
      <c r="X132" s="83">
        <v>0</v>
      </c>
      <c r="Y132" s="83">
        <v>0</v>
      </c>
      <c r="Z132" s="83">
        <v>0</v>
      </c>
      <c r="AA132" s="83">
        <v>0</v>
      </c>
      <c r="AB132" s="83">
        <v>0</v>
      </c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</row>
    <row r="133" spans="1:40" x14ac:dyDescent="0.15">
      <c r="B133" s="156"/>
      <c r="C133" s="157"/>
      <c r="D133" s="34" t="s">
        <v>99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  <c r="R133" s="83">
        <v>0</v>
      </c>
      <c r="S133" s="83">
        <v>0</v>
      </c>
      <c r="T133" s="83">
        <v>0</v>
      </c>
      <c r="U133" s="83">
        <v>0</v>
      </c>
      <c r="V133" s="83">
        <v>0</v>
      </c>
      <c r="W133" s="83">
        <v>0</v>
      </c>
      <c r="X133" s="83">
        <v>0</v>
      </c>
      <c r="Y133" s="83">
        <v>0</v>
      </c>
      <c r="Z133" s="83">
        <v>0</v>
      </c>
      <c r="AA133" s="83">
        <v>0</v>
      </c>
      <c r="AB133" s="83">
        <v>0</v>
      </c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</row>
    <row r="134" spans="1:40" x14ac:dyDescent="0.15">
      <c r="B134" s="156"/>
      <c r="C134" s="157"/>
      <c r="D134" s="33" t="s">
        <v>4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0</v>
      </c>
      <c r="L134" s="83">
        <v>0</v>
      </c>
      <c r="M134" s="83">
        <v>0</v>
      </c>
      <c r="N134" s="83">
        <v>0</v>
      </c>
      <c r="O134" s="83">
        <v>0</v>
      </c>
      <c r="P134" s="83">
        <v>0</v>
      </c>
      <c r="Q134" s="83">
        <v>0</v>
      </c>
      <c r="R134" s="83">
        <v>0</v>
      </c>
      <c r="S134" s="83">
        <v>0</v>
      </c>
      <c r="T134" s="83">
        <v>0</v>
      </c>
      <c r="U134" s="83">
        <v>0</v>
      </c>
      <c r="V134" s="83">
        <v>0</v>
      </c>
      <c r="W134" s="83">
        <v>0</v>
      </c>
      <c r="X134" s="83">
        <v>0</v>
      </c>
      <c r="Y134" s="83">
        <v>0</v>
      </c>
      <c r="Z134" s="83">
        <v>0</v>
      </c>
      <c r="AA134" s="83">
        <v>0</v>
      </c>
      <c r="AB134" s="83">
        <v>0</v>
      </c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</row>
    <row r="135" spans="1:40" x14ac:dyDescent="0.15">
      <c r="B135" s="156"/>
      <c r="C135" s="157"/>
      <c r="D135" s="33" t="s">
        <v>5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0</v>
      </c>
      <c r="O135" s="83">
        <v>0</v>
      </c>
      <c r="P135" s="83">
        <v>0</v>
      </c>
      <c r="Q135" s="83">
        <v>0</v>
      </c>
      <c r="R135" s="83">
        <v>0</v>
      </c>
      <c r="S135" s="83">
        <v>0</v>
      </c>
      <c r="T135" s="83">
        <v>0</v>
      </c>
      <c r="U135" s="83">
        <v>0</v>
      </c>
      <c r="V135" s="83">
        <v>0</v>
      </c>
      <c r="W135" s="83">
        <v>0</v>
      </c>
      <c r="X135" s="83">
        <v>0</v>
      </c>
      <c r="Y135" s="83">
        <v>0</v>
      </c>
      <c r="Z135" s="83">
        <v>0</v>
      </c>
      <c r="AA135" s="83">
        <v>0</v>
      </c>
      <c r="AB135" s="83">
        <v>0</v>
      </c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</row>
    <row r="136" spans="1:40" x14ac:dyDescent="0.15">
      <c r="B136" s="156"/>
      <c r="C136" s="157"/>
      <c r="D136" s="33" t="s">
        <v>6</v>
      </c>
      <c r="E136" s="83">
        <v>100</v>
      </c>
      <c r="F136" s="83"/>
      <c r="G136" s="83"/>
      <c r="H136" s="83">
        <v>100</v>
      </c>
      <c r="I136" s="83"/>
      <c r="J136" s="83">
        <v>100</v>
      </c>
      <c r="K136" s="83"/>
      <c r="L136" s="83"/>
      <c r="M136" s="83"/>
      <c r="N136" s="83">
        <v>100</v>
      </c>
      <c r="O136" s="83">
        <v>100</v>
      </c>
      <c r="P136" s="83">
        <v>100</v>
      </c>
      <c r="Q136" s="83"/>
      <c r="R136" s="83"/>
      <c r="S136" s="83">
        <v>100</v>
      </c>
      <c r="T136" s="83">
        <v>100</v>
      </c>
      <c r="U136" s="83">
        <v>100</v>
      </c>
      <c r="V136" s="83">
        <v>100</v>
      </c>
      <c r="W136" s="83"/>
      <c r="X136" s="83"/>
      <c r="Y136" s="83">
        <v>100</v>
      </c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</row>
    <row r="137" spans="1:40" x14ac:dyDescent="0.15">
      <c r="B137" s="158"/>
      <c r="C137" s="159"/>
      <c r="D137" s="33" t="s">
        <v>7</v>
      </c>
      <c r="E137" s="83" t="s">
        <v>168</v>
      </c>
      <c r="F137" s="83" t="s">
        <v>169</v>
      </c>
      <c r="G137" s="83" t="s">
        <v>169</v>
      </c>
      <c r="H137" s="83" t="s">
        <v>168</v>
      </c>
      <c r="I137" s="83" t="s">
        <v>169</v>
      </c>
      <c r="J137" s="83" t="s">
        <v>168</v>
      </c>
      <c r="K137" s="83" t="s">
        <v>169</v>
      </c>
      <c r="L137" s="83" t="s">
        <v>169</v>
      </c>
      <c r="M137" s="83" t="s">
        <v>169</v>
      </c>
      <c r="N137" s="83" t="s">
        <v>168</v>
      </c>
      <c r="O137" s="83" t="s">
        <v>170</v>
      </c>
      <c r="P137" s="83" t="s">
        <v>168</v>
      </c>
      <c r="Q137" s="83" t="s">
        <v>169</v>
      </c>
      <c r="R137" s="83" t="s">
        <v>169</v>
      </c>
      <c r="S137" s="83" t="s">
        <v>168</v>
      </c>
      <c r="T137" s="83" t="s">
        <v>168</v>
      </c>
      <c r="U137" s="83" t="s">
        <v>168</v>
      </c>
      <c r="V137" s="83" t="s">
        <v>168</v>
      </c>
      <c r="W137" s="83" t="s">
        <v>169</v>
      </c>
      <c r="X137" s="83" t="s">
        <v>169</v>
      </c>
      <c r="Y137" s="83" t="s">
        <v>168</v>
      </c>
      <c r="Z137" s="83" t="s">
        <v>169</v>
      </c>
      <c r="AA137" s="83" t="s">
        <v>169</v>
      </c>
      <c r="AB137" s="83" t="s">
        <v>169</v>
      </c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</row>
    <row r="138" spans="1:40" x14ac:dyDescent="0.15">
      <c r="A138" s="31" t="s">
        <v>55</v>
      </c>
      <c r="B138" s="160" t="s">
        <v>22</v>
      </c>
      <c r="C138" s="161"/>
      <c r="D138" s="109" t="s">
        <v>93</v>
      </c>
      <c r="E138" s="110">
        <v>531</v>
      </c>
      <c r="F138" s="110">
        <v>398</v>
      </c>
      <c r="G138" s="110">
        <v>478</v>
      </c>
      <c r="H138" s="110">
        <v>442</v>
      </c>
      <c r="I138" s="110">
        <v>494</v>
      </c>
      <c r="J138" s="110">
        <v>422</v>
      </c>
      <c r="K138" s="110">
        <v>416</v>
      </c>
      <c r="L138" s="110">
        <v>226</v>
      </c>
      <c r="M138" s="110">
        <v>267</v>
      </c>
      <c r="N138" s="110">
        <v>160</v>
      </c>
      <c r="O138" s="110">
        <v>169</v>
      </c>
      <c r="P138" s="110">
        <v>283</v>
      </c>
      <c r="Q138" s="110">
        <v>290</v>
      </c>
      <c r="R138" s="110">
        <v>322</v>
      </c>
      <c r="S138" s="110">
        <v>298</v>
      </c>
      <c r="T138" s="110">
        <v>385</v>
      </c>
      <c r="U138" s="110">
        <v>305</v>
      </c>
      <c r="V138" s="110">
        <v>180</v>
      </c>
      <c r="W138" s="110">
        <v>140</v>
      </c>
      <c r="X138" s="110">
        <v>69</v>
      </c>
      <c r="Y138" s="110">
        <v>95</v>
      </c>
      <c r="Z138" s="110">
        <v>92</v>
      </c>
      <c r="AA138" s="110">
        <v>142</v>
      </c>
      <c r="AB138" s="110">
        <v>152</v>
      </c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</row>
    <row r="139" spans="1:40" x14ac:dyDescent="0.15">
      <c r="B139" s="162"/>
      <c r="C139" s="163"/>
      <c r="D139" s="109" t="s">
        <v>2</v>
      </c>
      <c r="E139" s="110">
        <v>531</v>
      </c>
      <c r="F139" s="110">
        <v>398</v>
      </c>
      <c r="G139" s="110">
        <v>476</v>
      </c>
      <c r="H139" s="110">
        <v>442</v>
      </c>
      <c r="I139" s="110">
        <v>492</v>
      </c>
      <c r="J139" s="110">
        <v>422</v>
      </c>
      <c r="K139" s="110">
        <v>416</v>
      </c>
      <c r="L139" s="110">
        <v>226</v>
      </c>
      <c r="M139" s="110">
        <v>267</v>
      </c>
      <c r="N139" s="110">
        <v>160</v>
      </c>
      <c r="O139" s="110">
        <v>169</v>
      </c>
      <c r="P139" s="110">
        <v>283</v>
      </c>
      <c r="Q139" s="110">
        <v>289</v>
      </c>
      <c r="R139" s="110">
        <v>322</v>
      </c>
      <c r="S139" s="110">
        <v>298</v>
      </c>
      <c r="T139" s="110">
        <v>385</v>
      </c>
      <c r="U139" s="110">
        <v>302</v>
      </c>
      <c r="V139" s="110">
        <v>180</v>
      </c>
      <c r="W139" s="110">
        <v>140</v>
      </c>
      <c r="X139" s="110">
        <v>69</v>
      </c>
      <c r="Y139" s="110">
        <v>95</v>
      </c>
      <c r="Z139" s="110">
        <v>92</v>
      </c>
      <c r="AA139" s="110">
        <v>142</v>
      </c>
      <c r="AB139" s="110">
        <v>152</v>
      </c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</row>
    <row r="140" spans="1:40" x14ac:dyDescent="0.15">
      <c r="B140" s="162"/>
      <c r="C140" s="163"/>
      <c r="D140" s="109" t="s">
        <v>3</v>
      </c>
      <c r="E140" s="110">
        <v>0</v>
      </c>
      <c r="F140" s="110">
        <v>0</v>
      </c>
      <c r="G140" s="110">
        <v>4.1841004184100415E-3</v>
      </c>
      <c r="H140" s="110">
        <v>0</v>
      </c>
      <c r="I140" s="110">
        <v>4.048582995951417E-3</v>
      </c>
      <c r="J140" s="110">
        <v>0</v>
      </c>
      <c r="K140" s="110">
        <v>0</v>
      </c>
      <c r="L140" s="110">
        <v>0</v>
      </c>
      <c r="M140" s="110">
        <v>0</v>
      </c>
      <c r="N140" s="110">
        <v>0</v>
      </c>
      <c r="O140" s="110">
        <v>0</v>
      </c>
      <c r="P140" s="110">
        <v>0</v>
      </c>
      <c r="Q140" s="110">
        <v>3.4482758620689655E-3</v>
      </c>
      <c r="R140" s="110">
        <v>0</v>
      </c>
      <c r="S140" s="110">
        <v>0</v>
      </c>
      <c r="T140" s="110">
        <v>0</v>
      </c>
      <c r="U140" s="110">
        <v>9.8360655737704927E-3</v>
      </c>
      <c r="V140" s="110">
        <v>0</v>
      </c>
      <c r="W140" s="110">
        <v>0</v>
      </c>
      <c r="X140" s="110">
        <v>0</v>
      </c>
      <c r="Y140" s="110">
        <v>0</v>
      </c>
      <c r="Z140" s="110">
        <v>0</v>
      </c>
      <c r="AA140" s="110">
        <v>0</v>
      </c>
      <c r="AB140" s="110">
        <v>0</v>
      </c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</row>
    <row r="141" spans="1:40" x14ac:dyDescent="0.15">
      <c r="B141" s="162"/>
      <c r="C141" s="163"/>
      <c r="D141" s="111" t="s">
        <v>96</v>
      </c>
      <c r="E141" s="110">
        <v>92</v>
      </c>
      <c r="F141" s="110">
        <v>141</v>
      </c>
      <c r="G141" s="110">
        <v>152</v>
      </c>
      <c r="H141" s="110">
        <v>160</v>
      </c>
      <c r="I141" s="110">
        <v>169</v>
      </c>
      <c r="J141" s="110">
        <v>283</v>
      </c>
      <c r="K141" s="110">
        <v>290</v>
      </c>
      <c r="L141" s="110">
        <v>322</v>
      </c>
      <c r="M141" s="110">
        <v>316</v>
      </c>
      <c r="N141" s="110">
        <v>385</v>
      </c>
      <c r="O141" s="110">
        <v>304</v>
      </c>
      <c r="P141" s="110">
        <v>180</v>
      </c>
      <c r="Q141" s="110">
        <v>140</v>
      </c>
      <c r="R141" s="110">
        <v>69</v>
      </c>
      <c r="S141" s="110">
        <v>95</v>
      </c>
      <c r="T141" s="110">
        <v>92</v>
      </c>
      <c r="U141" s="110">
        <v>141</v>
      </c>
      <c r="V141" s="110">
        <v>152</v>
      </c>
      <c r="W141" s="110">
        <v>92</v>
      </c>
      <c r="X141" s="110">
        <v>141</v>
      </c>
      <c r="Y141" s="110">
        <v>152</v>
      </c>
      <c r="Z141" s="110">
        <v>92</v>
      </c>
      <c r="AA141" s="110">
        <v>141</v>
      </c>
      <c r="AB141" s="110">
        <v>152</v>
      </c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</row>
    <row r="142" spans="1:40" x14ac:dyDescent="0.15">
      <c r="B142" s="162"/>
      <c r="C142" s="163"/>
      <c r="D142" s="111" t="s">
        <v>99</v>
      </c>
      <c r="E142" s="110">
        <v>0</v>
      </c>
      <c r="F142" s="110">
        <v>7.0422535211267998E-3</v>
      </c>
      <c r="G142" s="110">
        <v>0</v>
      </c>
      <c r="H142" s="110">
        <v>0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0</v>
      </c>
      <c r="O142" s="110">
        <v>3.2786885245901999E-3</v>
      </c>
      <c r="P142" s="110">
        <v>0</v>
      </c>
      <c r="Q142" s="110">
        <v>0</v>
      </c>
      <c r="R142" s="110">
        <v>0</v>
      </c>
      <c r="S142" s="110">
        <v>0</v>
      </c>
      <c r="T142" s="110">
        <v>0</v>
      </c>
      <c r="U142" s="110">
        <v>7.0422535211267998E-3</v>
      </c>
      <c r="V142" s="110">
        <v>0</v>
      </c>
      <c r="W142" s="110">
        <v>0</v>
      </c>
      <c r="X142" s="110">
        <v>7.0422535211267998E-3</v>
      </c>
      <c r="Y142" s="110">
        <v>0</v>
      </c>
      <c r="Z142" s="110">
        <v>0</v>
      </c>
      <c r="AA142" s="110">
        <v>7.0422535211267998E-3</v>
      </c>
      <c r="AB142" s="110">
        <v>0</v>
      </c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</row>
    <row r="143" spans="1:40" x14ac:dyDescent="0.15">
      <c r="B143" s="162"/>
      <c r="C143" s="163"/>
      <c r="D143" s="109" t="s">
        <v>4</v>
      </c>
      <c r="E143" s="110">
        <v>0</v>
      </c>
      <c r="F143" s="110">
        <v>0</v>
      </c>
      <c r="G143" s="110">
        <v>0</v>
      </c>
      <c r="H143" s="110">
        <v>0</v>
      </c>
      <c r="I143" s="110">
        <v>-8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  <c r="P143" s="110">
        <v>0</v>
      </c>
      <c r="Q143" s="110">
        <v>0</v>
      </c>
      <c r="R143" s="110">
        <v>0</v>
      </c>
      <c r="S143" s="110">
        <v>0</v>
      </c>
      <c r="T143" s="110">
        <v>0</v>
      </c>
      <c r="U143" s="110">
        <v>-4</v>
      </c>
      <c r="V143" s="110">
        <v>0</v>
      </c>
      <c r="W143" s="110">
        <v>0</v>
      </c>
      <c r="X143" s="110">
        <v>0</v>
      </c>
      <c r="Y143" s="110">
        <v>0</v>
      </c>
      <c r="Z143" s="110">
        <v>0</v>
      </c>
      <c r="AA143" s="110">
        <v>0</v>
      </c>
      <c r="AB143" s="110">
        <v>0</v>
      </c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</row>
    <row r="144" spans="1:40" x14ac:dyDescent="0.15">
      <c r="B144" s="162"/>
      <c r="C144" s="163"/>
      <c r="D144" s="109" t="s">
        <v>5</v>
      </c>
      <c r="E144" s="110">
        <v>0</v>
      </c>
      <c r="F144" s="110">
        <v>0</v>
      </c>
      <c r="G144" s="110">
        <v>8</v>
      </c>
      <c r="H144" s="110">
        <v>0</v>
      </c>
      <c r="I144" s="110">
        <v>0</v>
      </c>
      <c r="J144" s="110">
        <v>0</v>
      </c>
      <c r="K144" s="110">
        <v>0</v>
      </c>
      <c r="L144" s="110">
        <v>0</v>
      </c>
      <c r="M144" s="110">
        <v>0</v>
      </c>
      <c r="N144" s="110">
        <v>0</v>
      </c>
      <c r="O144" s="110">
        <v>0</v>
      </c>
      <c r="P144" s="110">
        <v>0</v>
      </c>
      <c r="Q144" s="110">
        <v>4</v>
      </c>
      <c r="R144" s="110">
        <v>0</v>
      </c>
      <c r="S144" s="110">
        <v>0</v>
      </c>
      <c r="T144" s="110">
        <v>0</v>
      </c>
      <c r="U144" s="110">
        <v>8</v>
      </c>
      <c r="V144" s="110">
        <v>0</v>
      </c>
      <c r="W144" s="110">
        <v>0</v>
      </c>
      <c r="X144" s="110">
        <v>0</v>
      </c>
      <c r="Y144" s="110">
        <v>0</v>
      </c>
      <c r="Z144" s="110">
        <v>0</v>
      </c>
      <c r="AA144" s="110">
        <v>0</v>
      </c>
      <c r="AB144" s="110">
        <v>0</v>
      </c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</row>
    <row r="145" spans="1:40" x14ac:dyDescent="0.15">
      <c r="B145" s="162"/>
      <c r="C145" s="163"/>
      <c r="D145" s="109" t="s">
        <v>6</v>
      </c>
      <c r="E145" s="110">
        <v>100</v>
      </c>
      <c r="F145" s="110">
        <v>100</v>
      </c>
      <c r="G145" s="110">
        <v>91.6</v>
      </c>
      <c r="H145" s="110">
        <v>100</v>
      </c>
      <c r="I145" s="110">
        <v>87.6</v>
      </c>
      <c r="J145" s="110">
        <v>100</v>
      </c>
      <c r="K145" s="110">
        <v>100</v>
      </c>
      <c r="L145" s="110">
        <v>100</v>
      </c>
      <c r="M145" s="110">
        <v>100</v>
      </c>
      <c r="N145" s="110">
        <v>100</v>
      </c>
      <c r="O145" s="110">
        <v>100</v>
      </c>
      <c r="P145" s="110">
        <v>100</v>
      </c>
      <c r="Q145" s="110">
        <v>95.7</v>
      </c>
      <c r="R145" s="110">
        <v>100</v>
      </c>
      <c r="S145" s="110">
        <v>100</v>
      </c>
      <c r="T145" s="110">
        <v>100</v>
      </c>
      <c r="U145" s="110">
        <v>85</v>
      </c>
      <c r="V145" s="110">
        <v>100</v>
      </c>
      <c r="W145" s="110">
        <v>100</v>
      </c>
      <c r="X145" s="110">
        <v>100</v>
      </c>
      <c r="Y145" s="110">
        <v>100</v>
      </c>
      <c r="Z145" s="110">
        <v>100</v>
      </c>
      <c r="AA145" s="110">
        <v>100</v>
      </c>
      <c r="AB145" s="110">
        <v>100</v>
      </c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</row>
    <row r="146" spans="1:40" x14ac:dyDescent="0.15">
      <c r="B146" s="164"/>
      <c r="C146" s="165"/>
      <c r="D146" s="109" t="s">
        <v>7</v>
      </c>
      <c r="E146" s="110" t="s">
        <v>168</v>
      </c>
      <c r="F146" s="110" t="s">
        <v>168</v>
      </c>
      <c r="G146" s="110" t="s">
        <v>139</v>
      </c>
      <c r="H146" s="110" t="s">
        <v>168</v>
      </c>
      <c r="I146" s="110" t="s">
        <v>139</v>
      </c>
      <c r="J146" s="110" t="s">
        <v>168</v>
      </c>
      <c r="K146" s="110" t="s">
        <v>168</v>
      </c>
      <c r="L146" s="110" t="s">
        <v>168</v>
      </c>
      <c r="M146" s="110" t="s">
        <v>168</v>
      </c>
      <c r="N146" s="110" t="s">
        <v>168</v>
      </c>
      <c r="O146" s="110" t="s">
        <v>168</v>
      </c>
      <c r="P146" s="110" t="s">
        <v>168</v>
      </c>
      <c r="Q146" s="110" t="s">
        <v>168</v>
      </c>
      <c r="R146" s="110" t="s">
        <v>168</v>
      </c>
      <c r="S146" s="110" t="s">
        <v>168</v>
      </c>
      <c r="T146" s="110" t="s">
        <v>168</v>
      </c>
      <c r="U146" s="110" t="s">
        <v>139</v>
      </c>
      <c r="V146" s="110" t="s">
        <v>168</v>
      </c>
      <c r="W146" s="110" t="s">
        <v>168</v>
      </c>
      <c r="X146" s="110" t="s">
        <v>168</v>
      </c>
      <c r="Y146" s="110" t="s">
        <v>168</v>
      </c>
      <c r="Z146" s="110" t="s">
        <v>168</v>
      </c>
      <c r="AA146" s="110" t="s">
        <v>168</v>
      </c>
      <c r="AB146" s="110" t="s">
        <v>168</v>
      </c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</row>
    <row r="147" spans="1:40" x14ac:dyDescent="0.15">
      <c r="A147" s="31" t="s">
        <v>78</v>
      </c>
      <c r="B147" s="154" t="s">
        <v>23</v>
      </c>
      <c r="C147" s="155"/>
      <c r="D147" s="33" t="s">
        <v>93</v>
      </c>
      <c r="E147" s="83">
        <v>223</v>
      </c>
      <c r="F147" s="83">
        <v>227</v>
      </c>
      <c r="G147" s="83">
        <v>170</v>
      </c>
      <c r="H147" s="83">
        <v>160</v>
      </c>
      <c r="I147" s="83">
        <v>177</v>
      </c>
      <c r="J147" s="83">
        <v>148</v>
      </c>
      <c r="K147" s="83">
        <v>138</v>
      </c>
      <c r="L147" s="83">
        <v>90</v>
      </c>
      <c r="M147" s="83">
        <v>102</v>
      </c>
      <c r="N147" s="83">
        <v>105</v>
      </c>
      <c r="O147" s="83">
        <v>81</v>
      </c>
      <c r="P147" s="83">
        <v>70</v>
      </c>
      <c r="Q147" s="83">
        <v>94</v>
      </c>
      <c r="R147" s="83">
        <v>28</v>
      </c>
      <c r="S147" s="83">
        <v>14</v>
      </c>
      <c r="T147" s="83">
        <v>54</v>
      </c>
      <c r="U147" s="83">
        <v>224</v>
      </c>
      <c r="V147" s="83">
        <v>156</v>
      </c>
      <c r="W147" s="83">
        <v>128</v>
      </c>
      <c r="X147" s="83">
        <v>124</v>
      </c>
      <c r="Y147" s="83">
        <v>187</v>
      </c>
      <c r="Z147" s="83">
        <v>147</v>
      </c>
      <c r="AA147" s="83">
        <v>196</v>
      </c>
      <c r="AB147" s="83">
        <v>234</v>
      </c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</row>
    <row r="148" spans="1:40" x14ac:dyDescent="0.15">
      <c r="B148" s="156"/>
      <c r="C148" s="157"/>
      <c r="D148" s="33" t="s">
        <v>2</v>
      </c>
      <c r="E148" s="83">
        <v>222</v>
      </c>
      <c r="F148" s="83">
        <v>227</v>
      </c>
      <c r="G148" s="83">
        <v>170</v>
      </c>
      <c r="H148" s="83">
        <v>159</v>
      </c>
      <c r="I148" s="83">
        <v>177</v>
      </c>
      <c r="J148" s="83">
        <v>148</v>
      </c>
      <c r="K148" s="83">
        <v>138</v>
      </c>
      <c r="L148" s="83">
        <v>90</v>
      </c>
      <c r="M148" s="83">
        <v>101</v>
      </c>
      <c r="N148" s="83">
        <v>105</v>
      </c>
      <c r="O148" s="83">
        <v>81</v>
      </c>
      <c r="P148" s="83">
        <v>70</v>
      </c>
      <c r="Q148" s="83">
        <v>94</v>
      </c>
      <c r="R148" s="83">
        <v>28</v>
      </c>
      <c r="S148" s="83">
        <v>13</v>
      </c>
      <c r="T148" s="83">
        <v>54</v>
      </c>
      <c r="U148" s="83">
        <v>224</v>
      </c>
      <c r="V148" s="83">
        <v>156</v>
      </c>
      <c r="W148" s="83">
        <v>128</v>
      </c>
      <c r="X148" s="83">
        <v>124</v>
      </c>
      <c r="Y148" s="83">
        <v>187</v>
      </c>
      <c r="Z148" s="83">
        <v>147</v>
      </c>
      <c r="AA148" s="83">
        <v>196</v>
      </c>
      <c r="AB148" s="83">
        <v>234</v>
      </c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</row>
    <row r="149" spans="1:40" x14ac:dyDescent="0.15">
      <c r="B149" s="156"/>
      <c r="C149" s="157"/>
      <c r="D149" s="33" t="s">
        <v>3</v>
      </c>
      <c r="E149" s="83">
        <v>4.4843049327354259E-3</v>
      </c>
      <c r="F149" s="83">
        <v>0</v>
      </c>
      <c r="G149" s="83">
        <v>0</v>
      </c>
      <c r="H149" s="83">
        <v>6.2500000000000003E-3</v>
      </c>
      <c r="I149" s="83">
        <v>0</v>
      </c>
      <c r="J149" s="83">
        <v>0</v>
      </c>
      <c r="K149" s="83">
        <v>0</v>
      </c>
      <c r="L149" s="83">
        <v>0</v>
      </c>
      <c r="M149" s="83">
        <v>9.8039215686274508E-3</v>
      </c>
      <c r="N149" s="83">
        <v>0</v>
      </c>
      <c r="O149" s="83">
        <v>0</v>
      </c>
      <c r="P149" s="83">
        <v>0</v>
      </c>
      <c r="Q149" s="83">
        <v>0</v>
      </c>
      <c r="R149" s="83">
        <v>0</v>
      </c>
      <c r="S149" s="83">
        <v>7.1428571428571425E-2</v>
      </c>
      <c r="T149" s="83">
        <v>0</v>
      </c>
      <c r="U149" s="83">
        <v>0</v>
      </c>
      <c r="V149" s="83">
        <v>0</v>
      </c>
      <c r="W149" s="83">
        <v>0</v>
      </c>
      <c r="X149" s="83">
        <v>0</v>
      </c>
      <c r="Y149" s="83">
        <v>0</v>
      </c>
      <c r="Z149" s="83">
        <v>0</v>
      </c>
      <c r="AA149" s="83">
        <v>0</v>
      </c>
      <c r="AB149" s="83">
        <v>0</v>
      </c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</row>
    <row r="150" spans="1:40" x14ac:dyDescent="0.15">
      <c r="B150" s="156"/>
      <c r="C150" s="157"/>
      <c r="D150" s="34" t="s">
        <v>96</v>
      </c>
      <c r="E150" s="83">
        <v>1</v>
      </c>
      <c r="F150" s="83">
        <v>0</v>
      </c>
      <c r="G150" s="83">
        <v>0</v>
      </c>
      <c r="H150" s="83">
        <v>1</v>
      </c>
      <c r="I150" s="83">
        <v>0</v>
      </c>
      <c r="J150" s="83">
        <v>0</v>
      </c>
      <c r="K150" s="83">
        <v>0</v>
      </c>
      <c r="L150" s="83">
        <v>0</v>
      </c>
      <c r="M150" s="83">
        <v>1</v>
      </c>
      <c r="N150" s="83">
        <v>0</v>
      </c>
      <c r="O150" s="83">
        <v>0</v>
      </c>
      <c r="P150" s="83">
        <v>0</v>
      </c>
      <c r="Q150" s="83">
        <v>0</v>
      </c>
      <c r="R150" s="83">
        <v>0</v>
      </c>
      <c r="S150" s="83">
        <v>1</v>
      </c>
      <c r="T150" s="83">
        <v>0</v>
      </c>
      <c r="U150" s="83">
        <v>0</v>
      </c>
      <c r="V150" s="83">
        <v>0</v>
      </c>
      <c r="W150" s="83">
        <v>0</v>
      </c>
      <c r="X150" s="83">
        <v>0</v>
      </c>
      <c r="Y150" s="83">
        <v>0</v>
      </c>
      <c r="Z150" s="83">
        <v>0</v>
      </c>
      <c r="AA150" s="83">
        <v>0</v>
      </c>
      <c r="AB150" s="83">
        <v>0</v>
      </c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</row>
    <row r="151" spans="1:40" x14ac:dyDescent="0.15">
      <c r="B151" s="156"/>
      <c r="C151" s="157"/>
      <c r="D151" s="34" t="s">
        <v>99</v>
      </c>
      <c r="E151" s="83">
        <v>0</v>
      </c>
      <c r="F151" s="83">
        <v>0</v>
      </c>
      <c r="G151" s="83">
        <v>0</v>
      </c>
      <c r="H151" s="83">
        <v>0</v>
      </c>
      <c r="I151" s="83">
        <v>0</v>
      </c>
      <c r="J151" s="83">
        <v>0</v>
      </c>
      <c r="K151" s="83">
        <v>0</v>
      </c>
      <c r="L151" s="83">
        <v>0</v>
      </c>
      <c r="M151" s="83">
        <v>0</v>
      </c>
      <c r="N151" s="83">
        <v>0</v>
      </c>
      <c r="O151" s="83">
        <v>0</v>
      </c>
      <c r="P151" s="83">
        <v>0</v>
      </c>
      <c r="Q151" s="83">
        <v>0</v>
      </c>
      <c r="R151" s="83">
        <v>0</v>
      </c>
      <c r="S151" s="83">
        <v>0</v>
      </c>
      <c r="T151" s="83">
        <v>0</v>
      </c>
      <c r="U151" s="83">
        <v>0</v>
      </c>
      <c r="V151" s="83">
        <v>0</v>
      </c>
      <c r="W151" s="83">
        <v>0</v>
      </c>
      <c r="X151" s="83">
        <v>0</v>
      </c>
      <c r="Y151" s="83">
        <v>0</v>
      </c>
      <c r="Z151" s="83">
        <v>0</v>
      </c>
      <c r="AA151" s="83">
        <v>0</v>
      </c>
      <c r="AB151" s="83">
        <v>0</v>
      </c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</row>
    <row r="152" spans="1:40" x14ac:dyDescent="0.15">
      <c r="B152" s="156"/>
      <c r="C152" s="157"/>
      <c r="D152" s="33" t="s">
        <v>4</v>
      </c>
      <c r="E152" s="83">
        <v>-4</v>
      </c>
      <c r="F152" s="83">
        <v>0</v>
      </c>
      <c r="G152" s="83">
        <v>0</v>
      </c>
      <c r="H152" s="83">
        <v>-4</v>
      </c>
      <c r="I152" s="83">
        <v>0</v>
      </c>
      <c r="J152" s="83">
        <v>0</v>
      </c>
      <c r="K152" s="83">
        <v>0</v>
      </c>
      <c r="L152" s="83">
        <v>0</v>
      </c>
      <c r="M152" s="83">
        <v>-4</v>
      </c>
      <c r="N152" s="83">
        <v>0</v>
      </c>
      <c r="O152" s="83">
        <v>0</v>
      </c>
      <c r="P152" s="83">
        <v>0</v>
      </c>
      <c r="Q152" s="83">
        <v>0</v>
      </c>
      <c r="R152" s="83">
        <v>0</v>
      </c>
      <c r="S152" s="83">
        <v>-4</v>
      </c>
      <c r="T152" s="83">
        <v>0</v>
      </c>
      <c r="U152" s="83">
        <v>0</v>
      </c>
      <c r="V152" s="83">
        <v>0</v>
      </c>
      <c r="W152" s="83">
        <v>0</v>
      </c>
      <c r="X152" s="83">
        <v>0</v>
      </c>
      <c r="Y152" s="83">
        <v>0</v>
      </c>
      <c r="Z152" s="83">
        <v>0</v>
      </c>
      <c r="AA152" s="83">
        <v>0</v>
      </c>
      <c r="AB152" s="83">
        <v>0</v>
      </c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</row>
    <row r="153" spans="1:40" x14ac:dyDescent="0.15">
      <c r="B153" s="156"/>
      <c r="C153" s="157"/>
      <c r="D153" s="33" t="s">
        <v>5</v>
      </c>
      <c r="E153" s="83">
        <v>0</v>
      </c>
      <c r="F153" s="83">
        <v>0</v>
      </c>
      <c r="G153" s="83">
        <v>0</v>
      </c>
      <c r="H153" s="83">
        <v>0</v>
      </c>
      <c r="I153" s="83">
        <v>0</v>
      </c>
      <c r="J153" s="83">
        <v>0</v>
      </c>
      <c r="K153" s="83">
        <v>0</v>
      </c>
      <c r="L153" s="83">
        <v>0</v>
      </c>
      <c r="M153" s="83">
        <v>0</v>
      </c>
      <c r="N153" s="83">
        <v>0</v>
      </c>
      <c r="O153" s="83">
        <v>0</v>
      </c>
      <c r="P153" s="83">
        <v>0</v>
      </c>
      <c r="Q153" s="83">
        <v>0</v>
      </c>
      <c r="R153" s="83">
        <v>0</v>
      </c>
      <c r="S153" s="83">
        <v>0</v>
      </c>
      <c r="T153" s="83">
        <v>0</v>
      </c>
      <c r="U153" s="83">
        <v>0</v>
      </c>
      <c r="V153" s="83">
        <v>0</v>
      </c>
      <c r="W153" s="83">
        <v>0</v>
      </c>
      <c r="X153" s="83">
        <v>0</v>
      </c>
      <c r="Y153" s="83">
        <v>0</v>
      </c>
      <c r="Z153" s="83">
        <v>0</v>
      </c>
      <c r="AA153" s="83">
        <v>0</v>
      </c>
      <c r="AB153" s="83">
        <v>0</v>
      </c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</row>
    <row r="154" spans="1:40" x14ac:dyDescent="0.15">
      <c r="B154" s="156"/>
      <c r="C154" s="157"/>
      <c r="D154" s="33" t="s">
        <v>6</v>
      </c>
      <c r="E154" s="83">
        <v>93.6</v>
      </c>
      <c r="F154" s="83">
        <v>100</v>
      </c>
      <c r="G154" s="83">
        <v>100</v>
      </c>
      <c r="H154" s="83">
        <v>93.4</v>
      </c>
      <c r="I154" s="83">
        <v>100</v>
      </c>
      <c r="J154" s="83">
        <v>100</v>
      </c>
      <c r="K154" s="83">
        <v>100</v>
      </c>
      <c r="L154" s="83">
        <v>100</v>
      </c>
      <c r="M154" s="83">
        <v>93</v>
      </c>
      <c r="N154" s="83">
        <v>100</v>
      </c>
      <c r="O154" s="83">
        <v>100</v>
      </c>
      <c r="P154" s="83">
        <v>100</v>
      </c>
      <c r="Q154" s="83">
        <v>100</v>
      </c>
      <c r="R154" s="83">
        <v>100</v>
      </c>
      <c r="S154" s="83">
        <v>86.9</v>
      </c>
      <c r="T154" s="83">
        <v>100</v>
      </c>
      <c r="U154" s="83">
        <v>100</v>
      </c>
      <c r="V154" s="83">
        <v>100</v>
      </c>
      <c r="W154" s="83">
        <v>100</v>
      </c>
      <c r="X154" s="83">
        <v>100</v>
      </c>
      <c r="Y154" s="83">
        <v>100</v>
      </c>
      <c r="Z154" s="83">
        <v>100</v>
      </c>
      <c r="AA154" s="83">
        <v>100</v>
      </c>
      <c r="AB154" s="83">
        <v>100</v>
      </c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</row>
    <row r="155" spans="1:40" x14ac:dyDescent="0.15">
      <c r="B155" s="158"/>
      <c r="C155" s="159"/>
      <c r="D155" s="33" t="s">
        <v>7</v>
      </c>
      <c r="E155" s="83" t="s">
        <v>139</v>
      </c>
      <c r="F155" s="83" t="s">
        <v>168</v>
      </c>
      <c r="G155" s="83" t="s">
        <v>168</v>
      </c>
      <c r="H155" s="83" t="s">
        <v>139</v>
      </c>
      <c r="I155" s="83" t="s">
        <v>168</v>
      </c>
      <c r="J155" s="83" t="s">
        <v>168</v>
      </c>
      <c r="K155" s="83" t="s">
        <v>168</v>
      </c>
      <c r="L155" s="83" t="s">
        <v>168</v>
      </c>
      <c r="M155" s="83" t="s">
        <v>139</v>
      </c>
      <c r="N155" s="83" t="s">
        <v>168</v>
      </c>
      <c r="O155" s="83" t="s">
        <v>168</v>
      </c>
      <c r="P155" s="83" t="s">
        <v>168</v>
      </c>
      <c r="Q155" s="83" t="s">
        <v>168</v>
      </c>
      <c r="R155" s="83" t="s">
        <v>168</v>
      </c>
      <c r="S155" s="83" t="s">
        <v>139</v>
      </c>
      <c r="T155" s="83" t="s">
        <v>168</v>
      </c>
      <c r="U155" s="83" t="s">
        <v>168</v>
      </c>
      <c r="V155" s="83" t="s">
        <v>168</v>
      </c>
      <c r="W155" s="83" t="s">
        <v>168</v>
      </c>
      <c r="X155" s="83" t="s">
        <v>168</v>
      </c>
      <c r="Y155" s="83" t="s">
        <v>168</v>
      </c>
      <c r="Z155" s="83" t="s">
        <v>168</v>
      </c>
      <c r="AA155" s="83" t="s">
        <v>168</v>
      </c>
      <c r="AB155" s="83" t="s">
        <v>168</v>
      </c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</row>
    <row r="156" spans="1:40" x14ac:dyDescent="0.15">
      <c r="A156" s="31" t="s">
        <v>101</v>
      </c>
      <c r="B156" s="160" t="s">
        <v>103</v>
      </c>
      <c r="C156" s="161"/>
      <c r="D156" s="109" t="s">
        <v>93</v>
      </c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</row>
    <row r="157" spans="1:40" x14ac:dyDescent="0.15">
      <c r="B157" s="162"/>
      <c r="C157" s="163"/>
      <c r="D157" s="109" t="s">
        <v>2</v>
      </c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</row>
    <row r="158" spans="1:40" x14ac:dyDescent="0.15">
      <c r="B158" s="162"/>
      <c r="C158" s="163"/>
      <c r="D158" s="109" t="s">
        <v>3</v>
      </c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</row>
    <row r="159" spans="1:40" x14ac:dyDescent="0.15">
      <c r="B159" s="162"/>
      <c r="C159" s="163"/>
      <c r="D159" s="111" t="s">
        <v>96</v>
      </c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</row>
    <row r="160" spans="1:40" x14ac:dyDescent="0.15">
      <c r="B160" s="162"/>
      <c r="C160" s="163"/>
      <c r="D160" s="111" t="s">
        <v>99</v>
      </c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</row>
    <row r="161" spans="1:40" x14ac:dyDescent="0.15">
      <c r="B161" s="162"/>
      <c r="C161" s="163"/>
      <c r="D161" s="109" t="s">
        <v>4</v>
      </c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</row>
    <row r="162" spans="1:40" x14ac:dyDescent="0.15">
      <c r="B162" s="162"/>
      <c r="C162" s="163"/>
      <c r="D162" s="109" t="s">
        <v>5</v>
      </c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</row>
    <row r="163" spans="1:40" x14ac:dyDescent="0.15">
      <c r="B163" s="162"/>
      <c r="C163" s="163"/>
      <c r="D163" s="109" t="s">
        <v>6</v>
      </c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</row>
    <row r="164" spans="1:40" x14ac:dyDescent="0.15">
      <c r="B164" s="164"/>
      <c r="C164" s="165"/>
      <c r="D164" s="109" t="s">
        <v>7</v>
      </c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</row>
    <row r="165" spans="1:40" x14ac:dyDescent="0.15">
      <c r="A165" s="31" t="s">
        <v>80</v>
      </c>
      <c r="B165" s="154" t="s">
        <v>0</v>
      </c>
      <c r="C165" s="155"/>
      <c r="D165" s="33" t="s">
        <v>93</v>
      </c>
      <c r="E165" s="83">
        <v>15</v>
      </c>
      <c r="F165" s="83">
        <v>24</v>
      </c>
      <c r="G165" s="83">
        <v>24</v>
      </c>
      <c r="H165" s="83">
        <v>26</v>
      </c>
      <c r="I165" s="83">
        <v>25</v>
      </c>
      <c r="J165" s="83">
        <v>18</v>
      </c>
      <c r="K165" s="83">
        <v>18</v>
      </c>
      <c r="L165" s="83">
        <v>23</v>
      </c>
      <c r="M165" s="83">
        <v>22</v>
      </c>
      <c r="N165" s="83">
        <v>23</v>
      </c>
      <c r="O165" s="83">
        <v>12</v>
      </c>
      <c r="P165" s="83">
        <v>17</v>
      </c>
      <c r="Q165" s="83">
        <v>15</v>
      </c>
      <c r="R165" s="83">
        <v>17</v>
      </c>
      <c r="S165" s="83">
        <v>16</v>
      </c>
      <c r="T165" s="83">
        <v>20</v>
      </c>
      <c r="U165" s="83">
        <v>8</v>
      </c>
      <c r="V165" s="83">
        <v>10</v>
      </c>
      <c r="W165" s="83">
        <v>10</v>
      </c>
      <c r="X165" s="83">
        <v>14</v>
      </c>
      <c r="Y165" s="83">
        <v>17</v>
      </c>
      <c r="Z165" s="83">
        <v>15</v>
      </c>
      <c r="AA165" s="83">
        <v>21</v>
      </c>
      <c r="AB165" s="83">
        <v>15</v>
      </c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</row>
    <row r="166" spans="1:40" x14ac:dyDescent="0.15">
      <c r="B166" s="156"/>
      <c r="C166" s="157"/>
      <c r="D166" s="33" t="s">
        <v>2</v>
      </c>
      <c r="E166" s="83">
        <v>15</v>
      </c>
      <c r="F166" s="83">
        <v>24</v>
      </c>
      <c r="G166" s="83">
        <v>24</v>
      </c>
      <c r="H166" s="83">
        <v>25</v>
      </c>
      <c r="I166" s="83">
        <v>25</v>
      </c>
      <c r="J166" s="83">
        <v>18</v>
      </c>
      <c r="K166" s="83">
        <v>18</v>
      </c>
      <c r="L166" s="83">
        <v>20</v>
      </c>
      <c r="M166" s="83">
        <v>22</v>
      </c>
      <c r="N166" s="83">
        <v>22</v>
      </c>
      <c r="O166" s="83">
        <v>12</v>
      </c>
      <c r="P166" s="83">
        <v>17</v>
      </c>
      <c r="Q166" s="83">
        <v>15</v>
      </c>
      <c r="R166" s="83">
        <v>17</v>
      </c>
      <c r="S166" s="83">
        <v>15</v>
      </c>
      <c r="T166" s="83">
        <v>20</v>
      </c>
      <c r="U166" s="83">
        <v>8</v>
      </c>
      <c r="V166" s="83">
        <v>10</v>
      </c>
      <c r="W166" s="83">
        <v>10</v>
      </c>
      <c r="X166" s="83">
        <v>14</v>
      </c>
      <c r="Y166" s="83">
        <v>17</v>
      </c>
      <c r="Z166" s="83">
        <v>15</v>
      </c>
      <c r="AA166" s="83">
        <v>21</v>
      </c>
      <c r="AB166" s="83">
        <v>15</v>
      </c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</row>
    <row r="167" spans="1:40" x14ac:dyDescent="0.15">
      <c r="B167" s="156"/>
      <c r="C167" s="157"/>
      <c r="D167" s="33" t="s">
        <v>3</v>
      </c>
      <c r="E167" s="83">
        <v>0</v>
      </c>
      <c r="F167" s="83">
        <v>0</v>
      </c>
      <c r="G167" s="83">
        <v>0</v>
      </c>
      <c r="H167" s="83">
        <v>3.8461538461538464E-2</v>
      </c>
      <c r="I167" s="83">
        <v>0</v>
      </c>
      <c r="J167" s="83">
        <v>0</v>
      </c>
      <c r="K167" s="83">
        <v>0</v>
      </c>
      <c r="L167" s="83">
        <v>0.13043478260869565</v>
      </c>
      <c r="M167" s="83">
        <v>0</v>
      </c>
      <c r="N167" s="83">
        <v>4.3478260869565216E-2</v>
      </c>
      <c r="O167" s="83">
        <v>0</v>
      </c>
      <c r="P167" s="83">
        <v>0</v>
      </c>
      <c r="Q167" s="83">
        <v>0</v>
      </c>
      <c r="R167" s="83">
        <v>0</v>
      </c>
      <c r="S167" s="83">
        <v>6.25E-2</v>
      </c>
      <c r="T167" s="83">
        <v>0</v>
      </c>
      <c r="U167" s="83">
        <v>0</v>
      </c>
      <c r="V167" s="83">
        <v>0</v>
      </c>
      <c r="W167" s="83">
        <v>0</v>
      </c>
      <c r="X167" s="83">
        <v>0</v>
      </c>
      <c r="Y167" s="83">
        <v>0</v>
      </c>
      <c r="Z167" s="83">
        <v>0</v>
      </c>
      <c r="AA167" s="83">
        <v>0</v>
      </c>
      <c r="AB167" s="83">
        <v>0</v>
      </c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</row>
    <row r="168" spans="1:40" x14ac:dyDescent="0.15">
      <c r="B168" s="156"/>
      <c r="C168" s="157"/>
      <c r="D168" s="34" t="s">
        <v>96</v>
      </c>
      <c r="E168" s="83">
        <v>0</v>
      </c>
      <c r="F168" s="83">
        <v>0</v>
      </c>
      <c r="G168" s="83">
        <v>0</v>
      </c>
      <c r="H168" s="83">
        <v>0</v>
      </c>
      <c r="I168" s="83">
        <v>0</v>
      </c>
      <c r="J168" s="83">
        <v>0</v>
      </c>
      <c r="K168" s="83">
        <v>0</v>
      </c>
      <c r="L168" s="83">
        <v>1</v>
      </c>
      <c r="M168" s="83">
        <v>0</v>
      </c>
      <c r="N168" s="83">
        <v>1</v>
      </c>
      <c r="O168" s="83">
        <v>0</v>
      </c>
      <c r="P168" s="83">
        <v>0</v>
      </c>
      <c r="Q168" s="83">
        <v>0</v>
      </c>
      <c r="R168" s="83">
        <v>0</v>
      </c>
      <c r="S168" s="83">
        <v>0</v>
      </c>
      <c r="T168" s="83">
        <v>0</v>
      </c>
      <c r="U168" s="83">
        <v>0</v>
      </c>
      <c r="V168" s="83">
        <v>0</v>
      </c>
      <c r="W168" s="83">
        <v>0</v>
      </c>
      <c r="X168" s="83">
        <v>0</v>
      </c>
      <c r="Y168" s="83">
        <v>0</v>
      </c>
      <c r="Z168" s="83">
        <v>0</v>
      </c>
      <c r="AA168" s="83">
        <v>0</v>
      </c>
      <c r="AB168" s="83">
        <v>0</v>
      </c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</row>
    <row r="169" spans="1:40" x14ac:dyDescent="0.15">
      <c r="B169" s="156"/>
      <c r="C169" s="157"/>
      <c r="D169" s="34" t="s">
        <v>99</v>
      </c>
      <c r="E169" s="83">
        <v>0</v>
      </c>
      <c r="F169" s="83">
        <v>0</v>
      </c>
      <c r="G169" s="83">
        <v>0</v>
      </c>
      <c r="H169" s="83">
        <v>1</v>
      </c>
      <c r="I169" s="83">
        <v>0</v>
      </c>
      <c r="J169" s="83">
        <v>0</v>
      </c>
      <c r="K169" s="83">
        <v>0</v>
      </c>
      <c r="L169" s="83">
        <v>2</v>
      </c>
      <c r="M169" s="83">
        <v>0</v>
      </c>
      <c r="N169" s="83">
        <v>0</v>
      </c>
      <c r="O169" s="83">
        <v>0</v>
      </c>
      <c r="P169" s="83">
        <v>0</v>
      </c>
      <c r="Q169" s="83">
        <v>0</v>
      </c>
      <c r="R169" s="83">
        <v>0</v>
      </c>
      <c r="S169" s="83">
        <v>1</v>
      </c>
      <c r="T169" s="83">
        <v>0</v>
      </c>
      <c r="U169" s="83">
        <v>0</v>
      </c>
      <c r="V169" s="83">
        <v>0</v>
      </c>
      <c r="W169" s="83">
        <v>0</v>
      </c>
      <c r="X169" s="83">
        <v>0</v>
      </c>
      <c r="Y169" s="83">
        <v>0</v>
      </c>
      <c r="Z169" s="83">
        <v>0</v>
      </c>
      <c r="AA169" s="83">
        <v>0</v>
      </c>
      <c r="AB169" s="83">
        <v>0</v>
      </c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</row>
    <row r="170" spans="1:40" x14ac:dyDescent="0.15">
      <c r="B170" s="156"/>
      <c r="C170" s="157"/>
      <c r="D170" s="33" t="s">
        <v>4</v>
      </c>
      <c r="E170" s="83">
        <v>0</v>
      </c>
      <c r="F170" s="83">
        <v>0</v>
      </c>
      <c r="G170" s="83">
        <v>0</v>
      </c>
      <c r="H170" s="83">
        <v>0</v>
      </c>
      <c r="I170" s="83">
        <v>0</v>
      </c>
      <c r="J170" s="83">
        <v>0</v>
      </c>
      <c r="K170" s="83">
        <v>0</v>
      </c>
      <c r="L170" s="83">
        <v>-4</v>
      </c>
      <c r="M170" s="83">
        <v>0</v>
      </c>
      <c r="N170" s="83">
        <v>-4</v>
      </c>
      <c r="O170" s="83">
        <v>0</v>
      </c>
      <c r="P170" s="83">
        <v>0</v>
      </c>
      <c r="Q170" s="83">
        <v>0</v>
      </c>
      <c r="R170" s="83">
        <v>0</v>
      </c>
      <c r="S170" s="83">
        <v>0</v>
      </c>
      <c r="T170" s="83">
        <v>0</v>
      </c>
      <c r="U170" s="83">
        <v>0</v>
      </c>
      <c r="V170" s="83">
        <v>0</v>
      </c>
      <c r="W170" s="83">
        <v>0</v>
      </c>
      <c r="X170" s="83">
        <v>0</v>
      </c>
      <c r="Y170" s="83">
        <v>0</v>
      </c>
      <c r="Z170" s="83">
        <v>0</v>
      </c>
      <c r="AA170" s="83">
        <v>0</v>
      </c>
      <c r="AB170" s="83">
        <v>0</v>
      </c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</row>
    <row r="171" spans="1:40" x14ac:dyDescent="0.15">
      <c r="B171" s="156"/>
      <c r="C171" s="157"/>
      <c r="D171" s="33" t="s">
        <v>5</v>
      </c>
      <c r="E171" s="83">
        <v>0</v>
      </c>
      <c r="F171" s="83">
        <v>0</v>
      </c>
      <c r="G171" s="83">
        <v>0</v>
      </c>
      <c r="H171" s="83">
        <v>4</v>
      </c>
      <c r="I171" s="83">
        <v>0</v>
      </c>
      <c r="J171" s="83">
        <v>0</v>
      </c>
      <c r="K171" s="83">
        <v>0</v>
      </c>
      <c r="L171" s="83">
        <v>8</v>
      </c>
      <c r="M171" s="83">
        <v>0</v>
      </c>
      <c r="N171" s="83">
        <v>0</v>
      </c>
      <c r="O171" s="83">
        <v>0</v>
      </c>
      <c r="P171" s="83">
        <v>0</v>
      </c>
      <c r="Q171" s="83">
        <v>0</v>
      </c>
      <c r="R171" s="83">
        <v>0</v>
      </c>
      <c r="S171" s="83">
        <v>4</v>
      </c>
      <c r="T171" s="83">
        <v>0</v>
      </c>
      <c r="U171" s="83">
        <v>0</v>
      </c>
      <c r="V171" s="83">
        <v>0</v>
      </c>
      <c r="W171" s="83">
        <v>0</v>
      </c>
      <c r="X171" s="83">
        <v>0</v>
      </c>
      <c r="Y171" s="83">
        <v>0</v>
      </c>
      <c r="Z171" s="83">
        <v>0</v>
      </c>
      <c r="AA171" s="83">
        <v>0</v>
      </c>
      <c r="AB171" s="83">
        <v>0</v>
      </c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</row>
    <row r="172" spans="1:40" x14ac:dyDescent="0.15">
      <c r="B172" s="156"/>
      <c r="C172" s="157"/>
      <c r="D172" s="33" t="s">
        <v>6</v>
      </c>
      <c r="E172" s="83">
        <v>100</v>
      </c>
      <c r="F172" s="83">
        <v>100</v>
      </c>
      <c r="G172" s="83">
        <v>100</v>
      </c>
      <c r="H172" s="83">
        <v>92.2</v>
      </c>
      <c r="I172" s="83">
        <v>100</v>
      </c>
      <c r="J172" s="83">
        <v>100</v>
      </c>
      <c r="K172" s="83">
        <v>100</v>
      </c>
      <c r="L172" s="83">
        <v>73</v>
      </c>
      <c r="M172" s="83">
        <v>100</v>
      </c>
      <c r="N172" s="83">
        <v>89.7</v>
      </c>
      <c r="O172" s="83">
        <v>100</v>
      </c>
      <c r="P172" s="83">
        <v>100</v>
      </c>
      <c r="Q172" s="83">
        <v>100</v>
      </c>
      <c r="R172" s="83">
        <v>100</v>
      </c>
      <c r="S172" s="83">
        <v>89.8</v>
      </c>
      <c r="T172" s="83">
        <v>100</v>
      </c>
      <c r="U172" s="83">
        <v>100</v>
      </c>
      <c r="V172" s="83">
        <v>100</v>
      </c>
      <c r="W172" s="83">
        <v>100</v>
      </c>
      <c r="X172" s="83">
        <v>100</v>
      </c>
      <c r="Y172" s="83">
        <v>100</v>
      </c>
      <c r="Z172" s="83">
        <v>100</v>
      </c>
      <c r="AA172" s="83">
        <v>100</v>
      </c>
      <c r="AB172" s="83">
        <v>100</v>
      </c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</row>
    <row r="173" spans="1:40" x14ac:dyDescent="0.15">
      <c r="B173" s="158"/>
      <c r="C173" s="159"/>
      <c r="D173" s="33" t="s">
        <v>7</v>
      </c>
      <c r="E173" s="83" t="s">
        <v>168</v>
      </c>
      <c r="F173" s="83" t="s">
        <v>168</v>
      </c>
      <c r="G173" s="83" t="s">
        <v>168</v>
      </c>
      <c r="H173" s="83" t="s">
        <v>139</v>
      </c>
      <c r="I173" s="83" t="s">
        <v>168</v>
      </c>
      <c r="J173" s="83" t="s">
        <v>168</v>
      </c>
      <c r="K173" s="83" t="s">
        <v>168</v>
      </c>
      <c r="L173" s="83" t="s">
        <v>140</v>
      </c>
      <c r="M173" s="83" t="s">
        <v>168</v>
      </c>
      <c r="N173" s="83" t="s">
        <v>139</v>
      </c>
      <c r="O173" s="83" t="s">
        <v>168</v>
      </c>
      <c r="P173" s="83" t="s">
        <v>168</v>
      </c>
      <c r="Q173" s="83" t="s">
        <v>168</v>
      </c>
      <c r="R173" s="83" t="s">
        <v>168</v>
      </c>
      <c r="S173" s="83" t="s">
        <v>139</v>
      </c>
      <c r="T173" s="83" t="s">
        <v>168</v>
      </c>
      <c r="U173" s="83" t="s">
        <v>168</v>
      </c>
      <c r="V173" s="83" t="s">
        <v>168</v>
      </c>
      <c r="W173" s="83" t="s">
        <v>168</v>
      </c>
      <c r="X173" s="83" t="s">
        <v>168</v>
      </c>
      <c r="Y173" s="83" t="s">
        <v>168</v>
      </c>
      <c r="Z173" s="83" t="s">
        <v>168</v>
      </c>
      <c r="AA173" s="83" t="s">
        <v>168</v>
      </c>
      <c r="AB173" s="83" t="s">
        <v>168</v>
      </c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</row>
    <row r="174" spans="1:40" x14ac:dyDescent="0.15">
      <c r="A174" s="31" t="s">
        <v>82</v>
      </c>
      <c r="B174" s="160" t="s">
        <v>24</v>
      </c>
      <c r="C174" s="161"/>
      <c r="D174" s="109" t="s">
        <v>92</v>
      </c>
      <c r="E174" s="110">
        <v>11</v>
      </c>
      <c r="F174" s="110">
        <v>22</v>
      </c>
      <c r="G174" s="110">
        <v>26</v>
      </c>
      <c r="H174" s="110">
        <v>23</v>
      </c>
      <c r="I174" s="110">
        <v>20</v>
      </c>
      <c r="J174" s="110">
        <v>22</v>
      </c>
      <c r="K174" s="110">
        <v>15</v>
      </c>
      <c r="L174" s="110">
        <v>18</v>
      </c>
      <c r="M174" s="110">
        <v>27</v>
      </c>
      <c r="N174" s="110">
        <v>25</v>
      </c>
      <c r="O174" s="110">
        <v>21</v>
      </c>
      <c r="P174" s="110">
        <v>24</v>
      </c>
      <c r="Q174" s="110">
        <v>23</v>
      </c>
      <c r="R174" s="110">
        <v>17</v>
      </c>
      <c r="S174" s="110">
        <v>21</v>
      </c>
      <c r="T174" s="110">
        <v>18</v>
      </c>
      <c r="U174" s="110">
        <v>17</v>
      </c>
      <c r="V174" s="110">
        <v>9</v>
      </c>
      <c r="W174" s="110">
        <v>8</v>
      </c>
      <c r="X174" s="110">
        <v>8</v>
      </c>
      <c r="Y174" s="110">
        <v>9</v>
      </c>
      <c r="Z174" s="110">
        <v>7</v>
      </c>
      <c r="AA174" s="110">
        <v>12</v>
      </c>
      <c r="AB174" s="110">
        <v>6</v>
      </c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</row>
    <row r="175" spans="1:40" x14ac:dyDescent="0.15">
      <c r="B175" s="162"/>
      <c r="C175" s="163"/>
      <c r="D175" s="109" t="s">
        <v>2</v>
      </c>
      <c r="E175" s="110">
        <v>11</v>
      </c>
      <c r="F175" s="110">
        <v>22</v>
      </c>
      <c r="G175" s="110">
        <v>26</v>
      </c>
      <c r="H175" s="110">
        <v>23</v>
      </c>
      <c r="I175" s="110">
        <v>20</v>
      </c>
      <c r="J175" s="110">
        <v>22</v>
      </c>
      <c r="K175" s="110">
        <v>15</v>
      </c>
      <c r="L175" s="110">
        <v>18</v>
      </c>
      <c r="M175" s="110">
        <v>27</v>
      </c>
      <c r="N175" s="110">
        <v>24</v>
      </c>
      <c r="O175" s="110">
        <v>21</v>
      </c>
      <c r="P175" s="110">
        <v>24</v>
      </c>
      <c r="Q175" s="110">
        <v>23</v>
      </c>
      <c r="R175" s="110">
        <v>17</v>
      </c>
      <c r="S175" s="110">
        <v>21</v>
      </c>
      <c r="T175" s="110">
        <v>18</v>
      </c>
      <c r="U175" s="110">
        <v>17</v>
      </c>
      <c r="V175" s="110">
        <v>9</v>
      </c>
      <c r="W175" s="110">
        <v>8</v>
      </c>
      <c r="X175" s="110">
        <v>8</v>
      </c>
      <c r="Y175" s="110">
        <v>9</v>
      </c>
      <c r="Z175" s="110">
        <v>7</v>
      </c>
      <c r="AA175" s="110">
        <v>12</v>
      </c>
      <c r="AB175" s="110">
        <v>6</v>
      </c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</row>
    <row r="176" spans="1:40" x14ac:dyDescent="0.15">
      <c r="B176" s="162"/>
      <c r="C176" s="163"/>
      <c r="D176" s="109" t="s">
        <v>3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10">
        <v>0</v>
      </c>
      <c r="L176" s="110">
        <v>0</v>
      </c>
      <c r="M176" s="110">
        <v>0</v>
      </c>
      <c r="N176" s="110">
        <v>0.04</v>
      </c>
      <c r="O176" s="110">
        <v>0</v>
      </c>
      <c r="P176" s="110">
        <v>0</v>
      </c>
      <c r="Q176" s="110">
        <v>0</v>
      </c>
      <c r="R176" s="110">
        <v>0</v>
      </c>
      <c r="S176" s="110">
        <v>0</v>
      </c>
      <c r="T176" s="110">
        <v>0</v>
      </c>
      <c r="U176" s="110">
        <v>0</v>
      </c>
      <c r="V176" s="110">
        <v>0</v>
      </c>
      <c r="W176" s="110">
        <v>0</v>
      </c>
      <c r="X176" s="110">
        <v>0</v>
      </c>
      <c r="Y176" s="110">
        <v>0</v>
      </c>
      <c r="Z176" s="110">
        <v>0</v>
      </c>
      <c r="AA176" s="110">
        <v>0</v>
      </c>
      <c r="AB176" s="110">
        <v>0</v>
      </c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</row>
    <row r="177" spans="1:40" x14ac:dyDescent="0.15">
      <c r="B177" s="162"/>
      <c r="C177" s="163"/>
      <c r="D177" s="111" t="s">
        <v>97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10">
        <v>0</v>
      </c>
      <c r="L177" s="110">
        <v>0</v>
      </c>
      <c r="M177" s="110">
        <v>0</v>
      </c>
      <c r="N177" s="110">
        <v>0</v>
      </c>
      <c r="O177" s="110">
        <v>0</v>
      </c>
      <c r="P177" s="110">
        <v>0</v>
      </c>
      <c r="Q177" s="110">
        <v>0</v>
      </c>
      <c r="R177" s="110">
        <v>0</v>
      </c>
      <c r="S177" s="110">
        <v>0</v>
      </c>
      <c r="T177" s="110">
        <v>0</v>
      </c>
      <c r="U177" s="110">
        <v>0</v>
      </c>
      <c r="V177" s="110">
        <v>0</v>
      </c>
      <c r="W177" s="110">
        <v>0</v>
      </c>
      <c r="X177" s="110">
        <v>0</v>
      </c>
      <c r="Y177" s="110">
        <v>0</v>
      </c>
      <c r="Z177" s="110">
        <v>0</v>
      </c>
      <c r="AA177" s="110">
        <v>0</v>
      </c>
      <c r="AB177" s="110">
        <v>0</v>
      </c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</row>
    <row r="178" spans="1:40" x14ac:dyDescent="0.15">
      <c r="B178" s="162"/>
      <c r="C178" s="163"/>
      <c r="D178" s="111" t="s">
        <v>99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10">
        <v>0</v>
      </c>
      <c r="L178" s="110">
        <v>0</v>
      </c>
      <c r="M178" s="110">
        <v>0</v>
      </c>
      <c r="N178" s="110">
        <v>1</v>
      </c>
      <c r="O178" s="110">
        <v>0</v>
      </c>
      <c r="P178" s="110">
        <v>0</v>
      </c>
      <c r="Q178" s="110">
        <v>0</v>
      </c>
      <c r="R178" s="110">
        <v>0</v>
      </c>
      <c r="S178" s="110">
        <v>0</v>
      </c>
      <c r="T178" s="110">
        <v>0</v>
      </c>
      <c r="U178" s="110">
        <v>0</v>
      </c>
      <c r="V178" s="110">
        <v>0</v>
      </c>
      <c r="W178" s="110">
        <v>0</v>
      </c>
      <c r="X178" s="110">
        <v>0</v>
      </c>
      <c r="Y178" s="110">
        <v>0</v>
      </c>
      <c r="Z178" s="110">
        <v>0</v>
      </c>
      <c r="AA178" s="110">
        <v>0</v>
      </c>
      <c r="AB178" s="110">
        <v>0</v>
      </c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</row>
    <row r="179" spans="1:40" x14ac:dyDescent="0.15">
      <c r="B179" s="162"/>
      <c r="C179" s="163"/>
      <c r="D179" s="109" t="s">
        <v>4</v>
      </c>
      <c r="E179" s="110">
        <v>0</v>
      </c>
      <c r="F179" s="110">
        <v>0</v>
      </c>
      <c r="G179" s="110">
        <v>0</v>
      </c>
      <c r="H179" s="110">
        <v>0</v>
      </c>
      <c r="I179" s="110">
        <v>0</v>
      </c>
      <c r="J179" s="110">
        <v>0</v>
      </c>
      <c r="K179" s="110">
        <v>0</v>
      </c>
      <c r="L179" s="110">
        <v>0</v>
      </c>
      <c r="M179" s="110">
        <v>0</v>
      </c>
      <c r="N179" s="110">
        <v>0</v>
      </c>
      <c r="O179" s="110">
        <v>0</v>
      </c>
      <c r="P179" s="110">
        <v>0</v>
      </c>
      <c r="Q179" s="110">
        <v>0</v>
      </c>
      <c r="R179" s="110">
        <v>0</v>
      </c>
      <c r="S179" s="110">
        <v>0</v>
      </c>
      <c r="T179" s="110">
        <v>0</v>
      </c>
      <c r="U179" s="110">
        <v>0</v>
      </c>
      <c r="V179" s="110">
        <v>0</v>
      </c>
      <c r="W179" s="110">
        <v>0</v>
      </c>
      <c r="X179" s="110">
        <v>0</v>
      </c>
      <c r="Y179" s="110">
        <v>0</v>
      </c>
      <c r="Z179" s="110">
        <v>0</v>
      </c>
      <c r="AA179" s="110">
        <v>0</v>
      </c>
      <c r="AB179" s="110">
        <v>0</v>
      </c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</row>
    <row r="180" spans="1:40" x14ac:dyDescent="0.15">
      <c r="B180" s="162"/>
      <c r="C180" s="163"/>
      <c r="D180" s="109" t="s">
        <v>5</v>
      </c>
      <c r="E180" s="110">
        <v>0</v>
      </c>
      <c r="F180" s="110">
        <v>0</v>
      </c>
      <c r="G180" s="110">
        <v>0</v>
      </c>
      <c r="H180" s="110">
        <v>0</v>
      </c>
      <c r="I180" s="110">
        <v>0</v>
      </c>
      <c r="J180" s="110">
        <v>0</v>
      </c>
      <c r="K180" s="110">
        <v>0</v>
      </c>
      <c r="L180" s="110">
        <v>0</v>
      </c>
      <c r="M180" s="110">
        <v>0</v>
      </c>
      <c r="N180" s="110">
        <v>4</v>
      </c>
      <c r="O180" s="110">
        <v>0</v>
      </c>
      <c r="P180" s="110">
        <v>0</v>
      </c>
      <c r="Q180" s="110">
        <v>0</v>
      </c>
      <c r="R180" s="110">
        <v>0</v>
      </c>
      <c r="S180" s="110">
        <v>0</v>
      </c>
      <c r="T180" s="110">
        <v>0</v>
      </c>
      <c r="U180" s="110">
        <v>0</v>
      </c>
      <c r="V180" s="110">
        <v>0</v>
      </c>
      <c r="W180" s="110">
        <v>0</v>
      </c>
      <c r="X180" s="110">
        <v>0</v>
      </c>
      <c r="Y180" s="110">
        <v>0</v>
      </c>
      <c r="Z180" s="110">
        <v>0</v>
      </c>
      <c r="AA180" s="110">
        <v>0</v>
      </c>
      <c r="AB180" s="110">
        <v>0</v>
      </c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</row>
    <row r="181" spans="1:40" x14ac:dyDescent="0.15">
      <c r="B181" s="162"/>
      <c r="C181" s="163"/>
      <c r="D181" s="109" t="s">
        <v>6</v>
      </c>
      <c r="E181" s="110">
        <v>100</v>
      </c>
      <c r="F181" s="110">
        <v>100</v>
      </c>
      <c r="G181" s="110">
        <v>100</v>
      </c>
      <c r="H181" s="110">
        <v>100</v>
      </c>
      <c r="I181" s="110">
        <v>100</v>
      </c>
      <c r="J181" s="110">
        <v>100</v>
      </c>
      <c r="K181" s="110">
        <v>100</v>
      </c>
      <c r="L181" s="110">
        <v>100</v>
      </c>
      <c r="M181" s="110">
        <v>100</v>
      </c>
      <c r="N181" s="110">
        <v>92</v>
      </c>
      <c r="O181" s="110">
        <v>100</v>
      </c>
      <c r="P181" s="110">
        <v>100</v>
      </c>
      <c r="Q181" s="110">
        <v>100</v>
      </c>
      <c r="R181" s="110">
        <v>100</v>
      </c>
      <c r="S181" s="110">
        <v>100</v>
      </c>
      <c r="T181" s="110">
        <v>100</v>
      </c>
      <c r="U181" s="110">
        <v>100</v>
      </c>
      <c r="V181" s="110">
        <v>100</v>
      </c>
      <c r="W181" s="110">
        <v>100</v>
      </c>
      <c r="X181" s="110">
        <v>100</v>
      </c>
      <c r="Y181" s="110">
        <v>100</v>
      </c>
      <c r="Z181" s="110">
        <v>100</v>
      </c>
      <c r="AA181" s="110">
        <v>100</v>
      </c>
      <c r="AB181" s="110">
        <v>100</v>
      </c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</row>
    <row r="182" spans="1:40" x14ac:dyDescent="0.15">
      <c r="B182" s="164"/>
      <c r="C182" s="165"/>
      <c r="D182" s="109" t="s">
        <v>7</v>
      </c>
      <c r="E182" s="110" t="s">
        <v>168</v>
      </c>
      <c r="F182" s="110" t="s">
        <v>168</v>
      </c>
      <c r="G182" s="110" t="s">
        <v>168</v>
      </c>
      <c r="H182" s="110" t="s">
        <v>168</v>
      </c>
      <c r="I182" s="110" t="s">
        <v>168</v>
      </c>
      <c r="J182" s="110" t="s">
        <v>168</v>
      </c>
      <c r="K182" s="110" t="s">
        <v>168</v>
      </c>
      <c r="L182" s="110" t="s">
        <v>168</v>
      </c>
      <c r="M182" s="110" t="s">
        <v>168</v>
      </c>
      <c r="N182" s="110" t="s">
        <v>139</v>
      </c>
      <c r="O182" s="110" t="s">
        <v>168</v>
      </c>
      <c r="P182" s="110" t="s">
        <v>168</v>
      </c>
      <c r="Q182" s="110" t="s">
        <v>168</v>
      </c>
      <c r="R182" s="110" t="s">
        <v>168</v>
      </c>
      <c r="S182" s="110" t="s">
        <v>168</v>
      </c>
      <c r="T182" s="110" t="s">
        <v>168</v>
      </c>
      <c r="U182" s="110" t="s">
        <v>168</v>
      </c>
      <c r="V182" s="110" t="s">
        <v>168</v>
      </c>
      <c r="W182" s="110" t="s">
        <v>168</v>
      </c>
      <c r="X182" s="110" t="s">
        <v>168</v>
      </c>
      <c r="Y182" s="110" t="s">
        <v>168</v>
      </c>
      <c r="Z182" s="110" t="s">
        <v>168</v>
      </c>
      <c r="AA182" s="110" t="s">
        <v>168</v>
      </c>
      <c r="AB182" s="110" t="s">
        <v>168</v>
      </c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</row>
    <row r="183" spans="1:40" x14ac:dyDescent="0.15">
      <c r="A183" s="31" t="s">
        <v>56</v>
      </c>
      <c r="B183" s="154" t="s">
        <v>25</v>
      </c>
      <c r="C183" s="155"/>
      <c r="D183" s="33" t="s">
        <v>93</v>
      </c>
      <c r="E183" s="83">
        <v>66</v>
      </c>
      <c r="F183" s="83">
        <v>48</v>
      </c>
      <c r="G183" s="83">
        <v>74</v>
      </c>
      <c r="H183" s="83">
        <v>79</v>
      </c>
      <c r="I183" s="83">
        <v>60</v>
      </c>
      <c r="J183" s="83">
        <v>92</v>
      </c>
      <c r="K183" s="83">
        <v>69</v>
      </c>
      <c r="L183" s="83">
        <v>83</v>
      </c>
      <c r="M183" s="83">
        <v>113</v>
      </c>
      <c r="N183" s="83">
        <v>118</v>
      </c>
      <c r="O183" s="83">
        <v>55</v>
      </c>
      <c r="P183" s="83">
        <v>88</v>
      </c>
      <c r="Q183" s="83">
        <v>114</v>
      </c>
      <c r="R183" s="83">
        <v>88</v>
      </c>
      <c r="S183" s="83">
        <v>82</v>
      </c>
      <c r="T183" s="83">
        <v>88</v>
      </c>
      <c r="U183" s="83">
        <v>95</v>
      </c>
      <c r="V183" s="83">
        <v>85</v>
      </c>
      <c r="W183" s="83">
        <v>62</v>
      </c>
      <c r="X183" s="83">
        <v>45</v>
      </c>
      <c r="Y183" s="83">
        <v>70</v>
      </c>
      <c r="Z183" s="83">
        <v>79</v>
      </c>
      <c r="AA183" s="83">
        <v>65</v>
      </c>
      <c r="AB183" s="83">
        <v>40</v>
      </c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</row>
    <row r="184" spans="1:40" x14ac:dyDescent="0.15">
      <c r="B184" s="156"/>
      <c r="C184" s="157"/>
      <c r="D184" s="33" t="s">
        <v>2</v>
      </c>
      <c r="E184" s="83">
        <v>66</v>
      </c>
      <c r="F184" s="83">
        <v>48</v>
      </c>
      <c r="G184" s="83">
        <v>74</v>
      </c>
      <c r="H184" s="83">
        <v>78</v>
      </c>
      <c r="I184" s="83">
        <v>60</v>
      </c>
      <c r="J184" s="83">
        <v>91</v>
      </c>
      <c r="K184" s="83">
        <v>69</v>
      </c>
      <c r="L184" s="83">
        <v>83</v>
      </c>
      <c r="M184" s="83">
        <v>112</v>
      </c>
      <c r="N184" s="83">
        <v>118</v>
      </c>
      <c r="O184" s="83">
        <v>54</v>
      </c>
      <c r="P184" s="83">
        <v>88</v>
      </c>
      <c r="Q184" s="83">
        <v>114</v>
      </c>
      <c r="R184" s="83">
        <v>88</v>
      </c>
      <c r="S184" s="83">
        <v>82</v>
      </c>
      <c r="T184" s="83">
        <v>88</v>
      </c>
      <c r="U184" s="83">
        <v>94</v>
      </c>
      <c r="V184" s="83">
        <v>85</v>
      </c>
      <c r="W184" s="83">
        <v>60</v>
      </c>
      <c r="X184" s="83">
        <v>44</v>
      </c>
      <c r="Y184" s="83">
        <v>68</v>
      </c>
      <c r="Z184" s="83">
        <v>77</v>
      </c>
      <c r="AA184" s="83">
        <v>65</v>
      </c>
      <c r="AB184" s="83">
        <v>40</v>
      </c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</row>
    <row r="185" spans="1:40" x14ac:dyDescent="0.15">
      <c r="B185" s="156"/>
      <c r="C185" s="157"/>
      <c r="D185" s="33" t="s">
        <v>3</v>
      </c>
      <c r="E185" s="83">
        <v>0</v>
      </c>
      <c r="F185" s="83">
        <v>0</v>
      </c>
      <c r="G185" s="83">
        <v>0</v>
      </c>
      <c r="H185" s="83">
        <v>1.2658227848101266E-2</v>
      </c>
      <c r="I185" s="83">
        <v>0</v>
      </c>
      <c r="J185" s="83">
        <v>1.0869565217391304E-2</v>
      </c>
      <c r="K185" s="83">
        <v>0</v>
      </c>
      <c r="L185" s="83">
        <v>0</v>
      </c>
      <c r="M185" s="83">
        <v>8.8495575221238937E-3</v>
      </c>
      <c r="N185" s="83">
        <v>0</v>
      </c>
      <c r="O185" s="83">
        <v>1.8181818181818181E-2</v>
      </c>
      <c r="P185" s="83">
        <v>0</v>
      </c>
      <c r="Q185" s="83">
        <v>0</v>
      </c>
      <c r="R185" s="83">
        <v>0</v>
      </c>
      <c r="S185" s="83">
        <v>0</v>
      </c>
      <c r="T185" s="83">
        <v>0</v>
      </c>
      <c r="U185" s="83">
        <v>1.0526315789473684E-2</v>
      </c>
      <c r="V185" s="83">
        <v>0</v>
      </c>
      <c r="W185" s="83">
        <v>3.2258064516129031E-2</v>
      </c>
      <c r="X185" s="83">
        <v>2.2222222222222223E-2</v>
      </c>
      <c r="Y185" s="83">
        <v>2.8571428571428571E-2</v>
      </c>
      <c r="Z185" s="83">
        <v>2.5316455696202531E-2</v>
      </c>
      <c r="AA185" s="83">
        <v>0</v>
      </c>
      <c r="AB185" s="83">
        <v>0</v>
      </c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</row>
    <row r="186" spans="1:40" x14ac:dyDescent="0.15">
      <c r="B186" s="156"/>
      <c r="C186" s="157"/>
      <c r="D186" s="34" t="s">
        <v>96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1</v>
      </c>
      <c r="K186" s="83">
        <v>0</v>
      </c>
      <c r="L186" s="83">
        <v>0</v>
      </c>
      <c r="M186" s="83">
        <v>1</v>
      </c>
      <c r="N186" s="83">
        <v>0</v>
      </c>
      <c r="O186" s="83">
        <v>1</v>
      </c>
      <c r="P186" s="83">
        <v>0</v>
      </c>
      <c r="Q186" s="83">
        <v>0</v>
      </c>
      <c r="R186" s="83">
        <v>0</v>
      </c>
      <c r="S186" s="83">
        <v>0</v>
      </c>
      <c r="T186" s="83">
        <v>0</v>
      </c>
      <c r="U186" s="83">
        <v>0</v>
      </c>
      <c r="V186" s="83">
        <v>0</v>
      </c>
      <c r="W186" s="83">
        <v>0</v>
      </c>
      <c r="X186" s="83">
        <v>1</v>
      </c>
      <c r="Y186" s="83">
        <v>0</v>
      </c>
      <c r="Z186" s="83">
        <v>2</v>
      </c>
      <c r="AA186" s="83">
        <v>0</v>
      </c>
      <c r="AB186" s="83">
        <v>0</v>
      </c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</row>
    <row r="187" spans="1:40" x14ac:dyDescent="0.15">
      <c r="B187" s="156"/>
      <c r="C187" s="157"/>
      <c r="D187" s="34" t="s">
        <v>99</v>
      </c>
      <c r="E187" s="83">
        <v>0</v>
      </c>
      <c r="F187" s="83">
        <v>0</v>
      </c>
      <c r="G187" s="83">
        <v>0</v>
      </c>
      <c r="H187" s="83">
        <v>1</v>
      </c>
      <c r="I187" s="83">
        <v>0</v>
      </c>
      <c r="J187" s="83">
        <v>0</v>
      </c>
      <c r="K187" s="83">
        <v>0</v>
      </c>
      <c r="L187" s="83">
        <v>0</v>
      </c>
      <c r="M187" s="83">
        <v>0</v>
      </c>
      <c r="N187" s="83">
        <v>0</v>
      </c>
      <c r="O187" s="83">
        <v>0</v>
      </c>
      <c r="P187" s="83">
        <v>0</v>
      </c>
      <c r="Q187" s="83">
        <v>0</v>
      </c>
      <c r="R187" s="83">
        <v>0</v>
      </c>
      <c r="S187" s="83">
        <v>0</v>
      </c>
      <c r="T187" s="83">
        <v>0</v>
      </c>
      <c r="U187" s="83">
        <v>1</v>
      </c>
      <c r="V187" s="83">
        <v>0</v>
      </c>
      <c r="W187" s="83">
        <v>2</v>
      </c>
      <c r="X187" s="83">
        <v>0</v>
      </c>
      <c r="Y187" s="83">
        <v>2</v>
      </c>
      <c r="Z187" s="83">
        <v>0</v>
      </c>
      <c r="AA187" s="83">
        <v>0</v>
      </c>
      <c r="AB187" s="83">
        <v>0</v>
      </c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</row>
    <row r="188" spans="1:40" x14ac:dyDescent="0.15">
      <c r="B188" s="156"/>
      <c r="C188" s="157"/>
      <c r="D188" s="33" t="s">
        <v>4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-4</v>
      </c>
      <c r="K188" s="83">
        <v>0</v>
      </c>
      <c r="L188" s="83">
        <v>0</v>
      </c>
      <c r="M188" s="83">
        <v>-4</v>
      </c>
      <c r="N188" s="83">
        <v>0</v>
      </c>
      <c r="O188" s="83">
        <v>-4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-4</v>
      </c>
      <c r="Y188" s="83">
        <v>0</v>
      </c>
      <c r="Z188" s="83">
        <v>-8</v>
      </c>
      <c r="AA188" s="83">
        <v>0</v>
      </c>
      <c r="AB188" s="83">
        <v>0</v>
      </c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</row>
    <row r="189" spans="1:40" x14ac:dyDescent="0.15">
      <c r="B189" s="156"/>
      <c r="C189" s="157"/>
      <c r="D189" s="33" t="s">
        <v>5</v>
      </c>
      <c r="E189" s="83">
        <v>0</v>
      </c>
      <c r="F189" s="83">
        <v>0</v>
      </c>
      <c r="G189" s="83">
        <v>0</v>
      </c>
      <c r="H189" s="83">
        <v>4</v>
      </c>
      <c r="I189" s="83">
        <v>0</v>
      </c>
      <c r="J189" s="83">
        <v>0</v>
      </c>
      <c r="K189" s="83">
        <v>0</v>
      </c>
      <c r="L189" s="83">
        <v>0</v>
      </c>
      <c r="M189" s="83">
        <v>0</v>
      </c>
      <c r="N189" s="83">
        <v>0</v>
      </c>
      <c r="O189" s="83">
        <v>0</v>
      </c>
      <c r="P189" s="83">
        <v>0</v>
      </c>
      <c r="Q189" s="83">
        <v>0</v>
      </c>
      <c r="R189" s="83">
        <v>0</v>
      </c>
      <c r="S189" s="83">
        <v>0</v>
      </c>
      <c r="T189" s="83">
        <v>0</v>
      </c>
      <c r="U189" s="83">
        <v>4</v>
      </c>
      <c r="V189" s="83">
        <v>0</v>
      </c>
      <c r="W189" s="83">
        <v>8</v>
      </c>
      <c r="X189" s="83">
        <v>0</v>
      </c>
      <c r="Y189" s="83">
        <v>8</v>
      </c>
      <c r="Z189" s="83">
        <v>0</v>
      </c>
      <c r="AA189" s="83">
        <v>0</v>
      </c>
      <c r="AB189" s="83">
        <v>0</v>
      </c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</row>
    <row r="190" spans="1:40" x14ac:dyDescent="0.15">
      <c r="B190" s="156"/>
      <c r="C190" s="157"/>
      <c r="D190" s="33" t="s">
        <v>6</v>
      </c>
      <c r="E190" s="83">
        <v>100</v>
      </c>
      <c r="F190" s="83">
        <v>100</v>
      </c>
      <c r="G190" s="83">
        <v>100</v>
      </c>
      <c r="H190" s="83">
        <v>94.7</v>
      </c>
      <c r="I190" s="83">
        <v>100</v>
      </c>
      <c r="J190" s="83">
        <v>92.9</v>
      </c>
      <c r="K190" s="83">
        <v>100</v>
      </c>
      <c r="L190" s="83">
        <v>100</v>
      </c>
      <c r="M190" s="83">
        <v>93.1</v>
      </c>
      <c r="N190" s="83">
        <v>100</v>
      </c>
      <c r="O190" s="83">
        <v>92.2</v>
      </c>
      <c r="P190" s="83">
        <v>100</v>
      </c>
      <c r="Q190" s="83">
        <v>100</v>
      </c>
      <c r="R190" s="83">
        <v>100</v>
      </c>
      <c r="S190" s="83">
        <v>100</v>
      </c>
      <c r="T190" s="83">
        <v>100</v>
      </c>
      <c r="U190" s="83">
        <v>94.9</v>
      </c>
      <c r="V190" s="83">
        <v>100</v>
      </c>
      <c r="W190" s="83">
        <v>88.8</v>
      </c>
      <c r="X190" s="83">
        <v>91.8</v>
      </c>
      <c r="Y190" s="83">
        <v>89.1</v>
      </c>
      <c r="Z190" s="83">
        <v>85.5</v>
      </c>
      <c r="AA190" s="83">
        <v>100</v>
      </c>
      <c r="AB190" s="83">
        <v>100</v>
      </c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</row>
    <row r="191" spans="1:40" x14ac:dyDescent="0.15">
      <c r="B191" s="158"/>
      <c r="C191" s="159"/>
      <c r="D191" s="33" t="s">
        <v>7</v>
      </c>
      <c r="E191" s="83" t="s">
        <v>168</v>
      </c>
      <c r="F191" s="83" t="s">
        <v>168</v>
      </c>
      <c r="G191" s="83" t="s">
        <v>168</v>
      </c>
      <c r="H191" s="83" t="s">
        <v>139</v>
      </c>
      <c r="I191" s="83" t="s">
        <v>168</v>
      </c>
      <c r="J191" s="83" t="s">
        <v>139</v>
      </c>
      <c r="K191" s="83" t="s">
        <v>168</v>
      </c>
      <c r="L191" s="83" t="s">
        <v>168</v>
      </c>
      <c r="M191" s="83" t="s">
        <v>139</v>
      </c>
      <c r="N191" s="83" t="s">
        <v>168</v>
      </c>
      <c r="O191" s="83" t="s">
        <v>139</v>
      </c>
      <c r="P191" s="83" t="s">
        <v>168</v>
      </c>
      <c r="Q191" s="83" t="s">
        <v>168</v>
      </c>
      <c r="R191" s="83" t="s">
        <v>168</v>
      </c>
      <c r="S191" s="83" t="s">
        <v>168</v>
      </c>
      <c r="T191" s="83" t="s">
        <v>168</v>
      </c>
      <c r="U191" s="83" t="s">
        <v>139</v>
      </c>
      <c r="V191" s="83" t="s">
        <v>168</v>
      </c>
      <c r="W191" s="83" t="s">
        <v>139</v>
      </c>
      <c r="X191" s="83" t="s">
        <v>139</v>
      </c>
      <c r="Y191" s="83" t="s">
        <v>139</v>
      </c>
      <c r="Z191" s="83" t="s">
        <v>139</v>
      </c>
      <c r="AA191" s="83" t="s">
        <v>168</v>
      </c>
      <c r="AB191" s="83" t="s">
        <v>168</v>
      </c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</row>
    <row r="192" spans="1:40" x14ac:dyDescent="0.15">
      <c r="A192" s="31" t="s">
        <v>57</v>
      </c>
      <c r="B192" s="160" t="s">
        <v>26</v>
      </c>
      <c r="C192" s="161"/>
      <c r="D192" s="109" t="s">
        <v>93</v>
      </c>
      <c r="E192" s="110">
        <v>16</v>
      </c>
      <c r="F192" s="110">
        <v>27</v>
      </c>
      <c r="G192" s="110">
        <v>30</v>
      </c>
      <c r="H192" s="110">
        <v>48</v>
      </c>
      <c r="I192" s="110">
        <v>19</v>
      </c>
      <c r="J192" s="110">
        <v>33</v>
      </c>
      <c r="K192" s="110">
        <v>23</v>
      </c>
      <c r="L192" s="110">
        <v>27</v>
      </c>
      <c r="M192" s="110">
        <v>40</v>
      </c>
      <c r="N192" s="110">
        <v>56</v>
      </c>
      <c r="O192" s="110">
        <v>30</v>
      </c>
      <c r="P192" s="110">
        <v>27</v>
      </c>
      <c r="Q192" s="110">
        <v>37</v>
      </c>
      <c r="R192" s="110">
        <v>36</v>
      </c>
      <c r="S192" s="110">
        <v>39</v>
      </c>
      <c r="T192" s="110">
        <v>40</v>
      </c>
      <c r="U192" s="110">
        <v>34</v>
      </c>
      <c r="V192" s="110">
        <v>38</v>
      </c>
      <c r="W192" s="110">
        <v>36</v>
      </c>
      <c r="X192" s="110">
        <v>46</v>
      </c>
      <c r="Y192" s="110">
        <v>47</v>
      </c>
      <c r="Z192" s="110">
        <v>48</v>
      </c>
      <c r="AA192" s="110">
        <v>28</v>
      </c>
      <c r="AB192" s="110">
        <v>31</v>
      </c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</row>
    <row r="193" spans="1:40" x14ac:dyDescent="0.15">
      <c r="B193" s="162"/>
      <c r="C193" s="163"/>
      <c r="D193" s="109" t="s">
        <v>2</v>
      </c>
      <c r="E193" s="110">
        <v>16</v>
      </c>
      <c r="F193" s="110">
        <v>27</v>
      </c>
      <c r="G193" s="110">
        <v>30</v>
      </c>
      <c r="H193" s="110">
        <v>48</v>
      </c>
      <c r="I193" s="110">
        <v>19</v>
      </c>
      <c r="J193" s="110">
        <v>33</v>
      </c>
      <c r="K193" s="110">
        <v>23</v>
      </c>
      <c r="L193" s="110">
        <v>27</v>
      </c>
      <c r="M193" s="110">
        <v>40</v>
      </c>
      <c r="N193" s="110">
        <v>56</v>
      </c>
      <c r="O193" s="110">
        <v>30</v>
      </c>
      <c r="P193" s="110">
        <v>27</v>
      </c>
      <c r="Q193" s="110">
        <v>37</v>
      </c>
      <c r="R193" s="110">
        <v>36</v>
      </c>
      <c r="S193" s="110">
        <v>39</v>
      </c>
      <c r="T193" s="110">
        <v>40</v>
      </c>
      <c r="U193" s="110">
        <v>34</v>
      </c>
      <c r="V193" s="110">
        <v>38</v>
      </c>
      <c r="W193" s="110">
        <v>36</v>
      </c>
      <c r="X193" s="110">
        <v>46</v>
      </c>
      <c r="Y193" s="110">
        <v>47</v>
      </c>
      <c r="Z193" s="110">
        <v>48</v>
      </c>
      <c r="AA193" s="110">
        <v>28</v>
      </c>
      <c r="AB193" s="110">
        <v>31</v>
      </c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</row>
    <row r="194" spans="1:40" x14ac:dyDescent="0.15">
      <c r="B194" s="162"/>
      <c r="C194" s="163"/>
      <c r="D194" s="109" t="s">
        <v>3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10">
        <v>0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0</v>
      </c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</row>
    <row r="195" spans="1:40" x14ac:dyDescent="0.15">
      <c r="B195" s="162"/>
      <c r="C195" s="163"/>
      <c r="D195" s="111" t="s">
        <v>96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0</v>
      </c>
      <c r="O195" s="110">
        <v>0</v>
      </c>
      <c r="P195" s="110">
        <v>0</v>
      </c>
      <c r="Q195" s="110">
        <v>0</v>
      </c>
      <c r="R195" s="110">
        <v>0</v>
      </c>
      <c r="S195" s="110">
        <v>0</v>
      </c>
      <c r="T195" s="110">
        <v>0</v>
      </c>
      <c r="U195" s="110">
        <v>0</v>
      </c>
      <c r="V195" s="110">
        <v>0</v>
      </c>
      <c r="W195" s="110">
        <v>0</v>
      </c>
      <c r="X195" s="110">
        <v>0</v>
      </c>
      <c r="Y195" s="110">
        <v>0</v>
      </c>
      <c r="Z195" s="110">
        <v>0</v>
      </c>
      <c r="AA195" s="110">
        <v>0</v>
      </c>
      <c r="AB195" s="110">
        <v>0</v>
      </c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</row>
    <row r="196" spans="1:40" x14ac:dyDescent="0.15">
      <c r="B196" s="162"/>
      <c r="C196" s="163"/>
      <c r="D196" s="111" t="s">
        <v>99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10">
        <v>0</v>
      </c>
      <c r="L196" s="110">
        <v>0</v>
      </c>
      <c r="M196" s="110">
        <v>0</v>
      </c>
      <c r="N196" s="110">
        <v>0</v>
      </c>
      <c r="O196" s="110">
        <v>0</v>
      </c>
      <c r="P196" s="110">
        <v>0</v>
      </c>
      <c r="Q196" s="110">
        <v>0</v>
      </c>
      <c r="R196" s="110">
        <v>0</v>
      </c>
      <c r="S196" s="110">
        <v>0</v>
      </c>
      <c r="T196" s="110">
        <v>0</v>
      </c>
      <c r="U196" s="110">
        <v>0</v>
      </c>
      <c r="V196" s="110">
        <v>0</v>
      </c>
      <c r="W196" s="110">
        <v>0</v>
      </c>
      <c r="X196" s="110">
        <v>0</v>
      </c>
      <c r="Y196" s="110">
        <v>0</v>
      </c>
      <c r="Z196" s="110">
        <v>0</v>
      </c>
      <c r="AA196" s="110">
        <v>0</v>
      </c>
      <c r="AB196" s="110">
        <v>0</v>
      </c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</row>
    <row r="197" spans="1:40" x14ac:dyDescent="0.15">
      <c r="B197" s="162"/>
      <c r="C197" s="163"/>
      <c r="D197" s="109" t="s">
        <v>4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0</v>
      </c>
      <c r="K197" s="110">
        <v>0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0</v>
      </c>
      <c r="S197" s="110">
        <v>0</v>
      </c>
      <c r="T197" s="110">
        <v>0</v>
      </c>
      <c r="U197" s="110">
        <v>0</v>
      </c>
      <c r="V197" s="110">
        <v>0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</row>
    <row r="198" spans="1:40" x14ac:dyDescent="0.15">
      <c r="B198" s="162"/>
      <c r="C198" s="163"/>
      <c r="D198" s="109" t="s">
        <v>5</v>
      </c>
      <c r="E198" s="110">
        <v>0</v>
      </c>
      <c r="F198" s="110">
        <v>0</v>
      </c>
      <c r="G198" s="110">
        <v>0</v>
      </c>
      <c r="H198" s="110">
        <v>0</v>
      </c>
      <c r="I198" s="110">
        <v>0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0</v>
      </c>
      <c r="Q198" s="110">
        <v>0</v>
      </c>
      <c r="R198" s="110">
        <v>0</v>
      </c>
      <c r="S198" s="110">
        <v>0</v>
      </c>
      <c r="T198" s="110">
        <v>0</v>
      </c>
      <c r="U198" s="110">
        <v>0</v>
      </c>
      <c r="V198" s="110">
        <v>0</v>
      </c>
      <c r="W198" s="110">
        <v>0</v>
      </c>
      <c r="X198" s="110">
        <v>0</v>
      </c>
      <c r="Y198" s="110">
        <v>0</v>
      </c>
      <c r="Z198" s="110">
        <v>0</v>
      </c>
      <c r="AA198" s="110">
        <v>0</v>
      </c>
      <c r="AB198" s="110">
        <v>0</v>
      </c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</row>
    <row r="199" spans="1:40" x14ac:dyDescent="0.15">
      <c r="B199" s="162"/>
      <c r="C199" s="163"/>
      <c r="D199" s="109" t="s">
        <v>6</v>
      </c>
      <c r="E199" s="110">
        <v>100</v>
      </c>
      <c r="F199" s="110">
        <v>100</v>
      </c>
      <c r="G199" s="110">
        <v>100</v>
      </c>
      <c r="H199" s="110">
        <v>100</v>
      </c>
      <c r="I199" s="110">
        <v>100</v>
      </c>
      <c r="J199" s="110">
        <v>100</v>
      </c>
      <c r="K199" s="110">
        <v>100</v>
      </c>
      <c r="L199" s="110">
        <v>100</v>
      </c>
      <c r="M199" s="110">
        <v>100</v>
      </c>
      <c r="N199" s="110">
        <v>100</v>
      </c>
      <c r="O199" s="110">
        <v>100</v>
      </c>
      <c r="P199" s="110">
        <v>100</v>
      </c>
      <c r="Q199" s="110">
        <v>100</v>
      </c>
      <c r="R199" s="110">
        <v>100</v>
      </c>
      <c r="S199" s="110">
        <v>100</v>
      </c>
      <c r="T199" s="110">
        <v>100</v>
      </c>
      <c r="U199" s="110">
        <v>100</v>
      </c>
      <c r="V199" s="110">
        <v>100</v>
      </c>
      <c r="W199" s="110">
        <v>100</v>
      </c>
      <c r="X199" s="110">
        <v>100</v>
      </c>
      <c r="Y199" s="110">
        <v>100</v>
      </c>
      <c r="Z199" s="110">
        <v>100</v>
      </c>
      <c r="AA199" s="110">
        <v>100</v>
      </c>
      <c r="AB199" s="110">
        <v>100</v>
      </c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</row>
    <row r="200" spans="1:40" x14ac:dyDescent="0.15">
      <c r="B200" s="164"/>
      <c r="C200" s="165"/>
      <c r="D200" s="109" t="s">
        <v>7</v>
      </c>
      <c r="E200" s="110" t="s">
        <v>168</v>
      </c>
      <c r="F200" s="110" t="s">
        <v>168</v>
      </c>
      <c r="G200" s="110" t="s">
        <v>168</v>
      </c>
      <c r="H200" s="110" t="s">
        <v>168</v>
      </c>
      <c r="I200" s="110" t="s">
        <v>168</v>
      </c>
      <c r="J200" s="110" t="s">
        <v>168</v>
      </c>
      <c r="K200" s="110" t="s">
        <v>168</v>
      </c>
      <c r="L200" s="110" t="s">
        <v>168</v>
      </c>
      <c r="M200" s="110" t="s">
        <v>168</v>
      </c>
      <c r="N200" s="110" t="s">
        <v>168</v>
      </c>
      <c r="O200" s="110" t="s">
        <v>168</v>
      </c>
      <c r="P200" s="110" t="s">
        <v>168</v>
      </c>
      <c r="Q200" s="110" t="s">
        <v>168</v>
      </c>
      <c r="R200" s="110" t="s">
        <v>168</v>
      </c>
      <c r="S200" s="110" t="s">
        <v>168</v>
      </c>
      <c r="T200" s="110" t="s">
        <v>168</v>
      </c>
      <c r="U200" s="110" t="s">
        <v>168</v>
      </c>
      <c r="V200" s="110" t="s">
        <v>168</v>
      </c>
      <c r="W200" s="110" t="s">
        <v>168</v>
      </c>
      <c r="X200" s="110" t="s">
        <v>168</v>
      </c>
      <c r="Y200" s="110" t="s">
        <v>168</v>
      </c>
      <c r="Z200" s="110" t="s">
        <v>168</v>
      </c>
      <c r="AA200" s="110" t="s">
        <v>168</v>
      </c>
      <c r="AB200" s="110" t="s">
        <v>168</v>
      </c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</row>
    <row r="201" spans="1:40" x14ac:dyDescent="0.15">
      <c r="A201" s="31" t="s">
        <v>86</v>
      </c>
      <c r="B201" s="154" t="s">
        <v>27</v>
      </c>
      <c r="C201" s="155"/>
      <c r="D201" s="33" t="s">
        <v>93</v>
      </c>
      <c r="E201" s="83">
        <v>64</v>
      </c>
      <c r="F201" s="83">
        <v>46</v>
      </c>
      <c r="G201" s="83">
        <v>31</v>
      </c>
      <c r="H201" s="83">
        <v>30</v>
      </c>
      <c r="I201" s="83">
        <v>45</v>
      </c>
      <c r="J201" s="83">
        <v>46</v>
      </c>
      <c r="K201" s="83">
        <v>22</v>
      </c>
      <c r="L201" s="83">
        <v>41</v>
      </c>
      <c r="M201" s="83">
        <v>50</v>
      </c>
      <c r="N201" s="83">
        <v>44</v>
      </c>
      <c r="O201" s="83">
        <v>42</v>
      </c>
      <c r="P201" s="83">
        <v>27</v>
      </c>
      <c r="Q201" s="83">
        <v>36</v>
      </c>
      <c r="R201" s="83">
        <v>27</v>
      </c>
      <c r="S201" s="83">
        <v>25</v>
      </c>
      <c r="T201" s="83">
        <v>37</v>
      </c>
      <c r="U201" s="83">
        <v>32</v>
      </c>
      <c r="V201" s="83">
        <v>29</v>
      </c>
      <c r="W201" s="83">
        <v>22</v>
      </c>
      <c r="X201" s="83">
        <v>27</v>
      </c>
      <c r="Y201" s="83">
        <v>36</v>
      </c>
      <c r="Z201" s="83">
        <v>34</v>
      </c>
      <c r="AA201" s="83">
        <v>7</v>
      </c>
      <c r="AB201" s="83">
        <v>7</v>
      </c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</row>
    <row r="202" spans="1:40" x14ac:dyDescent="0.15">
      <c r="B202" s="156"/>
      <c r="C202" s="157"/>
      <c r="D202" s="33" t="s">
        <v>2</v>
      </c>
      <c r="E202" s="83">
        <v>62</v>
      </c>
      <c r="F202" s="83">
        <v>46</v>
      </c>
      <c r="G202" s="83">
        <v>30</v>
      </c>
      <c r="H202" s="83">
        <v>30</v>
      </c>
      <c r="I202" s="83">
        <v>45</v>
      </c>
      <c r="J202" s="83">
        <v>44</v>
      </c>
      <c r="K202" s="83">
        <v>22</v>
      </c>
      <c r="L202" s="83">
        <v>41</v>
      </c>
      <c r="M202" s="83">
        <v>50</v>
      </c>
      <c r="N202" s="83">
        <v>44</v>
      </c>
      <c r="O202" s="83">
        <v>40</v>
      </c>
      <c r="P202" s="83">
        <v>27</v>
      </c>
      <c r="Q202" s="83">
        <v>36</v>
      </c>
      <c r="R202" s="83">
        <v>27</v>
      </c>
      <c r="S202" s="83">
        <v>25</v>
      </c>
      <c r="T202" s="83">
        <v>37</v>
      </c>
      <c r="U202" s="83">
        <v>32</v>
      </c>
      <c r="V202" s="83">
        <v>29</v>
      </c>
      <c r="W202" s="83">
        <v>22</v>
      </c>
      <c r="X202" s="83">
        <v>27</v>
      </c>
      <c r="Y202" s="83">
        <v>36</v>
      </c>
      <c r="Z202" s="83">
        <v>33</v>
      </c>
      <c r="AA202" s="83">
        <v>7</v>
      </c>
      <c r="AB202" s="83">
        <v>7</v>
      </c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</row>
    <row r="203" spans="1:40" x14ac:dyDescent="0.15">
      <c r="B203" s="156"/>
      <c r="C203" s="157"/>
      <c r="D203" s="33" t="s">
        <v>3</v>
      </c>
      <c r="E203" s="83">
        <v>3.125E-2</v>
      </c>
      <c r="F203" s="83">
        <v>0</v>
      </c>
      <c r="G203" s="83">
        <v>3.2258064516129031E-2</v>
      </c>
      <c r="H203" s="83">
        <v>0</v>
      </c>
      <c r="I203" s="83">
        <v>0</v>
      </c>
      <c r="J203" s="83">
        <v>4.3478260869565216E-2</v>
      </c>
      <c r="K203" s="83">
        <v>0</v>
      </c>
      <c r="L203" s="83">
        <v>0</v>
      </c>
      <c r="M203" s="83">
        <v>0</v>
      </c>
      <c r="N203" s="83">
        <v>0</v>
      </c>
      <c r="O203" s="83">
        <v>4.7619047619047616E-2</v>
      </c>
      <c r="P203" s="83">
        <v>0</v>
      </c>
      <c r="Q203" s="83">
        <v>0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>
        <v>2.9411764705882353E-2</v>
      </c>
      <c r="AA203" s="83">
        <v>0</v>
      </c>
      <c r="AB203" s="83">
        <v>0</v>
      </c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</row>
    <row r="204" spans="1:40" x14ac:dyDescent="0.15">
      <c r="B204" s="156"/>
      <c r="C204" s="157"/>
      <c r="D204" s="34" t="s">
        <v>96</v>
      </c>
      <c r="E204" s="83">
        <v>0</v>
      </c>
      <c r="F204" s="83">
        <v>0</v>
      </c>
      <c r="G204" s="83">
        <v>1</v>
      </c>
      <c r="H204" s="83">
        <v>0</v>
      </c>
      <c r="I204" s="83">
        <v>0</v>
      </c>
      <c r="J204" s="83">
        <v>1</v>
      </c>
      <c r="K204" s="83">
        <v>0</v>
      </c>
      <c r="L204" s="83">
        <v>0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>
        <v>0</v>
      </c>
      <c r="AA204" s="83">
        <v>0</v>
      </c>
      <c r="AB204" s="83">
        <v>0</v>
      </c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</row>
    <row r="205" spans="1:40" x14ac:dyDescent="0.15">
      <c r="B205" s="156"/>
      <c r="C205" s="157"/>
      <c r="D205" s="34" t="s">
        <v>99</v>
      </c>
      <c r="E205" s="83">
        <v>2</v>
      </c>
      <c r="F205" s="83">
        <v>0</v>
      </c>
      <c r="G205" s="83">
        <v>0</v>
      </c>
      <c r="H205" s="83">
        <v>0</v>
      </c>
      <c r="I205" s="83">
        <v>0</v>
      </c>
      <c r="J205" s="83">
        <v>1</v>
      </c>
      <c r="K205" s="83">
        <v>0</v>
      </c>
      <c r="L205" s="83">
        <v>0</v>
      </c>
      <c r="M205" s="83">
        <v>0</v>
      </c>
      <c r="N205" s="83">
        <v>0</v>
      </c>
      <c r="O205" s="83">
        <v>2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>
        <v>1</v>
      </c>
      <c r="AA205" s="83">
        <v>0</v>
      </c>
      <c r="AB205" s="83">
        <v>0</v>
      </c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 x14ac:dyDescent="0.15">
      <c r="B206" s="156"/>
      <c r="C206" s="157"/>
      <c r="D206" s="33" t="s">
        <v>4</v>
      </c>
      <c r="E206" s="83">
        <v>0</v>
      </c>
      <c r="F206" s="83">
        <v>0</v>
      </c>
      <c r="G206" s="83">
        <v>-4</v>
      </c>
      <c r="H206" s="83">
        <v>0</v>
      </c>
      <c r="I206" s="83">
        <v>0</v>
      </c>
      <c r="J206" s="83">
        <v>-4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</row>
    <row r="207" spans="1:40" x14ac:dyDescent="0.15">
      <c r="B207" s="156"/>
      <c r="C207" s="157"/>
      <c r="D207" s="33" t="s">
        <v>5</v>
      </c>
      <c r="E207" s="83">
        <v>8</v>
      </c>
      <c r="F207" s="83">
        <v>0</v>
      </c>
      <c r="G207" s="83">
        <v>0</v>
      </c>
      <c r="H207" s="83">
        <v>0</v>
      </c>
      <c r="I207" s="83">
        <v>0</v>
      </c>
      <c r="J207" s="83">
        <v>4</v>
      </c>
      <c r="K207" s="83">
        <v>0</v>
      </c>
      <c r="L207" s="83">
        <v>0</v>
      </c>
      <c r="M207" s="83">
        <v>0</v>
      </c>
      <c r="N207" s="83">
        <v>0</v>
      </c>
      <c r="O207" s="83">
        <v>8</v>
      </c>
      <c r="P207" s="83">
        <v>0</v>
      </c>
      <c r="Q207" s="83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0</v>
      </c>
      <c r="W207" s="83">
        <v>0</v>
      </c>
      <c r="X207" s="83">
        <v>0</v>
      </c>
      <c r="Y207" s="83">
        <v>0</v>
      </c>
      <c r="Z207" s="83">
        <v>4</v>
      </c>
      <c r="AA207" s="83">
        <v>0</v>
      </c>
      <c r="AB207" s="83">
        <v>0</v>
      </c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</row>
    <row r="208" spans="1:40" x14ac:dyDescent="0.15">
      <c r="B208" s="156"/>
      <c r="C208" s="157"/>
      <c r="D208" s="33" t="s">
        <v>6</v>
      </c>
      <c r="E208" s="83">
        <v>88.9</v>
      </c>
      <c r="F208" s="83">
        <v>100</v>
      </c>
      <c r="G208" s="83">
        <v>90.8</v>
      </c>
      <c r="H208" s="83">
        <v>100</v>
      </c>
      <c r="I208" s="83">
        <v>100</v>
      </c>
      <c r="J208" s="83">
        <v>85.7</v>
      </c>
      <c r="K208" s="83">
        <v>100</v>
      </c>
      <c r="L208" s="83">
        <v>100</v>
      </c>
      <c r="M208" s="83">
        <v>100</v>
      </c>
      <c r="N208" s="83">
        <v>100</v>
      </c>
      <c r="O208" s="83">
        <v>87.2</v>
      </c>
      <c r="P208" s="83">
        <v>100</v>
      </c>
      <c r="Q208" s="83">
        <v>100</v>
      </c>
      <c r="R208" s="83">
        <v>100</v>
      </c>
      <c r="S208" s="83">
        <v>100</v>
      </c>
      <c r="T208" s="83">
        <v>100</v>
      </c>
      <c r="U208" s="83">
        <v>100</v>
      </c>
      <c r="V208" s="83">
        <v>100</v>
      </c>
      <c r="W208" s="83">
        <v>100</v>
      </c>
      <c r="X208" s="83">
        <v>100</v>
      </c>
      <c r="Y208" s="83">
        <v>100</v>
      </c>
      <c r="Z208" s="83">
        <v>93.1</v>
      </c>
      <c r="AA208" s="83">
        <v>100</v>
      </c>
      <c r="AB208" s="83">
        <v>100</v>
      </c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</row>
    <row r="209" spans="1:40" x14ac:dyDescent="0.15">
      <c r="B209" s="158"/>
      <c r="C209" s="159"/>
      <c r="D209" s="33" t="s">
        <v>7</v>
      </c>
      <c r="E209" s="83" t="s">
        <v>139</v>
      </c>
      <c r="F209" s="83" t="s">
        <v>168</v>
      </c>
      <c r="G209" s="83" t="s">
        <v>139</v>
      </c>
      <c r="H209" s="83" t="s">
        <v>168</v>
      </c>
      <c r="I209" s="83" t="s">
        <v>168</v>
      </c>
      <c r="J209" s="83" t="s">
        <v>139</v>
      </c>
      <c r="K209" s="83" t="s">
        <v>168</v>
      </c>
      <c r="L209" s="83" t="s">
        <v>168</v>
      </c>
      <c r="M209" s="83" t="s">
        <v>168</v>
      </c>
      <c r="N209" s="83" t="s">
        <v>168</v>
      </c>
      <c r="O209" s="83" t="s">
        <v>139</v>
      </c>
      <c r="P209" s="83" t="s">
        <v>168</v>
      </c>
      <c r="Q209" s="83" t="s">
        <v>168</v>
      </c>
      <c r="R209" s="83" t="s">
        <v>168</v>
      </c>
      <c r="S209" s="83" t="s">
        <v>168</v>
      </c>
      <c r="T209" s="83" t="s">
        <v>168</v>
      </c>
      <c r="U209" s="83" t="s">
        <v>168</v>
      </c>
      <c r="V209" s="83" t="s">
        <v>168</v>
      </c>
      <c r="W209" s="83" t="s">
        <v>168</v>
      </c>
      <c r="X209" s="83" t="s">
        <v>168</v>
      </c>
      <c r="Y209" s="83" t="s">
        <v>168</v>
      </c>
      <c r="Z209" s="83" t="s">
        <v>139</v>
      </c>
      <c r="AA209" s="83" t="s">
        <v>168</v>
      </c>
      <c r="AB209" s="83" t="s">
        <v>168</v>
      </c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</row>
    <row r="210" spans="1:40" x14ac:dyDescent="0.15">
      <c r="A210" s="31" t="s">
        <v>88</v>
      </c>
      <c r="B210" s="160" t="s">
        <v>28</v>
      </c>
      <c r="C210" s="161"/>
      <c r="D210" s="109" t="s">
        <v>93</v>
      </c>
      <c r="E210" s="110">
        <v>3</v>
      </c>
      <c r="F210" s="110">
        <v>0</v>
      </c>
      <c r="G210" s="110">
        <v>10</v>
      </c>
      <c r="H210" s="110">
        <v>5</v>
      </c>
      <c r="I210" s="110">
        <v>0</v>
      </c>
      <c r="J210" s="110">
        <v>0</v>
      </c>
      <c r="K210" s="110">
        <v>2</v>
      </c>
      <c r="L210" s="110">
        <v>3</v>
      </c>
      <c r="M210" s="110">
        <v>4</v>
      </c>
      <c r="N210" s="110">
        <v>4</v>
      </c>
      <c r="O210" s="110">
        <v>3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</row>
    <row r="211" spans="1:40" x14ac:dyDescent="0.15">
      <c r="B211" s="162"/>
      <c r="C211" s="163"/>
      <c r="D211" s="109" t="s">
        <v>2</v>
      </c>
      <c r="E211" s="110">
        <v>3</v>
      </c>
      <c r="F211" s="110">
        <v>0</v>
      </c>
      <c r="G211" s="110">
        <v>10</v>
      </c>
      <c r="H211" s="110">
        <v>5</v>
      </c>
      <c r="I211" s="110">
        <v>0</v>
      </c>
      <c r="J211" s="110">
        <v>0</v>
      </c>
      <c r="K211" s="110">
        <v>2</v>
      </c>
      <c r="L211" s="110">
        <v>3</v>
      </c>
      <c r="M211" s="110">
        <v>4</v>
      </c>
      <c r="N211" s="110">
        <v>4</v>
      </c>
      <c r="O211" s="110">
        <v>2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</row>
    <row r="212" spans="1:40" x14ac:dyDescent="0.15">
      <c r="B212" s="162"/>
      <c r="C212" s="163"/>
      <c r="D212" s="109" t="s">
        <v>3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0.33333333333333331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</row>
    <row r="213" spans="1:40" x14ac:dyDescent="0.15">
      <c r="B213" s="162"/>
      <c r="C213" s="163"/>
      <c r="D213" s="111" t="s">
        <v>96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</row>
    <row r="214" spans="1:40" x14ac:dyDescent="0.15">
      <c r="B214" s="162"/>
      <c r="C214" s="163"/>
      <c r="D214" s="111" t="s">
        <v>99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1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</row>
    <row r="215" spans="1:40" x14ac:dyDescent="0.15">
      <c r="B215" s="162"/>
      <c r="C215" s="163"/>
      <c r="D215" s="109" t="s">
        <v>4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</row>
    <row r="216" spans="1:40" x14ac:dyDescent="0.15">
      <c r="B216" s="162"/>
      <c r="C216" s="163"/>
      <c r="D216" s="109" t="s">
        <v>5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4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</row>
    <row r="217" spans="1:40" x14ac:dyDescent="0.15">
      <c r="B217" s="162"/>
      <c r="C217" s="163"/>
      <c r="D217" s="109" t="s">
        <v>6</v>
      </c>
      <c r="E217" s="110">
        <v>100</v>
      </c>
      <c r="F217" s="110"/>
      <c r="G217" s="110">
        <v>100</v>
      </c>
      <c r="H217" s="110">
        <v>100</v>
      </c>
      <c r="I217" s="110"/>
      <c r="J217" s="110"/>
      <c r="K217" s="110">
        <v>100</v>
      </c>
      <c r="L217" s="110">
        <v>100</v>
      </c>
      <c r="M217" s="110">
        <v>100</v>
      </c>
      <c r="N217" s="110">
        <v>100</v>
      </c>
      <c r="O217" s="110">
        <v>62.7</v>
      </c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</row>
    <row r="218" spans="1:40" x14ac:dyDescent="0.15">
      <c r="B218" s="164"/>
      <c r="C218" s="165"/>
      <c r="D218" s="109" t="s">
        <v>7</v>
      </c>
      <c r="E218" s="110" t="s">
        <v>168</v>
      </c>
      <c r="F218" s="110" t="s">
        <v>169</v>
      </c>
      <c r="G218" s="110" t="s">
        <v>168</v>
      </c>
      <c r="H218" s="110" t="s">
        <v>168</v>
      </c>
      <c r="I218" s="110" t="s">
        <v>169</v>
      </c>
      <c r="J218" s="110" t="s">
        <v>169</v>
      </c>
      <c r="K218" s="110" t="s">
        <v>168</v>
      </c>
      <c r="L218" s="110" t="s">
        <v>168</v>
      </c>
      <c r="M218" s="110" t="s">
        <v>168</v>
      </c>
      <c r="N218" s="110" t="s">
        <v>168</v>
      </c>
      <c r="O218" s="110" t="s">
        <v>171</v>
      </c>
      <c r="P218" s="110" t="s">
        <v>169</v>
      </c>
      <c r="Q218" s="110" t="s">
        <v>169</v>
      </c>
      <c r="R218" s="110" t="s">
        <v>169</v>
      </c>
      <c r="S218" s="110" t="s">
        <v>169</v>
      </c>
      <c r="T218" s="110" t="s">
        <v>169</v>
      </c>
      <c r="U218" s="110" t="s">
        <v>169</v>
      </c>
      <c r="V218" s="110" t="s">
        <v>169</v>
      </c>
      <c r="W218" s="110" t="s">
        <v>169</v>
      </c>
      <c r="X218" s="110" t="s">
        <v>169</v>
      </c>
      <c r="Y218" s="110" t="s">
        <v>169</v>
      </c>
      <c r="Z218" s="110" t="s">
        <v>169</v>
      </c>
      <c r="AA218" s="110" t="s">
        <v>169</v>
      </c>
      <c r="AB218" s="110" t="s">
        <v>169</v>
      </c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</row>
    <row r="219" spans="1:40" x14ac:dyDescent="0.15">
      <c r="A219" s="31" t="s">
        <v>90</v>
      </c>
      <c r="B219" s="154" t="s">
        <v>29</v>
      </c>
      <c r="C219" s="155"/>
      <c r="D219" s="33" t="s">
        <v>93</v>
      </c>
      <c r="E219" s="83">
        <v>20</v>
      </c>
      <c r="F219" s="83">
        <v>14</v>
      </c>
      <c r="G219" s="83">
        <v>19</v>
      </c>
      <c r="H219" s="83">
        <v>20</v>
      </c>
      <c r="I219" s="83">
        <v>17</v>
      </c>
      <c r="J219" s="83">
        <v>22</v>
      </c>
      <c r="K219" s="83">
        <v>15</v>
      </c>
      <c r="L219" s="83">
        <v>14</v>
      </c>
      <c r="M219" s="83">
        <v>23</v>
      </c>
      <c r="N219" s="83">
        <v>19</v>
      </c>
      <c r="O219" s="83">
        <v>16</v>
      </c>
      <c r="P219" s="83">
        <v>13</v>
      </c>
      <c r="Q219" s="83">
        <v>22</v>
      </c>
      <c r="R219" s="83">
        <v>13</v>
      </c>
      <c r="S219" s="83">
        <v>22</v>
      </c>
      <c r="T219" s="83">
        <v>14</v>
      </c>
      <c r="U219" s="83">
        <v>25</v>
      </c>
      <c r="V219" s="83">
        <v>21</v>
      </c>
      <c r="W219" s="83">
        <v>16</v>
      </c>
      <c r="X219" s="83">
        <v>5</v>
      </c>
      <c r="Y219" s="83">
        <v>17</v>
      </c>
      <c r="Z219" s="83">
        <v>8</v>
      </c>
      <c r="AA219" s="83">
        <v>13</v>
      </c>
      <c r="AB219" s="83">
        <v>18</v>
      </c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</row>
    <row r="220" spans="1:40" x14ac:dyDescent="0.15">
      <c r="B220" s="156"/>
      <c r="C220" s="157"/>
      <c r="D220" s="33" t="s">
        <v>2</v>
      </c>
      <c r="E220" s="83">
        <v>20</v>
      </c>
      <c r="F220" s="83">
        <v>14</v>
      </c>
      <c r="G220" s="83">
        <v>19</v>
      </c>
      <c r="H220" s="83">
        <v>20</v>
      </c>
      <c r="I220" s="83">
        <v>17</v>
      </c>
      <c r="J220" s="83">
        <v>22</v>
      </c>
      <c r="K220" s="83">
        <v>15</v>
      </c>
      <c r="L220" s="83">
        <v>14</v>
      </c>
      <c r="M220" s="83">
        <v>23</v>
      </c>
      <c r="N220" s="83">
        <v>19</v>
      </c>
      <c r="O220" s="83">
        <v>16</v>
      </c>
      <c r="P220" s="83">
        <v>13</v>
      </c>
      <c r="Q220" s="83">
        <v>22</v>
      </c>
      <c r="R220" s="83">
        <v>13</v>
      </c>
      <c r="S220" s="83">
        <v>22</v>
      </c>
      <c r="T220" s="83">
        <v>14</v>
      </c>
      <c r="U220" s="83">
        <v>25</v>
      </c>
      <c r="V220" s="83">
        <v>21</v>
      </c>
      <c r="W220" s="83">
        <v>16</v>
      </c>
      <c r="X220" s="83">
        <v>5</v>
      </c>
      <c r="Y220" s="83">
        <v>17</v>
      </c>
      <c r="Z220" s="83">
        <v>8</v>
      </c>
      <c r="AA220" s="83">
        <v>13</v>
      </c>
      <c r="AB220" s="83">
        <v>18</v>
      </c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</row>
    <row r="221" spans="1:40" x14ac:dyDescent="0.15">
      <c r="B221" s="156"/>
      <c r="C221" s="157"/>
      <c r="D221" s="33" t="s">
        <v>3</v>
      </c>
      <c r="E221" s="83">
        <v>0</v>
      </c>
      <c r="F221" s="83">
        <v>0</v>
      </c>
      <c r="G221" s="83">
        <v>0</v>
      </c>
      <c r="H221" s="83">
        <v>0</v>
      </c>
      <c r="I221" s="83">
        <v>0</v>
      </c>
      <c r="J221" s="83">
        <v>0</v>
      </c>
      <c r="K221" s="83">
        <v>0</v>
      </c>
      <c r="L221" s="83">
        <v>0</v>
      </c>
      <c r="M221" s="83">
        <v>0</v>
      </c>
      <c r="N221" s="83">
        <v>0</v>
      </c>
      <c r="O221" s="83">
        <v>0</v>
      </c>
      <c r="P221" s="83">
        <v>0</v>
      </c>
      <c r="Q221" s="83">
        <v>0</v>
      </c>
      <c r="R221" s="83">
        <v>0</v>
      </c>
      <c r="S221" s="83">
        <v>0</v>
      </c>
      <c r="T221" s="83">
        <v>0</v>
      </c>
      <c r="U221" s="83">
        <v>0</v>
      </c>
      <c r="V221" s="83">
        <v>0</v>
      </c>
      <c r="W221" s="83">
        <v>0</v>
      </c>
      <c r="X221" s="83">
        <v>0</v>
      </c>
      <c r="Y221" s="83">
        <v>0</v>
      </c>
      <c r="Z221" s="83">
        <v>0</v>
      </c>
      <c r="AA221" s="83">
        <v>0</v>
      </c>
      <c r="AB221" s="83">
        <v>0</v>
      </c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</row>
    <row r="222" spans="1:40" x14ac:dyDescent="0.15">
      <c r="B222" s="156"/>
      <c r="C222" s="157"/>
      <c r="D222" s="34" t="s">
        <v>96</v>
      </c>
      <c r="E222" s="83">
        <v>0</v>
      </c>
      <c r="F222" s="83">
        <v>0</v>
      </c>
      <c r="G222" s="83">
        <v>0</v>
      </c>
      <c r="H222" s="83">
        <v>0</v>
      </c>
      <c r="I222" s="83">
        <v>0</v>
      </c>
      <c r="J222" s="83">
        <v>0</v>
      </c>
      <c r="K222" s="83">
        <v>0</v>
      </c>
      <c r="L222" s="83">
        <v>0</v>
      </c>
      <c r="M222" s="83">
        <v>0</v>
      </c>
      <c r="N222" s="83">
        <v>0</v>
      </c>
      <c r="O222" s="83">
        <v>0</v>
      </c>
      <c r="P222" s="83">
        <v>0</v>
      </c>
      <c r="Q222" s="83">
        <v>0</v>
      </c>
      <c r="R222" s="83">
        <v>0</v>
      </c>
      <c r="S222" s="83">
        <v>0</v>
      </c>
      <c r="T222" s="83">
        <v>0</v>
      </c>
      <c r="U222" s="83">
        <v>0</v>
      </c>
      <c r="V222" s="83">
        <v>0</v>
      </c>
      <c r="W222" s="83">
        <v>0</v>
      </c>
      <c r="X222" s="83">
        <v>0</v>
      </c>
      <c r="Y222" s="83">
        <v>0</v>
      </c>
      <c r="Z222" s="83">
        <v>0</v>
      </c>
      <c r="AA222" s="83">
        <v>0</v>
      </c>
      <c r="AB222" s="83">
        <v>0</v>
      </c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</row>
    <row r="223" spans="1:40" x14ac:dyDescent="0.15">
      <c r="B223" s="156"/>
      <c r="C223" s="157"/>
      <c r="D223" s="34" t="s">
        <v>99</v>
      </c>
      <c r="E223" s="83">
        <v>0</v>
      </c>
      <c r="F223" s="83">
        <v>0</v>
      </c>
      <c r="G223" s="83">
        <v>0</v>
      </c>
      <c r="H223" s="83">
        <v>0</v>
      </c>
      <c r="I223" s="83">
        <v>0</v>
      </c>
      <c r="J223" s="83">
        <v>0</v>
      </c>
      <c r="K223" s="83">
        <v>0</v>
      </c>
      <c r="L223" s="83">
        <v>0</v>
      </c>
      <c r="M223" s="83">
        <v>0</v>
      </c>
      <c r="N223" s="83">
        <v>0</v>
      </c>
      <c r="O223" s="83">
        <v>0</v>
      </c>
      <c r="P223" s="83">
        <v>0</v>
      </c>
      <c r="Q223" s="83">
        <v>0</v>
      </c>
      <c r="R223" s="83">
        <v>0</v>
      </c>
      <c r="S223" s="83">
        <v>0</v>
      </c>
      <c r="T223" s="83">
        <v>0</v>
      </c>
      <c r="U223" s="83">
        <v>0</v>
      </c>
      <c r="V223" s="83">
        <v>0</v>
      </c>
      <c r="W223" s="83">
        <v>0</v>
      </c>
      <c r="X223" s="83">
        <v>0</v>
      </c>
      <c r="Y223" s="83">
        <v>0</v>
      </c>
      <c r="Z223" s="83">
        <v>0</v>
      </c>
      <c r="AA223" s="83">
        <v>0</v>
      </c>
      <c r="AB223" s="83">
        <v>0</v>
      </c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</row>
    <row r="224" spans="1:40" x14ac:dyDescent="0.15">
      <c r="B224" s="156"/>
      <c r="C224" s="157"/>
      <c r="D224" s="33" t="s">
        <v>4</v>
      </c>
      <c r="E224" s="83">
        <v>0</v>
      </c>
      <c r="F224" s="83">
        <v>0</v>
      </c>
      <c r="G224" s="83">
        <v>0</v>
      </c>
      <c r="H224" s="83">
        <v>0</v>
      </c>
      <c r="I224" s="83">
        <v>0</v>
      </c>
      <c r="J224" s="83">
        <v>0</v>
      </c>
      <c r="K224" s="83">
        <v>0</v>
      </c>
      <c r="L224" s="83">
        <v>0</v>
      </c>
      <c r="M224" s="83">
        <v>0</v>
      </c>
      <c r="N224" s="83">
        <v>0</v>
      </c>
      <c r="O224" s="83">
        <v>0</v>
      </c>
      <c r="P224" s="83">
        <v>0</v>
      </c>
      <c r="Q224" s="83">
        <v>0</v>
      </c>
      <c r="R224" s="83">
        <v>0</v>
      </c>
      <c r="S224" s="83">
        <v>0</v>
      </c>
      <c r="T224" s="83">
        <v>0</v>
      </c>
      <c r="U224" s="83">
        <v>0</v>
      </c>
      <c r="V224" s="83">
        <v>0</v>
      </c>
      <c r="W224" s="83">
        <v>0</v>
      </c>
      <c r="X224" s="83">
        <v>0</v>
      </c>
      <c r="Y224" s="83">
        <v>0</v>
      </c>
      <c r="Z224" s="83">
        <v>0</v>
      </c>
      <c r="AA224" s="83">
        <v>0</v>
      </c>
      <c r="AB224" s="83">
        <v>0</v>
      </c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</row>
    <row r="225" spans="2:40" x14ac:dyDescent="0.15">
      <c r="B225" s="156"/>
      <c r="C225" s="157"/>
      <c r="D225" s="33" t="s">
        <v>5</v>
      </c>
      <c r="E225" s="83">
        <v>0</v>
      </c>
      <c r="F225" s="83">
        <v>0</v>
      </c>
      <c r="G225" s="83">
        <v>0</v>
      </c>
      <c r="H225" s="83">
        <v>0</v>
      </c>
      <c r="I225" s="83">
        <v>0</v>
      </c>
      <c r="J225" s="83">
        <v>0</v>
      </c>
      <c r="K225" s="83">
        <v>0</v>
      </c>
      <c r="L225" s="83">
        <v>0</v>
      </c>
      <c r="M225" s="83">
        <v>0</v>
      </c>
      <c r="N225" s="83">
        <v>0</v>
      </c>
      <c r="O225" s="83">
        <v>0</v>
      </c>
      <c r="P225" s="83">
        <v>0</v>
      </c>
      <c r="Q225" s="83">
        <v>0</v>
      </c>
      <c r="R225" s="83">
        <v>0</v>
      </c>
      <c r="S225" s="83">
        <v>0</v>
      </c>
      <c r="T225" s="83">
        <v>0</v>
      </c>
      <c r="U225" s="83">
        <v>0</v>
      </c>
      <c r="V225" s="83">
        <v>0</v>
      </c>
      <c r="W225" s="83">
        <v>0</v>
      </c>
      <c r="X225" s="83">
        <v>0</v>
      </c>
      <c r="Y225" s="83">
        <v>0</v>
      </c>
      <c r="Z225" s="83">
        <v>0</v>
      </c>
      <c r="AA225" s="83">
        <v>0</v>
      </c>
      <c r="AB225" s="83">
        <v>0</v>
      </c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</row>
    <row r="226" spans="2:40" x14ac:dyDescent="0.15">
      <c r="B226" s="156"/>
      <c r="C226" s="157"/>
      <c r="D226" s="33" t="s">
        <v>6</v>
      </c>
      <c r="E226" s="83">
        <v>100</v>
      </c>
      <c r="F226" s="83">
        <v>100</v>
      </c>
      <c r="G226" s="83">
        <v>100</v>
      </c>
      <c r="H226" s="83">
        <v>100</v>
      </c>
      <c r="I226" s="83">
        <v>100</v>
      </c>
      <c r="J226" s="83">
        <v>100</v>
      </c>
      <c r="K226" s="83">
        <v>100</v>
      </c>
      <c r="L226" s="83">
        <v>100</v>
      </c>
      <c r="M226" s="83">
        <v>100</v>
      </c>
      <c r="N226" s="83">
        <v>100</v>
      </c>
      <c r="O226" s="83">
        <v>100</v>
      </c>
      <c r="P226" s="83">
        <v>100</v>
      </c>
      <c r="Q226" s="83">
        <v>100</v>
      </c>
      <c r="R226" s="83">
        <v>100</v>
      </c>
      <c r="S226" s="83">
        <v>100</v>
      </c>
      <c r="T226" s="83">
        <v>100</v>
      </c>
      <c r="U226" s="83">
        <v>100</v>
      </c>
      <c r="V226" s="83">
        <v>100</v>
      </c>
      <c r="W226" s="83">
        <v>100</v>
      </c>
      <c r="X226" s="83">
        <v>100</v>
      </c>
      <c r="Y226" s="83">
        <v>100</v>
      </c>
      <c r="Z226" s="83">
        <v>100</v>
      </c>
      <c r="AA226" s="83">
        <v>100</v>
      </c>
      <c r="AB226" s="83">
        <v>100</v>
      </c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</row>
    <row r="227" spans="2:40" x14ac:dyDescent="0.15">
      <c r="B227" s="158"/>
      <c r="C227" s="159"/>
      <c r="D227" s="33" t="s">
        <v>7</v>
      </c>
      <c r="E227" s="83" t="s">
        <v>168</v>
      </c>
      <c r="F227" s="83" t="s">
        <v>168</v>
      </c>
      <c r="G227" s="83" t="s">
        <v>168</v>
      </c>
      <c r="H227" s="83" t="s">
        <v>168</v>
      </c>
      <c r="I227" s="83" t="s">
        <v>168</v>
      </c>
      <c r="J227" s="83" t="s">
        <v>168</v>
      </c>
      <c r="K227" s="83" t="s">
        <v>168</v>
      </c>
      <c r="L227" s="83" t="s">
        <v>168</v>
      </c>
      <c r="M227" s="83" t="s">
        <v>168</v>
      </c>
      <c r="N227" s="83" t="s">
        <v>168</v>
      </c>
      <c r="O227" s="83" t="s">
        <v>168</v>
      </c>
      <c r="P227" s="83" t="s">
        <v>168</v>
      </c>
      <c r="Q227" s="83" t="s">
        <v>168</v>
      </c>
      <c r="R227" s="83" t="s">
        <v>168</v>
      </c>
      <c r="S227" s="83" t="s">
        <v>168</v>
      </c>
      <c r="T227" s="83" t="s">
        <v>168</v>
      </c>
      <c r="U227" s="83" t="s">
        <v>168</v>
      </c>
      <c r="V227" s="83" t="s">
        <v>168</v>
      </c>
      <c r="W227" s="83" t="s">
        <v>168</v>
      </c>
      <c r="X227" s="83" t="s">
        <v>168</v>
      </c>
      <c r="Y227" s="83" t="s">
        <v>168</v>
      </c>
      <c r="Z227" s="83" t="s">
        <v>168</v>
      </c>
      <c r="AA227" s="83" t="s">
        <v>168</v>
      </c>
      <c r="AB227" s="83" t="s">
        <v>168</v>
      </c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</row>
  </sheetData>
  <mergeCells count="27">
    <mergeCell ref="B2:C2"/>
    <mergeCell ref="B57:C65"/>
    <mergeCell ref="B48:C56"/>
    <mergeCell ref="B39:C47"/>
    <mergeCell ref="B30:C38"/>
    <mergeCell ref="B219:C227"/>
    <mergeCell ref="B183:C191"/>
    <mergeCell ref="B174:C182"/>
    <mergeCell ref="B165:C173"/>
    <mergeCell ref="B156:C164"/>
    <mergeCell ref="B192:C200"/>
    <mergeCell ref="B1:C1"/>
    <mergeCell ref="B201:C209"/>
    <mergeCell ref="B210:C218"/>
    <mergeCell ref="B147:C155"/>
    <mergeCell ref="B138:C146"/>
    <mergeCell ref="B129:C137"/>
    <mergeCell ref="B120:C128"/>
    <mergeCell ref="B111:C119"/>
    <mergeCell ref="B102:C110"/>
    <mergeCell ref="B93:C101"/>
    <mergeCell ref="B84:C92"/>
    <mergeCell ref="B75:C83"/>
    <mergeCell ref="B21:C29"/>
    <mergeCell ref="B3:C11"/>
    <mergeCell ref="B12:C20"/>
    <mergeCell ref="B66:C74"/>
  </mergeCells>
  <phoneticPr fontId="1"/>
  <dataValidations count="1">
    <dataValidation allowBlank="1" showInputMessage="1" showErrorMessage="1" sqref="E3:AN227"/>
  </dataValidation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120" zoomScaleNormal="120" workbookViewId="0"/>
  </sheetViews>
  <sheetFormatPr defaultRowHeight="18.75" x14ac:dyDescent="0.4"/>
  <cols>
    <col min="1" max="1" width="4.5" style="96" customWidth="1"/>
    <col min="2" max="2" width="4.375" style="96" customWidth="1"/>
    <col min="3" max="14" width="7" style="96" customWidth="1"/>
    <col min="15" max="15" width="7.125" style="96" customWidth="1"/>
    <col min="16" max="16384" width="9" style="96"/>
  </cols>
  <sheetData>
    <row r="1" spans="1:15" ht="18" customHeight="1" x14ac:dyDescent="0.4">
      <c r="A1" s="51" t="s">
        <v>107</v>
      </c>
      <c r="B1" s="52"/>
      <c r="C1" s="52"/>
      <c r="D1" s="52"/>
      <c r="E1" s="52"/>
      <c r="F1" s="52"/>
      <c r="G1" s="52"/>
      <c r="H1" s="53"/>
      <c r="I1" s="52"/>
      <c r="J1" s="52"/>
      <c r="K1" s="52"/>
      <c r="L1" s="52"/>
      <c r="M1" s="52"/>
      <c r="N1" s="54"/>
      <c r="O1" s="52"/>
    </row>
    <row r="2" spans="1:15" ht="15" customHeight="1" x14ac:dyDescent="0.4">
      <c r="A2" s="52"/>
      <c r="B2" s="52"/>
      <c r="C2" s="52"/>
      <c r="D2" s="52"/>
      <c r="E2" s="52"/>
      <c r="F2" s="52"/>
      <c r="G2" s="52"/>
      <c r="H2" s="53"/>
      <c r="I2" s="52"/>
      <c r="J2" s="52"/>
      <c r="K2" s="52"/>
      <c r="L2" s="52"/>
      <c r="M2" s="52"/>
      <c r="N2" s="54"/>
      <c r="O2" s="52"/>
    </row>
    <row r="3" spans="1:15" ht="23.25" customHeight="1" thickBot="1" x14ac:dyDescent="0.45">
      <c r="A3" s="55"/>
      <c r="B3" s="55" t="s">
        <v>167</v>
      </c>
      <c r="C3" s="52"/>
      <c r="D3" s="52"/>
      <c r="E3" s="52"/>
      <c r="F3" s="52"/>
      <c r="G3" s="52"/>
      <c r="H3" s="52"/>
      <c r="I3" s="52"/>
      <c r="J3" s="52"/>
      <c r="K3" s="56" t="s">
        <v>108</v>
      </c>
      <c r="L3" s="56"/>
      <c r="M3" s="52"/>
      <c r="N3" s="52"/>
      <c r="O3" s="57"/>
    </row>
    <row r="4" spans="1:15" ht="23.25" customHeight="1" thickBot="1" x14ac:dyDescent="0.45">
      <c r="A4" s="52"/>
      <c r="B4" s="52"/>
      <c r="C4" s="52"/>
      <c r="D4" s="52"/>
      <c r="E4" s="58"/>
      <c r="F4" s="59"/>
      <c r="G4" s="59"/>
      <c r="H4" s="60" t="s">
        <v>109</v>
      </c>
      <c r="I4" s="61" t="s">
        <v>110</v>
      </c>
      <c r="J4" s="62" t="s">
        <v>111</v>
      </c>
      <c r="K4" s="62" t="s">
        <v>112</v>
      </c>
      <c r="L4" s="62" t="s">
        <v>113</v>
      </c>
      <c r="M4" s="63" t="s">
        <v>114</v>
      </c>
      <c r="N4" s="63" t="s">
        <v>114</v>
      </c>
      <c r="O4" s="64" t="s">
        <v>115</v>
      </c>
    </row>
    <row r="5" spans="1:15" ht="23.25" customHeight="1" x14ac:dyDescent="0.4">
      <c r="A5" s="52"/>
      <c r="B5" s="235"/>
      <c r="C5" s="52"/>
      <c r="D5" s="52"/>
      <c r="E5" s="52"/>
      <c r="F5" s="52"/>
      <c r="G5" s="52"/>
      <c r="H5" s="65"/>
      <c r="I5" s="66"/>
      <c r="J5" s="67"/>
      <c r="K5" s="67"/>
      <c r="L5" s="67"/>
      <c r="M5" s="67"/>
      <c r="N5" s="67"/>
      <c r="O5" s="68"/>
    </row>
    <row r="6" spans="1:15" ht="23.25" customHeight="1" thickBot="1" x14ac:dyDescent="0.45">
      <c r="A6" s="52"/>
      <c r="B6" s="52"/>
      <c r="C6" s="52"/>
      <c r="D6" s="52"/>
      <c r="E6" s="52"/>
      <c r="F6" s="52"/>
      <c r="G6" s="52"/>
      <c r="H6" s="69"/>
      <c r="I6" s="70"/>
      <c r="J6" s="71"/>
      <c r="K6" s="71"/>
      <c r="L6" s="71"/>
      <c r="M6" s="71"/>
      <c r="N6" s="71"/>
      <c r="O6" s="72"/>
    </row>
    <row r="7" spans="1:15" ht="23.25" customHeight="1" thickBot="1" x14ac:dyDescent="0.4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8.75" customHeight="1" thickBot="1" x14ac:dyDescent="0.45">
      <c r="A8" s="170" t="s">
        <v>116</v>
      </c>
      <c r="B8" s="171"/>
      <c r="C8" s="50">
        <v>7</v>
      </c>
      <c r="D8" s="48">
        <v>8</v>
      </c>
      <c r="E8" s="48">
        <v>9</v>
      </c>
      <c r="F8" s="48">
        <v>10</v>
      </c>
      <c r="G8" s="48">
        <v>11</v>
      </c>
      <c r="H8" s="48">
        <v>12</v>
      </c>
      <c r="I8" s="48">
        <v>1</v>
      </c>
      <c r="J8" s="48">
        <v>2</v>
      </c>
      <c r="K8" s="48">
        <v>3</v>
      </c>
      <c r="L8" s="48">
        <v>4</v>
      </c>
      <c r="M8" s="48">
        <v>5</v>
      </c>
      <c r="N8" s="49">
        <v>6</v>
      </c>
      <c r="O8" s="15" t="s">
        <v>36</v>
      </c>
    </row>
    <row r="9" spans="1:15" ht="18.75" customHeight="1" x14ac:dyDescent="0.4">
      <c r="A9" s="172" t="s">
        <v>117</v>
      </c>
      <c r="B9" s="173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  <c r="O9" s="92" t="str">
        <f t="shared" ref="O9:O14" si="0">IFERROR(AVERAGE(C9:N9),"")</f>
        <v/>
      </c>
    </row>
    <row r="10" spans="1:15" ht="18.75" customHeight="1" x14ac:dyDescent="0.4">
      <c r="A10" s="174" t="s">
        <v>118</v>
      </c>
      <c r="B10" s="175"/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O10" s="93" t="str">
        <f t="shared" si="0"/>
        <v/>
      </c>
    </row>
    <row r="11" spans="1:15" ht="18.75" customHeight="1" x14ac:dyDescent="0.4">
      <c r="A11" s="174" t="s">
        <v>119</v>
      </c>
      <c r="B11" s="175"/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115" t="str">
        <f>IFERROR(AVERAGE(C11:N11),"")</f>
        <v/>
      </c>
    </row>
    <row r="12" spans="1:15" ht="18.75" customHeight="1" x14ac:dyDescent="0.4">
      <c r="A12" s="176" t="s">
        <v>120</v>
      </c>
      <c r="B12" s="177"/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2"/>
      <c r="O12" s="93" t="str">
        <f t="shared" si="0"/>
        <v/>
      </c>
    </row>
    <row r="13" spans="1:15" ht="18.75" customHeight="1" thickBot="1" x14ac:dyDescent="0.45">
      <c r="A13" s="168" t="s">
        <v>121</v>
      </c>
      <c r="B13" s="169"/>
      <c r="C13" s="103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5"/>
      <c r="O13" s="94" t="str">
        <f t="shared" si="0"/>
        <v/>
      </c>
    </row>
    <row r="14" spans="1:15" ht="18.75" customHeight="1" thickTop="1" x14ac:dyDescent="0.4">
      <c r="A14" s="178" t="s">
        <v>122</v>
      </c>
      <c r="B14" s="179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8"/>
      <c r="O14" s="119" t="str">
        <f t="shared" si="0"/>
        <v/>
      </c>
    </row>
    <row r="15" spans="1:15" ht="18.75" customHeight="1" thickBot="1" x14ac:dyDescent="0.45">
      <c r="A15" s="180" t="s">
        <v>123</v>
      </c>
      <c r="B15" s="181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  <c r="O15" s="95" t="str">
        <f>IF(O14="","",IF(O14&gt;=95,"Ａ",IF(O14&gt;=84,"Ｂ",IF(O14&gt;=70,"Ｃ",IF(O14&gt;=55,"Ｄ","Ｅ")))))</f>
        <v/>
      </c>
    </row>
    <row r="16" spans="1:15" ht="18.75" customHeight="1" thickBot="1" x14ac:dyDescent="0.45">
      <c r="A16" s="170" t="s">
        <v>124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71"/>
    </row>
    <row r="17" spans="1:15" ht="18.75" customHeight="1" x14ac:dyDescent="0.4">
      <c r="A17" s="52"/>
      <c r="B17" s="183" t="s">
        <v>125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52"/>
    </row>
    <row r="18" spans="1:15" ht="18.75" customHeight="1" x14ac:dyDescent="0.4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8.75" customHeight="1" x14ac:dyDescent="0.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8.75" customHeight="1" x14ac:dyDescent="0.4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8.75" customHeight="1" x14ac:dyDescent="0.4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8.75" customHeight="1" x14ac:dyDescent="0.4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8.75" customHeight="1" x14ac:dyDescent="0.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8.75" customHeight="1" x14ac:dyDescent="0.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8.75" customHeight="1" x14ac:dyDescent="0.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8.75" customHeight="1" x14ac:dyDescent="0.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8.75" customHeight="1" x14ac:dyDescent="0.4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ht="18.75" customHeight="1" x14ac:dyDescent="0.4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8.75" customHeight="1" x14ac:dyDescent="0.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8" customHeight="1" x14ac:dyDescent="0.4">
      <c r="A30" s="52"/>
      <c r="B30" s="52"/>
      <c r="C30" s="52"/>
      <c r="D30" s="52"/>
      <c r="E30" s="52"/>
      <c r="F30" s="52"/>
      <c r="G30" s="52"/>
      <c r="H30" s="52"/>
      <c r="I30" s="52"/>
      <c r="J30" s="54" t="s">
        <v>126</v>
      </c>
      <c r="K30" s="52"/>
      <c r="L30" s="52"/>
      <c r="M30" s="52"/>
      <c r="N30" s="52"/>
      <c r="O30" s="52"/>
    </row>
    <row r="31" spans="1:15" ht="18" customHeight="1" thickBot="1" x14ac:dyDescent="0.45">
      <c r="A31" s="52"/>
      <c r="B31" s="52"/>
      <c r="C31" s="52"/>
      <c r="D31" s="52"/>
      <c r="E31" s="52"/>
      <c r="F31" s="52"/>
      <c r="G31" s="52"/>
      <c r="H31" s="52"/>
      <c r="I31" s="52"/>
      <c r="J31" s="54" t="s">
        <v>127</v>
      </c>
      <c r="K31" s="52"/>
      <c r="L31" s="52"/>
      <c r="M31" s="52"/>
      <c r="N31" s="52"/>
      <c r="O31" s="52"/>
    </row>
    <row r="32" spans="1:15" ht="18" customHeight="1" thickBot="1" x14ac:dyDescent="0.45">
      <c r="A32" s="170" t="s">
        <v>128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71"/>
      <c r="L32" s="184" t="s">
        <v>129</v>
      </c>
      <c r="M32" s="183"/>
      <c r="N32" s="183"/>
      <c r="O32" s="185"/>
    </row>
    <row r="33" spans="1:15" ht="18.75" customHeight="1" thickBot="1" x14ac:dyDescent="0.45">
      <c r="A33" s="170" t="s">
        <v>130</v>
      </c>
      <c r="B33" s="182"/>
      <c r="C33" s="171"/>
      <c r="D33" s="170" t="s">
        <v>131</v>
      </c>
      <c r="E33" s="182"/>
      <c r="F33" s="171"/>
      <c r="G33" s="186" t="s">
        <v>132</v>
      </c>
      <c r="H33" s="188"/>
      <c r="I33" s="170" t="s">
        <v>133</v>
      </c>
      <c r="J33" s="171"/>
      <c r="K33" s="73" t="s">
        <v>134</v>
      </c>
      <c r="L33" s="186"/>
      <c r="M33" s="187"/>
      <c r="N33" s="187"/>
      <c r="O33" s="188"/>
    </row>
    <row r="34" spans="1:15" ht="18.75" customHeight="1" x14ac:dyDescent="0.15">
      <c r="A34" s="189"/>
      <c r="B34" s="190"/>
      <c r="C34" s="191"/>
      <c r="D34" s="192"/>
      <c r="E34" s="193"/>
      <c r="F34" s="194"/>
      <c r="G34" s="195"/>
      <c r="H34" s="196"/>
      <c r="I34" s="197"/>
      <c r="J34" s="198"/>
      <c r="K34" s="74"/>
      <c r="L34" s="199"/>
      <c r="M34" s="200"/>
      <c r="N34" s="200"/>
      <c r="O34" s="201"/>
    </row>
    <row r="35" spans="1:15" ht="18.75" customHeight="1" x14ac:dyDescent="0.15">
      <c r="A35" s="202"/>
      <c r="B35" s="203"/>
      <c r="C35" s="204"/>
      <c r="D35" s="205"/>
      <c r="E35" s="206"/>
      <c r="F35" s="207"/>
      <c r="G35" s="208"/>
      <c r="H35" s="209"/>
      <c r="I35" s="210"/>
      <c r="J35" s="211"/>
      <c r="K35" s="75"/>
      <c r="L35" s="212"/>
      <c r="M35" s="213"/>
      <c r="N35" s="213"/>
      <c r="O35" s="214"/>
    </row>
    <row r="36" spans="1:15" ht="18.75" customHeight="1" x14ac:dyDescent="0.4">
      <c r="A36" s="215"/>
      <c r="B36" s="216"/>
      <c r="C36" s="217"/>
      <c r="D36" s="218"/>
      <c r="E36" s="219"/>
      <c r="F36" s="220"/>
      <c r="G36" s="208"/>
      <c r="H36" s="209"/>
      <c r="I36" s="221"/>
      <c r="J36" s="222"/>
      <c r="K36" s="75"/>
      <c r="L36" s="212"/>
      <c r="M36" s="213"/>
      <c r="N36" s="213"/>
      <c r="O36" s="214"/>
    </row>
    <row r="37" spans="1:15" ht="18.75" customHeight="1" x14ac:dyDescent="0.4">
      <c r="A37" s="215"/>
      <c r="B37" s="216"/>
      <c r="C37" s="217"/>
      <c r="D37" s="215"/>
      <c r="E37" s="216"/>
      <c r="F37" s="217"/>
      <c r="G37" s="208"/>
      <c r="H37" s="209"/>
      <c r="I37" s="221"/>
      <c r="J37" s="222"/>
      <c r="K37" s="75"/>
      <c r="L37" s="212"/>
      <c r="M37" s="213"/>
      <c r="N37" s="213"/>
      <c r="O37" s="214"/>
    </row>
    <row r="38" spans="1:15" ht="18.75" customHeight="1" x14ac:dyDescent="0.4">
      <c r="A38" s="215"/>
      <c r="B38" s="216"/>
      <c r="C38" s="217"/>
      <c r="D38" s="215"/>
      <c r="E38" s="216"/>
      <c r="F38" s="217"/>
      <c r="G38" s="208"/>
      <c r="H38" s="209"/>
      <c r="I38" s="221"/>
      <c r="J38" s="222"/>
      <c r="K38" s="76"/>
      <c r="L38" s="212"/>
      <c r="M38" s="213"/>
      <c r="N38" s="213"/>
      <c r="O38" s="214"/>
    </row>
    <row r="39" spans="1:15" ht="18.75" customHeight="1" x14ac:dyDescent="0.4">
      <c r="A39" s="215"/>
      <c r="B39" s="216"/>
      <c r="C39" s="217"/>
      <c r="D39" s="215"/>
      <c r="E39" s="216"/>
      <c r="F39" s="217"/>
      <c r="G39" s="208"/>
      <c r="H39" s="209"/>
      <c r="I39" s="221"/>
      <c r="J39" s="222"/>
      <c r="K39" s="76"/>
      <c r="L39" s="212"/>
      <c r="M39" s="213"/>
      <c r="N39" s="213"/>
      <c r="O39" s="214"/>
    </row>
    <row r="40" spans="1:15" ht="18.75" customHeight="1" x14ac:dyDescent="0.4">
      <c r="A40" s="215"/>
      <c r="B40" s="216"/>
      <c r="C40" s="217"/>
      <c r="D40" s="215"/>
      <c r="E40" s="216"/>
      <c r="F40" s="217"/>
      <c r="G40" s="223"/>
      <c r="H40" s="224"/>
      <c r="I40" s="221"/>
      <c r="J40" s="222"/>
      <c r="K40" s="76"/>
      <c r="L40" s="212"/>
      <c r="M40" s="213"/>
      <c r="N40" s="213"/>
      <c r="O40" s="214"/>
    </row>
    <row r="41" spans="1:15" ht="18.75" customHeight="1" x14ac:dyDescent="0.4">
      <c r="A41" s="215"/>
      <c r="B41" s="216"/>
      <c r="C41" s="217"/>
      <c r="D41" s="215"/>
      <c r="E41" s="216"/>
      <c r="F41" s="217"/>
      <c r="G41" s="208"/>
      <c r="H41" s="209"/>
      <c r="I41" s="221"/>
      <c r="J41" s="222"/>
      <c r="K41" s="76"/>
      <c r="L41" s="212"/>
      <c r="M41" s="213"/>
      <c r="N41" s="213"/>
      <c r="O41" s="214"/>
    </row>
    <row r="42" spans="1:15" ht="18.75" customHeight="1" x14ac:dyDescent="0.4">
      <c r="A42" s="215"/>
      <c r="B42" s="216"/>
      <c r="C42" s="217"/>
      <c r="D42" s="215"/>
      <c r="E42" s="216"/>
      <c r="F42" s="217"/>
      <c r="G42" s="208"/>
      <c r="H42" s="209"/>
      <c r="I42" s="221"/>
      <c r="J42" s="222"/>
      <c r="K42" s="76"/>
      <c r="L42" s="212"/>
      <c r="M42" s="213"/>
      <c r="N42" s="213"/>
      <c r="O42" s="214"/>
    </row>
    <row r="43" spans="1:15" ht="18.75" customHeight="1" x14ac:dyDescent="0.4">
      <c r="A43" s="215"/>
      <c r="B43" s="216"/>
      <c r="C43" s="217"/>
      <c r="D43" s="215"/>
      <c r="E43" s="216"/>
      <c r="F43" s="217"/>
      <c r="G43" s="208"/>
      <c r="H43" s="209"/>
      <c r="I43" s="221"/>
      <c r="J43" s="222"/>
      <c r="K43" s="76"/>
      <c r="L43" s="212"/>
      <c r="M43" s="213"/>
      <c r="N43" s="213"/>
      <c r="O43" s="214"/>
    </row>
    <row r="44" spans="1:15" ht="18.75" customHeight="1" x14ac:dyDescent="0.4">
      <c r="A44" s="215"/>
      <c r="B44" s="216"/>
      <c r="C44" s="217"/>
      <c r="D44" s="215"/>
      <c r="E44" s="216"/>
      <c r="F44" s="217"/>
      <c r="G44" s="208"/>
      <c r="H44" s="209"/>
      <c r="I44" s="221"/>
      <c r="J44" s="222"/>
      <c r="K44" s="76"/>
      <c r="L44" s="212"/>
      <c r="M44" s="213"/>
      <c r="N44" s="213"/>
      <c r="O44" s="214"/>
    </row>
    <row r="45" spans="1:15" ht="18.75" customHeight="1" thickBot="1" x14ac:dyDescent="0.45">
      <c r="A45" s="225"/>
      <c r="B45" s="226"/>
      <c r="C45" s="227"/>
      <c r="D45" s="225"/>
      <c r="E45" s="226"/>
      <c r="F45" s="227"/>
      <c r="G45" s="228"/>
      <c r="H45" s="229"/>
      <c r="I45" s="230"/>
      <c r="J45" s="231"/>
      <c r="K45" s="77"/>
      <c r="L45" s="232"/>
      <c r="M45" s="233"/>
      <c r="N45" s="233"/>
      <c r="O45" s="234"/>
    </row>
    <row r="46" spans="1:15" ht="15" customHeight="1" x14ac:dyDescent="0.4">
      <c r="A46" s="52"/>
      <c r="B46" s="52"/>
      <c r="C46" s="52"/>
      <c r="D46" s="52"/>
      <c r="E46" s="52"/>
      <c r="F46" s="52"/>
      <c r="G46" s="52"/>
      <c r="H46" s="53" t="s">
        <v>135</v>
      </c>
      <c r="I46" s="52"/>
      <c r="J46" s="52"/>
      <c r="K46" s="52"/>
      <c r="L46" s="78" t="s">
        <v>136</v>
      </c>
      <c r="M46" s="52"/>
      <c r="N46" s="54" t="s">
        <v>137</v>
      </c>
      <c r="O46" s="52"/>
    </row>
  </sheetData>
  <mergeCells count="76">
    <mergeCell ref="A45:C45"/>
    <mergeCell ref="D45:F45"/>
    <mergeCell ref="G45:H45"/>
    <mergeCell ref="I45:J45"/>
    <mergeCell ref="L45:O45"/>
    <mergeCell ref="A44:C44"/>
    <mergeCell ref="D44:F44"/>
    <mergeCell ref="G44:H44"/>
    <mergeCell ref="I44:J44"/>
    <mergeCell ref="L44:O44"/>
    <mergeCell ref="A43:C43"/>
    <mergeCell ref="D43:F43"/>
    <mergeCell ref="G43:H43"/>
    <mergeCell ref="I43:J43"/>
    <mergeCell ref="L43:O43"/>
    <mergeCell ref="A42:C42"/>
    <mergeCell ref="D42:F42"/>
    <mergeCell ref="G42:H42"/>
    <mergeCell ref="I42:J42"/>
    <mergeCell ref="L42:O42"/>
    <mergeCell ref="A41:C41"/>
    <mergeCell ref="D41:F41"/>
    <mergeCell ref="G41:H41"/>
    <mergeCell ref="I41:J41"/>
    <mergeCell ref="L41:O41"/>
    <mergeCell ref="A40:C40"/>
    <mergeCell ref="D40:F40"/>
    <mergeCell ref="G40:H40"/>
    <mergeCell ref="I40:J40"/>
    <mergeCell ref="L40:O40"/>
    <mergeCell ref="A39:C39"/>
    <mergeCell ref="D39:F39"/>
    <mergeCell ref="G39:H39"/>
    <mergeCell ref="I39:J39"/>
    <mergeCell ref="L39:O39"/>
    <mergeCell ref="A38:C38"/>
    <mergeCell ref="D38:F38"/>
    <mergeCell ref="G38:H38"/>
    <mergeCell ref="I38:J38"/>
    <mergeCell ref="L38:O38"/>
    <mergeCell ref="A37:C37"/>
    <mergeCell ref="D37:F37"/>
    <mergeCell ref="G37:H37"/>
    <mergeCell ref="I37:J37"/>
    <mergeCell ref="L37:O37"/>
    <mergeCell ref="A36:C36"/>
    <mergeCell ref="D36:F36"/>
    <mergeCell ref="G36:H36"/>
    <mergeCell ref="I36:J36"/>
    <mergeCell ref="L36:O36"/>
    <mergeCell ref="A35:C35"/>
    <mergeCell ref="D35:F35"/>
    <mergeCell ref="G35:H35"/>
    <mergeCell ref="I35:J35"/>
    <mergeCell ref="L35:O35"/>
    <mergeCell ref="A34:C34"/>
    <mergeCell ref="D34:F34"/>
    <mergeCell ref="G34:H34"/>
    <mergeCell ref="I34:J34"/>
    <mergeCell ref="L34:O34"/>
    <mergeCell ref="A14:B14"/>
    <mergeCell ref="A15:B15"/>
    <mergeCell ref="A16:O16"/>
    <mergeCell ref="B17:N17"/>
    <mergeCell ref="A32:K32"/>
    <mergeCell ref="L32:O33"/>
    <mergeCell ref="A33:C33"/>
    <mergeCell ref="D33:F33"/>
    <mergeCell ref="G33:H33"/>
    <mergeCell ref="I33:J33"/>
    <mergeCell ref="A13:B13"/>
    <mergeCell ref="A8:B8"/>
    <mergeCell ref="A9:B9"/>
    <mergeCell ref="A10:B10"/>
    <mergeCell ref="A11:B11"/>
    <mergeCell ref="A12:B12"/>
  </mergeCells>
  <phoneticPr fontId="1"/>
  <dataValidations count="2">
    <dataValidation allowBlank="1" showInputMessage="1" showErrorMessage="1" sqref="D34:D36 A34:A36 K34:K37 I35 G34"/>
    <dataValidation imeMode="off" allowBlank="1" showInputMessage="1" showErrorMessage="1" sqref="O9:O15"/>
  </dataValidations>
  <pageMargins left="0" right="0" top="0.23622047244094491" bottom="0.19685039370078741" header="0.51181102362204722" footer="0.31496062992125984"/>
  <pageSetup paperSize="9" scale="92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評価表</vt:lpstr>
      <vt:lpstr>集計</vt:lpstr>
      <vt:lpstr>連絡書</vt:lpstr>
      <vt:lpstr>評価表!Print_Area</vt:lpstr>
      <vt:lpstr>連絡書!Print_Area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　貴視</dc:creator>
  <cp:lastModifiedBy>藤田　貴視</cp:lastModifiedBy>
  <dcterms:created xsi:type="dcterms:W3CDTF">2019-07-21T13:39:09Z</dcterms:created>
  <dcterms:modified xsi:type="dcterms:W3CDTF">2019-10-15T00:21:55Z</dcterms:modified>
</cp:coreProperties>
</file>