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webappsvr1\d$\Apache\Apache24\htdocs\FLdev\template\"/>
    </mc:Choice>
  </mc:AlternateContent>
  <bookViews>
    <workbookView xWindow="4095" yWindow="1035" windowWidth="12960" windowHeight="8445" tabRatio="849"/>
  </bookViews>
  <sheets>
    <sheet name="品質評価集計表" sheetId="9" r:id="rId1"/>
    <sheet name="不良品管理表" sheetId="19" r:id="rId2"/>
    <sheet name="不良内訳（社内起因）" sheetId="22" r:id="rId3"/>
    <sheet name="不良内訳（協力会社起因）" sheetId="14" r:id="rId4"/>
    <sheet name="計算シート" sheetId="15" r:id="rId5"/>
    <sheet name="客先不良件数" sheetId="16" r:id="rId6"/>
    <sheet name="材料歩留表" sheetId="23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303ARMDS1" localSheetId="6">[1]rt!#REF!</definedName>
    <definedName name="_303ARMDS1" localSheetId="2">[1]rt!#REF!</definedName>
    <definedName name="_303ARMDS1">[1]rt!#REF!</definedName>
    <definedName name="_303ARMOC3" localSheetId="6">[1]rt!#REF!</definedName>
    <definedName name="_303ARMOC3" localSheetId="2">[1]rt!#REF!</definedName>
    <definedName name="_303ARMOC3">[1]rt!#REF!</definedName>
    <definedName name="_303MDSDS1" localSheetId="2">[1]rt!#REF!</definedName>
    <definedName name="_303MDSDS1">[1]rt!#REF!</definedName>
    <definedName name="_303MDSOC3" localSheetId="2">[1]rt!#REF!</definedName>
    <definedName name="_303MDSOC3">[1]rt!#REF!</definedName>
    <definedName name="_80ACAB" localSheetId="2">[1]rt!#REF!</definedName>
    <definedName name="_80ACAB">[1]rt!#REF!</definedName>
    <definedName name="_80DCAB" localSheetId="2">[1]rt!#REF!</definedName>
    <definedName name="_80DCAB">[1]rt!#REF!</definedName>
    <definedName name="_80GCAB" localSheetId="2">[1]rt!#REF!</definedName>
    <definedName name="_80GCAB">[1]rt!#REF!</definedName>
    <definedName name="_Order1" hidden="1">255</definedName>
    <definedName name="ARMDS1" localSheetId="2">[1]rt!#REF!</definedName>
    <definedName name="ARMDS1">[1]rt!#REF!</definedName>
    <definedName name="ARMOC3" localSheetId="2">[1]rt!#REF!</definedName>
    <definedName name="ARMOC3">[1]rt!#REF!</definedName>
    <definedName name="BAY" localSheetId="2">[1]rt!#REF!</definedName>
    <definedName name="BAY">[1]rt!#REF!</definedName>
    <definedName name="BAYMDS" localSheetId="2">[1]rt!#REF!</definedName>
    <definedName name="BAYMDS">[1]rt!#REF!</definedName>
    <definedName name="CABARMFIB" localSheetId="2">[1]rt!#REF!</definedName>
    <definedName name="CABARMFIB">[1]rt!#REF!</definedName>
    <definedName name="CABARMMET" localSheetId="2">[1]rt!#REF!</definedName>
    <definedName name="CABARMMET">[1]rt!#REF!</definedName>
    <definedName name="cabinet">[2]discounts!$C$21</definedName>
    <definedName name="CABMDS" localSheetId="2">[1]rt!#REF!</definedName>
    <definedName name="CABMDS">[1]rt!#REF!</definedName>
    <definedName name="ddmoc3">[2]discounts!$C$4</definedName>
    <definedName name="DDMPLUS" localSheetId="2">[1]rt!#REF!</definedName>
    <definedName name="DDMPLUS">[1]rt!#REF!</definedName>
    <definedName name="Document_array" localSheetId="6">{"先売りリスト.xls","Sheet1"}</definedName>
    <definedName name="Document_array">{"先売りリスト.xls","Sheet1"}</definedName>
    <definedName name="ExecutiveSummary" localSheetId="2">'[3]Executive Summary'!#REF!</definedName>
    <definedName name="ExecutiveSummary">'[3]Executive Summary'!#REF!</definedName>
    <definedName name="fiberreach">[2]discounts!$C$8</definedName>
    <definedName name="FRC">[4]Main!$C$9</definedName>
    <definedName name="HWSheet">1</definedName>
    <definedName name="IROPTICS" localSheetId="2">[1]rt!#REF!</definedName>
    <definedName name="IROPTICS">[1]rt!#REF!</definedName>
    <definedName name="IS3_IW" localSheetId="2">[1]rt!#REF!</definedName>
    <definedName name="IS3_IW">[1]rt!#REF!</definedName>
    <definedName name="ITH" localSheetId="2">[1]rt!#REF!</definedName>
    <definedName name="ITH">[1]rt!#REF!</definedName>
    <definedName name="kpn_disc_dwdm" localSheetId="2">'[5]total PTT DWDM'!#REF!</definedName>
    <definedName name="kpn_disc_dwdm">'[5]total PTT DWDM'!#REF!</definedName>
    <definedName name="lightguide">[2]discounts!$C$23</definedName>
    <definedName name="LIUADD" localSheetId="2">[1]rt!#REF!</definedName>
    <definedName name="LIUADD">[1]rt!#REF!</definedName>
    <definedName name="MDSDS1" localSheetId="2">[1]rt!#REF!</definedName>
    <definedName name="MDSDS1">[1]rt!#REF!</definedName>
    <definedName name="MDSOC3" localSheetId="2">[1]rt!#REF!</definedName>
    <definedName name="MDSOC3">[1]rt!#REF!</definedName>
    <definedName name="POTS" localSheetId="2">[1]rt!#REF!</definedName>
    <definedName name="POTS">[1]rt!#REF!</definedName>
    <definedName name="powerman">[2]discounts!$C$19</definedName>
    <definedName name="powerpur">[2]discounts!$C$18</definedName>
    <definedName name="_xlnm.Print_Area" localSheetId="5">客先不良件数!$A$1:$P$38</definedName>
    <definedName name="_xlnm.Print_Area" localSheetId="0">品質評価集計表!$A$1:$R$41</definedName>
    <definedName name="_xlnm.Print_Area" localSheetId="3">'不良内訳（協力会社起因）'!$A$1:$O$13</definedName>
    <definedName name="_xlnm.Print_Area" localSheetId="2">'不良内訳（社内起因）'!$A$1:$P$36</definedName>
    <definedName name="_xlnm.Print_Area" localSheetId="1">不良品管理表!$A$1:$T$5</definedName>
    <definedName name="slc5commons">[2]discounts!$C$16</definedName>
    <definedName name="slc5pots">[2]discounts!$C$15</definedName>
    <definedName name="SONET" localSheetId="2">[1]rt!#REF!</definedName>
    <definedName name="SONET">[1]rt!#REF!</definedName>
    <definedName name="SONET2" localSheetId="2">[1]rt!#REF!</definedName>
    <definedName name="SONET2">[1]rt!#REF!</definedName>
    <definedName name="SUM">[6]sum!$B$4:$H$32</definedName>
    <definedName name="test1" localSheetId="6" hidden="1">{#N/A,#N/A,TRUE,"MAIN FT TERM";#N/A,#N/A,TRUE,"MCI  FT TERM ";#N/A,#N/A,TRUE,"OC12 EQV"}</definedName>
    <definedName name="test1" hidden="1">{#N/A,#N/A,TRUE,"MAIN FT TERM";#N/A,#N/A,TRUE,"MCI  FT TERM ";#N/A,#N/A,TRUE,"OC12 EQV"}</definedName>
    <definedName name="VTUADD" localSheetId="2">[1]rt!#REF!</definedName>
    <definedName name="VTUADD">[1]rt!#REF!</definedName>
    <definedName name="wrn.all._.sheets." localSheetId="6" hidden="1">{#N/A,#N/A,TRUE,"MAIN FT TERM";#N/A,#N/A,TRUE,"MCI  FT TERM ";#N/A,#N/A,TRUE,"OC12 EQV"}</definedName>
    <definedName name="wrn.all._.sheets." hidden="1">{#N/A,#N/A,TRUE,"MAIN FT TERM";#N/A,#N/A,TRUE,"MCI  FT TERM ";#N/A,#N/A,TRUE,"OC12 EQV"}</definedName>
    <definedName name="プレス初月ランク">[7]評価表!$Z$26:$Z$31</definedName>
    <definedName name="めっき初月ランク">[7]評価表!$Z$9:$Z$25</definedName>
  </definedNames>
  <calcPr calcId="162913"/>
</workbook>
</file>

<file path=xl/calcChain.xml><?xml version="1.0" encoding="utf-8"?>
<calcChain xmlns="http://schemas.openxmlformats.org/spreadsheetml/2006/main">
  <c r="I19" i="22" l="1"/>
  <c r="B63" i="15" l="1"/>
  <c r="B57" i="15"/>
  <c r="B51" i="15"/>
  <c r="B45" i="15"/>
  <c r="B42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B33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B24" i="15"/>
  <c r="B18" i="15"/>
  <c r="B15" i="15"/>
  <c r="B9" i="15"/>
  <c r="C6" i="15"/>
  <c r="N57" i="15"/>
  <c r="M57" i="15"/>
  <c r="L57" i="15"/>
  <c r="K57" i="15"/>
  <c r="J57" i="15"/>
  <c r="I57" i="15"/>
  <c r="H57" i="15"/>
  <c r="G57" i="15"/>
  <c r="F57" i="15"/>
  <c r="E57" i="15"/>
  <c r="D57" i="15"/>
  <c r="C57" i="15"/>
  <c r="N63" i="15"/>
  <c r="M63" i="15"/>
  <c r="L63" i="15"/>
  <c r="K63" i="15"/>
  <c r="J63" i="15"/>
  <c r="I63" i="15"/>
  <c r="H63" i="15"/>
  <c r="G63" i="15"/>
  <c r="F63" i="15"/>
  <c r="E63" i="15"/>
  <c r="D63" i="15"/>
  <c r="C63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6" i="15"/>
  <c r="N9" i="15"/>
  <c r="M9" i="15"/>
  <c r="L9" i="15"/>
  <c r="K9" i="15"/>
  <c r="J9" i="15"/>
  <c r="I9" i="15"/>
  <c r="H9" i="15"/>
  <c r="G9" i="15"/>
  <c r="F9" i="15"/>
  <c r="E9" i="15"/>
  <c r="D9" i="15"/>
  <c r="C9" i="15"/>
  <c r="N6" i="15"/>
  <c r="M6" i="15"/>
  <c r="L6" i="15"/>
  <c r="K6" i="15"/>
  <c r="J6" i="15"/>
  <c r="I6" i="15"/>
  <c r="H6" i="15"/>
  <c r="G6" i="15"/>
  <c r="F6" i="15"/>
  <c r="E6" i="15"/>
  <c r="D6" i="15"/>
  <c r="P34" i="9" l="1"/>
  <c r="O34" i="9"/>
  <c r="N34" i="9"/>
  <c r="M34" i="9"/>
  <c r="K34" i="9"/>
  <c r="L34" i="9"/>
  <c r="J34" i="9"/>
  <c r="I34" i="9"/>
  <c r="H34" i="9"/>
  <c r="G34" i="9"/>
  <c r="F34" i="9"/>
  <c r="E34" i="9"/>
  <c r="D34" i="9"/>
  <c r="D33" i="9"/>
  <c r="N5" i="15" l="1"/>
  <c r="B9" i="9" l="1"/>
  <c r="I23" i="22" l="1"/>
  <c r="E31" i="9" l="1"/>
  <c r="E33" i="9"/>
  <c r="B61" i="15" l="1"/>
  <c r="N56" i="15"/>
  <c r="N55" i="15"/>
  <c r="N50" i="15"/>
  <c r="N49" i="15"/>
  <c r="N44" i="15"/>
  <c r="N43" i="15"/>
  <c r="N41" i="15"/>
  <c r="N40" i="15"/>
  <c r="N35" i="15"/>
  <c r="N34" i="15"/>
  <c r="N32" i="15"/>
  <c r="N31" i="15"/>
  <c r="N26" i="15"/>
  <c r="N25" i="15"/>
  <c r="N23" i="15"/>
  <c r="N22" i="15"/>
  <c r="N17" i="15"/>
  <c r="N16" i="15"/>
  <c r="N14" i="15"/>
  <c r="N13" i="15"/>
  <c r="I35" i="22" l="1"/>
  <c r="I31" i="22"/>
  <c r="I27" i="22"/>
  <c r="B3" i="16" l="1"/>
  <c r="C3" i="16"/>
  <c r="P3" i="16"/>
  <c r="A1" i="16"/>
  <c r="K10" i="9" l="1"/>
  <c r="E10" i="9"/>
  <c r="D10" i="9"/>
  <c r="A2" i="9"/>
  <c r="N35" i="22" l="1"/>
  <c r="L35" i="22"/>
  <c r="N34" i="22"/>
  <c r="N33" i="22"/>
  <c r="L33" i="22"/>
  <c r="N31" i="22"/>
  <c r="L31" i="22"/>
  <c r="N30" i="22"/>
  <c r="N29" i="22"/>
  <c r="L29" i="22"/>
  <c r="N28" i="22"/>
  <c r="N27" i="22"/>
  <c r="L27" i="22"/>
  <c r="N25" i="22"/>
  <c r="L25" i="22"/>
  <c r="N24" i="22"/>
  <c r="N23" i="22"/>
  <c r="L23" i="22"/>
  <c r="N21" i="22"/>
  <c r="L21" i="22"/>
  <c r="N20" i="22"/>
  <c r="N19" i="22"/>
  <c r="L19" i="22"/>
  <c r="N18" i="22"/>
  <c r="N17" i="22"/>
  <c r="L17" i="22"/>
  <c r="N8" i="15" l="1"/>
  <c r="N7" i="15"/>
  <c r="N4" i="15"/>
  <c r="N8" i="14"/>
  <c r="N12" i="14"/>
  <c r="N10" i="14"/>
  <c r="R11" i="9"/>
  <c r="P14" i="9" l="1"/>
  <c r="R34" i="9" l="1"/>
  <c r="R35" i="9" s="1"/>
  <c r="R33" i="9"/>
  <c r="R32" i="9"/>
  <c r="R30" i="9"/>
  <c r="R31" i="9" s="1"/>
  <c r="R28" i="9"/>
  <c r="R29" i="9" s="1"/>
  <c r="R26" i="9"/>
  <c r="R27" i="9" s="1"/>
  <c r="R25" i="9"/>
  <c r="R24" i="9"/>
  <c r="R22" i="9"/>
  <c r="R23" i="9" s="1"/>
  <c r="R19" i="9"/>
  <c r="Q11" i="9"/>
  <c r="R18" i="9"/>
  <c r="R17" i="9"/>
  <c r="R16" i="9"/>
  <c r="R15" i="9"/>
  <c r="R13" i="9"/>
  <c r="R12" i="9"/>
  <c r="E23" i="9"/>
  <c r="R36" i="9" l="1"/>
  <c r="R14" i="9"/>
  <c r="Q32" i="9"/>
  <c r="Q30" i="9"/>
  <c r="Q28" i="9"/>
  <c r="Q26" i="9"/>
  <c r="Q24" i="9"/>
  <c r="Q22" i="9"/>
  <c r="Q18" i="9"/>
  <c r="Q17" i="9"/>
  <c r="Q16" i="9"/>
  <c r="Q15" i="9"/>
  <c r="Q13" i="9"/>
  <c r="Q12" i="9"/>
  <c r="P36" i="9"/>
  <c r="O36" i="9"/>
  <c r="N36" i="9"/>
  <c r="M36" i="9"/>
  <c r="L36" i="9"/>
  <c r="K36" i="9"/>
  <c r="J36" i="9"/>
  <c r="I36" i="9"/>
  <c r="H36" i="9"/>
  <c r="G36" i="9"/>
  <c r="F36" i="9"/>
  <c r="E36" i="9"/>
  <c r="P35" i="9"/>
  <c r="O35" i="9"/>
  <c r="N35" i="9"/>
  <c r="M35" i="9"/>
  <c r="L35" i="9"/>
  <c r="K35" i="9"/>
  <c r="J35" i="9"/>
  <c r="I35" i="9"/>
  <c r="H35" i="9"/>
  <c r="G35" i="9"/>
  <c r="F35" i="9"/>
  <c r="E35" i="9"/>
  <c r="P33" i="9"/>
  <c r="O33" i="9"/>
  <c r="N33" i="9"/>
  <c r="M33" i="9"/>
  <c r="L33" i="9"/>
  <c r="K33" i="9"/>
  <c r="J33" i="9"/>
  <c r="I33" i="9"/>
  <c r="H33" i="9"/>
  <c r="G33" i="9"/>
  <c r="F33" i="9"/>
  <c r="P31" i="9"/>
  <c r="O31" i="9"/>
  <c r="N31" i="9"/>
  <c r="M31" i="9"/>
  <c r="L31" i="9"/>
  <c r="K31" i="9"/>
  <c r="J31" i="9"/>
  <c r="I31" i="9"/>
  <c r="H31" i="9"/>
  <c r="G31" i="9"/>
  <c r="F31" i="9"/>
  <c r="P29" i="9"/>
  <c r="O29" i="9"/>
  <c r="N29" i="9"/>
  <c r="M29" i="9"/>
  <c r="L29" i="9"/>
  <c r="K29" i="9"/>
  <c r="J29" i="9"/>
  <c r="I29" i="9"/>
  <c r="H29" i="9"/>
  <c r="G29" i="9"/>
  <c r="F29" i="9"/>
  <c r="E29" i="9"/>
  <c r="P27" i="9"/>
  <c r="O27" i="9"/>
  <c r="N27" i="9"/>
  <c r="M27" i="9"/>
  <c r="L27" i="9"/>
  <c r="K27" i="9"/>
  <c r="J27" i="9"/>
  <c r="I27" i="9"/>
  <c r="H27" i="9"/>
  <c r="G27" i="9"/>
  <c r="F27" i="9"/>
  <c r="E27" i="9"/>
  <c r="D36" i="9"/>
  <c r="D35" i="9"/>
  <c r="D31" i="9"/>
  <c r="D29" i="9"/>
  <c r="D27" i="9"/>
  <c r="D23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P23" i="9"/>
  <c r="O23" i="9"/>
  <c r="N23" i="9"/>
  <c r="M23" i="9"/>
  <c r="L23" i="9"/>
  <c r="K23" i="9"/>
  <c r="J23" i="9"/>
  <c r="I23" i="9"/>
  <c r="H23" i="9"/>
  <c r="G23" i="9"/>
  <c r="F23" i="9"/>
  <c r="D19" i="9"/>
  <c r="P19" i="9"/>
  <c r="O19" i="9"/>
  <c r="N19" i="9"/>
  <c r="M19" i="9"/>
  <c r="L19" i="9"/>
  <c r="K19" i="9"/>
  <c r="J19" i="9"/>
  <c r="I19" i="9"/>
  <c r="H19" i="9"/>
  <c r="G19" i="9"/>
  <c r="F19" i="9"/>
  <c r="E19" i="9"/>
  <c r="N14" i="9"/>
  <c r="M14" i="9"/>
  <c r="L14" i="9"/>
  <c r="K14" i="9"/>
  <c r="J14" i="9"/>
  <c r="I14" i="9"/>
  <c r="H14" i="9"/>
  <c r="G14" i="9"/>
  <c r="F14" i="9"/>
  <c r="E14" i="9"/>
  <c r="D14" i="9"/>
  <c r="O14" i="9"/>
  <c r="Q34" i="9" l="1"/>
  <c r="M62" i="15"/>
  <c r="L62" i="15"/>
  <c r="K62" i="15"/>
  <c r="J62" i="15"/>
  <c r="I62" i="15"/>
  <c r="H62" i="15"/>
  <c r="G62" i="15"/>
  <c r="F62" i="15"/>
  <c r="E62" i="15"/>
  <c r="D62" i="15"/>
  <c r="C62" i="15"/>
  <c r="B62" i="15"/>
  <c r="M61" i="15"/>
  <c r="L61" i="15"/>
  <c r="K61" i="15"/>
  <c r="J61" i="15"/>
  <c r="I61" i="15"/>
  <c r="H61" i="15"/>
  <c r="G61" i="15"/>
  <c r="F61" i="15"/>
  <c r="E61" i="15"/>
  <c r="D61" i="15"/>
  <c r="C61" i="15"/>
  <c r="N61" i="15"/>
  <c r="N13" i="14" s="1"/>
  <c r="N11" i="14"/>
  <c r="N9" i="14"/>
  <c r="N36" i="22"/>
  <c r="N32" i="22"/>
  <c r="N26" i="22"/>
  <c r="N22" i="22"/>
  <c r="N62" i="15" l="1"/>
  <c r="P9" i="16" l="1"/>
  <c r="P8" i="16"/>
  <c r="P7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P5" i="16"/>
  <c r="P6" i="16" s="1"/>
  <c r="P4" i="16"/>
  <c r="L10" i="14"/>
  <c r="L8" i="14"/>
  <c r="L12" i="14"/>
</calcChain>
</file>

<file path=xl/sharedStrings.xml><?xml version="1.0" encoding="utf-8"?>
<sst xmlns="http://schemas.openxmlformats.org/spreadsheetml/2006/main" count="401" uniqueCount="214">
  <si>
    <t>【用紙－１】</t>
    <rPh sb="1" eb="3">
      <t>ヨウシ</t>
    </rPh>
    <phoneticPr fontId="2"/>
  </si>
  <si>
    <t>品質保証課</t>
    <rPh sb="0" eb="2">
      <t>ヒンシツ</t>
    </rPh>
    <rPh sb="2" eb="4">
      <t>ホショウ</t>
    </rPh>
    <rPh sb="4" eb="5">
      <t>カ</t>
    </rPh>
    <phoneticPr fontId="2"/>
  </si>
  <si>
    <t xml:space="preserve">  毎月10日 発行</t>
    <rPh sb="2" eb="4">
      <t>マイツキ</t>
    </rPh>
    <rPh sb="4" eb="7">
      <t>１０カ</t>
    </rPh>
    <rPh sb="8" eb="10">
      <t>ハッコウ</t>
    </rPh>
    <phoneticPr fontId="2"/>
  </si>
  <si>
    <t>【社外秘】</t>
    <rPh sb="1" eb="4">
      <t>シャガイヒ</t>
    </rPh>
    <phoneticPr fontId="2"/>
  </si>
  <si>
    <t>社　　長</t>
    <rPh sb="0" eb="1">
      <t>シャ</t>
    </rPh>
    <rPh sb="3" eb="4">
      <t>チョウ</t>
    </rPh>
    <phoneticPr fontId="2"/>
  </si>
  <si>
    <t>専　　務</t>
    <rPh sb="0" eb="1">
      <t>アツム</t>
    </rPh>
    <rPh sb="3" eb="4">
      <t>ツトム</t>
    </rPh>
    <phoneticPr fontId="2"/>
  </si>
  <si>
    <t>常　　務</t>
    <rPh sb="0" eb="1">
      <t>ツネ</t>
    </rPh>
    <rPh sb="3" eb="4">
      <t>ツトム</t>
    </rPh>
    <phoneticPr fontId="2"/>
  </si>
  <si>
    <t>製造部長</t>
    <rPh sb="0" eb="2">
      <t>セイゾウ</t>
    </rPh>
    <rPh sb="2" eb="4">
      <t>ブチョウ</t>
    </rPh>
    <phoneticPr fontId="2"/>
  </si>
  <si>
    <t>製造副部長</t>
    <rPh sb="0" eb="2">
      <t>セイゾウ</t>
    </rPh>
    <rPh sb="2" eb="3">
      <t>フク</t>
    </rPh>
    <rPh sb="3" eb="5">
      <t>ブチョウ</t>
    </rPh>
    <phoneticPr fontId="2"/>
  </si>
  <si>
    <t>品質保証部</t>
    <rPh sb="0" eb="2">
      <t>ヒンシツ</t>
    </rPh>
    <rPh sb="2" eb="4">
      <t>ホショウ</t>
    </rPh>
    <rPh sb="4" eb="5">
      <t>ブ</t>
    </rPh>
    <phoneticPr fontId="2"/>
  </si>
  <si>
    <t>品質保証Ｇ</t>
    <rPh sb="0" eb="2">
      <t>ヒンシツ</t>
    </rPh>
    <rPh sb="2" eb="4">
      <t>ホショウ</t>
    </rPh>
    <phoneticPr fontId="2"/>
  </si>
  <si>
    <t>作　成</t>
    <rPh sb="0" eb="1">
      <t>サク</t>
    </rPh>
    <rPh sb="2" eb="3">
      <t>シゲル</t>
    </rPh>
    <phoneticPr fontId="2"/>
  </si>
  <si>
    <t>　 　個数単位 ： 千個　　 金額単位 ： 千円</t>
    <rPh sb="3" eb="5">
      <t>コスウ</t>
    </rPh>
    <rPh sb="5" eb="7">
      <t>タンイ</t>
    </rPh>
    <rPh sb="10" eb="12">
      <t>センコ</t>
    </rPh>
    <rPh sb="15" eb="17">
      <t>キンガク</t>
    </rPh>
    <rPh sb="17" eb="19">
      <t>タンイ</t>
    </rPh>
    <rPh sb="22" eb="24">
      <t>センエン</t>
    </rPh>
    <phoneticPr fontId="2"/>
  </si>
  <si>
    <t>内訳 ／ 月</t>
    <rPh sb="0" eb="2">
      <t>ウチワケ</t>
    </rPh>
    <rPh sb="5" eb="6">
      <t>ガツ</t>
    </rPh>
    <phoneticPr fontId="2"/>
  </si>
  <si>
    <t>　　８</t>
    <phoneticPr fontId="2"/>
  </si>
  <si>
    <t>　　９</t>
    <phoneticPr fontId="2"/>
  </si>
  <si>
    <t>　１０</t>
    <phoneticPr fontId="2"/>
  </si>
  <si>
    <t>　１１</t>
    <phoneticPr fontId="2"/>
  </si>
  <si>
    <t>　１２</t>
    <phoneticPr fontId="2"/>
  </si>
  <si>
    <t>　　２</t>
    <phoneticPr fontId="2"/>
  </si>
  <si>
    <t>　　３</t>
    <phoneticPr fontId="2"/>
  </si>
  <si>
    <t>　　４</t>
    <phoneticPr fontId="2"/>
  </si>
  <si>
    <t>　　５</t>
    <phoneticPr fontId="2"/>
  </si>
  <si>
    <t>　　６</t>
    <phoneticPr fontId="2"/>
  </si>
  <si>
    <t>累積</t>
    <rPh sb="0" eb="2">
      <t>ルイセキ</t>
    </rPh>
    <phoneticPr fontId="2"/>
  </si>
  <si>
    <t>月平均</t>
    <rPh sb="0" eb="3">
      <t>ツキヘイキン</t>
    </rPh>
    <phoneticPr fontId="2"/>
  </si>
  <si>
    <t xml:space="preserve"> ① 総売上金額</t>
    <rPh sb="3" eb="4">
      <t>ソウ</t>
    </rPh>
    <rPh sb="4" eb="6">
      <t>ウリアゲ</t>
    </rPh>
    <rPh sb="6" eb="8">
      <t>キンガク</t>
    </rPh>
    <phoneticPr fontId="2"/>
  </si>
  <si>
    <t xml:space="preserve"> ② 総加工個数</t>
    <rPh sb="3" eb="4">
      <t>ソウ</t>
    </rPh>
    <rPh sb="4" eb="6">
      <t>カコウ</t>
    </rPh>
    <rPh sb="6" eb="8">
      <t>コスウ</t>
    </rPh>
    <phoneticPr fontId="2"/>
  </si>
  <si>
    <t xml:space="preserve"> ③ 総加工不良数</t>
    <rPh sb="3" eb="8">
      <t>ソウカコウフリョウリツ</t>
    </rPh>
    <rPh sb="8" eb="9">
      <t>スウ</t>
    </rPh>
    <phoneticPr fontId="2"/>
  </si>
  <si>
    <t xml:space="preserve"> ④ 良品率（%）</t>
    <rPh sb="3" eb="5">
      <t>リョウヒン</t>
    </rPh>
    <rPh sb="5" eb="6">
      <t>リツ</t>
    </rPh>
    <phoneticPr fontId="2"/>
  </si>
  <si>
    <t xml:space="preserve"> ⑤ 総加工不良工数（H）</t>
    <rPh sb="3" eb="8">
      <t>ソウカコウフリョウスウ</t>
    </rPh>
    <rPh sb="8" eb="10">
      <t>コウスウ</t>
    </rPh>
    <phoneticPr fontId="2"/>
  </si>
  <si>
    <t xml:space="preserve"> ⑥ 総生産金額</t>
    <rPh sb="3" eb="6">
      <t>ソウセイサン</t>
    </rPh>
    <rPh sb="6" eb="8">
      <t>キンガク</t>
    </rPh>
    <phoneticPr fontId="2"/>
  </si>
  <si>
    <r>
      <t xml:space="preserve"> </t>
    </r>
    <r>
      <rPr>
        <sz val="9"/>
        <rFont val="ＭＳ Ｐゴシック"/>
        <family val="3"/>
        <charset val="128"/>
      </rPr>
      <t>⑦</t>
    </r>
    <r>
      <rPr>
        <sz val="8"/>
        <rFont val="ＭＳ Ｐゴシック"/>
        <family val="3"/>
        <charset val="128"/>
      </rPr>
      <t xml:space="preserve"> 総材料標準加工個数</t>
    </r>
    <rPh sb="3" eb="4">
      <t>ソウ</t>
    </rPh>
    <rPh sb="4" eb="6">
      <t>ザイリョウ</t>
    </rPh>
    <rPh sb="6" eb="8">
      <t>ヒョウジュン</t>
    </rPh>
    <rPh sb="8" eb="10">
      <t>カコウ</t>
    </rPh>
    <rPh sb="10" eb="12">
      <t>コスウ</t>
    </rPh>
    <phoneticPr fontId="2"/>
  </si>
  <si>
    <r>
      <t xml:space="preserve"> </t>
    </r>
    <r>
      <rPr>
        <sz val="9"/>
        <rFont val="ＭＳ Ｐゴシック"/>
        <family val="3"/>
        <charset val="128"/>
      </rPr>
      <t>⑧</t>
    </r>
    <r>
      <rPr>
        <sz val="8"/>
        <rFont val="ＭＳ Ｐゴシック"/>
        <family val="3"/>
        <charset val="128"/>
      </rPr>
      <t xml:space="preserve"> 総材料標準加工金額</t>
    </r>
    <rPh sb="3" eb="4">
      <t>ソウ</t>
    </rPh>
    <rPh sb="4" eb="6">
      <t>ザイリョウ</t>
    </rPh>
    <rPh sb="6" eb="8">
      <t>ヒョウジュン</t>
    </rPh>
    <rPh sb="8" eb="10">
      <t>カコウ</t>
    </rPh>
    <rPh sb="10" eb="12">
      <t>キンガク</t>
    </rPh>
    <phoneticPr fontId="2"/>
  </si>
  <si>
    <t xml:space="preserve"> ⑨ 対材料良品率（%）</t>
    <rPh sb="3" eb="4">
      <t>タイ</t>
    </rPh>
    <rPh sb="4" eb="6">
      <t>ザイリョウ</t>
    </rPh>
    <rPh sb="6" eb="8">
      <t>リョウヒン</t>
    </rPh>
    <rPh sb="8" eb="9">
      <t>リツ</t>
    </rPh>
    <phoneticPr fontId="2"/>
  </si>
  <si>
    <t>不良廃棄個数と廃棄金額</t>
    <rPh sb="0" eb="2">
      <t>フリョウ</t>
    </rPh>
    <rPh sb="2" eb="4">
      <t>ハイキ</t>
    </rPh>
    <rPh sb="4" eb="6">
      <t>コスウ</t>
    </rPh>
    <rPh sb="7" eb="9">
      <t>ハイキ</t>
    </rPh>
    <rPh sb="9" eb="11">
      <t>キンガク</t>
    </rPh>
    <phoneticPr fontId="2"/>
  </si>
  <si>
    <t>社</t>
    <rPh sb="0" eb="1">
      <t>シャ</t>
    </rPh>
    <phoneticPr fontId="2"/>
  </si>
  <si>
    <t xml:space="preserve"> ⑩ 廃棄個数</t>
    <rPh sb="3" eb="5">
      <t>ハイキ</t>
    </rPh>
    <rPh sb="5" eb="7">
      <t>コスウ</t>
    </rPh>
    <phoneticPr fontId="2"/>
  </si>
  <si>
    <t>内</t>
    <rPh sb="0" eb="1">
      <t>ナイ</t>
    </rPh>
    <phoneticPr fontId="2"/>
  </si>
  <si>
    <t>（⑩／②）</t>
    <phoneticPr fontId="2"/>
  </si>
  <si>
    <t>検</t>
    <rPh sb="0" eb="1">
      <t>ケン</t>
    </rPh>
    <phoneticPr fontId="2"/>
  </si>
  <si>
    <t xml:space="preserve"> ⑪ 廃棄金額</t>
    <rPh sb="3" eb="5">
      <t>ハイキ</t>
    </rPh>
    <rPh sb="5" eb="7">
      <t>キンガク</t>
    </rPh>
    <phoneticPr fontId="2"/>
  </si>
  <si>
    <t>査</t>
    <rPh sb="0" eb="1">
      <t>サ</t>
    </rPh>
    <phoneticPr fontId="2"/>
  </si>
  <si>
    <t>（⑪／①）</t>
    <phoneticPr fontId="2"/>
  </si>
  <si>
    <t>製</t>
    <rPh sb="0" eb="1">
      <t>セイ</t>
    </rPh>
    <phoneticPr fontId="2"/>
  </si>
  <si>
    <t xml:space="preserve"> ⑫ 廃棄個数</t>
    <rPh sb="3" eb="5">
      <t>ハイキ</t>
    </rPh>
    <rPh sb="5" eb="7">
      <t>コスウ</t>
    </rPh>
    <phoneticPr fontId="2"/>
  </si>
  <si>
    <t>造</t>
    <rPh sb="0" eb="1">
      <t>ゾウ</t>
    </rPh>
    <phoneticPr fontId="2"/>
  </si>
  <si>
    <t>（⑫／②）</t>
    <phoneticPr fontId="2"/>
  </si>
  <si>
    <t>工</t>
    <rPh sb="0" eb="1">
      <t>コウ</t>
    </rPh>
    <phoneticPr fontId="2"/>
  </si>
  <si>
    <t xml:space="preserve"> ⑬ 廃棄金額</t>
    <rPh sb="3" eb="5">
      <t>ハイキ</t>
    </rPh>
    <rPh sb="5" eb="7">
      <t>キンガク</t>
    </rPh>
    <phoneticPr fontId="2"/>
  </si>
  <si>
    <t>程</t>
    <rPh sb="0" eb="1">
      <t>テイ</t>
    </rPh>
    <phoneticPr fontId="2"/>
  </si>
  <si>
    <t>（⑬／①）</t>
    <phoneticPr fontId="2"/>
  </si>
  <si>
    <t>客</t>
    <rPh sb="0" eb="1">
      <t>キャク</t>
    </rPh>
    <phoneticPr fontId="2"/>
  </si>
  <si>
    <t xml:space="preserve"> ⑭ 廃棄個数</t>
    <rPh sb="3" eb="5">
      <t>ハイキ</t>
    </rPh>
    <rPh sb="5" eb="7">
      <t>コスウ</t>
    </rPh>
    <phoneticPr fontId="2"/>
  </si>
  <si>
    <t>先</t>
    <rPh sb="0" eb="1">
      <t>サキ</t>
    </rPh>
    <phoneticPr fontId="2"/>
  </si>
  <si>
    <t>（⑭／②）</t>
    <phoneticPr fontId="2"/>
  </si>
  <si>
    <t>返</t>
    <rPh sb="0" eb="1">
      <t>ヘン</t>
    </rPh>
    <phoneticPr fontId="2"/>
  </si>
  <si>
    <t xml:space="preserve"> ⑮ 廃棄金額</t>
    <rPh sb="3" eb="5">
      <t>ハイキ</t>
    </rPh>
    <rPh sb="5" eb="7">
      <t>キンガク</t>
    </rPh>
    <phoneticPr fontId="2"/>
  </si>
  <si>
    <t>品</t>
    <rPh sb="0" eb="1">
      <t>シナ</t>
    </rPh>
    <phoneticPr fontId="2"/>
  </si>
  <si>
    <t>（⑮／①）</t>
    <phoneticPr fontId="2"/>
  </si>
  <si>
    <t>⑯ 廃棄金額合計</t>
    <rPh sb="2" eb="4">
      <t>ハイキ</t>
    </rPh>
    <rPh sb="4" eb="6">
      <t>キンガク</t>
    </rPh>
    <rPh sb="6" eb="8">
      <t>ゴウケイ</t>
    </rPh>
    <phoneticPr fontId="2"/>
  </si>
  <si>
    <t>良品金額率</t>
    <rPh sb="0" eb="2">
      <t>リョウヒン</t>
    </rPh>
    <rPh sb="2" eb="4">
      <t>キンガク</t>
    </rPh>
    <rPh sb="4" eb="5">
      <t>リツ</t>
    </rPh>
    <phoneticPr fontId="2"/>
  </si>
  <si>
    <t>⑰ 対材料良品金額率</t>
    <rPh sb="2" eb="3">
      <t>タイ</t>
    </rPh>
    <rPh sb="3" eb="5">
      <t>ザイリョウ</t>
    </rPh>
    <rPh sb="5" eb="7">
      <t>リョウヒン</t>
    </rPh>
    <rPh sb="7" eb="9">
      <t>キンガク</t>
    </rPh>
    <rPh sb="9" eb="10">
      <t>リツ</t>
    </rPh>
    <phoneticPr fontId="2"/>
  </si>
  <si>
    <t>部品製造部コメント</t>
  </si>
  <si>
    <t>製造部</t>
    <phoneticPr fontId="2"/>
  </si>
  <si>
    <t>品質保証部コメント</t>
  </si>
  <si>
    <t>Rev : A</t>
    <phoneticPr fontId="2"/>
  </si>
  <si>
    <t xml:space="preserve">   SQM-21020-1</t>
    <phoneticPr fontId="2"/>
  </si>
  <si>
    <t>課</t>
    <rPh sb="0" eb="1">
      <t>カ</t>
    </rPh>
    <phoneticPr fontId="2"/>
  </si>
  <si>
    <t>作業者</t>
    <rPh sb="0" eb="3">
      <t>サギョウシャ</t>
    </rPh>
    <phoneticPr fontId="2"/>
  </si>
  <si>
    <t>処理</t>
    <rPh sb="0" eb="2">
      <t>ショリ</t>
    </rPh>
    <phoneticPr fontId="2"/>
  </si>
  <si>
    <t>不良内容</t>
    <rPh sb="0" eb="2">
      <t>フリョウ</t>
    </rPh>
    <rPh sb="2" eb="4">
      <t>ナイヨウ</t>
    </rPh>
    <phoneticPr fontId="2"/>
  </si>
  <si>
    <t>伝票発行日</t>
    <rPh sb="0" eb="2">
      <t>デンピョウ</t>
    </rPh>
    <rPh sb="2" eb="5">
      <t>ハッコウビ</t>
    </rPh>
    <phoneticPr fontId="2"/>
  </si>
  <si>
    <t>伝票No.</t>
    <rPh sb="0" eb="2">
      <t>デンピョウ</t>
    </rPh>
    <phoneticPr fontId="2"/>
  </si>
  <si>
    <t>不良内訳</t>
  </si>
  <si>
    <t>・・・不良集計対象外</t>
    <rPh sb="3" eb="5">
      <t>フリョウ</t>
    </rPh>
    <rPh sb="5" eb="7">
      <t>シュウケイ</t>
    </rPh>
    <rPh sb="7" eb="9">
      <t>タイショウ</t>
    </rPh>
    <rPh sb="9" eb="10">
      <t>ガイ</t>
    </rPh>
    <phoneticPr fontId="2"/>
  </si>
  <si>
    <t>※伝票発行日が当月より前のものは前月繰越（未処理）分です。</t>
    <rPh sb="16" eb="18">
      <t>ゼンゲツ</t>
    </rPh>
    <rPh sb="21" eb="24">
      <t>ミショリ</t>
    </rPh>
    <phoneticPr fontId="2"/>
  </si>
  <si>
    <t>製品ｺｰﾄﾞ</t>
    <rPh sb="0" eb="2">
      <t>セイヒン</t>
    </rPh>
    <phoneticPr fontId="2"/>
  </si>
  <si>
    <t>図          番</t>
    <rPh sb="0" eb="12">
      <t>ズバン</t>
    </rPh>
    <phoneticPr fontId="2"/>
  </si>
  <si>
    <t>品          名</t>
    <rPh sb="0" eb="12">
      <t>ヒンメイ</t>
    </rPh>
    <phoneticPr fontId="2"/>
  </si>
  <si>
    <t>伝票
区分</t>
    <rPh sb="0" eb="2">
      <t>デンピョウ</t>
    </rPh>
    <rPh sb="3" eb="5">
      <t>クブン</t>
    </rPh>
    <phoneticPr fontId="2"/>
  </si>
  <si>
    <t>対象数量
【個】</t>
    <rPh sb="0" eb="2">
      <t>タイショウ</t>
    </rPh>
    <rPh sb="2" eb="4">
      <t>スウリョウ</t>
    </rPh>
    <rPh sb="6" eb="7">
      <t>コ</t>
    </rPh>
    <phoneticPr fontId="2"/>
  </si>
  <si>
    <t>納入数量
【個】</t>
    <rPh sb="0" eb="2">
      <t>ノウニュウ</t>
    </rPh>
    <rPh sb="2" eb="4">
      <t>スウリョウ</t>
    </rPh>
    <rPh sb="6" eb="7">
      <t>コ</t>
    </rPh>
    <phoneticPr fontId="2"/>
  </si>
  <si>
    <t>廃棄数量
【個】</t>
    <rPh sb="0" eb="2">
      <t>ハイキ</t>
    </rPh>
    <rPh sb="2" eb="4">
      <t>スウリョウ</t>
    </rPh>
    <rPh sb="6" eb="7">
      <t>コ</t>
    </rPh>
    <phoneticPr fontId="2"/>
  </si>
  <si>
    <t>単価
【円】</t>
    <rPh sb="0" eb="2">
      <t>タンカ</t>
    </rPh>
    <rPh sb="4" eb="5">
      <t>エン</t>
    </rPh>
    <phoneticPr fontId="2"/>
  </si>
  <si>
    <t>廃棄金額
【円】</t>
    <rPh sb="0" eb="2">
      <t>ハイキ</t>
    </rPh>
    <rPh sb="2" eb="4">
      <t>キンガク</t>
    </rPh>
    <rPh sb="6" eb="7">
      <t>エン</t>
    </rPh>
    <phoneticPr fontId="2"/>
  </si>
  <si>
    <t>保留金額
【円】</t>
    <rPh sb="0" eb="2">
      <t>ホリュウ</t>
    </rPh>
    <rPh sb="2" eb="4">
      <t>キンガク</t>
    </rPh>
    <rPh sb="6" eb="7">
      <t>エン</t>
    </rPh>
    <phoneticPr fontId="2"/>
  </si>
  <si>
    <t>合  　　計</t>
    <phoneticPr fontId="2"/>
  </si>
  <si>
    <t>社内検査合計</t>
    <rPh sb="0" eb="2">
      <t>シャナイ</t>
    </rPh>
    <rPh sb="2" eb="4">
      <t>ケンサ</t>
    </rPh>
    <rPh sb="4" eb="6">
      <t>ゴウケイ</t>
    </rPh>
    <phoneticPr fontId="2"/>
  </si>
  <si>
    <t>製造工程合計</t>
    <rPh sb="0" eb="2">
      <t>セイゾウ</t>
    </rPh>
    <rPh sb="2" eb="4">
      <t>コウテイ</t>
    </rPh>
    <rPh sb="4" eb="6">
      <t>ゴウケイ</t>
    </rPh>
    <phoneticPr fontId="2"/>
  </si>
  <si>
    <t>客先返却合計</t>
    <rPh sb="0" eb="2">
      <t>キャクサキ</t>
    </rPh>
    <rPh sb="2" eb="4">
      <t>ヘンキャク</t>
    </rPh>
    <rPh sb="4" eb="6">
      <t>ゴウケイ</t>
    </rPh>
    <phoneticPr fontId="2"/>
  </si>
  <si>
    <t>生産１課合計</t>
    <rPh sb="0" eb="2">
      <t>セイサン</t>
    </rPh>
    <rPh sb="3" eb="4">
      <t>カ</t>
    </rPh>
    <rPh sb="4" eb="6">
      <t>ゴウケイ</t>
    </rPh>
    <phoneticPr fontId="2"/>
  </si>
  <si>
    <t>生産２課合計</t>
    <rPh sb="0" eb="2">
      <t>セイサン</t>
    </rPh>
    <rPh sb="3" eb="4">
      <t>カ</t>
    </rPh>
    <rPh sb="4" eb="6">
      <t>ゴウケイ</t>
    </rPh>
    <phoneticPr fontId="2"/>
  </si>
  <si>
    <t>生産３課合計</t>
    <rPh sb="0" eb="2">
      <t>セイサン</t>
    </rPh>
    <rPh sb="3" eb="4">
      <t>カ</t>
    </rPh>
    <rPh sb="4" eb="6">
      <t>ゴウケイ</t>
    </rPh>
    <phoneticPr fontId="2"/>
  </si>
  <si>
    <t>生産４課合計</t>
    <rPh sb="0" eb="2">
      <t>セイサン</t>
    </rPh>
    <rPh sb="3" eb="4">
      <t>カ</t>
    </rPh>
    <rPh sb="4" eb="6">
      <t>ゴウケイ</t>
    </rPh>
    <phoneticPr fontId="2"/>
  </si>
  <si>
    <t>生産５課合計</t>
    <rPh sb="0" eb="2">
      <t>セイサン</t>
    </rPh>
    <rPh sb="3" eb="4">
      <t>カ</t>
    </rPh>
    <rPh sb="4" eb="6">
      <t>ゴウケイ</t>
    </rPh>
    <phoneticPr fontId="2"/>
  </si>
  <si>
    <t>その他合計</t>
    <rPh sb="2" eb="3">
      <t>タ</t>
    </rPh>
    <rPh sb="3" eb="5">
      <t>ゴウケイ</t>
    </rPh>
    <phoneticPr fontId="2"/>
  </si>
  <si>
    <t>-</t>
    <phoneticPr fontId="2"/>
  </si>
  <si>
    <t>生産１課品質実績</t>
    <phoneticPr fontId="2"/>
  </si>
  <si>
    <t>良品金額率：</t>
    <rPh sb="0" eb="2">
      <t>リョウヒン</t>
    </rPh>
    <phoneticPr fontId="2"/>
  </si>
  <si>
    <t>良品率      ：</t>
    <rPh sb="0" eb="2">
      <t>リョウヒン</t>
    </rPh>
    <phoneticPr fontId="2"/>
  </si>
  <si>
    <t>生産２課品質実績</t>
    <phoneticPr fontId="2"/>
  </si>
  <si>
    <t>生産３課品質実績</t>
    <phoneticPr fontId="2"/>
  </si>
  <si>
    <t>生産４課品質実績</t>
    <phoneticPr fontId="2"/>
  </si>
  <si>
    <t>　　※伝票発行日が当月より前のものは前月繰越（未処理）分です。</t>
    <rPh sb="18" eb="20">
      <t>ゼンゲツ</t>
    </rPh>
    <rPh sb="23" eb="26">
      <t>ミショリ</t>
    </rPh>
    <phoneticPr fontId="2"/>
  </si>
  <si>
    <t>返却数量
【個】</t>
    <rPh sb="0" eb="2">
      <t>ヘンキャク</t>
    </rPh>
    <rPh sb="2" eb="4">
      <t>スウリョウ</t>
    </rPh>
    <rPh sb="6" eb="7">
      <t>コ</t>
    </rPh>
    <phoneticPr fontId="2"/>
  </si>
  <si>
    <t>返却金額
【円】</t>
    <rPh sb="0" eb="2">
      <t>ヘンキャク</t>
    </rPh>
    <rPh sb="2" eb="4">
      <t>キンガク</t>
    </rPh>
    <rPh sb="3" eb="4">
      <t>ヘンキン</t>
    </rPh>
    <rPh sb="6" eb="7">
      <t>エン</t>
    </rPh>
    <phoneticPr fontId="2"/>
  </si>
  <si>
    <t>会社名</t>
    <rPh sb="0" eb="2">
      <t>カイシャ</t>
    </rPh>
    <rPh sb="2" eb="3">
      <t>メイ</t>
    </rPh>
    <phoneticPr fontId="2"/>
  </si>
  <si>
    <t>プレス協力会社品質実績</t>
    <rPh sb="3" eb="5">
      <t>キョウリョク</t>
    </rPh>
    <rPh sb="5" eb="7">
      <t>カイシャ</t>
    </rPh>
    <rPh sb="7" eb="9">
      <t>ヒンシツ</t>
    </rPh>
    <rPh sb="9" eb="11">
      <t>ジッセキ</t>
    </rPh>
    <phoneticPr fontId="2"/>
  </si>
  <si>
    <t>累積　良品金額率：</t>
    <rPh sb="0" eb="2">
      <t>ルイセキ</t>
    </rPh>
    <rPh sb="3" eb="5">
      <t>リョウヒン</t>
    </rPh>
    <rPh sb="5" eb="7">
      <t>キンガク</t>
    </rPh>
    <rPh sb="7" eb="8">
      <t>リツ</t>
    </rPh>
    <phoneticPr fontId="2"/>
  </si>
  <si>
    <t>めっき協力会社品質実績</t>
    <rPh sb="3" eb="5">
      <t>キョウリョク</t>
    </rPh>
    <rPh sb="5" eb="7">
      <t>カイシャ</t>
    </rPh>
    <rPh sb="7" eb="9">
      <t>ヒンシツ</t>
    </rPh>
    <rPh sb="9" eb="11">
      <t>ジッセキ</t>
    </rPh>
    <phoneticPr fontId="2"/>
  </si>
  <si>
    <t>←プレス協力会社、
 　めっき協力会社合計値</t>
    <rPh sb="4" eb="6">
      <t>キョウリョク</t>
    </rPh>
    <rPh sb="6" eb="8">
      <t>カイシャ</t>
    </rPh>
    <rPh sb="15" eb="17">
      <t>キョウリョク</t>
    </rPh>
    <rPh sb="17" eb="19">
      <t>カイシャ</t>
    </rPh>
    <rPh sb="19" eb="21">
      <t>ゴウケイ</t>
    </rPh>
    <rPh sb="21" eb="22">
      <t>アタイ</t>
    </rPh>
    <phoneticPr fontId="2"/>
  </si>
  <si>
    <t>協力会社不良内訳</t>
    <phoneticPr fontId="2"/>
  </si>
  <si>
    <t>生産１課</t>
    <rPh sb="0" eb="2">
      <t>セイサン</t>
    </rPh>
    <rPh sb="3" eb="4">
      <t>カ</t>
    </rPh>
    <phoneticPr fontId="2"/>
  </si>
  <si>
    <t>7月度</t>
    <rPh sb="1" eb="3">
      <t>ガツド</t>
    </rPh>
    <phoneticPr fontId="2"/>
  </si>
  <si>
    <t>8月度</t>
    <rPh sb="1" eb="2">
      <t>ガツ</t>
    </rPh>
    <rPh sb="2" eb="3">
      <t>ド</t>
    </rPh>
    <phoneticPr fontId="2"/>
  </si>
  <si>
    <t>9月度</t>
    <rPh sb="2" eb="3">
      <t>ド</t>
    </rPh>
    <phoneticPr fontId="2"/>
  </si>
  <si>
    <t>10月度</t>
    <rPh sb="2" eb="3">
      <t>ガツ</t>
    </rPh>
    <rPh sb="3" eb="4">
      <t>ド</t>
    </rPh>
    <phoneticPr fontId="2"/>
  </si>
  <si>
    <t>11月度</t>
    <rPh sb="3" eb="4">
      <t>ド</t>
    </rPh>
    <phoneticPr fontId="2"/>
  </si>
  <si>
    <t>12月度</t>
    <rPh sb="2" eb="3">
      <t>ガツ</t>
    </rPh>
    <rPh sb="3" eb="4">
      <t>ド</t>
    </rPh>
    <phoneticPr fontId="2"/>
  </si>
  <si>
    <t>1月度</t>
    <rPh sb="2" eb="3">
      <t>ド</t>
    </rPh>
    <phoneticPr fontId="2"/>
  </si>
  <si>
    <t>2月度</t>
    <rPh sb="2" eb="3">
      <t>ド</t>
    </rPh>
    <phoneticPr fontId="2"/>
  </si>
  <si>
    <t>3月度</t>
    <rPh sb="2" eb="3">
      <t>ド</t>
    </rPh>
    <phoneticPr fontId="2"/>
  </si>
  <si>
    <t>4月度</t>
    <rPh sb="2" eb="3">
      <t>ド</t>
    </rPh>
    <phoneticPr fontId="2"/>
  </si>
  <si>
    <t>5月度</t>
    <rPh sb="2" eb="3">
      <t>ド</t>
    </rPh>
    <phoneticPr fontId="2"/>
  </si>
  <si>
    <t>6月度</t>
    <rPh sb="2" eb="3">
      <t>ド</t>
    </rPh>
    <phoneticPr fontId="2"/>
  </si>
  <si>
    <t>累積平均</t>
    <rPh sb="0" eb="2">
      <t>ルイセキ</t>
    </rPh>
    <rPh sb="2" eb="4">
      <t>ヘイキン</t>
    </rPh>
    <phoneticPr fontId="2"/>
  </si>
  <si>
    <t>製造金額（千円）</t>
    <rPh sb="0" eb="2">
      <t>セイゾウ</t>
    </rPh>
    <rPh sb="2" eb="4">
      <t>キンガク</t>
    </rPh>
    <rPh sb="5" eb="6">
      <t>セン</t>
    </rPh>
    <rPh sb="6" eb="7">
      <t>エン</t>
    </rPh>
    <phoneticPr fontId="2"/>
  </si>
  <si>
    <t>廃棄金額（千円）</t>
    <rPh sb="0" eb="2">
      <t>ハイキ</t>
    </rPh>
    <rPh sb="2" eb="4">
      <t>キンガク</t>
    </rPh>
    <rPh sb="5" eb="6">
      <t>セン</t>
    </rPh>
    <rPh sb="6" eb="7">
      <t>エン</t>
    </rPh>
    <phoneticPr fontId="2"/>
  </si>
  <si>
    <t>良品金額率（％）</t>
    <rPh sb="0" eb="2">
      <t>リョウヒン</t>
    </rPh>
    <rPh sb="2" eb="4">
      <t>キンガク</t>
    </rPh>
    <rPh sb="4" eb="5">
      <t>リツ</t>
    </rPh>
    <phoneticPr fontId="2"/>
  </si>
  <si>
    <t>製造数量（千個）</t>
    <rPh sb="0" eb="2">
      <t>セイゾウ</t>
    </rPh>
    <rPh sb="2" eb="4">
      <t>スウリョウ</t>
    </rPh>
    <rPh sb="5" eb="6">
      <t>セン</t>
    </rPh>
    <rPh sb="6" eb="7">
      <t>コ</t>
    </rPh>
    <phoneticPr fontId="2"/>
  </si>
  <si>
    <t>廃棄数量（千個）</t>
    <rPh sb="0" eb="2">
      <t>ハイキ</t>
    </rPh>
    <rPh sb="2" eb="4">
      <t>スウリョウ</t>
    </rPh>
    <rPh sb="5" eb="6">
      <t>セン</t>
    </rPh>
    <rPh sb="6" eb="7">
      <t>コ</t>
    </rPh>
    <phoneticPr fontId="2"/>
  </si>
  <si>
    <t>良品率（％）</t>
    <rPh sb="0" eb="2">
      <t>リョウヒン</t>
    </rPh>
    <rPh sb="2" eb="3">
      <t>リツ</t>
    </rPh>
    <phoneticPr fontId="2"/>
  </si>
  <si>
    <t>生産２課</t>
    <rPh sb="0" eb="2">
      <t>セイサン</t>
    </rPh>
    <rPh sb="3" eb="4">
      <t>カ</t>
    </rPh>
    <phoneticPr fontId="2"/>
  </si>
  <si>
    <t>生産３課</t>
    <rPh sb="0" eb="2">
      <t>セイサン</t>
    </rPh>
    <rPh sb="3" eb="4">
      <t>カ</t>
    </rPh>
    <phoneticPr fontId="2"/>
  </si>
  <si>
    <t>生産４課</t>
    <rPh sb="0" eb="2">
      <t>セイサン</t>
    </rPh>
    <rPh sb="3" eb="4">
      <t>カ</t>
    </rPh>
    <phoneticPr fontId="2"/>
  </si>
  <si>
    <t>生産５課</t>
    <rPh sb="0" eb="2">
      <t>セイサン</t>
    </rPh>
    <rPh sb="3" eb="4">
      <t>カ</t>
    </rPh>
    <phoneticPr fontId="2"/>
  </si>
  <si>
    <t>プレス協力会社</t>
    <rPh sb="3" eb="5">
      <t>キョウリョク</t>
    </rPh>
    <rPh sb="5" eb="7">
      <t>カイシャ</t>
    </rPh>
    <phoneticPr fontId="2"/>
  </si>
  <si>
    <t>返却金額（千円）</t>
    <rPh sb="0" eb="2">
      <t>ヘンキャク</t>
    </rPh>
    <rPh sb="2" eb="4">
      <t>キンガク</t>
    </rPh>
    <rPh sb="5" eb="6">
      <t>セン</t>
    </rPh>
    <rPh sb="6" eb="7">
      <t>エン</t>
    </rPh>
    <phoneticPr fontId="2"/>
  </si>
  <si>
    <t>めっき協力会社</t>
    <rPh sb="3" eb="5">
      <t>キョウリョク</t>
    </rPh>
    <rPh sb="5" eb="7">
      <t>カイシャ</t>
    </rPh>
    <phoneticPr fontId="2"/>
  </si>
  <si>
    <t>プレス・めっき協力会社合計</t>
    <rPh sb="7" eb="9">
      <t>キョウリョク</t>
    </rPh>
    <rPh sb="9" eb="11">
      <t>カイシャ</t>
    </rPh>
    <rPh sb="11" eb="13">
      <t>ゴウケイ</t>
    </rPh>
    <phoneticPr fontId="2"/>
  </si>
  <si>
    <t>単位：件</t>
    <rPh sb="0" eb="2">
      <t>タンイ</t>
    </rPh>
    <rPh sb="3" eb="4">
      <t>ケン</t>
    </rPh>
    <phoneticPr fontId="2"/>
  </si>
  <si>
    <t>7月</t>
    <rPh sb="1" eb="2">
      <t>ガツ</t>
    </rPh>
    <phoneticPr fontId="2"/>
  </si>
  <si>
    <t>8月</t>
  </si>
  <si>
    <t>9月</t>
  </si>
  <si>
    <t>10月</t>
  </si>
  <si>
    <t>11月</t>
  </si>
  <si>
    <t>12月</t>
  </si>
  <si>
    <t>1月</t>
  </si>
  <si>
    <t>2月</t>
  </si>
  <si>
    <t>3月</t>
  </si>
  <si>
    <t>4月</t>
  </si>
  <si>
    <t>5月</t>
  </si>
  <si>
    <t>6月</t>
  </si>
  <si>
    <t>クレーム</t>
    <phoneticPr fontId="2"/>
  </si>
  <si>
    <t>不良</t>
    <rPh sb="0" eb="2">
      <t>フリョウ</t>
    </rPh>
    <phoneticPr fontId="2"/>
  </si>
  <si>
    <t>合計</t>
    <rPh sb="0" eb="2">
      <t>ゴウケイ</t>
    </rPh>
    <phoneticPr fontId="2"/>
  </si>
  <si>
    <t>苦情</t>
    <rPh sb="0" eb="2">
      <t>クジョウ</t>
    </rPh>
    <phoneticPr fontId="2"/>
  </si>
  <si>
    <t>調査依頼</t>
    <rPh sb="0" eb="2">
      <t>チョウサ</t>
    </rPh>
    <rPh sb="2" eb="4">
      <t>イライ</t>
    </rPh>
    <phoneticPr fontId="2"/>
  </si>
  <si>
    <t>調査中</t>
    <rPh sb="0" eb="3">
      <t>チョウサチュウ</t>
    </rPh>
    <phoneticPr fontId="2"/>
  </si>
  <si>
    <t>順位</t>
    <rPh sb="0" eb="2">
      <t>ジュンイ</t>
    </rPh>
    <phoneticPr fontId="2"/>
  </si>
  <si>
    <t>製品コード</t>
    <rPh sb="0" eb="2">
      <t>セイヒン</t>
    </rPh>
    <phoneticPr fontId="2"/>
  </si>
  <si>
    <t>図        番</t>
    <rPh sb="0" eb="10">
      <t>ズバン</t>
    </rPh>
    <phoneticPr fontId="2"/>
  </si>
  <si>
    <t>品        名</t>
    <rPh sb="0" eb="10">
      <t>ヒンメイ</t>
    </rPh>
    <phoneticPr fontId="2"/>
  </si>
  <si>
    <t>区分</t>
    <rPh sb="0" eb="2">
      <t>クブン</t>
    </rPh>
    <phoneticPr fontId="2"/>
  </si>
  <si>
    <t>担当者</t>
    <rPh sb="0" eb="3">
      <t>タントウシャ</t>
    </rPh>
    <phoneticPr fontId="2"/>
  </si>
  <si>
    <t>不具合数量</t>
    <rPh sb="0" eb="3">
      <t>フグアイ</t>
    </rPh>
    <rPh sb="3" eb="5">
      <t>スウリョウ</t>
    </rPh>
    <phoneticPr fontId="2"/>
  </si>
  <si>
    <t>納入数量</t>
    <rPh sb="0" eb="2">
      <t>ノウニュウ</t>
    </rPh>
    <rPh sb="2" eb="4">
      <t>スウリョウ</t>
    </rPh>
    <phoneticPr fontId="2"/>
  </si>
  <si>
    <t>廃棄数量</t>
    <rPh sb="0" eb="2">
      <t>ハイキ</t>
    </rPh>
    <rPh sb="2" eb="4">
      <t>スウリョウ</t>
    </rPh>
    <phoneticPr fontId="2"/>
  </si>
  <si>
    <t>単価</t>
    <rPh sb="0" eb="2">
      <t>タンカ</t>
    </rPh>
    <phoneticPr fontId="2"/>
  </si>
  <si>
    <t>廃棄金額</t>
    <rPh sb="0" eb="2">
      <t>ハイキ</t>
    </rPh>
    <rPh sb="2" eb="4">
      <t>キンガク</t>
    </rPh>
    <phoneticPr fontId="2"/>
  </si>
  <si>
    <t>G</t>
    <phoneticPr fontId="2"/>
  </si>
  <si>
    <t>集計
月度</t>
    <rPh sb="0" eb="2">
      <t>シュウケイ</t>
    </rPh>
    <rPh sb="3" eb="5">
      <t>ゲツド</t>
    </rPh>
    <phoneticPr fontId="2"/>
  </si>
  <si>
    <t>金額合計</t>
    <rPh sb="0" eb="2">
      <t>キンガク</t>
    </rPh>
    <rPh sb="2" eb="4">
      <t>ゴウケイ</t>
    </rPh>
    <phoneticPr fontId="2"/>
  </si>
  <si>
    <t>不良品管理表（廃棄分）</t>
    <rPh sb="0" eb="2">
      <t>フリョウ</t>
    </rPh>
    <rPh sb="2" eb="3">
      <t>ヒン</t>
    </rPh>
    <rPh sb="3" eb="5">
      <t>カンリ</t>
    </rPh>
    <rPh sb="5" eb="6">
      <t>ヒョウ</t>
    </rPh>
    <rPh sb="7" eb="9">
      <t>ハイキ</t>
    </rPh>
    <rPh sb="9" eb="10">
      <t>ブン</t>
    </rPh>
    <phoneticPr fontId="2"/>
  </si>
  <si>
    <t>月度</t>
    <phoneticPr fontId="2"/>
  </si>
  <si>
    <t>月度</t>
    <phoneticPr fontId="2"/>
  </si>
  <si>
    <t>―</t>
    <phoneticPr fontId="2"/>
  </si>
  <si>
    <t>―</t>
    <phoneticPr fontId="2"/>
  </si>
  <si>
    <t>―</t>
    <phoneticPr fontId="2"/>
  </si>
  <si>
    <t>―</t>
    <phoneticPr fontId="2"/>
  </si>
  <si>
    <t>―</t>
    <phoneticPr fontId="2"/>
  </si>
  <si>
    <t>―</t>
    <phoneticPr fontId="2"/>
  </si>
  <si>
    <t>1</t>
    <phoneticPr fontId="2"/>
  </si>
  <si>
    <t>生産５課品質実績</t>
    <phoneticPr fontId="2"/>
  </si>
  <si>
    <t>99.99</t>
    <phoneticPr fontId="2"/>
  </si>
  <si>
    <t>99.93</t>
    <phoneticPr fontId="2"/>
  </si>
  <si>
    <t>99.90</t>
    <phoneticPr fontId="2"/>
  </si>
  <si>
    <t>99.91</t>
    <phoneticPr fontId="2"/>
  </si>
  <si>
    <t>99.95</t>
    <phoneticPr fontId="2"/>
  </si>
  <si>
    <t>99.96</t>
    <phoneticPr fontId="2"/>
  </si>
  <si>
    <t>9990</t>
    <phoneticPr fontId="2"/>
  </si>
  <si>
    <t>0.00</t>
    <phoneticPr fontId="2"/>
  </si>
  <si>
    <t>協力会社品質実績</t>
    <phoneticPr fontId="2"/>
  </si>
  <si>
    <t>実際歩留</t>
  </si>
  <si>
    <t>総材料標準加工金額</t>
  </si>
  <si>
    <t>総材料標準加工個数</t>
  </si>
  <si>
    <t>製造金額</t>
  </si>
  <si>
    <t>製品単価</t>
  </si>
  <si>
    <t>歩留</t>
  </si>
  <si>
    <t>差異金額</t>
  </si>
  <si>
    <t>材料単価</t>
  </si>
  <si>
    <t>ＳＪ</t>
  </si>
  <si>
    <t>Ｊ実際重量</t>
  </si>
  <si>
    <t>標準金額</t>
  </si>
  <si>
    <t>Ｓ標準重量</t>
  </si>
  <si>
    <t>製造数量</t>
  </si>
  <si>
    <t>素材重量</t>
  </si>
  <si>
    <t>材料_CD</t>
  </si>
  <si>
    <t>仕様番号</t>
  </si>
  <si>
    <t>製品名</t>
  </si>
  <si>
    <t>製品_CD</t>
  </si>
  <si>
    <t>取  締  役</t>
    <rPh sb="0" eb="1">
      <t>トリ</t>
    </rPh>
    <rPh sb="3" eb="4">
      <t>シメ</t>
    </rPh>
    <rPh sb="6" eb="7">
      <t>ヤク</t>
    </rPh>
    <phoneticPr fontId="2"/>
  </si>
  <si>
    <t>材料歩留表</t>
    <rPh sb="0" eb="2">
      <t>ザイリョウ</t>
    </rPh>
    <rPh sb="2" eb="4">
      <t>ブドマリ</t>
    </rPh>
    <rPh sb="4" eb="5">
      <t>ヒョウ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</si>
</sst>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76" formatCode="yyyy/m/d;@"/>
    <numFmt numFmtId="177" formatCode="mm/dd/yy"/>
    <numFmt numFmtId="178" formatCode="0.000"/>
    <numFmt numFmtId="179" formatCode="#,##0.0;[Red]\-#,##0.0"/>
    <numFmt numFmtId="180" formatCode="#,##0.000;[Red]\-#,##0.000"/>
    <numFmt numFmtId="181" formatCode="0.00000_ "/>
    <numFmt numFmtId="182" formatCode="#,##0_ "/>
    <numFmt numFmtId="183" formatCode="0.00000_);[Red]\(0.00000\)"/>
    <numFmt numFmtId="184" formatCode="0_ "/>
    <numFmt numFmtId="185" formatCode="#,##0_ ;[Red]\-#,##0\ "/>
  </numFmts>
  <fonts count="39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8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8.5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6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7.5"/>
      <name val="ＭＳ Ｐゴシック"/>
      <family val="3"/>
      <charset val="128"/>
    </font>
    <font>
      <sz val="2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b/>
      <sz val="8"/>
      <color rgb="FFFF0000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20"/>
      <name val="ＭＳ Ｐゴシック"/>
      <family val="3"/>
      <charset val="128"/>
    </font>
    <font>
      <b/>
      <sz val="20"/>
      <name val="ＤＨＰ特太ゴシック体"/>
      <family val="3"/>
      <charset val="128"/>
    </font>
    <font>
      <b/>
      <sz val="9"/>
      <name val="ＤＨＰ特太ゴシック体"/>
      <family val="3"/>
      <charset val="128"/>
    </font>
    <font>
      <sz val="7.5"/>
      <color rgb="FFFF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11"/>
      <color theme="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7.5"/>
      <color rgb="FF00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sz val="11"/>
      <name val="ＭＳゴシック"/>
      <family val="3"/>
      <charset val="128"/>
    </font>
    <font>
      <sz val="9"/>
      <name val="ＭＳゴシック"/>
      <family val="3"/>
      <charset val="128"/>
    </font>
    <font>
      <b/>
      <sz val="11"/>
      <color rgb="FFFF0000"/>
      <name val="ＭＳゴシック"/>
      <family val="3"/>
      <charset val="128"/>
    </font>
    <font>
      <sz val="20"/>
      <name val="ＭＳゴシック"/>
      <family val="3"/>
      <charset val="128"/>
    </font>
    <font>
      <b/>
      <sz val="20"/>
      <name val="ＭＳ P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double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uble">
        <color indexed="64"/>
      </right>
      <top/>
      <bottom style="dotted">
        <color indexed="64"/>
      </bottom>
      <diagonal/>
    </border>
    <border>
      <left/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>
      <left style="thin">
        <color indexed="64"/>
      </left>
      <right/>
      <top style="medium">
        <color indexed="64"/>
      </top>
      <bottom/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 diagonalUp="1">
      <left style="thin">
        <color indexed="64"/>
      </left>
      <right/>
      <top/>
      <bottom style="medium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9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17" fillId="0" borderId="0"/>
    <xf numFmtId="0" fontId="4" fillId="0" borderId="0">
      <alignment vertical="center"/>
    </xf>
  </cellStyleXfs>
  <cellXfs count="552">
    <xf numFmtId="0" fontId="0" fillId="0" borderId="0" xfId="0"/>
    <xf numFmtId="0" fontId="3" fillId="0" borderId="0" xfId="5" applyFont="1" applyAlignment="1">
      <alignment vertical="center"/>
    </xf>
    <xf numFmtId="0" fontId="3" fillId="0" borderId="0" xfId="5" applyFont="1" applyBorder="1" applyAlignment="1">
      <alignment vertical="center"/>
    </xf>
    <xf numFmtId="0" fontId="5" fillId="0" borderId="0" xfId="4" applyFont="1" applyAlignment="1">
      <alignment vertical="center"/>
    </xf>
    <xf numFmtId="0" fontId="4" fillId="0" borderId="0" xfId="4" applyFont="1" applyAlignment="1">
      <alignment vertical="center"/>
    </xf>
    <xf numFmtId="0" fontId="7" fillId="0" borderId="0" xfId="4" applyFont="1" applyAlignment="1">
      <alignment vertical="center"/>
    </xf>
    <xf numFmtId="0" fontId="7" fillId="0" borderId="0" xfId="4" applyFont="1" applyBorder="1" applyAlignment="1">
      <alignment vertical="center"/>
    </xf>
    <xf numFmtId="0" fontId="8" fillId="0" borderId="0" xfId="4" applyFont="1" applyBorder="1" applyAlignment="1">
      <alignment horizontal="left" vertical="center"/>
    </xf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 vertical="center"/>
    </xf>
    <xf numFmtId="0" fontId="9" fillId="0" borderId="1" xfId="4" applyFont="1" applyBorder="1" applyAlignment="1">
      <alignment horizontal="center" vertical="center"/>
    </xf>
    <xf numFmtId="0" fontId="10" fillId="0" borderId="1" xfId="4" applyFont="1" applyBorder="1" applyAlignment="1">
      <alignment horizontal="center" vertical="center"/>
    </xf>
    <xf numFmtId="0" fontId="9" fillId="0" borderId="2" xfId="4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0" fontId="7" fillId="0" borderId="4" xfId="4" applyFont="1" applyBorder="1" applyAlignment="1">
      <alignment horizontal="center" vertical="center"/>
    </xf>
    <xf numFmtId="0" fontId="7" fillId="0" borderId="5" xfId="4" applyFont="1" applyBorder="1" applyAlignment="1">
      <alignment horizontal="center" vertical="center"/>
    </xf>
    <xf numFmtId="0" fontId="7" fillId="0" borderId="6" xfId="4" applyFont="1" applyBorder="1" applyAlignment="1">
      <alignment horizontal="center" vertical="center"/>
    </xf>
    <xf numFmtId="0" fontId="7" fillId="0" borderId="7" xfId="4" applyFont="1" applyBorder="1" applyAlignment="1">
      <alignment vertical="center"/>
    </xf>
    <xf numFmtId="0" fontId="7" fillId="0" borderId="8" xfId="4" applyFont="1" applyBorder="1" applyAlignment="1">
      <alignment vertical="center"/>
    </xf>
    <xf numFmtId="0" fontId="7" fillId="0" borderId="6" xfId="4" applyFont="1" applyBorder="1" applyAlignment="1">
      <alignment vertical="center"/>
    </xf>
    <xf numFmtId="0" fontId="7" fillId="0" borderId="9" xfId="4" applyFont="1" applyBorder="1" applyAlignment="1">
      <alignment vertical="center"/>
    </xf>
    <xf numFmtId="0" fontId="7" fillId="0" borderId="10" xfId="4" applyFont="1" applyBorder="1" applyAlignment="1">
      <alignment vertical="center"/>
    </xf>
    <xf numFmtId="0" fontId="7" fillId="0" borderId="11" xfId="4" applyFont="1" applyBorder="1" applyAlignment="1">
      <alignment vertical="center"/>
    </xf>
    <xf numFmtId="0" fontId="7" fillId="0" borderId="3" xfId="4" applyFont="1" applyBorder="1" applyAlignment="1">
      <alignment vertical="center"/>
    </xf>
    <xf numFmtId="0" fontId="7" fillId="0" borderId="12" xfId="4" applyFont="1" applyBorder="1" applyAlignment="1">
      <alignment vertical="center"/>
    </xf>
    <xf numFmtId="0" fontId="8" fillId="0" borderId="13" xfId="4" applyFont="1" applyBorder="1" applyAlignment="1">
      <alignment vertical="center"/>
    </xf>
    <xf numFmtId="0" fontId="8" fillId="0" borderId="0" xfId="4" applyFont="1" applyBorder="1" applyAlignment="1">
      <alignment vertical="center"/>
    </xf>
    <xf numFmtId="0" fontId="7" fillId="0" borderId="14" xfId="4" applyFont="1" applyBorder="1" applyAlignment="1">
      <alignment vertical="center"/>
    </xf>
    <xf numFmtId="49" fontId="8" fillId="0" borderId="1" xfId="4" applyNumberFormat="1" applyFont="1" applyBorder="1" applyAlignment="1">
      <alignment horizontal="center" vertical="center"/>
    </xf>
    <xf numFmtId="49" fontId="8" fillId="0" borderId="17" xfId="4" applyNumberFormat="1" applyFont="1" applyBorder="1" applyAlignment="1">
      <alignment horizontal="center" vertical="center"/>
    </xf>
    <xf numFmtId="0" fontId="8" fillId="0" borderId="18" xfId="4" applyFont="1" applyBorder="1" applyAlignment="1">
      <alignment horizontal="center" vertical="center"/>
    </xf>
    <xf numFmtId="0" fontId="8" fillId="0" borderId="15" xfId="4" applyFont="1" applyBorder="1" applyAlignment="1">
      <alignment horizontal="center" vertical="center"/>
    </xf>
    <xf numFmtId="0" fontId="7" fillId="0" borderId="19" xfId="4" applyFont="1" applyBorder="1" applyAlignment="1">
      <alignment vertical="center"/>
    </xf>
    <xf numFmtId="0" fontId="7" fillId="0" borderId="20" xfId="4" applyFont="1" applyBorder="1" applyAlignment="1">
      <alignment vertical="center"/>
    </xf>
    <xf numFmtId="0" fontId="7" fillId="0" borderId="21" xfId="4" applyFont="1" applyBorder="1" applyAlignment="1">
      <alignment vertical="center"/>
    </xf>
    <xf numFmtId="0" fontId="7" fillId="0" borderId="26" xfId="4" applyFont="1" applyBorder="1" applyAlignment="1">
      <alignment vertical="center"/>
    </xf>
    <xf numFmtId="0" fontId="7" fillId="0" borderId="27" xfId="4" applyFont="1" applyBorder="1" applyAlignment="1">
      <alignment vertical="center"/>
    </xf>
    <xf numFmtId="0" fontId="7" fillId="0" borderId="28" xfId="4" applyFont="1" applyBorder="1" applyAlignment="1">
      <alignment vertical="center"/>
    </xf>
    <xf numFmtId="0" fontId="7" fillId="0" borderId="34" xfId="4" applyFont="1" applyBorder="1" applyAlignment="1">
      <alignment vertical="center"/>
    </xf>
    <xf numFmtId="0" fontId="7" fillId="0" borderId="35" xfId="4" applyFont="1" applyBorder="1" applyAlignment="1">
      <alignment vertical="center"/>
    </xf>
    <xf numFmtId="0" fontId="7" fillId="0" borderId="36" xfId="4" applyFont="1" applyBorder="1" applyAlignment="1">
      <alignment vertical="center"/>
    </xf>
    <xf numFmtId="0" fontId="7" fillId="0" borderId="40" xfId="4" applyFont="1" applyBorder="1" applyAlignment="1">
      <alignment vertical="center"/>
    </xf>
    <xf numFmtId="0" fontId="7" fillId="0" borderId="41" xfId="4" applyFont="1" applyBorder="1" applyAlignment="1">
      <alignment vertical="center"/>
    </xf>
    <xf numFmtId="0" fontId="7" fillId="0" borderId="32" xfId="4" applyFont="1" applyBorder="1" applyAlignment="1">
      <alignment vertical="center"/>
    </xf>
    <xf numFmtId="10" fontId="7" fillId="0" borderId="44" xfId="2" applyNumberFormat="1" applyFont="1" applyBorder="1" applyAlignment="1">
      <alignment vertical="center"/>
    </xf>
    <xf numFmtId="10" fontId="7" fillId="0" borderId="45" xfId="2" applyNumberFormat="1" applyFont="1" applyBorder="1" applyAlignment="1">
      <alignment vertical="center"/>
    </xf>
    <xf numFmtId="0" fontId="9" fillId="0" borderId="40" xfId="4" applyFont="1" applyBorder="1" applyAlignment="1">
      <alignment vertical="center"/>
    </xf>
    <xf numFmtId="38" fontId="7" fillId="0" borderId="0" xfId="2" applyFont="1" applyBorder="1" applyAlignment="1">
      <alignment vertical="center"/>
    </xf>
    <xf numFmtId="38" fontId="7" fillId="0" borderId="50" xfId="2" applyFont="1" applyBorder="1" applyAlignment="1">
      <alignment vertical="center"/>
    </xf>
    <xf numFmtId="38" fontId="7" fillId="0" borderId="12" xfId="2" applyFont="1" applyBorder="1" applyAlignment="1">
      <alignment vertical="center"/>
    </xf>
    <xf numFmtId="38" fontId="7" fillId="0" borderId="13" xfId="2" applyFont="1" applyBorder="1" applyAlignment="1">
      <alignment vertical="center"/>
    </xf>
    <xf numFmtId="38" fontId="7" fillId="0" borderId="14" xfId="2" applyFont="1" applyBorder="1" applyAlignment="1">
      <alignment vertical="center"/>
    </xf>
    <xf numFmtId="0" fontId="7" fillId="0" borderId="51" xfId="4" applyFont="1" applyBorder="1" applyAlignment="1">
      <alignment horizontal="center" vertical="center"/>
    </xf>
    <xf numFmtId="0" fontId="7" fillId="0" borderId="25" xfId="4" applyFont="1" applyBorder="1" applyAlignment="1">
      <alignment vertical="center"/>
    </xf>
    <xf numFmtId="38" fontId="7" fillId="0" borderId="51" xfId="2" applyFont="1" applyBorder="1" applyAlignment="1">
      <alignment vertical="center"/>
    </xf>
    <xf numFmtId="38" fontId="7" fillId="0" borderId="52" xfId="2" applyFont="1" applyBorder="1" applyAlignment="1">
      <alignment vertical="center"/>
    </xf>
    <xf numFmtId="38" fontId="7" fillId="0" borderId="53" xfId="2" applyFont="1" applyBorder="1" applyAlignment="1">
      <alignment vertical="center"/>
    </xf>
    <xf numFmtId="38" fontId="7" fillId="0" borderId="54" xfId="2" applyFont="1" applyBorder="1" applyAlignment="1">
      <alignment vertical="center"/>
    </xf>
    <xf numFmtId="0" fontId="7" fillId="0" borderId="55" xfId="4" applyFont="1" applyBorder="1" applyAlignment="1">
      <alignment horizontal="center" vertical="center"/>
    </xf>
    <xf numFmtId="10" fontId="7" fillId="0" borderId="55" xfId="1" applyNumberFormat="1" applyFont="1" applyBorder="1" applyAlignment="1">
      <alignment vertical="center"/>
    </xf>
    <xf numFmtId="10" fontId="7" fillId="0" borderId="56" xfId="1" applyNumberFormat="1" applyFont="1" applyBorder="1" applyAlignment="1">
      <alignment vertical="center"/>
    </xf>
    <xf numFmtId="10" fontId="7" fillId="0" borderId="58" xfId="1" applyNumberFormat="1" applyFont="1" applyBorder="1" applyAlignment="1">
      <alignment horizontal="center" vertical="center"/>
    </xf>
    <xf numFmtId="10" fontId="7" fillId="0" borderId="59" xfId="1" applyNumberFormat="1" applyFont="1" applyBorder="1" applyAlignment="1">
      <alignment vertical="center"/>
    </xf>
    <xf numFmtId="0" fontId="7" fillId="0" borderId="60" xfId="4" applyFont="1" applyBorder="1" applyAlignment="1">
      <alignment vertical="center"/>
    </xf>
    <xf numFmtId="0" fontId="7" fillId="0" borderId="61" xfId="4" applyFont="1" applyBorder="1" applyAlignment="1">
      <alignment vertical="center"/>
    </xf>
    <xf numFmtId="38" fontId="7" fillId="0" borderId="62" xfId="2" applyFont="1" applyBorder="1" applyAlignment="1">
      <alignment vertical="center"/>
    </xf>
    <xf numFmtId="38" fontId="7" fillId="0" borderId="63" xfId="2" applyFont="1" applyBorder="1" applyAlignment="1">
      <alignment vertical="center"/>
    </xf>
    <xf numFmtId="38" fontId="7" fillId="0" borderId="64" xfId="2" applyFont="1" applyBorder="1" applyAlignment="1">
      <alignment vertical="center"/>
    </xf>
    <xf numFmtId="38" fontId="7" fillId="0" borderId="65" xfId="2" applyFont="1" applyBorder="1" applyAlignment="1">
      <alignment vertical="center"/>
    </xf>
    <xf numFmtId="0" fontId="7" fillId="0" borderId="66" xfId="4" applyFont="1" applyBorder="1" applyAlignment="1">
      <alignment horizontal="center" vertical="center"/>
    </xf>
    <xf numFmtId="10" fontId="7" fillId="0" borderId="0" xfId="1" applyNumberFormat="1" applyFont="1" applyBorder="1" applyAlignment="1">
      <alignment horizontal="center" vertical="center"/>
    </xf>
    <xf numFmtId="38" fontId="7" fillId="0" borderId="5" xfId="2" applyFont="1" applyBorder="1" applyAlignment="1">
      <alignment vertical="center"/>
    </xf>
    <xf numFmtId="10" fontId="7" fillId="0" borderId="67" xfId="1" applyNumberFormat="1" applyFont="1" applyBorder="1" applyAlignment="1">
      <alignment vertical="center"/>
    </xf>
    <xf numFmtId="10" fontId="7" fillId="0" borderId="68" xfId="1" applyNumberFormat="1" applyFont="1" applyBorder="1" applyAlignment="1">
      <alignment vertical="center"/>
    </xf>
    <xf numFmtId="10" fontId="7" fillId="0" borderId="69" xfId="1" applyNumberFormat="1" applyFont="1" applyBorder="1" applyAlignment="1">
      <alignment vertical="center"/>
    </xf>
    <xf numFmtId="38" fontId="7" fillId="0" borderId="70" xfId="2" applyFont="1" applyBorder="1" applyAlignment="1">
      <alignment vertical="center"/>
    </xf>
    <xf numFmtId="38" fontId="7" fillId="0" borderId="71" xfId="2" applyFont="1" applyBorder="1" applyAlignment="1">
      <alignment vertical="center"/>
    </xf>
    <xf numFmtId="10" fontId="7" fillId="0" borderId="66" xfId="1" applyNumberFormat="1" applyFont="1" applyBorder="1" applyAlignment="1">
      <alignment vertical="center"/>
    </xf>
    <xf numFmtId="10" fontId="7" fillId="0" borderId="72" xfId="1" applyNumberFormat="1" applyFont="1" applyBorder="1" applyAlignment="1">
      <alignment vertical="center"/>
    </xf>
    <xf numFmtId="10" fontId="7" fillId="0" borderId="11" xfId="1" applyNumberFormat="1" applyFont="1" applyBorder="1" applyAlignment="1">
      <alignment vertical="center"/>
    </xf>
    <xf numFmtId="10" fontId="7" fillId="0" borderId="73" xfId="1" applyNumberFormat="1" applyFont="1" applyBorder="1" applyAlignment="1">
      <alignment vertical="center"/>
    </xf>
    <xf numFmtId="10" fontId="7" fillId="0" borderId="13" xfId="1" applyNumberFormat="1" applyFont="1" applyBorder="1" applyAlignment="1">
      <alignment horizontal="center" vertical="center"/>
    </xf>
    <xf numFmtId="0" fontId="7" fillId="0" borderId="52" xfId="4" applyFont="1" applyBorder="1" applyAlignment="1">
      <alignment vertical="center"/>
    </xf>
    <xf numFmtId="0" fontId="7" fillId="0" borderId="74" xfId="4" applyFont="1" applyBorder="1" applyAlignment="1">
      <alignment vertical="center"/>
    </xf>
    <xf numFmtId="38" fontId="7" fillId="0" borderId="25" xfId="2" applyFont="1" applyFill="1" applyBorder="1" applyAlignment="1">
      <alignment vertical="center"/>
    </xf>
    <xf numFmtId="38" fontId="7" fillId="0" borderId="51" xfId="2" applyFont="1" applyFill="1" applyBorder="1" applyAlignment="1">
      <alignment vertical="center"/>
    </xf>
    <xf numFmtId="10" fontId="7" fillId="0" borderId="59" xfId="1" applyNumberFormat="1" applyFont="1" applyFill="1" applyBorder="1" applyAlignment="1">
      <alignment vertical="center"/>
    </xf>
    <xf numFmtId="0" fontId="7" fillId="0" borderId="56" xfId="4" applyFont="1" applyBorder="1" applyAlignment="1">
      <alignment vertical="center"/>
    </xf>
    <xf numFmtId="0" fontId="7" fillId="0" borderId="75" xfId="4" applyFont="1" applyBorder="1" applyAlignment="1">
      <alignment vertical="center"/>
    </xf>
    <xf numFmtId="38" fontId="7" fillId="0" borderId="55" xfId="2" applyFont="1" applyBorder="1" applyAlignment="1">
      <alignment vertical="center"/>
    </xf>
    <xf numFmtId="38" fontId="7" fillId="0" borderId="56" xfId="2" applyFont="1" applyBorder="1" applyAlignment="1">
      <alignment vertical="center"/>
    </xf>
    <xf numFmtId="38" fontId="7" fillId="0" borderId="6" xfId="2" applyFont="1" applyBorder="1" applyAlignment="1">
      <alignment vertical="center"/>
    </xf>
    <xf numFmtId="38" fontId="7" fillId="0" borderId="57" xfId="2" applyFont="1" applyBorder="1" applyAlignment="1">
      <alignment vertical="center"/>
    </xf>
    <xf numFmtId="38" fontId="7" fillId="0" borderId="70" xfId="2" applyFont="1" applyFill="1" applyBorder="1" applyAlignment="1">
      <alignment vertical="center"/>
    </xf>
    <xf numFmtId="38" fontId="7" fillId="0" borderId="71" xfId="2" applyFont="1" applyFill="1" applyBorder="1" applyAlignment="1">
      <alignment vertical="center"/>
    </xf>
    <xf numFmtId="10" fontId="7" fillId="0" borderId="13" xfId="1" applyNumberFormat="1" applyFont="1" applyFill="1" applyBorder="1" applyAlignment="1">
      <alignment horizontal="center" vertical="center"/>
    </xf>
    <xf numFmtId="10" fontId="7" fillId="0" borderId="66" xfId="1" applyNumberFormat="1" applyFont="1" applyFill="1" applyBorder="1" applyAlignment="1">
      <alignment vertical="center"/>
    </xf>
    <xf numFmtId="3" fontId="7" fillId="0" borderId="78" xfId="4" applyNumberFormat="1" applyFont="1" applyBorder="1" applyAlignment="1">
      <alignment vertical="center"/>
    </xf>
    <xf numFmtId="3" fontId="7" fillId="0" borderId="79" xfId="4" applyNumberFormat="1" applyFont="1" applyBorder="1" applyAlignment="1">
      <alignment vertical="center"/>
    </xf>
    <xf numFmtId="3" fontId="7" fillId="0" borderId="80" xfId="4" applyNumberFormat="1" applyFont="1" applyFill="1" applyBorder="1" applyAlignment="1">
      <alignment vertical="center"/>
    </xf>
    <xf numFmtId="3" fontId="7" fillId="0" borderId="76" xfId="4" applyNumberFormat="1" applyFont="1" applyFill="1" applyBorder="1" applyAlignment="1">
      <alignment vertical="center"/>
    </xf>
    <xf numFmtId="10" fontId="7" fillId="0" borderId="82" xfId="1" applyNumberFormat="1" applyFont="1" applyFill="1" applyBorder="1" applyAlignment="1">
      <alignment vertical="center"/>
    </xf>
    <xf numFmtId="10" fontId="7" fillId="0" borderId="81" xfId="1" applyNumberFormat="1" applyFont="1" applyFill="1" applyBorder="1" applyAlignment="1">
      <alignment vertical="center"/>
    </xf>
    <xf numFmtId="10" fontId="7" fillId="0" borderId="16" xfId="1" applyNumberFormat="1" applyFont="1" applyBorder="1" applyAlignment="1">
      <alignment vertical="center"/>
    </xf>
    <xf numFmtId="10" fontId="7" fillId="0" borderId="1" xfId="1" applyNumberFormat="1" applyFont="1" applyBorder="1" applyAlignment="1">
      <alignment vertical="center"/>
    </xf>
    <xf numFmtId="10" fontId="7" fillId="0" borderId="17" xfId="1" applyNumberFormat="1" applyFont="1" applyBorder="1" applyAlignment="1">
      <alignment vertical="center"/>
    </xf>
    <xf numFmtId="10" fontId="7" fillId="0" borderId="2" xfId="1" applyNumberFormat="1" applyFont="1" applyFill="1" applyBorder="1" applyAlignment="1">
      <alignment horizontal="center" vertical="center"/>
    </xf>
    <xf numFmtId="10" fontId="7" fillId="0" borderId="15" xfId="1" applyNumberFormat="1" applyFont="1" applyFill="1" applyBorder="1" applyAlignment="1">
      <alignment vertical="center"/>
    </xf>
    <xf numFmtId="0" fontId="8" fillId="0" borderId="3" xfId="4" applyFont="1" applyBorder="1" applyAlignment="1">
      <alignment vertical="center"/>
    </xf>
    <xf numFmtId="0" fontId="8" fillId="0" borderId="54" xfId="4" applyFont="1" applyBorder="1" applyAlignment="1"/>
    <xf numFmtId="0" fontId="7" fillId="0" borderId="54" xfId="4" applyFont="1" applyBorder="1" applyAlignment="1"/>
    <xf numFmtId="0" fontId="8" fillId="0" borderId="5" xfId="4" applyFont="1" applyBorder="1" applyAlignment="1">
      <alignment horizontal="center" vertical="center"/>
    </xf>
    <xf numFmtId="0" fontId="8" fillId="0" borderId="54" xfId="4" applyFont="1" applyBorder="1" applyAlignment="1">
      <alignment vertical="center"/>
    </xf>
    <xf numFmtId="0" fontId="7" fillId="0" borderId="0" xfId="4" applyFont="1" applyAlignment="1"/>
    <xf numFmtId="0" fontId="7" fillId="0" borderId="30" xfId="4" applyFont="1" applyBorder="1" applyAlignment="1"/>
    <xf numFmtId="0" fontId="4" fillId="0" borderId="6" xfId="4" applyFont="1" applyBorder="1" applyAlignment="1">
      <alignment vertical="center"/>
    </xf>
    <xf numFmtId="0" fontId="11" fillId="0" borderId="11" xfId="4" applyFont="1" applyBorder="1" applyAlignment="1">
      <alignment vertical="center"/>
    </xf>
    <xf numFmtId="0" fontId="12" fillId="3" borderId="14" xfId="4" applyFont="1" applyFill="1" applyBorder="1" applyAlignment="1">
      <alignment horizontal="center" vertical="center" wrapText="1"/>
    </xf>
    <xf numFmtId="0" fontId="4" fillId="0" borderId="0" xfId="4" applyFont="1" applyBorder="1" applyAlignment="1">
      <alignment vertical="center"/>
    </xf>
    <xf numFmtId="0" fontId="4" fillId="0" borderId="54" xfId="4" applyFont="1" applyBorder="1" applyAlignment="1">
      <alignment vertical="center"/>
    </xf>
    <xf numFmtId="0" fontId="8" fillId="0" borderId="54" xfId="4" applyFont="1" applyBorder="1" applyAlignment="1">
      <alignment horizontal="left" vertical="center"/>
    </xf>
    <xf numFmtId="0" fontId="7" fillId="0" borderId="54" xfId="4" applyFont="1" applyBorder="1" applyAlignment="1">
      <alignment horizontal="right" vertical="center"/>
    </xf>
    <xf numFmtId="0" fontId="9" fillId="2" borderId="0" xfId="4" applyFont="1" applyFill="1" applyBorder="1" applyAlignment="1">
      <alignment horizontal="center"/>
    </xf>
    <xf numFmtId="0" fontId="6" fillId="2" borderId="0" xfId="4" applyFont="1" applyFill="1" applyBorder="1" applyAlignment="1">
      <alignment vertical="center"/>
    </xf>
    <xf numFmtId="0" fontId="6" fillId="2" borderId="0" xfId="4" applyFont="1" applyFill="1" applyBorder="1" applyAlignment="1">
      <alignment horizontal="right" vertical="center"/>
    </xf>
    <xf numFmtId="0" fontId="6" fillId="2" borderId="0" xfId="4" applyFont="1" applyFill="1" applyBorder="1" applyAlignment="1">
      <alignment horizontal="center" vertical="center"/>
    </xf>
    <xf numFmtId="0" fontId="9" fillId="2" borderId="0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horizontal="center" vertical="center"/>
    </xf>
    <xf numFmtId="0" fontId="9" fillId="3" borderId="0" xfId="4" applyFont="1" applyFill="1" applyBorder="1" applyAlignment="1">
      <alignment vertical="center"/>
    </xf>
    <xf numFmtId="38" fontId="9" fillId="0" borderId="0" xfId="2" applyFont="1" applyFill="1" applyBorder="1" applyAlignment="1"/>
    <xf numFmtId="0" fontId="9" fillId="4" borderId="43" xfId="4" applyFont="1" applyFill="1" applyBorder="1" applyAlignment="1">
      <alignment horizontal="center" vertical="center"/>
    </xf>
    <xf numFmtId="0" fontId="9" fillId="2" borderId="13" xfId="4" applyFont="1" applyFill="1" applyBorder="1" applyAlignment="1">
      <alignment horizontal="center" vertical="center"/>
    </xf>
    <xf numFmtId="0" fontId="9" fillId="2" borderId="13" xfId="4" applyFont="1" applyFill="1" applyBorder="1" applyAlignment="1">
      <alignment vertical="center"/>
    </xf>
    <xf numFmtId="0" fontId="9" fillId="5" borderId="16" xfId="4" applyFont="1" applyFill="1" applyBorder="1" applyAlignment="1">
      <alignment horizontal="center" vertical="center"/>
    </xf>
    <xf numFmtId="177" fontId="9" fillId="5" borderId="1" xfId="4" applyNumberFormat="1" applyFont="1" applyFill="1" applyBorder="1" applyAlignment="1">
      <alignment horizontal="center" vertical="center"/>
    </xf>
    <xf numFmtId="0" fontId="9" fillId="5" borderId="1" xfId="4" applyFont="1" applyFill="1" applyBorder="1" applyAlignment="1">
      <alignment horizontal="center" vertical="center"/>
    </xf>
    <xf numFmtId="0" fontId="9" fillId="5" borderId="1" xfId="4" applyFont="1" applyFill="1" applyBorder="1" applyAlignment="1">
      <alignment horizontal="center" vertical="center" wrapText="1"/>
    </xf>
    <xf numFmtId="38" fontId="9" fillId="5" borderId="1" xfId="2" applyFont="1" applyFill="1" applyBorder="1" applyAlignment="1">
      <alignment horizontal="center" vertical="center" wrapText="1"/>
    </xf>
    <xf numFmtId="0" fontId="9" fillId="5" borderId="85" xfId="4" applyFont="1" applyFill="1" applyBorder="1" applyAlignment="1">
      <alignment horizontal="center" vertical="center"/>
    </xf>
    <xf numFmtId="0" fontId="9" fillId="6" borderId="72" xfId="4" applyFont="1" applyFill="1" applyBorder="1" applyAlignment="1">
      <alignment horizontal="center" vertical="center" shrinkToFit="1"/>
    </xf>
    <xf numFmtId="14" fontId="9" fillId="6" borderId="11" xfId="4" applyNumberFormat="1" applyFont="1" applyFill="1" applyBorder="1" applyAlignment="1">
      <alignment horizontal="center" vertical="center"/>
    </xf>
    <xf numFmtId="0" fontId="11" fillId="6" borderId="11" xfId="4" applyFont="1" applyFill="1" applyBorder="1" applyAlignment="1">
      <alignment horizontal="center" vertical="center" wrapText="1"/>
    </xf>
    <xf numFmtId="0" fontId="9" fillId="6" borderId="11" xfId="4" applyFont="1" applyFill="1" applyBorder="1" applyAlignment="1">
      <alignment vertical="center" wrapText="1"/>
    </xf>
    <xf numFmtId="38" fontId="13" fillId="6" borderId="11" xfId="2" applyFont="1" applyFill="1" applyBorder="1" applyAlignment="1">
      <alignment vertical="center" shrinkToFit="1"/>
    </xf>
    <xf numFmtId="178" fontId="13" fillId="6" borderId="11" xfId="4" applyNumberFormat="1" applyFont="1" applyFill="1" applyBorder="1" applyAlignment="1">
      <alignment horizontal="center" vertical="center" shrinkToFit="1"/>
    </xf>
    <xf numFmtId="38" fontId="18" fillId="6" borderId="11" xfId="2" applyFont="1" applyFill="1" applyBorder="1" applyAlignment="1">
      <alignment vertical="center" shrinkToFit="1"/>
    </xf>
    <xf numFmtId="0" fontId="9" fillId="6" borderId="11" xfId="4" applyFont="1" applyFill="1" applyBorder="1" applyAlignment="1">
      <alignment horizontal="center" vertical="center" shrinkToFit="1"/>
    </xf>
    <xf numFmtId="0" fontId="9" fillId="6" borderId="86" xfId="4" applyFont="1" applyFill="1" applyBorder="1" applyAlignment="1">
      <alignment horizontal="center" vertical="center"/>
    </xf>
    <xf numFmtId="0" fontId="9" fillId="6" borderId="87" xfId="4" applyFont="1" applyFill="1" applyBorder="1" applyAlignment="1">
      <alignment horizontal="center" vertical="center" shrinkToFit="1"/>
    </xf>
    <xf numFmtId="14" fontId="9" fillId="6" borderId="23" xfId="4" applyNumberFormat="1" applyFont="1" applyFill="1" applyBorder="1" applyAlignment="1">
      <alignment horizontal="center" vertical="center"/>
    </xf>
    <xf numFmtId="0" fontId="11" fillId="6" borderId="23" xfId="4" applyFont="1" applyFill="1" applyBorder="1" applyAlignment="1">
      <alignment horizontal="center" vertical="center" wrapText="1"/>
    </xf>
    <xf numFmtId="0" fontId="9" fillId="6" borderId="23" xfId="4" applyFont="1" applyFill="1" applyBorder="1" applyAlignment="1">
      <alignment vertical="center" wrapText="1"/>
    </xf>
    <xf numFmtId="0" fontId="9" fillId="6" borderId="88" xfId="4" applyFont="1" applyFill="1" applyBorder="1" applyAlignment="1">
      <alignment vertical="center" wrapText="1"/>
    </xf>
    <xf numFmtId="38" fontId="9" fillId="6" borderId="23" xfId="2" applyFont="1" applyFill="1" applyBorder="1" applyAlignment="1">
      <alignment vertical="center" shrinkToFit="1"/>
    </xf>
    <xf numFmtId="38" fontId="9" fillId="6" borderId="23" xfId="2" applyFont="1" applyFill="1" applyBorder="1" applyAlignment="1">
      <alignment vertical="center"/>
    </xf>
    <xf numFmtId="178" fontId="13" fillId="6" borderId="23" xfId="4" applyNumberFormat="1" applyFont="1" applyFill="1" applyBorder="1" applyAlignment="1">
      <alignment horizontal="center" vertical="center" shrinkToFit="1"/>
    </xf>
    <xf numFmtId="38" fontId="19" fillId="6" borderId="23" xfId="2" applyFont="1" applyFill="1" applyBorder="1" applyAlignment="1">
      <alignment vertical="center"/>
    </xf>
    <xf numFmtId="0" fontId="9" fillId="6" borderId="23" xfId="4" applyFont="1" applyFill="1" applyBorder="1" applyAlignment="1">
      <alignment horizontal="center" vertical="center" shrinkToFit="1"/>
    </xf>
    <xf numFmtId="0" fontId="9" fillId="6" borderId="89" xfId="4" applyFont="1" applyFill="1" applyBorder="1" applyAlignment="1">
      <alignment horizontal="center" vertical="center"/>
    </xf>
    <xf numFmtId="0" fontId="9" fillId="6" borderId="42" xfId="4" applyFont="1" applyFill="1" applyBorder="1" applyAlignment="1">
      <alignment horizontal="center" vertical="center" shrinkToFit="1"/>
    </xf>
    <xf numFmtId="14" fontId="9" fillId="6" borderId="43" xfId="4" applyNumberFormat="1" applyFont="1" applyFill="1" applyBorder="1" applyAlignment="1">
      <alignment horizontal="center" vertical="center"/>
    </xf>
    <xf numFmtId="0" fontId="11" fillId="6" borderId="43" xfId="4" applyFont="1" applyFill="1" applyBorder="1" applyAlignment="1">
      <alignment horizontal="center" vertical="center" wrapText="1"/>
    </xf>
    <xf numFmtId="0" fontId="9" fillId="6" borderId="43" xfId="4" applyFont="1" applyFill="1" applyBorder="1" applyAlignment="1">
      <alignment vertical="center" wrapText="1"/>
    </xf>
    <xf numFmtId="0" fontId="9" fillId="6" borderId="90" xfId="4" applyFont="1" applyFill="1" applyBorder="1" applyAlignment="1">
      <alignment vertical="center" wrapText="1"/>
    </xf>
    <xf numFmtId="38" fontId="9" fillId="6" borderId="43" xfId="2" applyFont="1" applyFill="1" applyBorder="1" applyAlignment="1">
      <alignment vertical="center"/>
    </xf>
    <xf numFmtId="178" fontId="13" fillId="6" borderId="43" xfId="4" applyNumberFormat="1" applyFont="1" applyFill="1" applyBorder="1" applyAlignment="1">
      <alignment horizontal="center" vertical="center" shrinkToFit="1"/>
    </xf>
    <xf numFmtId="38" fontId="19" fillId="6" borderId="43" xfId="2" applyFont="1" applyFill="1" applyBorder="1" applyAlignment="1">
      <alignment vertical="center"/>
    </xf>
    <xf numFmtId="0" fontId="9" fillId="6" borderId="43" xfId="4" applyFont="1" applyFill="1" applyBorder="1" applyAlignment="1">
      <alignment horizontal="center" vertical="center" shrinkToFit="1"/>
    </xf>
    <xf numFmtId="0" fontId="9" fillId="6" borderId="91" xfId="4" applyFont="1" applyFill="1" applyBorder="1" applyAlignment="1">
      <alignment horizontal="center" vertical="center"/>
    </xf>
    <xf numFmtId="0" fontId="9" fillId="6" borderId="92" xfId="4" applyFont="1" applyFill="1" applyBorder="1" applyAlignment="1">
      <alignment horizontal="center" vertical="center" shrinkToFit="1"/>
    </xf>
    <xf numFmtId="14" fontId="9" fillId="6" borderId="46" xfId="4" applyNumberFormat="1" applyFont="1" applyFill="1" applyBorder="1" applyAlignment="1">
      <alignment horizontal="center" vertical="center"/>
    </xf>
    <xf numFmtId="0" fontId="11" fillId="6" borderId="46" xfId="4" applyFont="1" applyFill="1" applyBorder="1" applyAlignment="1">
      <alignment horizontal="center" vertical="center" wrapText="1"/>
    </xf>
    <xf numFmtId="0" fontId="9" fillId="6" borderId="46" xfId="4" applyFont="1" applyFill="1" applyBorder="1" applyAlignment="1">
      <alignment vertical="center" wrapText="1"/>
    </xf>
    <xf numFmtId="0" fontId="9" fillId="6" borderId="93" xfId="4" applyFont="1" applyFill="1" applyBorder="1" applyAlignment="1">
      <alignment vertical="center" wrapText="1"/>
    </xf>
    <xf numFmtId="38" fontId="9" fillId="6" borderId="46" xfId="2" applyFont="1" applyFill="1" applyBorder="1" applyAlignment="1">
      <alignment vertical="center"/>
    </xf>
    <xf numFmtId="178" fontId="13" fillId="6" borderId="46" xfId="4" applyNumberFormat="1" applyFont="1" applyFill="1" applyBorder="1" applyAlignment="1">
      <alignment horizontal="center" vertical="center" shrinkToFit="1"/>
    </xf>
    <xf numFmtId="38" fontId="19" fillId="6" borderId="46" xfId="2" applyFont="1" applyFill="1" applyBorder="1" applyAlignment="1">
      <alignment vertical="center"/>
    </xf>
    <xf numFmtId="0" fontId="9" fillId="6" borderId="46" xfId="4" applyFont="1" applyFill="1" applyBorder="1" applyAlignment="1">
      <alignment horizontal="center" vertical="center" shrinkToFit="1"/>
    </xf>
    <xf numFmtId="0" fontId="9" fillId="6" borderId="94" xfId="4" applyFont="1" applyFill="1" applyBorder="1" applyAlignment="1">
      <alignment horizontal="center" vertical="center"/>
    </xf>
    <xf numFmtId="0" fontId="9" fillId="6" borderId="88" xfId="4" applyFont="1" applyFill="1" applyBorder="1" applyAlignment="1">
      <alignment horizontal="right" vertical="center" wrapText="1"/>
    </xf>
    <xf numFmtId="178" fontId="9" fillId="6" borderId="23" xfId="4" applyNumberFormat="1" applyFont="1" applyFill="1" applyBorder="1" applyAlignment="1">
      <alignment horizontal="center" vertical="center" wrapText="1" shrinkToFit="1"/>
    </xf>
    <xf numFmtId="0" fontId="9" fillId="6" borderId="90" xfId="4" applyFont="1" applyFill="1" applyBorder="1" applyAlignment="1">
      <alignment horizontal="right" vertical="center" wrapText="1"/>
    </xf>
    <xf numFmtId="178" fontId="9" fillId="6" borderId="43" xfId="4" applyNumberFormat="1" applyFont="1" applyFill="1" applyBorder="1" applyAlignment="1">
      <alignment horizontal="center" vertical="center" wrapText="1" shrinkToFit="1"/>
    </xf>
    <xf numFmtId="0" fontId="9" fillId="6" borderId="93" xfId="4" applyFont="1" applyFill="1" applyBorder="1" applyAlignment="1">
      <alignment horizontal="right" vertical="center" wrapText="1"/>
    </xf>
    <xf numFmtId="38" fontId="9" fillId="6" borderId="30" xfId="2" applyFont="1" applyFill="1" applyBorder="1" applyAlignment="1">
      <alignment vertical="center"/>
    </xf>
    <xf numFmtId="178" fontId="9" fillId="6" borderId="46" xfId="4" applyNumberFormat="1" applyFont="1" applyFill="1" applyBorder="1" applyAlignment="1">
      <alignment horizontal="center" vertical="center" wrapText="1" shrinkToFit="1"/>
    </xf>
    <xf numFmtId="0" fontId="9" fillId="3" borderId="52" xfId="4" applyFont="1" applyFill="1" applyBorder="1" applyAlignment="1">
      <alignment horizontal="center"/>
    </xf>
    <xf numFmtId="177" fontId="9" fillId="3" borderId="5" xfId="4" applyNumberFormat="1" applyFont="1" applyFill="1" applyBorder="1" applyAlignment="1">
      <alignment horizontal="center"/>
    </xf>
    <xf numFmtId="0" fontId="9" fillId="3" borderId="5" xfId="4" applyFont="1" applyFill="1" applyBorder="1" applyAlignment="1">
      <alignment horizontal="center"/>
    </xf>
    <xf numFmtId="0" fontId="9" fillId="3" borderId="5" xfId="4" applyFont="1" applyFill="1" applyBorder="1" applyAlignment="1"/>
    <xf numFmtId="0" fontId="11" fillId="3" borderId="95" xfId="4" applyFont="1" applyFill="1" applyBorder="1" applyAlignment="1">
      <alignment horizontal="right" vertical="center" wrapText="1"/>
    </xf>
    <xf numFmtId="0" fontId="11" fillId="3" borderId="54" xfId="4" applyFont="1" applyFill="1" applyBorder="1" applyAlignment="1">
      <alignment horizontal="left" vertical="center" wrapText="1"/>
    </xf>
    <xf numFmtId="10" fontId="9" fillId="3" borderId="4" xfId="4" applyNumberFormat="1" applyFont="1" applyFill="1" applyBorder="1" applyAlignment="1">
      <alignment horizontal="center" vertical="center" wrapText="1"/>
    </xf>
    <xf numFmtId="38" fontId="9" fillId="3" borderId="74" xfId="2" applyFont="1" applyFill="1" applyBorder="1" applyAlignment="1">
      <alignment horizontal="center" vertical="center"/>
    </xf>
    <xf numFmtId="0" fontId="9" fillId="3" borderId="56" xfId="4" applyFont="1" applyFill="1" applyBorder="1" applyAlignment="1">
      <alignment horizontal="center"/>
    </xf>
    <xf numFmtId="177" fontId="9" fillId="3" borderId="6" xfId="4" applyNumberFormat="1" applyFont="1" applyFill="1" applyBorder="1" applyAlignment="1">
      <alignment horizontal="center"/>
    </xf>
    <xf numFmtId="0" fontId="9" fillId="3" borderId="6" xfId="4" applyFont="1" applyFill="1" applyBorder="1" applyAlignment="1">
      <alignment horizontal="center"/>
    </xf>
    <xf numFmtId="0" fontId="9" fillId="3" borderId="6" xfId="4" applyFont="1" applyFill="1" applyBorder="1" applyAlignment="1"/>
    <xf numFmtId="0" fontId="9" fillId="3" borderId="50" xfId="4" applyFont="1" applyFill="1" applyBorder="1" applyAlignment="1">
      <alignment horizontal="center" vertical="center"/>
    </xf>
    <xf numFmtId="0" fontId="9" fillId="3" borderId="0" xfId="4" applyFont="1" applyFill="1" applyBorder="1" applyAlignment="1">
      <alignment horizontal="center" vertical="center"/>
    </xf>
    <xf numFmtId="0" fontId="9" fillId="3" borderId="8" xfId="4" applyFont="1" applyFill="1" applyBorder="1" applyAlignment="1">
      <alignment horizontal="center" vertical="center"/>
    </xf>
    <xf numFmtId="0" fontId="11" fillId="3" borderId="96" xfId="4" applyFont="1" applyFill="1" applyBorder="1" applyAlignment="1">
      <alignment horizontal="right" vertical="center" wrapText="1"/>
    </xf>
    <xf numFmtId="0" fontId="11" fillId="3" borderId="97" xfId="4" applyFont="1" applyFill="1" applyBorder="1" applyAlignment="1">
      <alignment horizontal="left" vertical="center" wrapText="1"/>
    </xf>
    <xf numFmtId="10" fontId="9" fillId="3" borderId="98" xfId="4" applyNumberFormat="1" applyFont="1" applyFill="1" applyBorder="1" applyAlignment="1">
      <alignment horizontal="center" vertical="center" wrapText="1"/>
    </xf>
    <xf numFmtId="0" fontId="9" fillId="3" borderId="99" xfId="4" applyFont="1" applyFill="1" applyBorder="1" applyAlignment="1">
      <alignment horizontal="center" vertical="center" wrapText="1"/>
    </xf>
    <xf numFmtId="38" fontId="9" fillId="3" borderId="100" xfId="2" applyFont="1" applyFill="1" applyBorder="1" applyAlignment="1">
      <alignment horizontal="center" vertical="center"/>
    </xf>
    <xf numFmtId="0" fontId="9" fillId="3" borderId="101" xfId="4" applyFont="1" applyFill="1" applyBorder="1" applyAlignment="1">
      <alignment horizontal="center"/>
    </xf>
    <xf numFmtId="177" fontId="9" fillId="3" borderId="30" xfId="4" applyNumberFormat="1" applyFont="1" applyFill="1" applyBorder="1" applyAlignment="1">
      <alignment horizontal="center"/>
    </xf>
    <xf numFmtId="0" fontId="9" fillId="3" borderId="30" xfId="4" applyFont="1" applyFill="1" applyBorder="1" applyAlignment="1">
      <alignment horizontal="center"/>
    </xf>
    <xf numFmtId="0" fontId="9" fillId="3" borderId="30" xfId="4" applyFont="1" applyFill="1" applyBorder="1" applyAlignment="1"/>
    <xf numFmtId="0" fontId="9" fillId="3" borderId="102" xfId="4" applyFont="1" applyFill="1" applyBorder="1" applyAlignment="1">
      <alignment horizontal="center" vertical="center"/>
    </xf>
    <xf numFmtId="0" fontId="9" fillId="3" borderId="27" xfId="4" applyFont="1" applyFill="1" applyBorder="1" applyAlignment="1">
      <alignment horizontal="center" vertical="center"/>
    </xf>
    <xf numFmtId="0" fontId="9" fillId="3" borderId="103" xfId="4" applyFont="1" applyFill="1" applyBorder="1" applyAlignment="1">
      <alignment horizontal="center" vertical="center"/>
    </xf>
    <xf numFmtId="0" fontId="11" fillId="3" borderId="104" xfId="4" applyFont="1" applyFill="1" applyBorder="1" applyAlignment="1">
      <alignment horizontal="right" vertical="center" wrapText="1"/>
    </xf>
    <xf numFmtId="0" fontId="11" fillId="3" borderId="35" xfId="4" applyFont="1" applyFill="1" applyBorder="1" applyAlignment="1">
      <alignment horizontal="left" vertical="center" wrapText="1"/>
    </xf>
    <xf numFmtId="10" fontId="9" fillId="3" borderId="105" xfId="4" applyNumberFormat="1" applyFont="1" applyFill="1" applyBorder="1" applyAlignment="1">
      <alignment horizontal="center" vertical="center" wrapText="1"/>
    </xf>
    <xf numFmtId="38" fontId="9" fillId="3" borderId="106" xfId="2" applyFont="1" applyFill="1" applyBorder="1" applyAlignment="1">
      <alignment horizontal="center" vertical="center"/>
    </xf>
    <xf numFmtId="0" fontId="9" fillId="3" borderId="72" xfId="4" applyFont="1" applyFill="1" applyBorder="1" applyAlignment="1">
      <alignment horizontal="center"/>
    </xf>
    <xf numFmtId="177" fontId="9" fillId="3" borderId="11" xfId="4" applyNumberFormat="1" applyFont="1" applyFill="1" applyBorder="1" applyAlignment="1">
      <alignment horizontal="center"/>
    </xf>
    <xf numFmtId="0" fontId="9" fillId="3" borderId="11" xfId="4" applyFont="1" applyFill="1" applyBorder="1" applyAlignment="1">
      <alignment horizontal="center"/>
    </xf>
    <xf numFmtId="0" fontId="9" fillId="3" borderId="11" xfId="4" applyFont="1" applyFill="1" applyBorder="1" applyAlignment="1"/>
    <xf numFmtId="0" fontId="11" fillId="3" borderId="107" xfId="4" applyFont="1" applyFill="1" applyBorder="1" applyAlignment="1">
      <alignment horizontal="right" vertical="center" wrapText="1"/>
    </xf>
    <xf numFmtId="0" fontId="11" fillId="3" borderId="108" xfId="4" applyFont="1" applyFill="1" applyBorder="1" applyAlignment="1">
      <alignment horizontal="left" vertical="center" wrapText="1"/>
    </xf>
    <xf numFmtId="10" fontId="9" fillId="3" borderId="109" xfId="4" applyNumberFormat="1" applyFont="1" applyFill="1" applyBorder="1" applyAlignment="1">
      <alignment horizontal="center" vertical="center" wrapText="1"/>
    </xf>
    <xf numFmtId="38" fontId="9" fillId="3" borderId="86" xfId="2" applyFont="1" applyFill="1" applyBorder="1" applyAlignment="1">
      <alignment horizontal="center" vertical="center"/>
    </xf>
    <xf numFmtId="0" fontId="11" fillId="3" borderId="110" xfId="4" applyFont="1" applyFill="1" applyBorder="1" applyAlignment="1">
      <alignment horizontal="right" vertical="center" wrapText="1"/>
    </xf>
    <xf numFmtId="0" fontId="11" fillId="3" borderId="111" xfId="4" applyFont="1" applyFill="1" applyBorder="1" applyAlignment="1">
      <alignment horizontal="left" vertical="center" wrapText="1"/>
    </xf>
    <xf numFmtId="10" fontId="9" fillId="3" borderId="112" xfId="4" applyNumberFormat="1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/>
    </xf>
    <xf numFmtId="0" fontId="9" fillId="2" borderId="0" xfId="4" applyFont="1" applyFill="1" applyBorder="1" applyAlignment="1">
      <alignment horizontal="left" vertical="center"/>
    </xf>
    <xf numFmtId="0" fontId="6" fillId="2" borderId="13" xfId="4" applyFont="1" applyFill="1" applyBorder="1" applyAlignment="1">
      <alignment horizontal="center" vertical="center"/>
    </xf>
    <xf numFmtId="0" fontId="15" fillId="2" borderId="13" xfId="4" applyFont="1" applyFill="1" applyBorder="1" applyAlignment="1">
      <alignment vertical="center"/>
    </xf>
    <xf numFmtId="14" fontId="9" fillId="5" borderId="1" xfId="4" applyNumberFormat="1" applyFont="1" applyFill="1" applyBorder="1" applyAlignment="1">
      <alignment horizontal="center" vertical="center"/>
    </xf>
    <xf numFmtId="0" fontId="9" fillId="6" borderId="72" xfId="4" applyFont="1" applyFill="1" applyBorder="1" applyAlignment="1">
      <alignment horizontal="right" vertical="center"/>
    </xf>
    <xf numFmtId="0" fontId="11" fillId="6" borderId="113" xfId="4" applyFont="1" applyFill="1" applyBorder="1" applyAlignment="1">
      <alignment horizontal="center" vertical="center"/>
    </xf>
    <xf numFmtId="0" fontId="9" fillId="6" borderId="11" xfId="4" applyFont="1" applyFill="1" applyBorder="1" applyAlignment="1">
      <alignment vertical="center"/>
    </xf>
    <xf numFmtId="0" fontId="9" fillId="6" borderId="10" xfId="4" applyFont="1" applyFill="1" applyBorder="1" applyAlignment="1">
      <alignment horizontal="center" vertical="center" wrapText="1"/>
    </xf>
    <xf numFmtId="38" fontId="9" fillId="6" borderId="11" xfId="2" applyFont="1" applyFill="1" applyBorder="1" applyAlignment="1">
      <alignment horizontal="center" vertical="center"/>
    </xf>
    <xf numFmtId="0" fontId="9" fillId="3" borderId="74" xfId="4" applyFont="1" applyFill="1" applyBorder="1" applyAlignment="1">
      <alignment horizontal="center" vertical="center" wrapText="1"/>
    </xf>
    <xf numFmtId="0" fontId="9" fillId="3" borderId="11" xfId="4" applyFont="1" applyFill="1" applyBorder="1" applyAlignment="1">
      <alignment horizontal="center" vertical="center"/>
    </xf>
    <xf numFmtId="0" fontId="9" fillId="3" borderId="86" xfId="4" applyFont="1" applyFill="1" applyBorder="1" applyAlignment="1">
      <alignment horizontal="center" vertical="center" wrapText="1"/>
    </xf>
    <xf numFmtId="0" fontId="9" fillId="3" borderId="6" xfId="4" applyFont="1" applyFill="1" applyBorder="1" applyAlignment="1">
      <alignment horizontal="center" vertical="center"/>
    </xf>
    <xf numFmtId="0" fontId="4" fillId="0" borderId="0" xfId="4" applyFont="1" applyFill="1" applyBorder="1"/>
    <xf numFmtId="0" fontId="4" fillId="0" borderId="3" xfId="4" applyFont="1" applyFill="1" applyBorder="1"/>
    <xf numFmtId="0" fontId="4" fillId="0" borderId="52" xfId="4" applyFont="1" applyFill="1" applyBorder="1" applyAlignment="1">
      <alignment horizontal="center"/>
    </xf>
    <xf numFmtId="0" fontId="4" fillId="0" borderId="5" xfId="4" applyFont="1" applyFill="1" applyBorder="1" applyAlignment="1">
      <alignment horizontal="center"/>
    </xf>
    <xf numFmtId="0" fontId="4" fillId="0" borderId="95" xfId="4" applyFont="1" applyFill="1" applyBorder="1" applyAlignment="1">
      <alignment horizontal="center"/>
    </xf>
    <xf numFmtId="0" fontId="4" fillId="0" borderId="114" xfId="4" applyFont="1" applyFill="1" applyBorder="1" applyAlignment="1">
      <alignment horizontal="center"/>
    </xf>
    <xf numFmtId="0" fontId="4" fillId="0" borderId="19" xfId="4" applyFont="1" applyFill="1" applyBorder="1"/>
    <xf numFmtId="38" fontId="20" fillId="0" borderId="19" xfId="2" applyFont="1" applyFill="1" applyBorder="1"/>
    <xf numFmtId="38" fontId="20" fillId="0" borderId="23" xfId="2" applyFont="1" applyFill="1" applyBorder="1"/>
    <xf numFmtId="38" fontId="20" fillId="0" borderId="88" xfId="2" applyFont="1" applyFill="1" applyBorder="1"/>
    <xf numFmtId="0" fontId="4" fillId="0" borderId="40" xfId="4" applyFont="1" applyFill="1" applyBorder="1"/>
    <xf numFmtId="38" fontId="20" fillId="0" borderId="40" xfId="2" applyFont="1" applyFill="1" applyBorder="1"/>
    <xf numFmtId="38" fontId="20" fillId="0" borderId="43" xfId="2" applyFont="1" applyFill="1" applyBorder="1"/>
    <xf numFmtId="38" fontId="20" fillId="0" borderId="43" xfId="2" applyNumberFormat="1" applyFont="1" applyFill="1" applyBorder="1"/>
    <xf numFmtId="179" fontId="20" fillId="0" borderId="43" xfId="2" applyNumberFormat="1" applyFont="1" applyFill="1" applyBorder="1"/>
    <xf numFmtId="38" fontId="20" fillId="0" borderId="90" xfId="2" applyFont="1" applyFill="1" applyBorder="1"/>
    <xf numFmtId="0" fontId="4" fillId="7" borderId="26" xfId="4" applyFont="1" applyFill="1" applyBorder="1"/>
    <xf numFmtId="0" fontId="4" fillId="8" borderId="116" xfId="4" applyFont="1" applyFill="1" applyBorder="1"/>
    <xf numFmtId="0" fontId="4" fillId="0" borderId="54" xfId="4" applyFont="1" applyFill="1" applyBorder="1"/>
    <xf numFmtId="0" fontId="4" fillId="0" borderId="13" xfId="4" applyFont="1" applyFill="1" applyBorder="1"/>
    <xf numFmtId="3" fontId="4" fillId="0" borderId="0" xfId="4" applyNumberFormat="1" applyFont="1" applyFill="1" applyBorder="1"/>
    <xf numFmtId="0" fontId="4" fillId="7" borderId="116" xfId="4" applyFont="1" applyFill="1" applyBorder="1"/>
    <xf numFmtId="0" fontId="16" fillId="0" borderId="0" xfId="4" applyFont="1" applyFill="1" applyBorder="1"/>
    <xf numFmtId="0" fontId="21" fillId="0" borderId="0" xfId="4" applyFont="1" applyFill="1" applyBorder="1"/>
    <xf numFmtId="0" fontId="14" fillId="0" borderId="0" xfId="4" applyFont="1" applyFill="1" applyBorder="1" applyAlignment="1">
      <alignment horizontal="center"/>
    </xf>
    <xf numFmtId="0" fontId="4" fillId="0" borderId="16" xfId="7" applyFont="1" applyFill="1" applyBorder="1" applyAlignment="1">
      <alignment horizontal="center" vertical="center"/>
    </xf>
    <xf numFmtId="0" fontId="20" fillId="0" borderId="15" xfId="7" applyFont="1" applyFill="1" applyBorder="1" applyAlignment="1">
      <alignment horizontal="center" vertical="center"/>
    </xf>
    <xf numFmtId="0" fontId="4" fillId="0" borderId="118" xfId="7" applyFont="1" applyFill="1" applyBorder="1" applyAlignment="1">
      <alignment horizontal="center" vertical="center"/>
    </xf>
    <xf numFmtId="0" fontId="4" fillId="0" borderId="1" xfId="7" applyFont="1" applyFill="1" applyBorder="1" applyAlignment="1">
      <alignment horizontal="center" vertical="center"/>
    </xf>
    <xf numFmtId="0" fontId="4" fillId="0" borderId="119" xfId="7" applyFont="1" applyFill="1" applyBorder="1" applyAlignment="1">
      <alignment horizontal="center" vertical="center"/>
    </xf>
    <xf numFmtId="0" fontId="4" fillId="0" borderId="101" xfId="7" applyFont="1" applyFill="1" applyBorder="1" applyAlignment="1">
      <alignment horizontal="center" vertical="center"/>
    </xf>
    <xf numFmtId="0" fontId="4" fillId="0" borderId="33" xfId="4" applyFont="1" applyFill="1" applyBorder="1" applyAlignment="1">
      <alignment horizontal="right" vertical="center"/>
    </xf>
    <xf numFmtId="0" fontId="4" fillId="0" borderId="120" xfId="4" applyFont="1" applyFill="1" applyBorder="1" applyAlignment="1">
      <alignment horizontal="right" vertical="center"/>
    </xf>
    <xf numFmtId="0" fontId="4" fillId="0" borderId="43" xfId="4" applyFont="1" applyFill="1" applyBorder="1" applyAlignment="1">
      <alignment horizontal="right" vertical="center"/>
    </xf>
    <xf numFmtId="0" fontId="4" fillId="0" borderId="43" xfId="4" applyNumberFormat="1" applyFont="1" applyFill="1" applyBorder="1" applyAlignment="1">
      <alignment horizontal="right" vertical="center"/>
    </xf>
    <xf numFmtId="0" fontId="4" fillId="0" borderId="29" xfId="4" applyFont="1" applyFill="1" applyBorder="1" applyAlignment="1">
      <alignment horizontal="right" vertical="center"/>
    </xf>
    <xf numFmtId="1" fontId="4" fillId="0" borderId="29" xfId="4" applyNumberFormat="1" applyFont="1" applyFill="1" applyBorder="1" applyAlignment="1">
      <alignment horizontal="right" vertical="center"/>
    </xf>
    <xf numFmtId="0" fontId="4" fillId="0" borderId="103" xfId="4" applyFont="1" applyFill="1" applyBorder="1" applyAlignment="1">
      <alignment horizontal="right" vertical="center"/>
    </xf>
    <xf numFmtId="0" fontId="4" fillId="0" borderId="30" xfId="4" applyFont="1" applyFill="1" applyBorder="1" applyAlignment="1">
      <alignment horizontal="right" vertical="center"/>
    </xf>
    <xf numFmtId="0" fontId="4" fillId="0" borderId="30" xfId="4" applyNumberFormat="1" applyFont="1" applyFill="1" applyBorder="1" applyAlignment="1">
      <alignment horizontal="right" vertical="center"/>
    </xf>
    <xf numFmtId="0" fontId="4" fillId="7" borderId="122" xfId="7" applyFont="1" applyFill="1" applyBorder="1" applyAlignment="1">
      <alignment horizontal="center" vertical="center"/>
    </xf>
    <xf numFmtId="0" fontId="4" fillId="0" borderId="126" xfId="7" applyFont="1" applyFill="1" applyBorder="1" applyAlignment="1">
      <alignment horizontal="center" vertical="center"/>
    </xf>
    <xf numFmtId="0" fontId="4" fillId="0" borderId="121" xfId="4" applyFont="1" applyFill="1" applyBorder="1" applyAlignment="1">
      <alignment horizontal="right" vertical="center"/>
    </xf>
    <xf numFmtId="0" fontId="4" fillId="0" borderId="99" xfId="4" applyFont="1" applyFill="1" applyBorder="1" applyAlignment="1">
      <alignment horizontal="right" vertical="center"/>
    </xf>
    <xf numFmtId="0" fontId="4" fillId="0" borderId="127" xfId="4" applyFont="1" applyFill="1" applyBorder="1" applyAlignment="1">
      <alignment horizontal="right" vertical="center"/>
    </xf>
    <xf numFmtId="0" fontId="20" fillId="0" borderId="127" xfId="4" applyFont="1" applyFill="1" applyBorder="1" applyAlignment="1">
      <alignment horizontal="right" vertical="center"/>
    </xf>
    <xf numFmtId="0" fontId="4" fillId="0" borderId="26" xfId="7" applyFont="1" applyFill="1" applyBorder="1" applyAlignment="1">
      <alignment horizontal="center" vertical="center"/>
    </xf>
    <xf numFmtId="0" fontId="4" fillId="0" borderId="48" xfId="7" applyFont="1" applyFill="1" applyBorder="1" applyAlignment="1">
      <alignment horizontal="center" vertical="center"/>
    </xf>
    <xf numFmtId="0" fontId="14" fillId="0" borderId="0" xfId="4" applyFont="1" applyFill="1" applyBorder="1" applyAlignment="1">
      <alignment vertical="center"/>
    </xf>
    <xf numFmtId="0" fontId="14" fillId="0" borderId="0" xfId="4" applyFont="1" applyFill="1" applyBorder="1" applyAlignment="1">
      <alignment horizontal="center" vertical="center"/>
    </xf>
    <xf numFmtId="0" fontId="14" fillId="0" borderId="0" xfId="4" applyFont="1" applyFill="1" applyBorder="1" applyAlignment="1">
      <alignment horizontal="right" vertical="center"/>
    </xf>
    <xf numFmtId="0" fontId="8" fillId="0" borderId="15" xfId="4" applyNumberFormat="1" applyFont="1" applyBorder="1" applyAlignment="1">
      <alignment horizontal="center" vertical="center"/>
    </xf>
    <xf numFmtId="0" fontId="8" fillId="0" borderId="16" xfId="4" applyNumberFormat="1" applyFont="1" applyBorder="1" applyAlignment="1">
      <alignment horizontal="center" vertical="center"/>
    </xf>
    <xf numFmtId="0" fontId="8" fillId="0" borderId="1" xfId="4" applyNumberFormat="1" applyFont="1" applyBorder="1" applyAlignment="1">
      <alignment horizontal="center" vertical="center"/>
    </xf>
    <xf numFmtId="38" fontId="9" fillId="0" borderId="0" xfId="2" applyFont="1" applyFill="1" applyBorder="1" applyAlignment="1">
      <alignment horizontal="center" vertical="center"/>
    </xf>
    <xf numFmtId="0" fontId="23" fillId="0" borderId="0" xfId="2" applyNumberFormat="1" applyFont="1" applyFill="1" applyBorder="1" applyAlignment="1">
      <alignment horizontal="left" vertical="center"/>
    </xf>
    <xf numFmtId="0" fontId="24" fillId="0" borderId="0" xfId="2" applyNumberFormat="1" applyFont="1" applyFill="1" applyBorder="1" applyAlignment="1">
      <alignment horizontal="left" vertical="center"/>
    </xf>
    <xf numFmtId="38" fontId="9" fillId="0" borderId="0" xfId="2" applyFont="1" applyFill="1" applyBorder="1" applyAlignment="1">
      <alignment horizontal="center"/>
    </xf>
    <xf numFmtId="180" fontId="9" fillId="0" borderId="0" xfId="2" applyNumberFormat="1" applyFont="1" applyFill="1" applyBorder="1" applyAlignment="1">
      <alignment horizontal="right"/>
    </xf>
    <xf numFmtId="0" fontId="7" fillId="0" borderId="13" xfId="2" applyNumberFormat="1" applyFont="1" applyFill="1" applyBorder="1" applyAlignment="1">
      <alignment vertical="center"/>
    </xf>
    <xf numFmtId="38" fontId="7" fillId="0" borderId="13" xfId="2" applyFont="1" applyFill="1" applyBorder="1" applyAlignment="1">
      <alignment vertical="center"/>
    </xf>
    <xf numFmtId="49" fontId="7" fillId="0" borderId="13" xfId="2" applyNumberFormat="1" applyFont="1" applyFill="1" applyBorder="1" applyAlignment="1">
      <alignment vertical="center"/>
    </xf>
    <xf numFmtId="38" fontId="11" fillId="0" borderId="13" xfId="2" applyFont="1" applyFill="1" applyBorder="1" applyAlignment="1">
      <alignment vertical="center"/>
    </xf>
    <xf numFmtId="38" fontId="9" fillId="0" borderId="0" xfId="2" applyFont="1" applyFill="1" applyBorder="1" applyAlignment="1">
      <alignment horizontal="center" shrinkToFit="1"/>
    </xf>
    <xf numFmtId="0" fontId="15" fillId="9" borderId="15" xfId="2" applyNumberFormat="1" applyFont="1" applyFill="1" applyBorder="1" applyAlignment="1">
      <alignment horizontal="center" vertical="center"/>
    </xf>
    <xf numFmtId="49" fontId="15" fillId="9" borderId="15" xfId="2" applyNumberFormat="1" applyFont="1" applyFill="1" applyBorder="1" applyAlignment="1">
      <alignment horizontal="center" vertical="center"/>
    </xf>
    <xf numFmtId="38" fontId="15" fillId="9" borderId="15" xfId="2" applyFont="1" applyFill="1" applyBorder="1" applyAlignment="1">
      <alignment horizontal="center" vertical="center"/>
    </xf>
    <xf numFmtId="38" fontId="15" fillId="9" borderId="15" xfId="2" applyFont="1" applyFill="1" applyBorder="1" applyAlignment="1">
      <alignment horizontal="center" vertical="center" wrapText="1"/>
    </xf>
    <xf numFmtId="180" fontId="15" fillId="9" borderId="15" xfId="2" applyNumberFormat="1" applyFont="1" applyFill="1" applyBorder="1" applyAlignment="1">
      <alignment horizontal="center" vertical="center"/>
    </xf>
    <xf numFmtId="49" fontId="9" fillId="0" borderId="0" xfId="2" applyNumberFormat="1" applyFont="1" applyFill="1" applyBorder="1" applyAlignment="1">
      <alignment horizontal="center"/>
    </xf>
    <xf numFmtId="38" fontId="9" fillId="0" borderId="0" xfId="2" applyFont="1" applyFill="1" applyBorder="1" applyAlignment="1">
      <alignment horizontal="left"/>
    </xf>
    <xf numFmtId="38" fontId="15" fillId="10" borderId="9" xfId="2" applyFont="1" applyFill="1" applyBorder="1" applyAlignment="1">
      <alignment horizontal="center" vertical="center"/>
    </xf>
    <xf numFmtId="38" fontId="15" fillId="10" borderId="14" xfId="2" applyFont="1" applyFill="1" applyBorder="1" applyAlignment="1">
      <alignment horizontal="center" vertical="center"/>
    </xf>
    <xf numFmtId="38" fontId="15" fillId="10" borderId="66" xfId="2" applyFont="1" applyFill="1" applyBorder="1" applyAlignment="1">
      <alignment horizontal="right" vertical="center"/>
    </xf>
    <xf numFmtId="49" fontId="15" fillId="10" borderId="66" xfId="2" applyNumberFormat="1" applyFont="1" applyFill="1" applyBorder="1" applyAlignment="1">
      <alignment horizontal="right" vertical="center"/>
    </xf>
    <xf numFmtId="38" fontId="15" fillId="10" borderId="14" xfId="2" applyFont="1" applyFill="1" applyBorder="1" applyAlignment="1">
      <alignment horizontal="right" vertical="center"/>
    </xf>
    <xf numFmtId="38" fontId="25" fillId="10" borderId="66" xfId="2" applyFont="1" applyFill="1" applyBorder="1" applyAlignment="1">
      <alignment horizontal="right" vertical="center"/>
    </xf>
    <xf numFmtId="0" fontId="26" fillId="0" borderId="30" xfId="4" applyFont="1" applyFill="1" applyBorder="1" applyAlignment="1">
      <alignment horizontal="right" vertical="center"/>
    </xf>
    <xf numFmtId="38" fontId="0" fillId="0" borderId="114" xfId="2" applyFont="1" applyBorder="1"/>
    <xf numFmtId="38" fontId="0" fillId="0" borderId="115" xfId="2" applyFont="1" applyBorder="1"/>
    <xf numFmtId="10" fontId="0" fillId="12" borderId="117" xfId="1" applyNumberFormat="1" applyFont="1" applyFill="1" applyBorder="1"/>
    <xf numFmtId="10" fontId="0" fillId="12" borderId="46" xfId="1" applyNumberFormat="1" applyFont="1" applyFill="1" applyBorder="1"/>
    <xf numFmtId="10" fontId="0" fillId="12" borderId="93" xfId="1" applyNumberFormat="1" applyFont="1" applyFill="1" applyBorder="1"/>
    <xf numFmtId="0" fontId="4" fillId="8" borderId="129" xfId="4" applyFont="1" applyFill="1" applyBorder="1"/>
    <xf numFmtId="10" fontId="0" fillId="11" borderId="93" xfId="1" applyNumberFormat="1" applyFont="1" applyFill="1" applyBorder="1"/>
    <xf numFmtId="10" fontId="0" fillId="11" borderId="117" xfId="1" applyNumberFormat="1" applyFont="1" applyFill="1" applyBorder="1"/>
    <xf numFmtId="38" fontId="0" fillId="0" borderId="87" xfId="2" applyFont="1" applyBorder="1"/>
    <xf numFmtId="38" fontId="0" fillId="0" borderId="23" xfId="2" applyFont="1" applyBorder="1"/>
    <xf numFmtId="38" fontId="0" fillId="0" borderId="42" xfId="2" applyFont="1" applyBorder="1"/>
    <xf numFmtId="38" fontId="0" fillId="0" borderId="43" xfId="2" applyFont="1" applyBorder="1"/>
    <xf numFmtId="10" fontId="7" fillId="0" borderId="43" xfId="2" applyNumberFormat="1" applyFont="1" applyBorder="1" applyAlignment="1">
      <alignment vertical="center"/>
    </xf>
    <xf numFmtId="10" fontId="7" fillId="0" borderId="120" xfId="2" applyNumberFormat="1" applyFont="1" applyBorder="1" applyAlignment="1">
      <alignment vertical="center"/>
    </xf>
    <xf numFmtId="10" fontId="7" fillId="0" borderId="33" xfId="2" applyNumberFormat="1" applyFont="1" applyBorder="1" applyAlignment="1">
      <alignment vertical="center"/>
    </xf>
    <xf numFmtId="3" fontId="7" fillId="0" borderId="138" xfId="4" applyNumberFormat="1" applyFont="1" applyBorder="1" applyAlignment="1">
      <alignment vertical="center"/>
    </xf>
    <xf numFmtId="10" fontId="7" fillId="0" borderId="139" xfId="1" applyNumberFormat="1" applyFont="1" applyFill="1" applyBorder="1" applyAlignment="1">
      <alignment vertical="center"/>
    </xf>
    <xf numFmtId="10" fontId="7" fillId="0" borderId="83" xfId="1" applyNumberFormat="1" applyFont="1" applyFill="1" applyBorder="1" applyAlignment="1">
      <alignment vertical="center"/>
    </xf>
    <xf numFmtId="10" fontId="7" fillId="0" borderId="12" xfId="1" applyNumberFormat="1" applyFont="1" applyFill="1" applyBorder="1" applyAlignment="1">
      <alignment horizontal="center" vertical="center"/>
    </xf>
    <xf numFmtId="10" fontId="7" fillId="0" borderId="84" xfId="1" applyNumberFormat="1" applyFont="1" applyFill="1" applyBorder="1" applyAlignment="1">
      <alignment horizontal="center" vertical="center"/>
    </xf>
    <xf numFmtId="10" fontId="7" fillId="0" borderId="32" xfId="1" applyNumberFormat="1" applyFont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38" fontId="7" fillId="0" borderId="22" xfId="2" applyNumberFormat="1" applyFont="1" applyBorder="1" applyAlignment="1">
      <alignment horizontal="right" vertical="center"/>
    </xf>
    <xf numFmtId="38" fontId="7" fillId="0" borderId="20" xfId="2" applyNumberFormat="1" applyFont="1" applyFill="1" applyBorder="1" applyAlignment="1">
      <alignment horizontal="right" vertical="center"/>
    </xf>
    <xf numFmtId="38" fontId="7" fillId="0" borderId="23" xfId="2" applyNumberFormat="1" applyFont="1" applyBorder="1" applyAlignment="1">
      <alignment horizontal="right" vertical="center"/>
    </xf>
    <xf numFmtId="38" fontId="7" fillId="0" borderId="24" xfId="2" applyNumberFormat="1" applyFont="1" applyBorder="1" applyAlignment="1">
      <alignment vertical="center"/>
    </xf>
    <xf numFmtId="38" fontId="7" fillId="0" borderId="25" xfId="2" applyNumberFormat="1" applyFont="1" applyBorder="1" applyAlignment="1">
      <alignment vertical="center"/>
    </xf>
    <xf numFmtId="38" fontId="7" fillId="0" borderId="22" xfId="2" applyNumberFormat="1" applyFont="1" applyBorder="1" applyAlignment="1">
      <alignment vertical="center"/>
    </xf>
    <xf numFmtId="38" fontId="7" fillId="0" borderId="29" xfId="2" applyNumberFormat="1" applyFont="1" applyBorder="1" applyAlignment="1">
      <alignment horizontal="right" vertical="center"/>
    </xf>
    <xf numFmtId="38" fontId="7" fillId="0" borderId="27" xfId="2" applyNumberFormat="1" applyFont="1" applyBorder="1" applyAlignment="1">
      <alignment horizontal="right" vertical="center"/>
    </xf>
    <xf numFmtId="38" fontId="7" fillId="0" borderId="30" xfId="2" applyNumberFormat="1" applyFont="1" applyBorder="1" applyAlignment="1">
      <alignment horizontal="right" vertical="center"/>
    </xf>
    <xf numFmtId="38" fontId="7" fillId="0" borderId="31" xfId="2" applyNumberFormat="1" applyFont="1" applyBorder="1" applyAlignment="1">
      <alignment vertical="center"/>
    </xf>
    <xf numFmtId="38" fontId="7" fillId="0" borderId="32" xfId="2" applyNumberFormat="1" applyFont="1" applyBorder="1" applyAlignment="1">
      <alignment vertical="center"/>
    </xf>
    <xf numFmtId="38" fontId="7" fillId="0" borderId="33" xfId="2" applyNumberFormat="1" applyFont="1" applyBorder="1" applyAlignment="1">
      <alignment vertical="center"/>
    </xf>
    <xf numFmtId="38" fontId="7" fillId="0" borderId="37" xfId="2" applyNumberFormat="1" applyFont="1" applyBorder="1" applyAlignment="1">
      <alignment horizontal="right" vertical="center"/>
    </xf>
    <xf numFmtId="38" fontId="7" fillId="0" borderId="105" xfId="2" applyNumberFormat="1" applyFont="1" applyBorder="1" applyAlignment="1">
      <alignment horizontal="right" vertical="center"/>
    </xf>
    <xf numFmtId="38" fontId="7" fillId="0" borderId="38" xfId="2" applyNumberFormat="1" applyFont="1" applyBorder="1" applyAlignment="1">
      <alignment horizontal="right" vertical="center"/>
    </xf>
    <xf numFmtId="38" fontId="7" fillId="0" borderId="39" xfId="2" applyNumberFormat="1" applyFont="1" applyBorder="1" applyAlignment="1">
      <alignment vertical="center"/>
    </xf>
    <xf numFmtId="38" fontId="7" fillId="0" borderId="33" xfId="2" applyNumberFormat="1" applyFont="1" applyBorder="1" applyAlignment="1">
      <alignment horizontal="right" vertical="center"/>
    </xf>
    <xf numFmtId="38" fontId="7" fillId="0" borderId="41" xfId="2" applyNumberFormat="1" applyFont="1" applyBorder="1" applyAlignment="1">
      <alignment horizontal="right" vertical="center"/>
    </xf>
    <xf numFmtId="38" fontId="7" fillId="0" borderId="43" xfId="2" applyNumberFormat="1" applyFont="1" applyBorder="1" applyAlignment="1">
      <alignment horizontal="right" vertical="center"/>
    </xf>
    <xf numFmtId="38" fontId="7" fillId="0" borderId="44" xfId="2" applyNumberFormat="1" applyFont="1" applyBorder="1" applyAlignment="1">
      <alignment vertical="center"/>
    </xf>
    <xf numFmtId="38" fontId="9" fillId="6" borderId="11" xfId="2" applyFont="1" applyFill="1" applyBorder="1" applyAlignment="1">
      <alignment horizontal="right" vertical="center"/>
    </xf>
    <xf numFmtId="49" fontId="0" fillId="0" borderId="0" xfId="4" applyNumberFormat="1" applyFont="1" applyFill="1" applyAlignment="1">
      <alignment vertical="center"/>
    </xf>
    <xf numFmtId="49" fontId="14" fillId="0" borderId="0" xfId="5" applyNumberFormat="1" applyFont="1" applyAlignment="1">
      <alignment vertical="center"/>
    </xf>
    <xf numFmtId="49" fontId="27" fillId="0" borderId="0" xfId="5" applyNumberFormat="1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Border="1"/>
    <xf numFmtId="0" fontId="4" fillId="0" borderId="15" xfId="7" applyFont="1" applyFill="1" applyBorder="1" applyAlignment="1">
      <alignment horizontal="right" vertical="center"/>
    </xf>
    <xf numFmtId="0" fontId="4" fillId="0" borderId="43" xfId="7" applyFont="1" applyFill="1" applyBorder="1" applyAlignment="1">
      <alignment horizontal="right" vertical="center"/>
    </xf>
    <xf numFmtId="0" fontId="4" fillId="0" borderId="90" xfId="7" applyFont="1" applyFill="1" applyBorder="1" applyAlignment="1">
      <alignment horizontal="right" vertical="center"/>
    </xf>
    <xf numFmtId="0" fontId="4" fillId="0" borderId="121" xfId="7" applyFont="1" applyFill="1" applyBorder="1" applyAlignment="1">
      <alignment horizontal="right" vertical="center"/>
    </xf>
    <xf numFmtId="0" fontId="4" fillId="0" borderId="30" xfId="7" applyFont="1" applyFill="1" applyBorder="1" applyAlignment="1">
      <alignment horizontal="right" vertical="center"/>
    </xf>
    <xf numFmtId="0" fontId="4" fillId="0" borderId="30" xfId="7" applyFill="1" applyBorder="1" applyAlignment="1">
      <alignment horizontal="right" vertical="center"/>
    </xf>
    <xf numFmtId="0" fontId="4" fillId="0" borderId="102" xfId="7" applyFont="1" applyFill="1" applyBorder="1" applyAlignment="1">
      <alignment horizontal="right" vertical="center"/>
    </xf>
    <xf numFmtId="0" fontId="4" fillId="0" borderId="55" xfId="7" applyFont="1" applyFill="1" applyBorder="1" applyAlignment="1">
      <alignment horizontal="right" vertical="center"/>
    </xf>
    <xf numFmtId="0" fontId="4" fillId="7" borderId="123" xfId="7" applyFont="1" applyFill="1" applyBorder="1" applyAlignment="1">
      <alignment horizontal="right" vertical="center"/>
    </xf>
    <xf numFmtId="0" fontId="4" fillId="7" borderId="122" xfId="7" applyFont="1" applyFill="1" applyBorder="1" applyAlignment="1">
      <alignment horizontal="right" vertical="center"/>
    </xf>
    <xf numFmtId="0" fontId="4" fillId="7" borderId="124" xfId="7" applyFont="1" applyFill="1" applyBorder="1" applyAlignment="1">
      <alignment horizontal="right" vertical="center"/>
    </xf>
    <xf numFmtId="0" fontId="4" fillId="7" borderId="125" xfId="7" applyFont="1" applyFill="1" applyBorder="1" applyAlignment="1">
      <alignment horizontal="right" vertical="center"/>
    </xf>
    <xf numFmtId="0" fontId="4" fillId="0" borderId="127" xfId="7" applyFont="1" applyFill="1" applyBorder="1" applyAlignment="1">
      <alignment horizontal="right" vertical="center"/>
    </xf>
    <xf numFmtId="0" fontId="20" fillId="0" borderId="127" xfId="7" applyFont="1" applyFill="1" applyBorder="1" applyAlignment="1">
      <alignment horizontal="right" vertical="center"/>
    </xf>
    <xf numFmtId="0" fontId="4" fillId="0" borderId="128" xfId="7" applyFont="1" applyFill="1" applyBorder="1" applyAlignment="1">
      <alignment horizontal="right" vertical="center"/>
    </xf>
    <xf numFmtId="0" fontId="4" fillId="0" borderId="129" xfId="7" applyFont="1" applyFill="1" applyBorder="1" applyAlignment="1">
      <alignment horizontal="right" vertical="center"/>
    </xf>
    <xf numFmtId="0" fontId="4" fillId="0" borderId="48" xfId="7" applyFont="1" applyFill="1" applyBorder="1" applyAlignment="1">
      <alignment horizontal="right" vertical="center"/>
    </xf>
    <xf numFmtId="0" fontId="4" fillId="0" borderId="1" xfId="7" applyFont="1" applyFill="1" applyBorder="1" applyAlignment="1">
      <alignment horizontal="right" vertical="center"/>
    </xf>
    <xf numFmtId="0" fontId="28" fillId="0" borderId="0" xfId="0" applyFont="1"/>
    <xf numFmtId="49" fontId="0" fillId="0" borderId="0" xfId="0" applyNumberFormat="1"/>
    <xf numFmtId="49" fontId="28" fillId="0" borderId="0" xfId="0" applyNumberFormat="1" applyFont="1"/>
    <xf numFmtId="49" fontId="0" fillId="0" borderId="0" xfId="0" applyNumberFormat="1" applyBorder="1"/>
    <xf numFmtId="49" fontId="28" fillId="0" borderId="0" xfId="0" applyNumberFormat="1" applyFont="1" applyBorder="1"/>
    <xf numFmtId="0" fontId="9" fillId="6" borderId="86" xfId="4" applyFont="1" applyFill="1" applyBorder="1" applyAlignment="1">
      <alignment horizontal="left" vertical="center" shrinkToFit="1"/>
    </xf>
    <xf numFmtId="0" fontId="29" fillId="0" borderId="121" xfId="5" applyFont="1" applyFill="1" applyBorder="1" applyAlignment="1">
      <alignment horizontal="left" vertical="center" wrapText="1"/>
    </xf>
    <xf numFmtId="38" fontId="15" fillId="0" borderId="121" xfId="2" applyFont="1" applyFill="1" applyBorder="1" applyAlignment="1">
      <alignment horizontal="center" vertical="center" shrinkToFit="1"/>
    </xf>
    <xf numFmtId="0" fontId="29" fillId="0" borderId="121" xfId="5" applyFont="1" applyFill="1" applyBorder="1" applyAlignment="1">
      <alignment horizontal="left" vertical="center" shrinkToFit="1"/>
    </xf>
    <xf numFmtId="0" fontId="29" fillId="0" borderId="121" xfId="5" applyNumberFormat="1" applyFont="1" applyFill="1" applyBorder="1" applyAlignment="1">
      <alignment horizontal="center" vertical="center" shrinkToFit="1"/>
    </xf>
    <xf numFmtId="0" fontId="29" fillId="0" borderId="121" xfId="5" applyFont="1" applyFill="1" applyBorder="1" applyAlignment="1">
      <alignment horizontal="center" vertical="center" shrinkToFit="1"/>
    </xf>
    <xf numFmtId="0" fontId="30" fillId="0" borderId="121" xfId="5" applyFont="1" applyFill="1" applyBorder="1" applyAlignment="1">
      <alignment horizontal="center" vertical="center" wrapText="1"/>
    </xf>
    <xf numFmtId="181" fontId="29" fillId="0" borderId="121" xfId="5" applyNumberFormat="1" applyFont="1" applyFill="1" applyBorder="1" applyAlignment="1">
      <alignment horizontal="right" vertical="center" shrinkToFit="1"/>
    </xf>
    <xf numFmtId="180" fontId="15" fillId="10" borderId="66" xfId="2" applyNumberFormat="1" applyFont="1" applyFill="1" applyBorder="1" applyAlignment="1">
      <alignment horizontal="right" vertical="center" shrinkToFit="1"/>
    </xf>
    <xf numFmtId="38" fontId="15" fillId="10" borderId="66" xfId="2" applyFont="1" applyFill="1" applyBorder="1" applyAlignment="1">
      <alignment horizontal="left" vertical="center" shrinkToFit="1"/>
    </xf>
    <xf numFmtId="0" fontId="32" fillId="0" borderId="5" xfId="6" applyFont="1" applyFill="1" applyBorder="1" applyAlignment="1">
      <alignment horizontal="center" vertical="center"/>
    </xf>
    <xf numFmtId="0" fontId="32" fillId="0" borderId="5" xfId="6" applyFont="1" applyFill="1" applyBorder="1" applyAlignment="1">
      <alignment horizontal="left" vertical="center" wrapText="1"/>
    </xf>
    <xf numFmtId="0" fontId="32" fillId="0" borderId="127" xfId="6" applyFont="1" applyFill="1" applyBorder="1" applyAlignment="1">
      <alignment horizontal="center" vertical="center"/>
    </xf>
    <xf numFmtId="0" fontId="32" fillId="0" borderId="127" xfId="6" applyFont="1" applyFill="1" applyBorder="1" applyAlignment="1">
      <alignment horizontal="left" vertical="center" wrapText="1"/>
    </xf>
    <xf numFmtId="0" fontId="32" fillId="0" borderId="100" xfId="6" applyFont="1" applyFill="1" applyBorder="1" applyAlignment="1">
      <alignment horizontal="left" vertical="center" shrinkToFit="1"/>
    </xf>
    <xf numFmtId="0" fontId="32" fillId="0" borderId="74" xfId="6" applyFont="1" applyFill="1" applyBorder="1" applyAlignment="1">
      <alignment horizontal="left" vertical="center" shrinkToFit="1"/>
    </xf>
    <xf numFmtId="184" fontId="32" fillId="0" borderId="5" xfId="6" applyNumberFormat="1" applyFont="1" applyFill="1" applyBorder="1" applyAlignment="1">
      <alignment horizontal="right" vertical="center"/>
    </xf>
    <xf numFmtId="184" fontId="32" fillId="0" borderId="127" xfId="6" applyNumberFormat="1" applyFont="1" applyFill="1" applyBorder="1" applyAlignment="1">
      <alignment horizontal="right" vertical="center"/>
    </xf>
    <xf numFmtId="176" fontId="32" fillId="0" borderId="5" xfId="6" applyNumberFormat="1" applyFont="1" applyFill="1" applyBorder="1" applyAlignment="1">
      <alignment horizontal="center" vertical="center" shrinkToFit="1"/>
    </xf>
    <xf numFmtId="176" fontId="32" fillId="0" borderId="127" xfId="6" applyNumberFormat="1" applyFont="1" applyFill="1" applyBorder="1" applyAlignment="1">
      <alignment horizontal="center" vertical="center" shrinkToFit="1"/>
    </xf>
    <xf numFmtId="0" fontId="32" fillId="0" borderId="52" xfId="6" applyFont="1" applyFill="1" applyBorder="1" applyAlignment="1">
      <alignment horizontal="left" vertical="center" shrinkToFit="1"/>
    </xf>
    <xf numFmtId="0" fontId="32" fillId="0" borderId="140" xfId="6" applyFont="1" applyFill="1" applyBorder="1" applyAlignment="1">
      <alignment horizontal="left" vertical="center" shrinkToFit="1"/>
    </xf>
    <xf numFmtId="0" fontId="32" fillId="0" borderId="5" xfId="6" applyFont="1" applyFill="1" applyBorder="1" applyAlignment="1">
      <alignment horizontal="center" vertical="center" shrinkToFit="1"/>
    </xf>
    <xf numFmtId="0" fontId="32" fillId="0" borderId="127" xfId="6" applyFont="1" applyFill="1" applyBorder="1" applyAlignment="1">
      <alignment horizontal="center" vertical="center" shrinkToFit="1"/>
    </xf>
    <xf numFmtId="0" fontId="14" fillId="0" borderId="140" xfId="4" applyFont="1" applyFill="1" applyBorder="1" applyAlignment="1">
      <alignment horizontal="left" vertical="center" shrinkToFit="1"/>
    </xf>
    <xf numFmtId="14" fontId="14" fillId="0" borderId="127" xfId="4" applyNumberFormat="1" applyFont="1" applyFill="1" applyBorder="1" applyAlignment="1">
      <alignment horizontal="center" vertical="center" shrinkToFit="1"/>
    </xf>
    <xf numFmtId="0" fontId="14" fillId="0" borderId="127" xfId="4" applyFont="1" applyFill="1" applyBorder="1" applyAlignment="1">
      <alignment horizontal="center" vertical="center" shrinkToFit="1"/>
    </xf>
    <xf numFmtId="0" fontId="14" fillId="0" borderId="127" xfId="4" applyFont="1" applyFill="1" applyBorder="1" applyAlignment="1">
      <alignment horizontal="left" vertical="center" wrapText="1"/>
    </xf>
    <xf numFmtId="0" fontId="14" fillId="0" borderId="127" xfId="4" applyFont="1" applyFill="1" applyBorder="1" applyAlignment="1">
      <alignment vertical="center" shrinkToFit="1"/>
    </xf>
    <xf numFmtId="183" fontId="14" fillId="0" borderId="127" xfId="4" applyNumberFormat="1" applyFont="1" applyFill="1" applyBorder="1" applyAlignment="1">
      <alignment horizontal="right" vertical="center" shrinkToFit="1"/>
    </xf>
    <xf numFmtId="0" fontId="14" fillId="0" borderId="127" xfId="4" applyFont="1" applyFill="1" applyBorder="1" applyAlignment="1">
      <alignment horizontal="left" vertical="center" shrinkToFit="1"/>
    </xf>
    <xf numFmtId="0" fontId="32" fillId="0" borderId="56" xfId="6" applyFont="1" applyFill="1" applyBorder="1" applyAlignment="1">
      <alignment horizontal="left" vertical="center" shrinkToFit="1"/>
    </xf>
    <xf numFmtId="176" fontId="32" fillId="0" borderId="6" xfId="6" applyNumberFormat="1" applyFont="1" applyFill="1" applyBorder="1" applyAlignment="1">
      <alignment horizontal="center" vertical="center" shrinkToFit="1"/>
    </xf>
    <xf numFmtId="0" fontId="32" fillId="0" borderId="6" xfId="6" applyFont="1" applyFill="1" applyBorder="1" applyAlignment="1">
      <alignment horizontal="center" vertical="center" shrinkToFit="1"/>
    </xf>
    <xf numFmtId="0" fontId="32" fillId="0" borderId="6" xfId="6" applyFont="1" applyFill="1" applyBorder="1" applyAlignment="1">
      <alignment horizontal="left" vertical="center" wrapText="1"/>
    </xf>
    <xf numFmtId="0" fontId="29" fillId="0" borderId="121" xfId="5" applyNumberFormat="1" applyFont="1" applyFill="1" applyBorder="1" applyAlignment="1">
      <alignment horizontal="left" vertical="center" shrinkToFit="1"/>
    </xf>
    <xf numFmtId="49" fontId="30" fillId="0" borderId="121" xfId="5" applyNumberFormat="1" applyFont="1" applyFill="1" applyBorder="1" applyAlignment="1">
      <alignment horizontal="center" vertical="center" shrinkToFit="1"/>
    </xf>
    <xf numFmtId="38" fontId="29" fillId="0" borderId="121" xfId="3" applyFont="1" applyFill="1" applyBorder="1" applyAlignment="1">
      <alignment horizontal="right" vertical="center" shrinkToFit="1"/>
    </xf>
    <xf numFmtId="0" fontId="30" fillId="0" borderId="121" xfId="5" applyFont="1" applyFill="1" applyBorder="1" applyAlignment="1">
      <alignment horizontal="left" vertical="center" shrinkToFit="1"/>
    </xf>
    <xf numFmtId="185" fontId="32" fillId="0" borderId="6" xfId="3" applyNumberFormat="1" applyFont="1" applyFill="1" applyBorder="1" applyAlignment="1">
      <alignment horizontal="right" vertical="center" shrinkToFit="1"/>
    </xf>
    <xf numFmtId="183" fontId="32" fillId="0" borderId="6" xfId="6" applyNumberFormat="1" applyFont="1" applyFill="1" applyBorder="1" applyAlignment="1">
      <alignment horizontal="right" vertical="center" shrinkToFit="1"/>
    </xf>
    <xf numFmtId="185" fontId="33" fillId="0" borderId="6" xfId="3" applyNumberFormat="1" applyFont="1" applyFill="1" applyBorder="1" applyAlignment="1">
      <alignment horizontal="right" vertical="center" shrinkToFit="1"/>
    </xf>
    <xf numFmtId="185" fontId="14" fillId="0" borderId="6" xfId="3" applyNumberFormat="1" applyFont="1" applyFill="1" applyBorder="1" applyAlignment="1">
      <alignment horizontal="right" vertical="center" shrinkToFit="1"/>
    </xf>
    <xf numFmtId="0" fontId="32" fillId="0" borderId="6" xfId="6" applyFont="1" applyFill="1" applyBorder="1" applyAlignment="1">
      <alignment horizontal="left" vertical="center" shrinkToFit="1"/>
    </xf>
    <xf numFmtId="0" fontId="32" fillId="0" borderId="75" xfId="6" applyFont="1" applyFill="1" applyBorder="1" applyAlignment="1">
      <alignment horizontal="center" vertical="center" shrinkToFit="1"/>
    </xf>
    <xf numFmtId="185" fontId="14" fillId="0" borderId="127" xfId="2" applyNumberFormat="1" applyFont="1" applyFill="1" applyBorder="1" applyAlignment="1">
      <alignment horizontal="right" vertical="center" shrinkToFit="1"/>
    </xf>
    <xf numFmtId="185" fontId="31" fillId="0" borderId="127" xfId="2" applyNumberFormat="1" applyFont="1" applyFill="1" applyBorder="1" applyAlignment="1">
      <alignment horizontal="right" vertical="center" shrinkToFit="1"/>
    </xf>
    <xf numFmtId="0" fontId="14" fillId="0" borderId="100" xfId="4" applyFont="1" applyFill="1" applyBorder="1" applyAlignment="1">
      <alignment horizontal="center" vertical="center" shrinkToFit="1"/>
    </xf>
    <xf numFmtId="182" fontId="32" fillId="0" borderId="5" xfId="3" applyNumberFormat="1" applyFont="1" applyFill="1" applyBorder="1" applyAlignment="1">
      <alignment horizontal="right" vertical="center" shrinkToFit="1"/>
    </xf>
    <xf numFmtId="182" fontId="14" fillId="0" borderId="5" xfId="3" applyNumberFormat="1" applyFont="1" applyFill="1" applyBorder="1" applyAlignment="1">
      <alignment horizontal="right" vertical="center" shrinkToFit="1"/>
    </xf>
    <xf numFmtId="182" fontId="32" fillId="0" borderId="127" xfId="3" applyNumberFormat="1" applyFont="1" applyFill="1" applyBorder="1" applyAlignment="1">
      <alignment horizontal="right" vertical="center" shrinkToFit="1"/>
    </xf>
    <xf numFmtId="182" fontId="14" fillId="0" borderId="127" xfId="3" applyNumberFormat="1" applyFont="1" applyFill="1" applyBorder="1" applyAlignment="1">
      <alignment horizontal="right" vertical="center" shrinkToFit="1"/>
    </xf>
    <xf numFmtId="38" fontId="0" fillId="0" borderId="141" xfId="2" applyFont="1" applyBorder="1"/>
    <xf numFmtId="10" fontId="0" fillId="11" borderId="92" xfId="1" applyNumberFormat="1" applyFont="1" applyFill="1" applyBorder="1"/>
    <xf numFmtId="10" fontId="0" fillId="11" borderId="46" xfId="1" applyNumberFormat="1" applyFont="1" applyFill="1" applyBorder="1"/>
    <xf numFmtId="10" fontId="0" fillId="12" borderId="92" xfId="1" applyNumberFormat="1" applyFont="1" applyFill="1" applyBorder="1"/>
    <xf numFmtId="38" fontId="14" fillId="0" borderId="121" xfId="3" applyFont="1" applyFill="1" applyBorder="1" applyAlignment="1">
      <alignment horizontal="right" vertical="center" wrapText="1"/>
    </xf>
    <xf numFmtId="182" fontId="14" fillId="0" borderId="121" xfId="3" applyNumberFormat="1" applyFont="1" applyFill="1" applyBorder="1" applyAlignment="1">
      <alignment horizontal="right" vertical="center" wrapText="1"/>
    </xf>
    <xf numFmtId="0" fontId="7" fillId="0" borderId="116" xfId="4" applyFont="1" applyBorder="1" applyAlignment="1">
      <alignment vertical="center"/>
    </xf>
    <xf numFmtId="0" fontId="7" fillId="0" borderId="135" xfId="4" applyFont="1" applyBorder="1" applyAlignment="1">
      <alignment vertical="center"/>
    </xf>
    <xf numFmtId="0" fontId="7" fillId="0" borderId="47" xfId="4" applyFont="1" applyBorder="1" applyAlignment="1">
      <alignment vertical="center"/>
    </xf>
    <xf numFmtId="10" fontId="7" fillId="0" borderId="129" xfId="2" applyNumberFormat="1" applyFont="1" applyBorder="1" applyAlignment="1">
      <alignment vertical="center"/>
    </xf>
    <xf numFmtId="10" fontId="7" fillId="0" borderId="92" xfId="2" applyNumberFormat="1" applyFont="1" applyBorder="1" applyAlignment="1">
      <alignment vertical="center"/>
    </xf>
    <xf numFmtId="10" fontId="7" fillId="0" borderId="46" xfId="2" applyNumberFormat="1" applyFont="1" applyBorder="1" applyAlignment="1">
      <alignment vertical="center"/>
    </xf>
    <xf numFmtId="10" fontId="7" fillId="0" borderId="151" xfId="2" applyNumberFormat="1" applyFont="1" applyBorder="1" applyAlignment="1">
      <alignment vertical="center"/>
    </xf>
    <xf numFmtId="10" fontId="7" fillId="0" borderId="47" xfId="1" applyNumberFormat="1" applyFont="1" applyBorder="1" applyAlignment="1">
      <alignment horizontal="center" vertical="center"/>
    </xf>
    <xf numFmtId="0" fontId="9" fillId="0" borderId="1" xfId="4" applyFont="1" applyBorder="1" applyAlignment="1">
      <alignment horizontal="center" vertical="center"/>
    </xf>
    <xf numFmtId="3" fontId="34" fillId="0" borderId="0" xfId="0" applyNumberFormat="1" applyFont="1"/>
    <xf numFmtId="38" fontId="34" fillId="0" borderId="0" xfId="0" applyNumberFormat="1" applyFont="1"/>
    <xf numFmtId="38" fontId="35" fillId="0" borderId="0" xfId="2" applyNumberFormat="1" applyFont="1" applyFill="1"/>
    <xf numFmtId="3" fontId="34" fillId="0" borderId="0" xfId="2" applyNumberFormat="1" applyFont="1" applyFill="1"/>
    <xf numFmtId="3" fontId="34" fillId="0" borderId="0" xfId="0" applyNumberFormat="1" applyFont="1" applyFill="1"/>
    <xf numFmtId="3" fontId="34" fillId="0" borderId="0" xfId="2" applyNumberFormat="1" applyFont="1"/>
    <xf numFmtId="38" fontId="34" fillId="0" borderId="0" xfId="4" applyNumberFormat="1" applyFont="1" applyFill="1" applyBorder="1"/>
    <xf numFmtId="3" fontId="34" fillId="0" borderId="0" xfId="4" applyNumberFormat="1" applyFont="1" applyFill="1" applyBorder="1"/>
    <xf numFmtId="3" fontId="36" fillId="0" borderId="0" xfId="4" applyNumberFormat="1" applyFont="1" applyFill="1" applyBorder="1"/>
    <xf numFmtId="3" fontId="37" fillId="0" borderId="0" xfId="4" applyNumberFormat="1" applyFont="1" applyFill="1" applyBorder="1"/>
    <xf numFmtId="3" fontId="38" fillId="0" borderId="0" xfId="4" applyNumberFormat="1" applyFont="1" applyFill="1" applyBorder="1"/>
    <xf numFmtId="0" fontId="2" fillId="0" borderId="7" xfId="4" applyFont="1" applyBorder="1" applyAlignment="1">
      <alignment vertical="center"/>
    </xf>
    <xf numFmtId="0" fontId="2" fillId="0" borderId="0" xfId="4" applyFont="1" applyAlignment="1">
      <alignment vertical="center"/>
    </xf>
    <xf numFmtId="0" fontId="2" fillId="0" borderId="8" xfId="4" applyFont="1" applyBorder="1" applyAlignment="1">
      <alignment vertical="center"/>
    </xf>
    <xf numFmtId="0" fontId="2" fillId="0" borderId="50" xfId="4" applyFont="1" applyBorder="1" applyAlignment="1">
      <alignment horizontal="left" vertical="center"/>
    </xf>
    <xf numFmtId="0" fontId="2" fillId="0" borderId="0" xfId="4" applyFont="1" applyBorder="1" applyAlignment="1">
      <alignment horizontal="left" vertical="center"/>
    </xf>
    <xf numFmtId="0" fontId="2" fillId="0" borderId="12" xfId="4" applyFont="1" applyBorder="1" applyAlignment="1">
      <alignment horizontal="left" vertical="center"/>
    </xf>
    <xf numFmtId="0" fontId="2" fillId="0" borderId="9" xfId="4" applyFont="1" applyBorder="1" applyAlignment="1">
      <alignment vertical="center"/>
    </xf>
    <xf numFmtId="0" fontId="2" fillId="0" borderId="13" xfId="4" applyFont="1" applyBorder="1" applyAlignment="1"/>
    <xf numFmtId="0" fontId="2" fillId="0" borderId="10" xfId="4" applyFont="1" applyBorder="1" applyAlignment="1"/>
    <xf numFmtId="0" fontId="2" fillId="0" borderId="113" xfId="4" applyFont="1" applyBorder="1" applyAlignment="1">
      <alignment horizontal="left" vertical="center"/>
    </xf>
    <xf numFmtId="0" fontId="2" fillId="0" borderId="13" xfId="4" applyFont="1" applyBorder="1" applyAlignment="1">
      <alignment horizontal="left" vertical="center"/>
    </xf>
    <xf numFmtId="0" fontId="4" fillId="0" borderId="13" xfId="4" applyBorder="1" applyAlignment="1">
      <alignment vertical="center"/>
    </xf>
    <xf numFmtId="0" fontId="11" fillId="0" borderId="54" xfId="4" applyFont="1" applyBorder="1" applyAlignment="1">
      <alignment vertical="center"/>
    </xf>
    <xf numFmtId="0" fontId="7" fillId="0" borderId="130" xfId="4" applyFont="1" applyBorder="1" applyAlignment="1">
      <alignment horizontal="center" vertical="center"/>
    </xf>
    <xf numFmtId="0" fontId="7" fillId="0" borderId="70" xfId="4" applyFont="1" applyBorder="1" applyAlignment="1">
      <alignment horizontal="center" vertical="center"/>
    </xf>
    <xf numFmtId="0" fontId="7" fillId="0" borderId="131" xfId="4" applyFont="1" applyBorder="1" applyAlignment="1">
      <alignment horizontal="center" vertical="center"/>
    </xf>
    <xf numFmtId="0" fontId="7" fillId="0" borderId="48" xfId="4" applyFont="1" applyBorder="1" applyAlignment="1">
      <alignment horizontal="center" vertical="center"/>
    </xf>
    <xf numFmtId="0" fontId="7" fillId="0" borderId="49" xfId="4" applyFont="1" applyBorder="1" applyAlignment="1">
      <alignment horizontal="center" vertical="center"/>
    </xf>
    <xf numFmtId="0" fontId="7" fillId="0" borderId="2" xfId="4" applyFont="1" applyBorder="1" applyAlignment="1">
      <alignment horizontal="center" vertical="center"/>
    </xf>
    <xf numFmtId="0" fontId="2" fillId="0" borderId="54" xfId="4" applyFont="1" applyBorder="1" applyAlignment="1">
      <alignment vertical="center"/>
    </xf>
    <xf numFmtId="0" fontId="2" fillId="0" borderId="4" xfId="4" applyFont="1" applyBorder="1" applyAlignment="1">
      <alignment vertical="center"/>
    </xf>
    <xf numFmtId="0" fontId="2" fillId="0" borderId="54" xfId="4" applyFont="1" applyBorder="1" applyAlignment="1"/>
    <xf numFmtId="0" fontId="2" fillId="0" borderId="25" xfId="4" applyFont="1" applyBorder="1" applyAlignment="1"/>
    <xf numFmtId="0" fontId="7" fillId="0" borderId="132" xfId="4" applyFont="1" applyBorder="1" applyAlignment="1">
      <alignment horizontal="center" vertical="center"/>
    </xf>
    <xf numFmtId="0" fontId="7" fillId="0" borderId="133" xfId="4" applyFont="1" applyBorder="1" applyAlignment="1">
      <alignment horizontal="center" vertical="center"/>
    </xf>
    <xf numFmtId="0" fontId="7" fillId="0" borderId="9" xfId="4" applyFont="1" applyBorder="1" applyAlignment="1">
      <alignment horizontal="center" vertical="center"/>
    </xf>
    <xf numFmtId="0" fontId="7" fillId="0" borderId="14" xfId="4" applyFont="1" applyBorder="1" applyAlignment="1">
      <alignment horizontal="center" vertical="center"/>
    </xf>
    <xf numFmtId="38" fontId="7" fillId="0" borderId="77" xfId="2" applyFont="1" applyBorder="1" applyAlignment="1">
      <alignment horizontal="center" vertical="center"/>
    </xf>
    <xf numFmtId="38" fontId="7" fillId="0" borderId="134" xfId="2" applyFont="1" applyBorder="1" applyAlignment="1">
      <alignment horizontal="center" vertical="center"/>
    </xf>
    <xf numFmtId="38" fontId="7" fillId="0" borderId="80" xfId="2" applyFont="1" applyBorder="1" applyAlignment="1">
      <alignment horizontal="center" vertical="center"/>
    </xf>
    <xf numFmtId="0" fontId="6" fillId="0" borderId="0" xfId="4" applyFont="1" applyAlignment="1">
      <alignment horizontal="center" vertical="center"/>
    </xf>
    <xf numFmtId="0" fontId="9" fillId="0" borderId="16" xfId="4" applyFont="1" applyBorder="1" applyAlignment="1">
      <alignment horizontal="center" vertical="center"/>
    </xf>
    <xf numFmtId="0" fontId="9" fillId="0" borderId="1" xfId="4" applyFont="1" applyBorder="1" applyAlignment="1">
      <alignment horizontal="center" vertical="center"/>
    </xf>
    <xf numFmtId="0" fontId="7" fillId="0" borderId="142" xfId="4" applyFont="1" applyBorder="1" applyAlignment="1">
      <alignment horizontal="center" vertical="center"/>
    </xf>
    <xf numFmtId="0" fontId="7" fillId="0" borderId="145" xfId="4" applyFont="1" applyBorder="1" applyAlignment="1">
      <alignment horizontal="center" vertical="center"/>
    </xf>
    <xf numFmtId="0" fontId="7" fillId="0" borderId="148" xfId="4" applyFont="1" applyBorder="1" applyAlignment="1">
      <alignment horizontal="center" vertical="center"/>
    </xf>
    <xf numFmtId="0" fontId="7" fillId="0" borderId="143" xfId="4" applyFont="1" applyBorder="1" applyAlignment="1">
      <alignment horizontal="center" vertical="center"/>
    </xf>
    <xf numFmtId="0" fontId="4" fillId="0" borderId="146" xfId="4" applyFont="1" applyBorder="1" applyAlignment="1">
      <alignment vertical="center"/>
    </xf>
    <xf numFmtId="0" fontId="4" fillId="0" borderId="149" xfId="4" applyFont="1" applyBorder="1" applyAlignment="1">
      <alignment vertical="center"/>
    </xf>
    <xf numFmtId="0" fontId="7" fillId="0" borderId="144" xfId="4" applyFont="1" applyBorder="1" applyAlignment="1">
      <alignment horizontal="center" vertical="center"/>
    </xf>
    <xf numFmtId="0" fontId="4" fillId="0" borderId="147" xfId="4" applyFont="1" applyBorder="1" applyAlignment="1">
      <alignment vertical="center"/>
    </xf>
    <xf numFmtId="0" fontId="4" fillId="0" borderId="150" xfId="4" applyFont="1" applyBorder="1" applyAlignment="1">
      <alignment vertical="center"/>
    </xf>
    <xf numFmtId="0" fontId="8" fillId="0" borderId="48" xfId="4" applyFont="1" applyBorder="1" applyAlignment="1">
      <alignment horizontal="center" vertical="center"/>
    </xf>
    <xf numFmtId="0" fontId="8" fillId="0" borderId="49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7" fillId="0" borderId="7" xfId="4" applyFont="1" applyBorder="1" applyAlignment="1">
      <alignment horizontal="center" vertical="center"/>
    </xf>
    <xf numFmtId="0" fontId="7" fillId="0" borderId="12" xfId="4" applyFont="1" applyBorder="1" applyAlignment="1">
      <alignment horizontal="center" vertical="center"/>
    </xf>
    <xf numFmtId="0" fontId="22" fillId="0" borderId="0" xfId="2" applyNumberFormat="1" applyFont="1" applyFill="1" applyBorder="1" applyAlignment="1">
      <alignment horizontal="left" vertical="center"/>
    </xf>
    <xf numFmtId="0" fontId="9" fillId="3" borderId="50" xfId="4" applyFont="1" applyFill="1" applyBorder="1" applyAlignment="1">
      <alignment horizontal="center" vertical="center" wrapText="1"/>
    </xf>
    <xf numFmtId="0" fontId="9" fillId="3" borderId="0" xfId="4" applyFont="1" applyFill="1" applyBorder="1" applyAlignment="1">
      <alignment horizontal="center" vertical="center" wrapText="1"/>
    </xf>
    <xf numFmtId="0" fontId="9" fillId="3" borderId="113" xfId="4" applyFont="1" applyFill="1" applyBorder="1" applyAlignment="1">
      <alignment horizontal="center" vertical="center" wrapText="1"/>
    </xf>
    <xf numFmtId="0" fontId="9" fillId="3" borderId="13" xfId="4" applyFont="1" applyFill="1" applyBorder="1" applyAlignment="1">
      <alignment horizontal="center" vertical="center" wrapText="1"/>
    </xf>
    <xf numFmtId="0" fontId="9" fillId="3" borderId="103" xfId="4" applyFont="1" applyFill="1" applyBorder="1" applyAlignment="1">
      <alignment horizontal="center" vertical="center" wrapText="1"/>
    </xf>
    <xf numFmtId="0" fontId="9" fillId="3" borderId="10" xfId="4" applyFont="1" applyFill="1" applyBorder="1" applyAlignment="1">
      <alignment horizontal="center" vertical="center" wrapText="1"/>
    </xf>
    <xf numFmtId="0" fontId="9" fillId="3" borderId="113" xfId="4" applyFont="1" applyFill="1" applyBorder="1" applyAlignment="1">
      <alignment vertical="center" wrapText="1"/>
    </xf>
    <xf numFmtId="0" fontId="4" fillId="0" borderId="10" xfId="4" applyBorder="1" applyAlignment="1">
      <alignment vertical="center"/>
    </xf>
    <xf numFmtId="0" fontId="9" fillId="3" borderId="5" xfId="4" applyFont="1" applyFill="1" applyBorder="1" applyAlignment="1">
      <alignment horizontal="center" vertical="center"/>
    </xf>
    <xf numFmtId="0" fontId="14" fillId="3" borderId="95" xfId="4" applyFont="1" applyFill="1" applyBorder="1" applyAlignment="1">
      <alignment horizontal="center" vertical="center" wrapText="1"/>
    </xf>
    <xf numFmtId="0" fontId="14" fillId="3" borderId="54" xfId="4" applyFont="1" applyFill="1" applyBorder="1" applyAlignment="1">
      <alignment horizontal="center" vertical="center" wrapText="1"/>
    </xf>
    <xf numFmtId="0" fontId="14" fillId="3" borderId="50" xfId="4" applyFont="1" applyFill="1" applyBorder="1" applyAlignment="1">
      <alignment horizontal="center" vertical="center" wrapText="1"/>
    </xf>
    <xf numFmtId="0" fontId="14" fillId="3" borderId="0" xfId="4" applyFont="1" applyFill="1" applyBorder="1" applyAlignment="1">
      <alignment horizontal="center" vertical="center" wrapText="1"/>
    </xf>
    <xf numFmtId="0" fontId="9" fillId="6" borderId="90" xfId="4" applyFont="1" applyFill="1" applyBorder="1" applyAlignment="1">
      <alignment horizontal="center" vertical="center" shrinkToFit="1"/>
    </xf>
    <xf numFmtId="0" fontId="9" fillId="6" borderId="41" xfId="4" applyFont="1" applyFill="1" applyBorder="1" applyAlignment="1">
      <alignment horizontal="center" vertical="center" shrinkToFit="1"/>
    </xf>
    <xf numFmtId="0" fontId="9" fillId="6" borderId="120" xfId="4" applyFont="1" applyFill="1" applyBorder="1" applyAlignment="1">
      <alignment horizontal="center" vertical="center" shrinkToFit="1"/>
    </xf>
    <xf numFmtId="0" fontId="9" fillId="6" borderId="93" xfId="4" applyFont="1" applyFill="1" applyBorder="1" applyAlignment="1">
      <alignment horizontal="center" vertical="center" shrinkToFit="1"/>
    </xf>
    <xf numFmtId="0" fontId="9" fillId="6" borderId="135" xfId="4" applyFont="1" applyFill="1" applyBorder="1" applyAlignment="1">
      <alignment horizontal="center" vertical="center" shrinkToFit="1"/>
    </xf>
    <xf numFmtId="0" fontId="9" fillId="6" borderId="136" xfId="4" applyFont="1" applyFill="1" applyBorder="1" applyAlignment="1">
      <alignment horizontal="center" vertical="center" shrinkToFit="1"/>
    </xf>
    <xf numFmtId="0" fontId="14" fillId="3" borderId="4" xfId="4" applyFont="1" applyFill="1" applyBorder="1" applyAlignment="1">
      <alignment horizontal="center" vertical="center" wrapText="1"/>
    </xf>
    <xf numFmtId="0" fontId="14" fillId="3" borderId="8" xfId="4" applyFont="1" applyFill="1" applyBorder="1" applyAlignment="1">
      <alignment horizontal="center" vertical="center" wrapText="1"/>
    </xf>
    <xf numFmtId="0" fontId="13" fillId="6" borderId="113" xfId="4" applyFont="1" applyFill="1" applyBorder="1" applyAlignment="1">
      <alignment horizontal="center" vertical="center" shrinkToFit="1"/>
    </xf>
    <xf numFmtId="0" fontId="13" fillId="6" borderId="13" xfId="4" applyFont="1" applyFill="1" applyBorder="1" applyAlignment="1">
      <alignment horizontal="center" vertical="center" shrinkToFit="1"/>
    </xf>
    <xf numFmtId="0" fontId="13" fillId="6" borderId="10" xfId="4" applyFont="1" applyFill="1" applyBorder="1" applyAlignment="1">
      <alignment horizontal="center" vertical="center" shrinkToFit="1"/>
    </xf>
    <xf numFmtId="0" fontId="9" fillId="6" borderId="88" xfId="4" applyFont="1" applyFill="1" applyBorder="1" applyAlignment="1">
      <alignment horizontal="center" vertical="center" shrinkToFit="1"/>
    </xf>
    <xf numFmtId="0" fontId="9" fillId="6" borderId="20" xfId="4" applyFont="1" applyFill="1" applyBorder="1" applyAlignment="1">
      <alignment horizontal="center" vertical="center" shrinkToFit="1"/>
    </xf>
    <xf numFmtId="0" fontId="9" fillId="6" borderId="137" xfId="4" applyFont="1" applyFill="1" applyBorder="1" applyAlignment="1">
      <alignment horizontal="center" vertical="center" shrinkToFit="1"/>
    </xf>
    <xf numFmtId="0" fontId="11" fillId="3" borderId="74" xfId="4" applyFont="1" applyFill="1" applyBorder="1" applyAlignment="1">
      <alignment horizontal="left" vertical="center" wrapText="1"/>
    </xf>
    <xf numFmtId="0" fontId="11" fillId="3" borderId="86" xfId="4" applyFont="1" applyFill="1" applyBorder="1" applyAlignment="1">
      <alignment horizontal="left" vertical="center" wrapText="1"/>
    </xf>
    <xf numFmtId="0" fontId="11" fillId="3" borderId="107" xfId="4" applyFont="1" applyFill="1" applyBorder="1" applyAlignment="1">
      <alignment horizontal="center" vertical="center" wrapText="1"/>
    </xf>
    <xf numFmtId="0" fontId="11" fillId="3" borderId="108" xfId="4" applyFont="1" applyFill="1" applyBorder="1" applyAlignment="1">
      <alignment horizontal="center" vertical="center" wrapText="1"/>
    </xf>
    <xf numFmtId="0" fontId="9" fillId="3" borderId="95" xfId="4" applyFont="1" applyFill="1" applyBorder="1" applyAlignment="1">
      <alignment horizontal="center" vertical="center" wrapText="1"/>
    </xf>
    <xf numFmtId="0" fontId="9" fillId="3" borderId="54" xfId="4" applyFont="1" applyFill="1" applyBorder="1" applyAlignment="1">
      <alignment horizontal="center" vertical="center" wrapText="1"/>
    </xf>
    <xf numFmtId="0" fontId="9" fillId="3" borderId="4" xfId="4" applyFont="1" applyFill="1" applyBorder="1" applyAlignment="1">
      <alignment horizontal="center" vertical="center" wrapText="1"/>
    </xf>
    <xf numFmtId="0" fontId="9" fillId="3" borderId="8" xfId="4" applyFont="1" applyFill="1" applyBorder="1" applyAlignment="1">
      <alignment horizontal="center" vertical="center" wrapText="1"/>
    </xf>
  </cellXfs>
  <cellStyles count="8">
    <cellStyle name="パーセント 2" xfId="1"/>
    <cellStyle name="桁区切り 2" xfId="2"/>
    <cellStyle name="桁区切り 3 2" xfId="3"/>
    <cellStyle name="標準" xfId="0" builtinId="0"/>
    <cellStyle name="標準 2" xfId="4"/>
    <cellStyle name="標準 3" xfId="5"/>
    <cellStyle name="標準 3 2" xfId="6"/>
    <cellStyle name="標準_特品定例報告5月度39期" xfId="7"/>
  </cellStyles>
  <dxfs count="4"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35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客先不良件数</a:t>
            </a:r>
          </a:p>
        </c:rich>
      </c:tx>
      <c:layout>
        <c:manualLayout>
          <c:xMode val="edge"/>
          <c:yMode val="edge"/>
          <c:x val="0.40864460704690891"/>
          <c:y val="3.2280701754385965E-2"/>
        </c:manualLayout>
      </c:layout>
      <c:overlay val="0"/>
      <c:spPr>
        <a:solidFill>
          <a:srgbClr val="CCFFCC"/>
        </a:solidFill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3195808775376561E-2"/>
          <c:y val="0.16140372979693327"/>
          <c:w val="0.88637893249591349"/>
          <c:h val="0.7101761016715015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932-40D3-BB7B-70DE6F774CBF}"/>
              </c:ext>
            </c:extLst>
          </c:dPt>
          <c:dPt>
            <c:idx val="1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932-40D3-BB7B-70DE6F774CB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25" b="1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客先不良件数!$B$3:$O$3</c:f>
              <c:strCache>
                <c:ptCount val="14"/>
                <c:pt idx="0">
                  <c:v>-1期平均</c:v>
                </c:pt>
                <c:pt idx="1">
                  <c:v>0期平均</c:v>
                </c:pt>
                <c:pt idx="2">
                  <c:v>7月</c:v>
                </c:pt>
                <c:pt idx="3">
                  <c:v>8月</c:v>
                </c:pt>
                <c:pt idx="4">
                  <c:v>9月</c:v>
                </c:pt>
                <c:pt idx="5">
                  <c:v>10月</c:v>
                </c:pt>
                <c:pt idx="6">
                  <c:v>11月</c:v>
                </c:pt>
                <c:pt idx="7">
                  <c:v>12月</c:v>
                </c:pt>
                <c:pt idx="8">
                  <c:v>1月</c:v>
                </c:pt>
                <c:pt idx="9">
                  <c:v>2月</c:v>
                </c:pt>
                <c:pt idx="10">
                  <c:v>3月</c:v>
                </c:pt>
                <c:pt idx="11">
                  <c:v>4月</c:v>
                </c:pt>
                <c:pt idx="12">
                  <c:v>5月</c:v>
                </c:pt>
                <c:pt idx="13">
                  <c:v>6月</c:v>
                </c:pt>
              </c:strCache>
            </c:strRef>
          </c:cat>
          <c:val>
            <c:numRef>
              <c:f>客先不良件数!$B$6:$O$6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32-40D3-BB7B-70DE6F774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100"/>
        <c:axId val="125519744"/>
        <c:axId val="125521280"/>
      </c:barChart>
      <c:catAx>
        <c:axId val="1255197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25521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521280"/>
        <c:scaling>
          <c:orientation val="minMax"/>
          <c:max val="1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 b="1"/>
                </a:pPr>
                <a:r>
                  <a:rPr lang="ja-JP" altLang="en-US" b="1"/>
                  <a:t>（件）</a:t>
                </a:r>
              </a:p>
            </c:rich>
          </c:tx>
          <c:layout>
            <c:manualLayout>
              <c:xMode val="edge"/>
              <c:yMode val="edge"/>
              <c:x val="3.6673215455140802E-2"/>
              <c:y val="5.7572371874568297E-2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255197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15</xdr:col>
      <xdr:colOff>95250</xdr:colOff>
      <xdr:row>37</xdr:row>
      <xdr:rowOff>66675</xdr:rowOff>
    </xdr:to>
    <xdr:graphicFrame macro="">
      <xdr:nvGraphicFramePr>
        <xdr:cNvPr id="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8.14.11\hinsyou-ccfs\hinsyou\&#20491;&#20154;\&#20024;&#30000;\&#20024;&#30000;\&#20253;&#31080;&#20837;&#21147;\PROGRA~1\TEAMWARE\OFFICE\TEMP\MAIL\MV5\PROGRA~1\TEAMWARE\OFFICE\TEMP\MAIL\MV6\PROGRA~1\TEAMWARE\OFFICE\TEMP\MAIL\MV5\TEMP\EXCEL\1995\NONSPRNT\MEMPHI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8.14.11\hinsyou-ccfs\hinsyou\&#20491;&#20154;\&#20024;&#30000;\&#20024;&#30000;\&#20253;&#31080;&#20837;&#21147;\PROGRA~1\TEAMWARE\OFFICE\TEMP\MAIL\MV5\PROGRA~1\TEAMWARE\OFFICE\TEMP\MAIL\MV6\PROGRA~1\TEAMWARE\OFFICE\TEMP\MAIL\MV5\1995\682SOU\CENTE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8.14.11\hinsyou-ccfs\hinsyou\&#20491;&#20154;\&#20024;&#30000;\&#20024;&#30000;\&#20253;&#31080;&#20837;&#21147;\PROGRA~1\TEAMWARE\OFFICE\TEMP\MAIL\MV5\PROGRA~1\TEAMWARE\OFFICE\TEMP\MAIL\MV6\PROGRA~1\TEAMWARE\OFFICE\TEMP\MAIL\MV5\WINDOWS\TEMP\CATV97\TCG97\CONTRACT\BSSUMMARY\BA-Nynex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8.14.11\hinsyou-ccfs\hinsyou\&#20491;&#20154;\&#20024;&#30000;\&#20024;&#30000;\&#20253;&#31080;&#20837;&#21147;\PROGRA~1\TEAMWARE\OFFICE\TEMP\MAIL\MV5\PROGRA~1\TEAMWARE\OFFICE\TEMP\MAIL\MV6\PROGRA~1\TEAMWARE\OFFICE\TEMP\MAIL\MV5\CHR\ARBEJDE\Q4DK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8.14.11\hinsyou-ccfs\hinsyou\&#20491;&#20154;\&#20024;&#30000;\&#20024;&#30000;\&#20253;&#31080;&#20837;&#21147;\PROGRA~1\TEAMWARE\OFFICE\TEMP\MAIL\MV5\PROGRA~1\TEAMWARE\OFFICE\TEMP\MAIL\MV6\PROGRA~1\TEAMWARE\OFFICE\TEMP\MAIL\MV5\WINDOWS\TEMP\status%20Jo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8.14.11\hinsyou-ccfs\hinsyou\&#20491;&#20154;\&#20024;&#30000;\&#20024;&#30000;\&#20253;&#31080;&#20837;&#21147;\PROGRA~1\TEAMWARE\OFFICE\TEMP\MAIL\MV5\PROGRA~1\TEAMWARE\OFFICE\TEMP\MAIL\MV6\PROGRA~1\TEAMWARE\OFFICE\TEMP\MAIL\MV5\WINDOWS\TEMP\CATV97\CCAST97\COMCAST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ebappsvtest\d$\Apache\Apache2.2\htdocs\FL\template\&#21697;&#36074;&#35413;&#20385;&#38598;&#35336;&#34920;_&#38619;&#22411;_b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t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ounts"/>
    </sheetNames>
    <sheetDataSet>
      <sheetData sheetId="0">
        <row r="4">
          <cell r="C4">
            <v>0.66999999999999993</v>
          </cell>
        </row>
        <row r="8">
          <cell r="C8">
            <v>0.75</v>
          </cell>
        </row>
        <row r="15">
          <cell r="C15">
            <v>0.65</v>
          </cell>
        </row>
        <row r="16">
          <cell r="C16">
            <v>0.65</v>
          </cell>
        </row>
        <row r="18">
          <cell r="C18">
            <v>0.95</v>
          </cell>
        </row>
        <row r="19">
          <cell r="C19">
            <v>0.65</v>
          </cell>
        </row>
        <row r="21">
          <cell r="C21">
            <v>0.58699999999999997</v>
          </cell>
        </row>
        <row r="23">
          <cell r="C23">
            <v>0.61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utive Summary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9">
          <cell r="C9">
            <v>6350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PTT DWDM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</sheetNames>
    <sheetDataSet>
      <sheetData sheetId="0">
        <row r="4">
          <cell r="B4" t="str">
            <v>PROJECT PRICING SUMMARY</v>
          </cell>
        </row>
        <row r="6">
          <cell r="B6" t="str">
            <v>Item:</v>
          </cell>
          <cell r="C6" t="str">
            <v>OC-3 Multiplexing Equipment</v>
          </cell>
          <cell r="G6">
            <v>694660.04999999993</v>
          </cell>
        </row>
        <row r="7">
          <cell r="C7" t="str">
            <v>(10) sites configured for Ring Topology specified as:</v>
          </cell>
        </row>
        <row r="8">
          <cell r="C8" t="str">
            <v>Roland, Roland Junction, Jacksonville, South, Bryant,</v>
          </cell>
        </row>
        <row r="9">
          <cell r="C9" t="str">
            <v>Bryant Junction, South 1, Northeast 1, Northeast 2, and Northeast 3.</v>
          </cell>
        </row>
        <row r="11">
          <cell r="B11" t="str">
            <v>Item:</v>
          </cell>
          <cell r="C11" t="str">
            <v>OC-12 Multiplexing Equipment</v>
          </cell>
          <cell r="G11">
            <v>596178.62</v>
          </cell>
        </row>
        <row r="12">
          <cell r="C12" t="str">
            <v>(7) sites configured for Ring Topology and specified as:</v>
          </cell>
        </row>
        <row r="13">
          <cell r="C13" t="str">
            <v>North, Northwest, West, Southwest, South, East, and Northeast.</v>
          </cell>
        </row>
        <row r="15">
          <cell r="B15" t="str">
            <v>Item:</v>
          </cell>
          <cell r="C15" t="str">
            <v xml:space="preserve">OC-12 and OC-3 Multipexing Equipment at Switch Site. (80) DS-1 terminations available. </v>
          </cell>
          <cell r="G15">
            <v>139041.87307692308</v>
          </cell>
        </row>
        <row r="16">
          <cell r="C16" t="str">
            <v>7' Bay equipped with DSX-1 cross connect panel.</v>
          </cell>
        </row>
        <row r="28">
          <cell r="B28" t="str">
            <v>Furnish Only Price Total:</v>
          </cell>
          <cell r="G28">
            <v>1429880.5430769231</v>
          </cell>
        </row>
        <row r="31">
          <cell r="B31" t="str">
            <v>SCOPE OF WORK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品質評価集計表"/>
      <sheetName val="不良内訳（社内起因）"/>
      <sheetName val="不良内訳（協力会社起因）"/>
      <sheetName val="計算シート"/>
      <sheetName val="50期客先不良件数"/>
      <sheetName val="ＩＳＯ定期監査用"/>
      <sheetName val="ＩＳＯ更新審査用"/>
      <sheetName val="【協力工場品質評価表】受入件数入力"/>
      <sheetName val="集計"/>
      <sheetName val="品質評価連絡書（ｺﾈｸﾀ）"/>
      <sheetName val="評価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9">
          <cell r="Z9">
            <v>1000024</v>
          </cell>
        </row>
        <row r="10">
          <cell r="Z10">
            <v>1000023</v>
          </cell>
        </row>
        <row r="11">
          <cell r="Z11">
            <v>-1</v>
          </cell>
        </row>
        <row r="12">
          <cell r="Z12">
            <v>-1</v>
          </cell>
        </row>
        <row r="13">
          <cell r="Z13">
            <v>1000016</v>
          </cell>
        </row>
        <row r="14">
          <cell r="Z14">
            <v>1000021</v>
          </cell>
        </row>
        <row r="15">
          <cell r="Z15">
            <v>1000033</v>
          </cell>
        </row>
        <row r="16">
          <cell r="Z16">
            <v>1000042</v>
          </cell>
        </row>
        <row r="17">
          <cell r="Z17">
            <v>1000046</v>
          </cell>
        </row>
        <row r="18">
          <cell r="Z18">
            <v>1000002</v>
          </cell>
        </row>
        <row r="19">
          <cell r="Z19">
            <v>1000041</v>
          </cell>
        </row>
        <row r="20">
          <cell r="Z20">
            <v>1000054</v>
          </cell>
        </row>
        <row r="21">
          <cell r="Z21">
            <v>934155</v>
          </cell>
        </row>
        <row r="22">
          <cell r="Z22">
            <v>1000064</v>
          </cell>
        </row>
        <row r="23">
          <cell r="Z23">
            <v>-1</v>
          </cell>
        </row>
        <row r="24">
          <cell r="Z24">
            <v>1000140</v>
          </cell>
        </row>
        <row r="25">
          <cell r="Z25">
            <v>1000128</v>
          </cell>
        </row>
        <row r="26">
          <cell r="Z26">
            <v>1000010</v>
          </cell>
        </row>
        <row r="27">
          <cell r="Z27">
            <v>1000008</v>
          </cell>
        </row>
        <row r="28">
          <cell r="Z28">
            <v>888062</v>
          </cell>
        </row>
        <row r="29">
          <cell r="Z29">
            <v>1000036</v>
          </cell>
        </row>
        <row r="30">
          <cell r="Z30">
            <v>1000022</v>
          </cell>
        </row>
        <row r="31">
          <cell r="Z31">
            <v>-1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8"/>
  <sheetViews>
    <sheetView showGridLines="0" tabSelected="1" zoomScale="140" zoomScaleNormal="140" workbookViewId="0"/>
  </sheetViews>
  <sheetFormatPr defaultColWidth="9.625" defaultRowHeight="19.5" customHeight="1"/>
  <cols>
    <col min="1" max="1" width="3.75" style="1" customWidth="1"/>
    <col min="2" max="2" width="5.375" style="1" customWidth="1"/>
    <col min="3" max="18" width="8.375" style="1" customWidth="1"/>
    <col min="19" max="29" width="8.625" style="1" customWidth="1"/>
    <col min="30" max="16384" width="9.625" style="1"/>
  </cols>
  <sheetData>
    <row r="1" spans="1:20" ht="13.5" customHeight="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363"/>
      <c r="P1" s="363"/>
      <c r="Q1" s="363"/>
      <c r="R1" s="363"/>
      <c r="S1" s="364"/>
      <c r="T1" s="365" t="s">
        <v>183</v>
      </c>
    </row>
    <row r="2" spans="1:20" ht="21" customHeight="1">
      <c r="A2" s="499" t="str">
        <f>T1&amp;"期  部品製造部　品質評価集計表"</f>
        <v>1期  部品製造部　品質評価集計表</v>
      </c>
      <c r="B2" s="499"/>
      <c r="C2" s="499"/>
      <c r="D2" s="499"/>
      <c r="E2" s="499"/>
      <c r="F2" s="499"/>
      <c r="G2" s="499"/>
      <c r="H2" s="499"/>
      <c r="I2" s="499"/>
      <c r="J2" s="499"/>
      <c r="K2" s="499"/>
      <c r="L2" s="499"/>
      <c r="M2" s="499"/>
      <c r="N2" s="499"/>
      <c r="O2" s="499"/>
      <c r="P2" s="499"/>
      <c r="Q2" s="499"/>
      <c r="R2" s="499"/>
      <c r="S2" s="364"/>
      <c r="T2" s="365" t="s">
        <v>187</v>
      </c>
    </row>
    <row r="3" spans="1:20" ht="12" customHeight="1" thickBo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6"/>
      <c r="P3" s="7" t="s">
        <v>2</v>
      </c>
      <c r="Q3" s="8"/>
      <c r="R3" s="9" t="s">
        <v>3</v>
      </c>
      <c r="S3" s="364"/>
      <c r="T3" s="365" t="s">
        <v>187</v>
      </c>
    </row>
    <row r="4" spans="1:20" ht="14.25" customHeight="1" thickBot="1">
      <c r="A4" s="500" t="s">
        <v>4</v>
      </c>
      <c r="B4" s="501"/>
      <c r="C4" s="10" t="s">
        <v>5</v>
      </c>
      <c r="D4" s="10" t="s">
        <v>6</v>
      </c>
      <c r="E4" s="10" t="s">
        <v>212</v>
      </c>
      <c r="F4" s="457" t="s">
        <v>7</v>
      </c>
      <c r="G4" s="457" t="s">
        <v>8</v>
      </c>
      <c r="H4" s="457" t="s">
        <v>9</v>
      </c>
      <c r="I4" s="457" t="s">
        <v>1</v>
      </c>
      <c r="J4" s="457" t="s">
        <v>1</v>
      </c>
      <c r="K4" s="457" t="s">
        <v>10</v>
      </c>
      <c r="L4" s="457" t="s">
        <v>10</v>
      </c>
      <c r="M4" s="457" t="s">
        <v>11</v>
      </c>
      <c r="N4" s="11"/>
      <c r="O4" s="10"/>
      <c r="P4" s="10"/>
      <c r="Q4" s="10"/>
      <c r="R4" s="12"/>
      <c r="S4" s="364"/>
      <c r="T4" s="365" t="s">
        <v>192</v>
      </c>
    </row>
    <row r="5" spans="1:20" ht="16.5" customHeight="1">
      <c r="A5" s="13"/>
      <c r="B5" s="14"/>
      <c r="C5" s="15"/>
      <c r="D5" s="15"/>
      <c r="E5" s="15"/>
      <c r="F5" s="15"/>
      <c r="G5" s="15"/>
      <c r="H5" s="16"/>
      <c r="I5" s="16"/>
      <c r="J5" s="16"/>
      <c r="K5" s="16"/>
      <c r="L5" s="16"/>
      <c r="M5" s="16"/>
      <c r="N5" s="502"/>
      <c r="O5" s="502"/>
      <c r="P5" s="502"/>
      <c r="Q5" s="505"/>
      <c r="R5" s="508"/>
      <c r="S5" s="364"/>
      <c r="T5" s="365"/>
    </row>
    <row r="6" spans="1:20" ht="16.5" customHeight="1">
      <c r="A6" s="17"/>
      <c r="B6" s="18"/>
      <c r="C6" s="19"/>
      <c r="D6" s="19"/>
      <c r="E6" s="19"/>
      <c r="F6" s="19"/>
      <c r="G6" s="19"/>
      <c r="H6" s="19"/>
      <c r="I6" s="19"/>
      <c r="J6" s="19"/>
      <c r="K6" s="16"/>
      <c r="L6" s="16"/>
      <c r="M6" s="16"/>
      <c r="N6" s="503"/>
      <c r="O6" s="503"/>
      <c r="P6" s="503"/>
      <c r="Q6" s="506"/>
      <c r="R6" s="509"/>
      <c r="S6" s="364"/>
      <c r="T6" s="364"/>
    </row>
    <row r="7" spans="1:20" ht="16.5" customHeight="1" thickBot="1">
      <c r="A7" s="20"/>
      <c r="B7" s="21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504"/>
      <c r="O7" s="504"/>
      <c r="P7" s="504"/>
      <c r="Q7" s="507"/>
      <c r="R7" s="510"/>
      <c r="S7" s="364"/>
      <c r="T7" s="364"/>
    </row>
    <row r="8" spans="1:20" ht="6" customHeight="1">
      <c r="A8" s="2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24"/>
      <c r="S8" s="364"/>
      <c r="T8" s="364"/>
    </row>
    <row r="9" spans="1:20" ht="15.75" customHeight="1" thickBot="1">
      <c r="A9" s="20"/>
      <c r="B9" s="25" t="str">
        <f>T1&amp;"期目標 … 良品金額率："&amp;T2&amp;"％以上　　良品率："&amp;T3&amp;"％以上　　客先不良率："&amp;T4&amp;"％"</f>
        <v>1期目標 … 良品金額率：99.90％以上　　良品率：99.90％以上　　客先不良率：0.00％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7" t="s">
        <v>12</v>
      </c>
      <c r="P9" s="7"/>
      <c r="Q9" s="26"/>
      <c r="R9" s="27"/>
      <c r="S9" s="364"/>
      <c r="T9" s="364"/>
    </row>
    <row r="10" spans="1:20" ht="15.95" customHeight="1" thickBot="1">
      <c r="A10" s="511" t="s">
        <v>13</v>
      </c>
      <c r="B10" s="512"/>
      <c r="C10" s="513"/>
      <c r="D10" s="293" t="str">
        <f>T1-1&amp;"期平均"</f>
        <v>0期平均</v>
      </c>
      <c r="E10" s="294" t="str">
        <f>(1968+T1)&amp;"/７"</f>
        <v>1969/７</v>
      </c>
      <c r="F10" s="28" t="s">
        <v>14</v>
      </c>
      <c r="G10" s="28" t="s">
        <v>15</v>
      </c>
      <c r="H10" s="28" t="s">
        <v>16</v>
      </c>
      <c r="I10" s="28" t="s">
        <v>17</v>
      </c>
      <c r="J10" s="28" t="s">
        <v>18</v>
      </c>
      <c r="K10" s="295" t="str">
        <f>(1969+T1)&amp;"/１"</f>
        <v>1970/１</v>
      </c>
      <c r="L10" s="28" t="s">
        <v>19</v>
      </c>
      <c r="M10" s="28" t="s">
        <v>20</v>
      </c>
      <c r="N10" s="28" t="s">
        <v>21</v>
      </c>
      <c r="O10" s="28" t="s">
        <v>22</v>
      </c>
      <c r="P10" s="29" t="s">
        <v>23</v>
      </c>
      <c r="Q10" s="30" t="s">
        <v>24</v>
      </c>
      <c r="R10" s="31" t="s">
        <v>25</v>
      </c>
    </row>
    <row r="11" spans="1:20" ht="15.95" customHeight="1">
      <c r="A11" s="32" t="s">
        <v>26</v>
      </c>
      <c r="B11" s="33"/>
      <c r="C11" s="34"/>
      <c r="D11" s="342"/>
      <c r="E11" s="343"/>
      <c r="F11" s="344"/>
      <c r="G11" s="344"/>
      <c r="H11" s="344"/>
      <c r="I11" s="344"/>
      <c r="J11" s="344"/>
      <c r="K11" s="344"/>
      <c r="L11" s="344"/>
      <c r="M11" s="344"/>
      <c r="N11" s="344"/>
      <c r="O11" s="344"/>
      <c r="P11" s="345"/>
      <c r="Q11" s="346">
        <f>SUM(E11:P11)</f>
        <v>0</v>
      </c>
      <c r="R11" s="347" t="str">
        <f>IFERROR(ROUND(AVERAGE(E11:P11),0),"")</f>
        <v/>
      </c>
    </row>
    <row r="12" spans="1:20" ht="15.95" customHeight="1">
      <c r="A12" s="35" t="s">
        <v>27</v>
      </c>
      <c r="B12" s="36"/>
      <c r="C12" s="37"/>
      <c r="D12" s="348"/>
      <c r="E12" s="349"/>
      <c r="F12" s="350"/>
      <c r="G12" s="350"/>
      <c r="H12" s="350"/>
      <c r="I12" s="350"/>
      <c r="J12" s="350"/>
      <c r="K12" s="350"/>
      <c r="L12" s="350"/>
      <c r="M12" s="350"/>
      <c r="N12" s="350"/>
      <c r="O12" s="350"/>
      <c r="P12" s="351"/>
      <c r="Q12" s="352">
        <f>SUM(E12:P12)</f>
        <v>0</v>
      </c>
      <c r="R12" s="353" t="str">
        <f>IFERROR(ROUND(AVERAGE(E12:P12),0),"")</f>
        <v/>
      </c>
    </row>
    <row r="13" spans="1:20" ht="15.95" customHeight="1">
      <c r="A13" s="38" t="s">
        <v>28</v>
      </c>
      <c r="B13" s="39"/>
      <c r="C13" s="40"/>
      <c r="D13" s="354"/>
      <c r="E13" s="355"/>
      <c r="F13" s="356"/>
      <c r="G13" s="356"/>
      <c r="H13" s="356"/>
      <c r="I13" s="356"/>
      <c r="J13" s="356"/>
      <c r="K13" s="356"/>
      <c r="L13" s="356"/>
      <c r="M13" s="356"/>
      <c r="N13" s="356"/>
      <c r="O13" s="356"/>
      <c r="P13" s="357"/>
      <c r="Q13" s="352">
        <f>SUM(E13:P13)</f>
        <v>0</v>
      </c>
      <c r="R13" s="353" t="str">
        <f>IFERROR(ROUND(AVERAGE(E13:P13),0),"")</f>
        <v/>
      </c>
    </row>
    <row r="14" spans="1:20" ht="15.95" customHeight="1">
      <c r="A14" s="41" t="s">
        <v>29</v>
      </c>
      <c r="B14" s="42"/>
      <c r="C14" s="43"/>
      <c r="D14" s="334" t="str">
        <f t="shared" ref="D14:N14" si="0">IFERROR(1-D13/D12,"")</f>
        <v/>
      </c>
      <c r="E14" s="333" t="str">
        <f t="shared" si="0"/>
        <v/>
      </c>
      <c r="F14" s="332" t="str">
        <f t="shared" si="0"/>
        <v/>
      </c>
      <c r="G14" s="332" t="str">
        <f t="shared" si="0"/>
        <v/>
      </c>
      <c r="H14" s="332" t="str">
        <f t="shared" si="0"/>
        <v/>
      </c>
      <c r="I14" s="332" t="str">
        <f t="shared" si="0"/>
        <v/>
      </c>
      <c r="J14" s="332" t="str">
        <f t="shared" si="0"/>
        <v/>
      </c>
      <c r="K14" s="332" t="str">
        <f t="shared" si="0"/>
        <v/>
      </c>
      <c r="L14" s="332" t="str">
        <f t="shared" si="0"/>
        <v/>
      </c>
      <c r="M14" s="332" t="str">
        <f t="shared" si="0"/>
        <v/>
      </c>
      <c r="N14" s="332" t="str">
        <f t="shared" si="0"/>
        <v/>
      </c>
      <c r="O14" s="332" t="str">
        <f>IFERROR(1-O13/O12,"")</f>
        <v/>
      </c>
      <c r="P14" s="44" t="str">
        <f>IFERROR(1-P13/P12,"")</f>
        <v/>
      </c>
      <c r="Q14" s="340" t="s">
        <v>181</v>
      </c>
      <c r="R14" s="45" t="str">
        <f>IFERROR(1-R13/R12,"")</f>
        <v/>
      </c>
    </row>
    <row r="15" spans="1:20" ht="15.95" customHeight="1">
      <c r="A15" s="35" t="s">
        <v>30</v>
      </c>
      <c r="B15" s="36"/>
      <c r="C15" s="37"/>
      <c r="D15" s="348"/>
      <c r="E15" s="349"/>
      <c r="F15" s="350"/>
      <c r="G15" s="350"/>
      <c r="H15" s="350"/>
      <c r="I15" s="350"/>
      <c r="J15" s="350"/>
      <c r="K15" s="350"/>
      <c r="L15" s="350"/>
      <c r="M15" s="350"/>
      <c r="N15" s="350"/>
      <c r="O15" s="350"/>
      <c r="P15" s="351"/>
      <c r="Q15" s="352">
        <f>SUM(E15:P15)</f>
        <v>0</v>
      </c>
      <c r="R15" s="353" t="str">
        <f>IFERROR(ROUND(AVERAGE(E15:P15),0),"")</f>
        <v/>
      </c>
    </row>
    <row r="16" spans="1:20" ht="15.95" customHeight="1">
      <c r="A16" s="41" t="s">
        <v>31</v>
      </c>
      <c r="B16" s="42"/>
      <c r="C16" s="43"/>
      <c r="D16" s="358"/>
      <c r="E16" s="359"/>
      <c r="F16" s="360"/>
      <c r="G16" s="360"/>
      <c r="H16" s="360"/>
      <c r="I16" s="360"/>
      <c r="J16" s="360"/>
      <c r="K16" s="360"/>
      <c r="L16" s="360"/>
      <c r="M16" s="360"/>
      <c r="N16" s="360"/>
      <c r="O16" s="360"/>
      <c r="P16" s="361"/>
      <c r="Q16" s="352">
        <f>SUM(E16:P16)</f>
        <v>0</v>
      </c>
      <c r="R16" s="353" t="str">
        <f>IFERROR(ROUND(AVERAGE(E16:P16),0),"")</f>
        <v/>
      </c>
    </row>
    <row r="17" spans="1:18" ht="15.95" customHeight="1">
      <c r="A17" s="46" t="s">
        <v>32</v>
      </c>
      <c r="B17" s="42"/>
      <c r="C17" s="43"/>
      <c r="D17" s="358"/>
      <c r="E17" s="359"/>
      <c r="F17" s="360"/>
      <c r="G17" s="360"/>
      <c r="H17" s="360"/>
      <c r="I17" s="360"/>
      <c r="J17" s="360"/>
      <c r="K17" s="360"/>
      <c r="L17" s="360"/>
      <c r="M17" s="360"/>
      <c r="N17" s="360"/>
      <c r="O17" s="360"/>
      <c r="P17" s="361"/>
      <c r="Q17" s="352">
        <f>SUM(E17:P17)</f>
        <v>0</v>
      </c>
      <c r="R17" s="353" t="str">
        <f>IFERROR(ROUND(AVERAGE(E17:P17),0),"")</f>
        <v/>
      </c>
    </row>
    <row r="18" spans="1:18" ht="15.95" customHeight="1">
      <c r="A18" s="46" t="s">
        <v>33</v>
      </c>
      <c r="B18" s="42"/>
      <c r="C18" s="43"/>
      <c r="D18" s="358"/>
      <c r="E18" s="359"/>
      <c r="F18" s="360"/>
      <c r="G18" s="360"/>
      <c r="H18" s="360"/>
      <c r="I18" s="360"/>
      <c r="J18" s="360"/>
      <c r="K18" s="360"/>
      <c r="L18" s="360"/>
      <c r="M18" s="360"/>
      <c r="N18" s="360"/>
      <c r="O18" s="360"/>
      <c r="P18" s="361"/>
      <c r="Q18" s="352">
        <f>SUM(E18:P18)</f>
        <v>0</v>
      </c>
      <c r="R18" s="353" t="str">
        <f>IFERROR(ROUND(AVERAGE(E18:P18),0),"")</f>
        <v/>
      </c>
    </row>
    <row r="19" spans="1:18" ht="15.95" customHeight="1" thickBot="1">
      <c r="A19" s="449" t="s">
        <v>34</v>
      </c>
      <c r="B19" s="450"/>
      <c r="C19" s="451"/>
      <c r="D19" s="452" t="str">
        <f>IFERROR((D12-D13)/D17,"")</f>
        <v/>
      </c>
      <c r="E19" s="453" t="str">
        <f t="shared" ref="E19:P19" si="1">IFERROR((E12-E13)/E17,"")</f>
        <v/>
      </c>
      <c r="F19" s="454" t="str">
        <f t="shared" si="1"/>
        <v/>
      </c>
      <c r="G19" s="454" t="str">
        <f t="shared" si="1"/>
        <v/>
      </c>
      <c r="H19" s="454" t="str">
        <f t="shared" si="1"/>
        <v/>
      </c>
      <c r="I19" s="454" t="str">
        <f t="shared" si="1"/>
        <v/>
      </c>
      <c r="J19" s="454" t="str">
        <f t="shared" si="1"/>
        <v/>
      </c>
      <c r="K19" s="454" t="str">
        <f t="shared" si="1"/>
        <v/>
      </c>
      <c r="L19" s="454" t="str">
        <f t="shared" si="1"/>
        <v/>
      </c>
      <c r="M19" s="454" t="str">
        <f t="shared" si="1"/>
        <v/>
      </c>
      <c r="N19" s="454" t="str">
        <f t="shared" si="1"/>
        <v/>
      </c>
      <c r="O19" s="454" t="str">
        <f t="shared" si="1"/>
        <v/>
      </c>
      <c r="P19" s="455" t="str">
        <f t="shared" si="1"/>
        <v/>
      </c>
      <c r="Q19" s="456" t="s">
        <v>182</v>
      </c>
      <c r="R19" s="452" t="str">
        <f>IFERROR((R12-R13)/R17,"")</f>
        <v/>
      </c>
    </row>
    <row r="20" spans="1:18" ht="4.5" customHeight="1">
      <c r="A20" s="23"/>
      <c r="B20" s="6"/>
      <c r="C20" s="6"/>
      <c r="D20" s="47"/>
      <c r="E20" s="47"/>
      <c r="F20" s="48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9"/>
    </row>
    <row r="21" spans="1:18" ht="12.75" customHeight="1" thickBot="1">
      <c r="A21" s="20"/>
      <c r="B21" s="26" t="s">
        <v>35</v>
      </c>
      <c r="C21" s="6"/>
      <c r="D21" s="50"/>
      <c r="E21" s="50"/>
      <c r="F21" s="48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51"/>
    </row>
    <row r="22" spans="1:18" ht="15" customHeight="1">
      <c r="A22" s="52" t="s">
        <v>36</v>
      </c>
      <c r="B22" s="23" t="s">
        <v>37</v>
      </c>
      <c r="C22" s="53"/>
      <c r="D22" s="54"/>
      <c r="E22" s="55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56"/>
      <c r="Q22" s="57">
        <f>SUM(E22:P22)</f>
        <v>0</v>
      </c>
      <c r="R22" s="54" t="str">
        <f>IFERROR(ROUND(AVERAGE(E22:P22),0),"")</f>
        <v/>
      </c>
    </row>
    <row r="23" spans="1:18" ht="15" customHeight="1">
      <c r="A23" s="58" t="s">
        <v>38</v>
      </c>
      <c r="B23" s="492" t="s">
        <v>39</v>
      </c>
      <c r="C23" s="493"/>
      <c r="D23" s="60" t="str">
        <f>IFERROR(D22/D12,"")</f>
        <v/>
      </c>
      <c r="E23" s="72" t="str">
        <f>IFERROR(E22/E12,"")</f>
        <v/>
      </c>
      <c r="F23" s="73" t="str">
        <f t="shared" ref="F23:P23" si="2">IFERROR(F22/F12,"")</f>
        <v/>
      </c>
      <c r="G23" s="73" t="str">
        <f t="shared" si="2"/>
        <v/>
      </c>
      <c r="H23" s="73" t="str">
        <f t="shared" si="2"/>
        <v/>
      </c>
      <c r="I23" s="73" t="str">
        <f t="shared" si="2"/>
        <v/>
      </c>
      <c r="J23" s="73" t="str">
        <f t="shared" si="2"/>
        <v/>
      </c>
      <c r="K23" s="73" t="str">
        <f t="shared" si="2"/>
        <v/>
      </c>
      <c r="L23" s="73" t="str">
        <f t="shared" si="2"/>
        <v/>
      </c>
      <c r="M23" s="73" t="str">
        <f t="shared" si="2"/>
        <v/>
      </c>
      <c r="N23" s="73" t="str">
        <f t="shared" si="2"/>
        <v/>
      </c>
      <c r="O23" s="73" t="str">
        <f t="shared" si="2"/>
        <v/>
      </c>
      <c r="P23" s="74" t="str">
        <f t="shared" si="2"/>
        <v/>
      </c>
      <c r="Q23" s="61" t="s">
        <v>177</v>
      </c>
      <c r="R23" s="62" t="str">
        <f>IFERROR(R22/R12,"")</f>
        <v/>
      </c>
    </row>
    <row r="24" spans="1:18" ht="15" customHeight="1">
      <c r="A24" s="58" t="s">
        <v>40</v>
      </c>
      <c r="B24" s="63" t="s">
        <v>41</v>
      </c>
      <c r="C24" s="64"/>
      <c r="D24" s="65"/>
      <c r="E24" s="66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8"/>
      <c r="Q24" s="47">
        <f>SUM(E24:P24)</f>
        <v>0</v>
      </c>
      <c r="R24" s="65" t="str">
        <f>IFERROR(ROUND(AVERAGE(E24:P24),0),"")</f>
        <v/>
      </c>
    </row>
    <row r="25" spans="1:18" ht="15" customHeight="1" thickBot="1">
      <c r="A25" s="69" t="s">
        <v>42</v>
      </c>
      <c r="B25" s="514" t="s">
        <v>43</v>
      </c>
      <c r="C25" s="515"/>
      <c r="D25" s="60" t="str">
        <f>IFERROR(D24/D11,"")</f>
        <v/>
      </c>
      <c r="E25" s="78" t="str">
        <f t="shared" ref="E25:P25" si="3">IFERROR(E24/E11,"")</f>
        <v/>
      </c>
      <c r="F25" s="79" t="str">
        <f t="shared" si="3"/>
        <v/>
      </c>
      <c r="G25" s="79" t="str">
        <f t="shared" si="3"/>
        <v/>
      </c>
      <c r="H25" s="79" t="str">
        <f t="shared" si="3"/>
        <v/>
      </c>
      <c r="I25" s="79" t="str">
        <f t="shared" si="3"/>
        <v/>
      </c>
      <c r="J25" s="79" t="str">
        <f t="shared" si="3"/>
        <v/>
      </c>
      <c r="K25" s="79" t="str">
        <f t="shared" si="3"/>
        <v/>
      </c>
      <c r="L25" s="79" t="str">
        <f t="shared" si="3"/>
        <v/>
      </c>
      <c r="M25" s="79" t="str">
        <f t="shared" si="3"/>
        <v/>
      </c>
      <c r="N25" s="79" t="str">
        <f t="shared" si="3"/>
        <v/>
      </c>
      <c r="O25" s="79" t="str">
        <f t="shared" si="3"/>
        <v/>
      </c>
      <c r="P25" s="80" t="str">
        <f t="shared" si="3"/>
        <v/>
      </c>
      <c r="Q25" s="70" t="s">
        <v>179</v>
      </c>
      <c r="R25" s="59" t="str">
        <f>IFERROR(R24/R11,"")</f>
        <v/>
      </c>
    </row>
    <row r="26" spans="1:18" ht="15" customHeight="1">
      <c r="A26" s="52" t="s">
        <v>44</v>
      </c>
      <c r="B26" s="23" t="s">
        <v>45</v>
      </c>
      <c r="C26" s="53"/>
      <c r="D26" s="54"/>
      <c r="E26" s="55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56"/>
      <c r="Q26" s="57">
        <f>SUM(E26:P26)</f>
        <v>0</v>
      </c>
      <c r="R26" s="54" t="str">
        <f>IFERROR(ROUND(AVERAGE(E26:P26),0),"")</f>
        <v/>
      </c>
    </row>
    <row r="27" spans="1:18" ht="15" customHeight="1">
      <c r="A27" s="58" t="s">
        <v>46</v>
      </c>
      <c r="B27" s="492" t="s">
        <v>47</v>
      </c>
      <c r="C27" s="493"/>
      <c r="D27" s="72" t="str">
        <f>IFERROR(D26/D12,"")</f>
        <v/>
      </c>
      <c r="E27" s="72" t="str">
        <f t="shared" ref="E27:P27" si="4">IFERROR(E26/E12,"")</f>
        <v/>
      </c>
      <c r="F27" s="73" t="str">
        <f t="shared" si="4"/>
        <v/>
      </c>
      <c r="G27" s="73" t="str">
        <f t="shared" si="4"/>
        <v/>
      </c>
      <c r="H27" s="73" t="str">
        <f t="shared" si="4"/>
        <v/>
      </c>
      <c r="I27" s="73" t="str">
        <f t="shared" si="4"/>
        <v/>
      </c>
      <c r="J27" s="73" t="str">
        <f t="shared" si="4"/>
        <v/>
      </c>
      <c r="K27" s="73" t="str">
        <f t="shared" si="4"/>
        <v/>
      </c>
      <c r="L27" s="73" t="str">
        <f t="shared" si="4"/>
        <v/>
      </c>
      <c r="M27" s="73" t="str">
        <f t="shared" si="4"/>
        <v/>
      </c>
      <c r="N27" s="73" t="str">
        <f t="shared" si="4"/>
        <v/>
      </c>
      <c r="O27" s="73" t="str">
        <f t="shared" si="4"/>
        <v/>
      </c>
      <c r="P27" s="74" t="str">
        <f t="shared" si="4"/>
        <v/>
      </c>
      <c r="Q27" s="70" t="s">
        <v>178</v>
      </c>
      <c r="R27" s="62" t="str">
        <f>IFERROR(R26/R12,"")</f>
        <v/>
      </c>
    </row>
    <row r="28" spans="1:18" ht="15" customHeight="1">
      <c r="A28" s="58" t="s">
        <v>48</v>
      </c>
      <c r="B28" s="63" t="s">
        <v>49</v>
      </c>
      <c r="C28" s="64"/>
      <c r="D28" s="65"/>
      <c r="E28" s="66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8"/>
      <c r="Q28" s="75">
        <f>SUM(E28:P28)</f>
        <v>0</v>
      </c>
      <c r="R28" s="76" t="str">
        <f>IFERROR(ROUND(AVERAGE(E28:P28),0),"")</f>
        <v/>
      </c>
    </row>
    <row r="29" spans="1:18" ht="15" customHeight="1" thickBot="1">
      <c r="A29" s="58" t="s">
        <v>50</v>
      </c>
      <c r="B29" s="494" t="s">
        <v>51</v>
      </c>
      <c r="C29" s="495"/>
      <c r="D29" s="78" t="str">
        <f>IFERROR(D28/D11,"")</f>
        <v/>
      </c>
      <c r="E29" s="78" t="str">
        <f t="shared" ref="E29:P29" si="5">IFERROR(E28/E11,"")</f>
        <v/>
      </c>
      <c r="F29" s="79" t="str">
        <f t="shared" si="5"/>
        <v/>
      </c>
      <c r="G29" s="79" t="str">
        <f t="shared" si="5"/>
        <v/>
      </c>
      <c r="H29" s="79" t="str">
        <f t="shared" si="5"/>
        <v/>
      </c>
      <c r="I29" s="79" t="str">
        <f t="shared" si="5"/>
        <v/>
      </c>
      <c r="J29" s="79" t="str">
        <f t="shared" si="5"/>
        <v/>
      </c>
      <c r="K29" s="79" t="str">
        <f t="shared" si="5"/>
        <v/>
      </c>
      <c r="L29" s="79" t="str">
        <f t="shared" si="5"/>
        <v/>
      </c>
      <c r="M29" s="79" t="str">
        <f t="shared" si="5"/>
        <v/>
      </c>
      <c r="N29" s="79" t="str">
        <f t="shared" si="5"/>
        <v/>
      </c>
      <c r="O29" s="79" t="str">
        <f t="shared" si="5"/>
        <v/>
      </c>
      <c r="P29" s="80" t="str">
        <f t="shared" si="5"/>
        <v/>
      </c>
      <c r="Q29" s="81" t="s">
        <v>178</v>
      </c>
      <c r="R29" s="77" t="str">
        <f>IFERROR(R28/R11,"")</f>
        <v/>
      </c>
    </row>
    <row r="30" spans="1:18" ht="15" customHeight="1">
      <c r="A30" s="52" t="s">
        <v>52</v>
      </c>
      <c r="B30" s="82" t="s">
        <v>53</v>
      </c>
      <c r="C30" s="83"/>
      <c r="D30" s="54"/>
      <c r="E30" s="55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56"/>
      <c r="Q30" s="84">
        <f>SUM(E30:P30)</f>
        <v>0</v>
      </c>
      <c r="R30" s="85" t="str">
        <f>IFERROR(ROUND(AVERAGE(E30:P30),0),"")</f>
        <v/>
      </c>
    </row>
    <row r="31" spans="1:18" ht="15" customHeight="1">
      <c r="A31" s="58" t="s">
        <v>54</v>
      </c>
      <c r="B31" s="492" t="s">
        <v>55</v>
      </c>
      <c r="C31" s="493"/>
      <c r="D31" s="72" t="str">
        <f>IFERROR(D30/D12,"")</f>
        <v/>
      </c>
      <c r="E31" s="72" t="str">
        <f>IFERROR(E30/E12,"")</f>
        <v/>
      </c>
      <c r="F31" s="73" t="str">
        <f t="shared" ref="F31:P31" si="6">IFERROR(F30/F12,"")</f>
        <v/>
      </c>
      <c r="G31" s="73" t="str">
        <f t="shared" si="6"/>
        <v/>
      </c>
      <c r="H31" s="73" t="str">
        <f t="shared" si="6"/>
        <v/>
      </c>
      <c r="I31" s="73" t="str">
        <f t="shared" si="6"/>
        <v/>
      </c>
      <c r="J31" s="73" t="str">
        <f t="shared" si="6"/>
        <v/>
      </c>
      <c r="K31" s="73" t="str">
        <f t="shared" si="6"/>
        <v/>
      </c>
      <c r="L31" s="73" t="str">
        <f t="shared" si="6"/>
        <v/>
      </c>
      <c r="M31" s="73" t="str">
        <f t="shared" si="6"/>
        <v/>
      </c>
      <c r="N31" s="73" t="str">
        <f t="shared" si="6"/>
        <v/>
      </c>
      <c r="O31" s="73" t="str">
        <f t="shared" si="6"/>
        <v/>
      </c>
      <c r="P31" s="74" t="str">
        <f t="shared" si="6"/>
        <v/>
      </c>
      <c r="Q31" s="338" t="s">
        <v>178</v>
      </c>
      <c r="R31" s="86" t="str">
        <f>IFERROR(R30/R12,"")</f>
        <v/>
      </c>
    </row>
    <row r="32" spans="1:18" ht="15" customHeight="1">
      <c r="A32" s="58" t="s">
        <v>56</v>
      </c>
      <c r="B32" s="87" t="s">
        <v>57</v>
      </c>
      <c r="C32" s="88"/>
      <c r="D32" s="89"/>
      <c r="E32" s="90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2"/>
      <c r="Q32" s="93">
        <f>SUM(E32:P32)</f>
        <v>0</v>
      </c>
      <c r="R32" s="94" t="str">
        <f>IFERROR(ROUND(AVERAGE(E32:P32),0),"")</f>
        <v/>
      </c>
    </row>
    <row r="33" spans="1:18" ht="15" customHeight="1" thickBot="1">
      <c r="A33" s="69" t="s">
        <v>58</v>
      </c>
      <c r="B33" s="494" t="s">
        <v>59</v>
      </c>
      <c r="C33" s="495"/>
      <c r="D33" s="78" t="str">
        <f>IFERROR(D32/D11,"")</f>
        <v/>
      </c>
      <c r="E33" s="78" t="str">
        <f>IFERROR(E32/E11,"")</f>
        <v/>
      </c>
      <c r="F33" s="79" t="str">
        <f t="shared" ref="F33:P33" si="7">IFERROR(F32/F11,"")</f>
        <v/>
      </c>
      <c r="G33" s="79" t="str">
        <f t="shared" si="7"/>
        <v/>
      </c>
      <c r="H33" s="79" t="str">
        <f t="shared" si="7"/>
        <v/>
      </c>
      <c r="I33" s="79" t="str">
        <f t="shared" si="7"/>
        <v/>
      </c>
      <c r="J33" s="79" t="str">
        <f t="shared" si="7"/>
        <v/>
      </c>
      <c r="K33" s="79" t="str">
        <f t="shared" si="7"/>
        <v/>
      </c>
      <c r="L33" s="79" t="str">
        <f t="shared" si="7"/>
        <v/>
      </c>
      <c r="M33" s="79" t="str">
        <f t="shared" si="7"/>
        <v/>
      </c>
      <c r="N33" s="79" t="str">
        <f t="shared" si="7"/>
        <v/>
      </c>
      <c r="O33" s="79" t="str">
        <f t="shared" si="7"/>
        <v/>
      </c>
      <c r="P33" s="80" t="str">
        <f t="shared" si="7"/>
        <v/>
      </c>
      <c r="Q33" s="95" t="s">
        <v>178</v>
      </c>
      <c r="R33" s="96" t="str">
        <f>IFERROR(R32/R11,"")</f>
        <v/>
      </c>
    </row>
    <row r="34" spans="1:18" ht="15.95" customHeight="1">
      <c r="A34" s="496" t="s">
        <v>60</v>
      </c>
      <c r="B34" s="497"/>
      <c r="C34" s="498"/>
      <c r="D34" s="335" t="str">
        <f t="shared" ref="D34:I34" si="8">IF(D24+D28+D32=0,"",D24+D28+D32)</f>
        <v/>
      </c>
      <c r="E34" s="335" t="str">
        <f t="shared" si="8"/>
        <v/>
      </c>
      <c r="F34" s="97" t="str">
        <f t="shared" si="8"/>
        <v/>
      </c>
      <c r="G34" s="97" t="str">
        <f t="shared" si="8"/>
        <v/>
      </c>
      <c r="H34" s="97" t="str">
        <f t="shared" si="8"/>
        <v/>
      </c>
      <c r="I34" s="97" t="str">
        <f t="shared" si="8"/>
        <v/>
      </c>
      <c r="J34" s="97" t="str">
        <f>IF(J24+J28+J32=0,"",I24+I28+I32)</f>
        <v/>
      </c>
      <c r="K34" s="97" t="str">
        <f t="shared" ref="K34:P34" si="9">IF(K24+K28+K32=0,"",K24+K28+K32)</f>
        <v/>
      </c>
      <c r="L34" s="97" t="str">
        <f t="shared" si="9"/>
        <v/>
      </c>
      <c r="M34" s="97" t="str">
        <f t="shared" si="9"/>
        <v/>
      </c>
      <c r="N34" s="97" t="str">
        <f t="shared" si="9"/>
        <v/>
      </c>
      <c r="O34" s="97" t="str">
        <f t="shared" si="9"/>
        <v/>
      </c>
      <c r="P34" s="98" t="str">
        <f t="shared" si="9"/>
        <v/>
      </c>
      <c r="Q34" s="99">
        <f>Q24+Q28+Q32</f>
        <v>0</v>
      </c>
      <c r="R34" s="100" t="str">
        <f>IFERROR(ROUND(AVERAGE(E34:P34),0),"")</f>
        <v/>
      </c>
    </row>
    <row r="35" spans="1:18" ht="15.95" customHeight="1" thickBot="1">
      <c r="A35" s="482" t="s">
        <v>61</v>
      </c>
      <c r="B35" s="483"/>
      <c r="C35" s="484"/>
      <c r="D35" s="101" t="str">
        <f>IFERROR(1-D34/D11,"")</f>
        <v/>
      </c>
      <c r="E35" s="101" t="str">
        <f t="shared" ref="E35:P35" si="10">IFERROR(1-E34/E11,"")</f>
        <v/>
      </c>
      <c r="F35" s="336" t="str">
        <f t="shared" si="10"/>
        <v/>
      </c>
      <c r="G35" s="336" t="str">
        <f t="shared" si="10"/>
        <v/>
      </c>
      <c r="H35" s="336" t="str">
        <f t="shared" si="10"/>
        <v/>
      </c>
      <c r="I35" s="336" t="str">
        <f t="shared" si="10"/>
        <v/>
      </c>
      <c r="J35" s="336" t="str">
        <f t="shared" si="10"/>
        <v/>
      </c>
      <c r="K35" s="336" t="str">
        <f t="shared" si="10"/>
        <v/>
      </c>
      <c r="L35" s="336" t="str">
        <f t="shared" si="10"/>
        <v/>
      </c>
      <c r="M35" s="336" t="str">
        <f t="shared" si="10"/>
        <v/>
      </c>
      <c r="N35" s="336" t="str">
        <f t="shared" si="10"/>
        <v/>
      </c>
      <c r="O35" s="336" t="str">
        <f t="shared" si="10"/>
        <v/>
      </c>
      <c r="P35" s="337" t="str">
        <f t="shared" si="10"/>
        <v/>
      </c>
      <c r="Q35" s="339" t="s">
        <v>181</v>
      </c>
      <c r="R35" s="102" t="str">
        <f>IFERROR(1-R34/R11,"")</f>
        <v/>
      </c>
    </row>
    <row r="36" spans="1:18" ht="15.95" customHeight="1" thickBot="1">
      <c r="A36" s="485" t="s">
        <v>62</v>
      </c>
      <c r="B36" s="486"/>
      <c r="C36" s="487"/>
      <c r="D36" s="103" t="str">
        <f>IFERROR((D16-D34)/D18,"")</f>
        <v/>
      </c>
      <c r="E36" s="103" t="str">
        <f t="shared" ref="E36:P36" si="11">IFERROR((E16-E34)/E18,"")</f>
        <v/>
      </c>
      <c r="F36" s="104" t="str">
        <f t="shared" si="11"/>
        <v/>
      </c>
      <c r="G36" s="104" t="str">
        <f t="shared" si="11"/>
        <v/>
      </c>
      <c r="H36" s="104" t="str">
        <f t="shared" si="11"/>
        <v/>
      </c>
      <c r="I36" s="104" t="str">
        <f t="shared" si="11"/>
        <v/>
      </c>
      <c r="J36" s="104" t="str">
        <f t="shared" si="11"/>
        <v/>
      </c>
      <c r="K36" s="104" t="str">
        <f t="shared" si="11"/>
        <v/>
      </c>
      <c r="L36" s="104" t="str">
        <f t="shared" si="11"/>
        <v/>
      </c>
      <c r="M36" s="104" t="str">
        <f t="shared" si="11"/>
        <v/>
      </c>
      <c r="N36" s="104" t="str">
        <f t="shared" si="11"/>
        <v/>
      </c>
      <c r="O36" s="104" t="str">
        <f t="shared" si="11"/>
        <v/>
      </c>
      <c r="P36" s="105" t="str">
        <f t="shared" si="11"/>
        <v/>
      </c>
      <c r="Q36" s="106" t="s">
        <v>180</v>
      </c>
      <c r="R36" s="107" t="str">
        <f>IFERROR((R16-R34)/R18,"")</f>
        <v/>
      </c>
    </row>
    <row r="37" spans="1:18" ht="15.75" customHeight="1">
      <c r="A37" s="108" t="s">
        <v>63</v>
      </c>
      <c r="B37" s="109"/>
      <c r="C37" s="110"/>
      <c r="D37" s="488"/>
      <c r="E37" s="488"/>
      <c r="F37" s="488"/>
      <c r="G37" s="489"/>
      <c r="H37" s="111" t="s">
        <v>64</v>
      </c>
      <c r="I37" s="112" t="s">
        <v>65</v>
      </c>
      <c r="J37" s="113"/>
      <c r="K37" s="488"/>
      <c r="L37" s="490"/>
      <c r="M37" s="490"/>
      <c r="N37" s="490"/>
      <c r="O37" s="490"/>
      <c r="P37" s="490"/>
      <c r="Q37" s="490"/>
      <c r="R37" s="491"/>
    </row>
    <row r="38" spans="1:18" ht="15.75" customHeight="1">
      <c r="A38" s="469"/>
      <c r="B38" s="470"/>
      <c r="C38" s="470"/>
      <c r="D38" s="470"/>
      <c r="E38" s="470"/>
      <c r="F38" s="470"/>
      <c r="G38" s="471"/>
      <c r="H38" s="114"/>
      <c r="I38" s="472"/>
      <c r="J38" s="473"/>
      <c r="K38" s="473"/>
      <c r="L38" s="473"/>
      <c r="M38" s="473"/>
      <c r="N38" s="473"/>
      <c r="O38" s="473"/>
      <c r="P38" s="473"/>
      <c r="Q38" s="473"/>
      <c r="R38" s="474"/>
    </row>
    <row r="39" spans="1:18" ht="15.75" customHeight="1">
      <c r="A39" s="469"/>
      <c r="B39" s="470"/>
      <c r="C39" s="470"/>
      <c r="D39" s="470"/>
      <c r="E39" s="470"/>
      <c r="F39" s="470"/>
      <c r="G39" s="471"/>
      <c r="H39" s="115"/>
      <c r="I39" s="472"/>
      <c r="J39" s="473"/>
      <c r="K39" s="473"/>
      <c r="L39" s="473"/>
      <c r="M39" s="473"/>
      <c r="N39" s="473"/>
      <c r="O39" s="473"/>
      <c r="P39" s="473"/>
      <c r="Q39" s="473"/>
      <c r="R39" s="474"/>
    </row>
    <row r="40" spans="1:18" ht="15.75" customHeight="1" thickBot="1">
      <c r="A40" s="475"/>
      <c r="B40" s="476"/>
      <c r="C40" s="476"/>
      <c r="D40" s="476"/>
      <c r="E40" s="476"/>
      <c r="F40" s="476"/>
      <c r="G40" s="477"/>
      <c r="H40" s="116"/>
      <c r="I40" s="478"/>
      <c r="J40" s="479"/>
      <c r="K40" s="479"/>
      <c r="L40" s="479"/>
      <c r="M40" s="479"/>
      <c r="N40" s="479"/>
      <c r="O40" s="479"/>
      <c r="P40" s="479"/>
      <c r="Q40" s="480"/>
      <c r="R40" s="117"/>
    </row>
    <row r="41" spans="1:18" ht="18" customHeight="1">
      <c r="A41" s="481"/>
      <c r="B41" s="481"/>
      <c r="C41" s="481"/>
      <c r="D41" s="481"/>
      <c r="E41" s="481"/>
      <c r="F41" s="481"/>
      <c r="G41" s="481"/>
      <c r="H41" s="118"/>
      <c r="I41" s="119"/>
      <c r="J41" s="119"/>
      <c r="K41" s="119"/>
      <c r="L41" s="119"/>
      <c r="M41" s="112"/>
      <c r="N41" s="119"/>
      <c r="O41" s="119"/>
      <c r="P41" s="112" t="s">
        <v>66</v>
      </c>
      <c r="Q41" s="120" t="s">
        <v>67</v>
      </c>
      <c r="R41" s="121"/>
    </row>
    <row r="42" spans="1:18" ht="18.75" customHeight="1"/>
    <row r="43" spans="1:18" ht="18.75" customHeight="1"/>
    <row r="44" spans="1:18" ht="18.75" customHeight="1"/>
    <row r="45" spans="1:18" ht="24" customHeight="1">
      <c r="L45" s="2"/>
    </row>
    <row r="46" spans="1:18" ht="19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8" ht="19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8" ht="19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ht="19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ht="19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ht="19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ht="19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ht="19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ht="19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ht="19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ht="19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ht="19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ht="19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ht="19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ht="19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ht="19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ht="19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ht="19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ht="19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ht="19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ht="19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ht="19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ht="19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ht="19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ht="19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1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1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1:11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1:11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1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1:11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1:11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1:11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1:11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1:11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1:11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11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1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1:11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1:1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1:11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spans="1:11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1:11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spans="1:11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spans="1:11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spans="1:11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spans="1:11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spans="1:11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spans="1:11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spans="1:1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spans="1:11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spans="1:11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spans="1:11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spans="1:11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spans="1:11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 spans="1:11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spans="1:11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spans="1:11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 spans="1:11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 spans="1:1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 spans="1:11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 spans="1:11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 spans="1:11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</row>
    <row r="155" spans="1:11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 spans="1:11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 spans="1:11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 spans="1:11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 spans="1:11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spans="1:11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spans="1:1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spans="1:11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spans="1:11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spans="1:11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 spans="1:11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 spans="1:11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 spans="1:11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spans="1:11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spans="1:11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</row>
    <row r="170" spans="1:11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 spans="1:1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spans="1:11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 spans="1:11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 spans="1:11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 spans="1:11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 spans="1:11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 spans="1:11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 spans="1:11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 spans="1:11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 spans="1:11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 spans="1:1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 spans="1:11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 spans="1:11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 spans="1:11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 spans="1:11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 spans="1:11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 spans="1:11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 spans="1:11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 spans="1:11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 spans="1:11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 spans="1:1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 spans="1:11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 spans="1:11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</row>
    <row r="194" spans="1:11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</row>
    <row r="195" spans="1:11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</row>
    <row r="196" spans="1:11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</row>
    <row r="197" spans="1:11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</row>
    <row r="198" spans="1:11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</row>
    <row r="199" spans="1:11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</row>
    <row r="200" spans="1:11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</row>
    <row r="201" spans="1:1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</row>
    <row r="202" spans="1:11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</row>
    <row r="203" spans="1:11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</row>
    <row r="204" spans="1:11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</row>
    <row r="205" spans="1:11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</row>
    <row r="206" spans="1:11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</row>
    <row r="207" spans="1:11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</row>
    <row r="208" spans="1:11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 spans="1:11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</row>
    <row r="210" spans="1:11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</row>
    <row r="211" spans="1: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</row>
    <row r="212" spans="1:11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</row>
    <row r="213" spans="1:11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</row>
    <row r="214" spans="1:11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</row>
    <row r="215" spans="1:11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</row>
    <row r="216" spans="1:11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</row>
    <row r="217" spans="1:11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</row>
    <row r="218" spans="1:11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</row>
    <row r="219" spans="1:11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</row>
    <row r="220" spans="1:11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</row>
    <row r="221" spans="1:1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</row>
    <row r="222" spans="1:11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</row>
    <row r="223" spans="1:11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</row>
    <row r="224" spans="1:11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</row>
    <row r="225" spans="1:11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</row>
    <row r="226" spans="1:11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</row>
    <row r="227" spans="1:11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</row>
    <row r="228" spans="1:11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</row>
  </sheetData>
  <mergeCells count="26">
    <mergeCell ref="B31:C31"/>
    <mergeCell ref="B33:C33"/>
    <mergeCell ref="A34:C34"/>
    <mergeCell ref="A2:R2"/>
    <mergeCell ref="A4:B4"/>
    <mergeCell ref="O5:O7"/>
    <mergeCell ref="P5:P7"/>
    <mergeCell ref="Q5:Q7"/>
    <mergeCell ref="R5:R7"/>
    <mergeCell ref="N5:N7"/>
    <mergeCell ref="A10:C10"/>
    <mergeCell ref="B23:C23"/>
    <mergeCell ref="B25:C25"/>
    <mergeCell ref="B27:C27"/>
    <mergeCell ref="B29:C29"/>
    <mergeCell ref="A35:C35"/>
    <mergeCell ref="A36:C36"/>
    <mergeCell ref="D37:G37"/>
    <mergeCell ref="K37:R37"/>
    <mergeCell ref="A38:G38"/>
    <mergeCell ref="I38:R38"/>
    <mergeCell ref="A39:G39"/>
    <mergeCell ref="I39:R39"/>
    <mergeCell ref="A40:G40"/>
    <mergeCell ref="I40:Q40"/>
    <mergeCell ref="A41:G41"/>
  </mergeCells>
  <phoneticPr fontId="2"/>
  <pageMargins left="0.35433070866141736" right="0" top="0.19685039370078741" bottom="0" header="0.51181102362204722" footer="0.23622047244094491"/>
  <pageSetup paperSize="9" orientation="landscape" horizontalDpi="300" verticalDpi="300" r:id="rId1"/>
  <headerFooter alignWithMargins="0"/>
  <colBreaks count="1" manualBreakCount="1">
    <brk id="1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27"/>
  <sheetViews>
    <sheetView showGridLines="0" zoomScaleNormal="100" workbookViewId="0"/>
  </sheetViews>
  <sheetFormatPr defaultRowHeight="13.5"/>
  <cols>
    <col min="1" max="1" width="5" style="296" customWidth="1"/>
    <col min="2" max="2" width="10.375" style="299" customWidth="1"/>
    <col min="3" max="3" width="8.375" style="299" customWidth="1"/>
    <col min="4" max="4" width="7.5" style="311" customWidth="1"/>
    <col min="5" max="5" width="19.625" style="299" customWidth="1"/>
    <col min="6" max="6" width="39.375" style="299" customWidth="1"/>
    <col min="7" max="7" width="9.625" style="299" customWidth="1"/>
    <col min="8" max="8" width="5.375" style="299" customWidth="1"/>
    <col min="9" max="9" width="9.25" style="305" customWidth="1"/>
    <col min="10" max="10" width="5" style="299" customWidth="1"/>
    <col min="11" max="11" width="3.75" style="299" customWidth="1"/>
    <col min="12" max="14" width="7.875" style="299" customWidth="1"/>
    <col min="15" max="15" width="9.25" style="299" customWidth="1"/>
    <col min="16" max="17" width="3.125" style="299" customWidth="1"/>
    <col min="18" max="18" width="5.625" style="300" customWidth="1"/>
    <col min="19" max="19" width="7.125" style="299" customWidth="1"/>
    <col min="20" max="20" width="9" style="299"/>
    <col min="21" max="21" width="4.75" customWidth="1"/>
  </cols>
  <sheetData>
    <row r="1" spans="1:20" ht="24.75" customHeight="1">
      <c r="B1" s="516" t="s">
        <v>174</v>
      </c>
      <c r="C1" s="516"/>
      <c r="D1" s="516"/>
      <c r="E1" s="516"/>
      <c r="F1" s="516"/>
      <c r="G1" s="516"/>
      <c r="H1" s="516"/>
      <c r="I1" s="516"/>
      <c r="J1" s="297"/>
      <c r="K1" s="297"/>
      <c r="L1" s="297"/>
      <c r="M1" s="298"/>
    </row>
    <row r="2" spans="1:20" ht="5.25" customHeight="1" thickBot="1">
      <c r="B2" s="301"/>
      <c r="C2" s="302"/>
      <c r="D2" s="303"/>
      <c r="E2" s="304"/>
    </row>
    <row r="3" spans="1:20" ht="20.25" customHeight="1" thickBot="1">
      <c r="A3" s="306" t="s">
        <v>160</v>
      </c>
      <c r="B3" s="306" t="s">
        <v>73</v>
      </c>
      <c r="C3" s="306" t="s">
        <v>72</v>
      </c>
      <c r="D3" s="307" t="s">
        <v>161</v>
      </c>
      <c r="E3" s="308" t="s">
        <v>162</v>
      </c>
      <c r="F3" s="308" t="s">
        <v>163</v>
      </c>
      <c r="G3" s="308" t="s">
        <v>71</v>
      </c>
      <c r="H3" s="309" t="s">
        <v>164</v>
      </c>
      <c r="I3" s="309" t="s">
        <v>165</v>
      </c>
      <c r="J3" s="309" t="s">
        <v>172</v>
      </c>
      <c r="K3" s="308" t="s">
        <v>70</v>
      </c>
      <c r="L3" s="308" t="s">
        <v>166</v>
      </c>
      <c r="M3" s="308" t="s">
        <v>167</v>
      </c>
      <c r="N3" s="308" t="s">
        <v>168</v>
      </c>
      <c r="O3" s="308" t="s">
        <v>69</v>
      </c>
      <c r="P3" s="308" t="s">
        <v>68</v>
      </c>
      <c r="Q3" s="308" t="s">
        <v>171</v>
      </c>
      <c r="R3" s="310" t="s">
        <v>169</v>
      </c>
      <c r="S3" s="308" t="s">
        <v>170</v>
      </c>
      <c r="T3" s="308" t="s">
        <v>173</v>
      </c>
    </row>
    <row r="4" spans="1:20" ht="18" customHeight="1">
      <c r="A4" s="393"/>
      <c r="B4" s="394"/>
      <c r="C4" s="395"/>
      <c r="D4" s="396"/>
      <c r="E4" s="392"/>
      <c r="F4" s="392"/>
      <c r="G4" s="396"/>
      <c r="H4" s="396"/>
      <c r="I4" s="426"/>
      <c r="J4" s="427"/>
      <c r="K4" s="396"/>
      <c r="L4" s="428"/>
      <c r="M4" s="428"/>
      <c r="N4" s="428"/>
      <c r="O4" s="429"/>
      <c r="P4" s="397"/>
      <c r="Q4" s="397"/>
      <c r="R4" s="398"/>
      <c r="S4" s="447"/>
      <c r="T4" s="448"/>
    </row>
    <row r="5" spans="1:20" ht="21.75" customHeight="1" thickBot="1">
      <c r="A5" s="313" t="s">
        <v>156</v>
      </c>
      <c r="B5" s="314"/>
      <c r="C5" s="315"/>
      <c r="D5" s="316"/>
      <c r="E5" s="315"/>
      <c r="F5" s="315"/>
      <c r="G5" s="315"/>
      <c r="H5" s="315"/>
      <c r="I5" s="400"/>
      <c r="J5" s="315"/>
      <c r="K5" s="315"/>
      <c r="L5" s="315"/>
      <c r="M5" s="315"/>
      <c r="N5" s="315"/>
      <c r="O5" s="317"/>
      <c r="P5" s="314"/>
      <c r="Q5" s="315"/>
      <c r="R5" s="399"/>
      <c r="S5" s="318"/>
      <c r="T5" s="318"/>
    </row>
    <row r="10" spans="1:20">
      <c r="B10" s="312"/>
    </row>
    <row r="11" spans="1:20">
      <c r="B11" s="312"/>
    </row>
    <row r="12" spans="1:20">
      <c r="B12" s="312"/>
    </row>
    <row r="13" spans="1:20">
      <c r="B13" s="312"/>
    </row>
    <row r="14" spans="1:20">
      <c r="B14" s="312"/>
    </row>
    <row r="15" spans="1:20">
      <c r="B15" s="312"/>
    </row>
    <row r="16" spans="1:20">
      <c r="B16" s="312"/>
    </row>
    <row r="17" spans="2:2">
      <c r="B17" s="312"/>
    </row>
    <row r="18" spans="2:2">
      <c r="B18" s="312"/>
    </row>
    <row r="19" spans="2:2">
      <c r="B19" s="312"/>
    </row>
    <row r="20" spans="2:2">
      <c r="B20" s="312"/>
    </row>
    <row r="21" spans="2:2">
      <c r="B21" s="312"/>
    </row>
    <row r="22" spans="2:2">
      <c r="B22" s="312"/>
    </row>
    <row r="23" spans="2:2">
      <c r="B23" s="312"/>
    </row>
    <row r="24" spans="2:2">
      <c r="B24" s="312"/>
    </row>
    <row r="25" spans="2:2">
      <c r="B25" s="312"/>
    </row>
    <row r="26" spans="2:2">
      <c r="B26" s="312"/>
    </row>
    <row r="27" spans="2:2">
      <c r="B27" s="312"/>
    </row>
  </sheetData>
  <mergeCells count="1">
    <mergeCell ref="B1:I1"/>
  </mergeCells>
  <phoneticPr fontId="2"/>
  <dataValidations count="1">
    <dataValidation type="list" allowBlank="1" showInputMessage="1" showErrorMessage="1" sqref="C2:D2">
      <formula1>#REF!</formula1>
    </dataValidation>
  </dataValidations>
  <pageMargins left="0.7" right="0.7" top="0.75" bottom="0.75" header="0.3" footer="0.3"/>
  <pageSetup paperSize="9" scale="72" fitToHeight="0" orientation="landscape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X36"/>
  <sheetViews>
    <sheetView showGridLines="0" zoomScale="115" zoomScaleNormal="115" workbookViewId="0"/>
  </sheetViews>
  <sheetFormatPr defaultRowHeight="13.5"/>
  <cols>
    <col min="1" max="1" width="8.125" customWidth="1"/>
    <col min="2" max="2" width="8.625" customWidth="1"/>
    <col min="3" max="3" width="6.625" style="366" customWidth="1"/>
    <col min="4" max="4" width="17.5" customWidth="1"/>
    <col min="5" max="5" width="21.125" customWidth="1"/>
    <col min="6" max="6" width="9.625" customWidth="1"/>
    <col min="7" max="7" width="5.625" bestFit="1" customWidth="1"/>
    <col min="8" max="8" width="4.125" customWidth="1"/>
    <col min="9" max="11" width="7.625" customWidth="1"/>
    <col min="12" max="12" width="4.75" customWidth="1"/>
    <col min="13" max="14" width="7.625" customWidth="1"/>
    <col min="15" max="15" width="16.125" customWidth="1"/>
    <col min="16" max="16" width="4.125" customWidth="1"/>
    <col min="18" max="24" width="9" style="387"/>
  </cols>
  <sheetData>
    <row r="1" spans="1:22" ht="23.25" customHeight="1">
      <c r="A1" s="122"/>
      <c r="B1" s="123"/>
      <c r="C1" s="125"/>
      <c r="D1" s="123"/>
      <c r="E1" s="124"/>
      <c r="F1" s="125" t="s">
        <v>175</v>
      </c>
      <c r="G1" s="123" t="s">
        <v>74</v>
      </c>
      <c r="H1" s="123"/>
      <c r="I1" s="123"/>
      <c r="J1" s="123"/>
      <c r="K1" s="123"/>
      <c r="L1" s="123"/>
      <c r="M1" s="123"/>
      <c r="N1" s="123"/>
      <c r="O1" s="123"/>
      <c r="P1" s="123"/>
      <c r="R1" s="388" t="s">
        <v>185</v>
      </c>
      <c r="S1" s="388" t="s">
        <v>186</v>
      </c>
      <c r="T1" s="388" t="s">
        <v>187</v>
      </c>
      <c r="U1" s="388" t="s">
        <v>189</v>
      </c>
      <c r="V1" s="388" t="s">
        <v>187</v>
      </c>
    </row>
    <row r="2" spans="1:22" ht="18.75" customHeight="1">
      <c r="A2" s="126"/>
      <c r="B2" s="126"/>
      <c r="C2" s="126"/>
      <c r="D2" s="126"/>
      <c r="E2" s="126"/>
      <c r="F2" s="126"/>
      <c r="G2" s="126"/>
      <c r="H2" s="126"/>
      <c r="I2" s="126"/>
      <c r="J2" s="127"/>
      <c r="K2" s="128"/>
      <c r="L2" s="129"/>
      <c r="M2" s="130"/>
      <c r="N2" s="128" t="s">
        <v>75</v>
      </c>
      <c r="O2" s="122"/>
      <c r="P2" s="126"/>
      <c r="R2" s="388" t="s">
        <v>185</v>
      </c>
      <c r="S2" s="388" t="s">
        <v>188</v>
      </c>
      <c r="T2" s="388" t="s">
        <v>187</v>
      </c>
      <c r="U2" s="388" t="s">
        <v>190</v>
      </c>
      <c r="V2" s="388" t="s">
        <v>191</v>
      </c>
    </row>
    <row r="3" spans="1:22" ht="13.5" customHeight="1" thickBot="1">
      <c r="A3" s="131"/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2" t="s">
        <v>76</v>
      </c>
      <c r="M3" s="132"/>
      <c r="N3" s="132"/>
      <c r="O3" s="131"/>
      <c r="P3" s="131"/>
      <c r="R3" s="388"/>
      <c r="S3" s="388"/>
      <c r="T3" s="388"/>
      <c r="U3" s="388"/>
      <c r="V3" s="388"/>
    </row>
    <row r="4" spans="1:22" ht="25.5" customHeight="1" thickBot="1">
      <c r="A4" s="133" t="s">
        <v>73</v>
      </c>
      <c r="B4" s="134" t="s">
        <v>72</v>
      </c>
      <c r="C4" s="135" t="s">
        <v>77</v>
      </c>
      <c r="D4" s="135" t="s">
        <v>78</v>
      </c>
      <c r="E4" s="135" t="s">
        <v>79</v>
      </c>
      <c r="F4" s="135" t="s">
        <v>71</v>
      </c>
      <c r="G4" s="136" t="s">
        <v>80</v>
      </c>
      <c r="H4" s="135" t="s">
        <v>70</v>
      </c>
      <c r="I4" s="137" t="s">
        <v>81</v>
      </c>
      <c r="J4" s="137" t="s">
        <v>82</v>
      </c>
      <c r="K4" s="137" t="s">
        <v>83</v>
      </c>
      <c r="L4" s="136" t="s">
        <v>84</v>
      </c>
      <c r="M4" s="137" t="s">
        <v>85</v>
      </c>
      <c r="N4" s="137" t="s">
        <v>86</v>
      </c>
      <c r="O4" s="135" t="s">
        <v>69</v>
      </c>
      <c r="P4" s="138" t="s">
        <v>68</v>
      </c>
      <c r="R4" s="388"/>
      <c r="S4" s="388"/>
      <c r="T4" s="388"/>
      <c r="U4" s="388"/>
      <c r="V4" s="388"/>
    </row>
    <row r="5" spans="1:22" ht="18.75" hidden="1" customHeight="1">
      <c r="A5" s="422"/>
      <c r="B5" s="423"/>
      <c r="C5" s="424"/>
      <c r="D5" s="425"/>
      <c r="E5" s="425"/>
      <c r="F5" s="424"/>
      <c r="G5" s="424"/>
      <c r="H5" s="424"/>
      <c r="I5" s="430"/>
      <c r="J5" s="430"/>
      <c r="K5" s="430"/>
      <c r="L5" s="431"/>
      <c r="M5" s="432"/>
      <c r="N5" s="433"/>
      <c r="O5" s="434"/>
      <c r="P5" s="435"/>
      <c r="R5" s="388"/>
      <c r="S5" s="388"/>
      <c r="T5" s="388"/>
      <c r="U5" s="388"/>
      <c r="V5" s="388"/>
    </row>
    <row r="6" spans="1:22" ht="18.75" customHeight="1">
      <c r="A6" s="415"/>
      <c r="B6" s="416"/>
      <c r="C6" s="417"/>
      <c r="D6" s="418"/>
      <c r="E6" s="418"/>
      <c r="F6" s="417"/>
      <c r="G6" s="417"/>
      <c r="H6" s="419"/>
      <c r="I6" s="436"/>
      <c r="J6" s="436"/>
      <c r="K6" s="436"/>
      <c r="L6" s="420"/>
      <c r="M6" s="437"/>
      <c r="N6" s="436"/>
      <c r="O6" s="421"/>
      <c r="P6" s="438"/>
      <c r="R6" s="388"/>
      <c r="S6" s="388"/>
      <c r="T6" s="388"/>
      <c r="U6" s="388"/>
      <c r="V6" s="388"/>
    </row>
    <row r="7" spans="1:22" ht="18.75" customHeight="1" thickBot="1">
      <c r="A7" s="139"/>
      <c r="B7" s="140"/>
      <c r="C7" s="141"/>
      <c r="D7" s="142"/>
      <c r="E7" s="142"/>
      <c r="F7" s="538" t="s">
        <v>87</v>
      </c>
      <c r="G7" s="539"/>
      <c r="H7" s="540"/>
      <c r="I7" s="143"/>
      <c r="J7" s="143"/>
      <c r="K7" s="143"/>
      <c r="L7" s="144"/>
      <c r="M7" s="145"/>
      <c r="N7" s="143"/>
      <c r="O7" s="146"/>
      <c r="P7" s="147"/>
      <c r="R7" s="388"/>
      <c r="S7" s="388"/>
      <c r="T7" s="388"/>
      <c r="U7" s="388"/>
      <c r="V7" s="388"/>
    </row>
    <row r="8" spans="1:22" ht="18.75" customHeight="1">
      <c r="A8" s="148"/>
      <c r="B8" s="149"/>
      <c r="C8" s="150"/>
      <c r="D8" s="151"/>
      <c r="E8" s="152"/>
      <c r="F8" s="541" t="s">
        <v>88</v>
      </c>
      <c r="G8" s="542"/>
      <c r="H8" s="543"/>
      <c r="I8" s="153"/>
      <c r="J8" s="153"/>
      <c r="K8" s="154"/>
      <c r="L8" s="155"/>
      <c r="M8" s="156"/>
      <c r="N8" s="154"/>
      <c r="O8" s="157"/>
      <c r="P8" s="158"/>
      <c r="R8" s="388"/>
      <c r="S8" s="388"/>
      <c r="T8" s="388"/>
      <c r="U8" s="388"/>
      <c r="V8" s="388"/>
    </row>
    <row r="9" spans="1:22" ht="18.75" customHeight="1">
      <c r="A9" s="159"/>
      <c r="B9" s="160"/>
      <c r="C9" s="161"/>
      <c r="D9" s="162"/>
      <c r="E9" s="163"/>
      <c r="F9" s="530" t="s">
        <v>89</v>
      </c>
      <c r="G9" s="531"/>
      <c r="H9" s="532"/>
      <c r="I9" s="164"/>
      <c r="J9" s="164"/>
      <c r="K9" s="164"/>
      <c r="L9" s="165"/>
      <c r="M9" s="166"/>
      <c r="N9" s="164"/>
      <c r="O9" s="167"/>
      <c r="P9" s="168"/>
      <c r="R9" s="388"/>
      <c r="S9" s="388"/>
      <c r="T9" s="388"/>
      <c r="U9" s="388"/>
      <c r="V9" s="388"/>
    </row>
    <row r="10" spans="1:22" ht="18.75" customHeight="1" thickBot="1">
      <c r="A10" s="169"/>
      <c r="B10" s="170"/>
      <c r="C10" s="171"/>
      <c r="D10" s="172"/>
      <c r="E10" s="173"/>
      <c r="F10" s="533" t="s">
        <v>90</v>
      </c>
      <c r="G10" s="534"/>
      <c r="H10" s="535"/>
      <c r="I10" s="174"/>
      <c r="J10" s="174"/>
      <c r="K10" s="174"/>
      <c r="L10" s="175"/>
      <c r="M10" s="176"/>
      <c r="N10" s="174"/>
      <c r="O10" s="177"/>
      <c r="P10" s="178"/>
      <c r="R10" s="388"/>
      <c r="S10" s="388"/>
      <c r="T10" s="388"/>
      <c r="U10" s="388"/>
      <c r="V10" s="388"/>
    </row>
    <row r="11" spans="1:22" ht="18.75" customHeight="1">
      <c r="A11" s="148"/>
      <c r="B11" s="149"/>
      <c r="C11" s="150"/>
      <c r="D11" s="151"/>
      <c r="E11" s="179"/>
      <c r="F11" s="541" t="s">
        <v>91</v>
      </c>
      <c r="G11" s="542"/>
      <c r="H11" s="543"/>
      <c r="I11" s="153"/>
      <c r="J11" s="153"/>
      <c r="K11" s="154"/>
      <c r="L11" s="180"/>
      <c r="M11" s="156"/>
      <c r="N11" s="154"/>
      <c r="O11" s="157"/>
      <c r="P11" s="158">
        <v>1</v>
      </c>
      <c r="R11" s="388"/>
      <c r="S11" s="388"/>
      <c r="T11" s="388"/>
      <c r="U11" s="388"/>
      <c r="V11" s="388"/>
    </row>
    <row r="12" spans="1:22" ht="18.75" customHeight="1">
      <c r="A12" s="159"/>
      <c r="B12" s="160"/>
      <c r="C12" s="161"/>
      <c r="D12" s="162"/>
      <c r="E12" s="181"/>
      <c r="F12" s="530" t="s">
        <v>92</v>
      </c>
      <c r="G12" s="531"/>
      <c r="H12" s="532"/>
      <c r="I12" s="164"/>
      <c r="J12" s="164"/>
      <c r="K12" s="164"/>
      <c r="L12" s="182"/>
      <c r="M12" s="166"/>
      <c r="N12" s="164"/>
      <c r="O12" s="167"/>
      <c r="P12" s="168">
        <v>2</v>
      </c>
      <c r="R12" s="388"/>
      <c r="S12" s="388"/>
      <c r="T12" s="388"/>
      <c r="U12" s="388"/>
      <c r="V12" s="388"/>
    </row>
    <row r="13" spans="1:22" ht="18.75" customHeight="1">
      <c r="A13" s="159"/>
      <c r="B13" s="160"/>
      <c r="C13" s="161"/>
      <c r="D13" s="162"/>
      <c r="E13" s="181"/>
      <c r="F13" s="530" t="s">
        <v>93</v>
      </c>
      <c r="G13" s="531"/>
      <c r="H13" s="532"/>
      <c r="I13" s="164"/>
      <c r="J13" s="164"/>
      <c r="K13" s="164"/>
      <c r="L13" s="182"/>
      <c r="M13" s="166"/>
      <c r="N13" s="164"/>
      <c r="O13" s="167"/>
      <c r="P13" s="168">
        <v>3</v>
      </c>
      <c r="R13" s="388"/>
      <c r="S13" s="388"/>
      <c r="T13" s="388"/>
      <c r="U13" s="388"/>
      <c r="V13" s="388"/>
    </row>
    <row r="14" spans="1:22" ht="18.75" customHeight="1">
      <c r="A14" s="159"/>
      <c r="B14" s="160"/>
      <c r="C14" s="161"/>
      <c r="D14" s="162"/>
      <c r="E14" s="181"/>
      <c r="F14" s="530" t="s">
        <v>94</v>
      </c>
      <c r="G14" s="531"/>
      <c r="H14" s="532"/>
      <c r="I14" s="164"/>
      <c r="J14" s="164"/>
      <c r="K14" s="164"/>
      <c r="L14" s="182"/>
      <c r="M14" s="166"/>
      <c r="N14" s="164"/>
      <c r="O14" s="167"/>
      <c r="P14" s="168">
        <v>4</v>
      </c>
      <c r="R14" s="388"/>
      <c r="S14" s="388"/>
      <c r="T14" s="388"/>
      <c r="U14" s="388"/>
      <c r="V14" s="388"/>
    </row>
    <row r="15" spans="1:22" ht="18.75" customHeight="1">
      <c r="A15" s="159"/>
      <c r="B15" s="160"/>
      <c r="C15" s="161"/>
      <c r="D15" s="162"/>
      <c r="E15" s="181"/>
      <c r="F15" s="530" t="s">
        <v>95</v>
      </c>
      <c r="G15" s="531"/>
      <c r="H15" s="532"/>
      <c r="I15" s="164"/>
      <c r="J15" s="164"/>
      <c r="K15" s="164"/>
      <c r="L15" s="182"/>
      <c r="M15" s="166"/>
      <c r="N15" s="164"/>
      <c r="O15" s="167"/>
      <c r="P15" s="168">
        <v>5</v>
      </c>
      <c r="R15" s="388"/>
      <c r="S15" s="388"/>
      <c r="T15" s="388"/>
      <c r="U15" s="388"/>
      <c r="V15" s="388"/>
    </row>
    <row r="16" spans="1:22" ht="18.75" customHeight="1" thickBot="1">
      <c r="A16" s="169"/>
      <c r="B16" s="170"/>
      <c r="C16" s="171"/>
      <c r="D16" s="172"/>
      <c r="E16" s="183"/>
      <c r="F16" s="533" t="s">
        <v>96</v>
      </c>
      <c r="G16" s="534"/>
      <c r="H16" s="535"/>
      <c r="I16" s="184"/>
      <c r="J16" s="184"/>
      <c r="K16" s="184"/>
      <c r="L16" s="185"/>
      <c r="M16" s="176"/>
      <c r="N16" s="174"/>
      <c r="O16" s="177"/>
      <c r="P16" s="178" t="s">
        <v>97</v>
      </c>
      <c r="R16" s="388"/>
      <c r="S16" s="388"/>
      <c r="T16" s="388"/>
      <c r="U16" s="388"/>
      <c r="V16" s="388"/>
    </row>
    <row r="17" spans="1:22" ht="14.25" customHeight="1">
      <c r="A17" s="186"/>
      <c r="B17" s="187"/>
      <c r="C17" s="188"/>
      <c r="D17" s="189"/>
      <c r="E17" s="189"/>
      <c r="F17" s="525"/>
      <c r="G17" s="525"/>
      <c r="H17" s="525"/>
      <c r="I17" s="526" t="s">
        <v>98</v>
      </c>
      <c r="J17" s="527"/>
      <c r="K17" s="536"/>
      <c r="L17" s="190" t="str">
        <f>F1</f>
        <v>月度</v>
      </c>
      <c r="M17" s="191" t="s">
        <v>99</v>
      </c>
      <c r="N17" s="192" t="str">
        <f>IFERROR(HLOOKUP($F$1,計算シート!$B$3:$M$9,4,0),"")</f>
        <v/>
      </c>
      <c r="O17" s="341"/>
      <c r="P17" s="193">
        <v>1</v>
      </c>
      <c r="R17" s="388"/>
      <c r="S17" s="388"/>
      <c r="T17" s="388"/>
      <c r="U17" s="388"/>
      <c r="V17" s="388"/>
    </row>
    <row r="18" spans="1:22" ht="14.25" customHeight="1">
      <c r="A18" s="194"/>
      <c r="B18" s="195"/>
      <c r="C18" s="196"/>
      <c r="D18" s="197"/>
      <c r="E18" s="197"/>
      <c r="F18" s="198"/>
      <c r="G18" s="199"/>
      <c r="H18" s="200"/>
      <c r="I18" s="528"/>
      <c r="J18" s="529"/>
      <c r="K18" s="537"/>
      <c r="L18" s="201" t="s">
        <v>24</v>
      </c>
      <c r="M18" s="202" t="s">
        <v>99</v>
      </c>
      <c r="N18" s="203" t="str">
        <f>IFERROR(計算シート!$N$6,"")</f>
        <v/>
      </c>
      <c r="O18" s="204"/>
      <c r="P18" s="205">
        <v>1</v>
      </c>
      <c r="R18" s="388"/>
      <c r="S18" s="388"/>
      <c r="T18" s="388"/>
      <c r="U18" s="388"/>
      <c r="V18" s="388"/>
    </row>
    <row r="19" spans="1:22" ht="14.25" customHeight="1">
      <c r="A19" s="206"/>
      <c r="B19" s="207"/>
      <c r="C19" s="208"/>
      <c r="D19" s="209"/>
      <c r="E19" s="209"/>
      <c r="F19" s="210"/>
      <c r="G19" s="211"/>
      <c r="H19" s="212"/>
      <c r="I19" s="517" t="str">
        <f>"良品金額率目標："&amp;R1&amp;"％以上
良品率目標　　　："&amp;R2&amp;"％以上"</f>
        <v>良品金額率目標：99.99％以上
良品率目標　　　：99.99％以上</v>
      </c>
      <c r="J19" s="518"/>
      <c r="K19" s="518"/>
      <c r="L19" s="213" t="str">
        <f>F1</f>
        <v>月度</v>
      </c>
      <c r="M19" s="214" t="s">
        <v>100</v>
      </c>
      <c r="N19" s="215" t="str">
        <f>IFERROR(HLOOKUP($F$1,計算シート!$B$3:$M$9,7,0),"")</f>
        <v/>
      </c>
      <c r="O19" s="521"/>
      <c r="P19" s="216">
        <v>1</v>
      </c>
      <c r="R19" s="388"/>
      <c r="S19" s="388"/>
      <c r="T19" s="388"/>
      <c r="U19" s="388"/>
      <c r="V19" s="388"/>
    </row>
    <row r="20" spans="1:22" ht="14.25" customHeight="1" thickBot="1">
      <c r="A20" s="217"/>
      <c r="B20" s="218"/>
      <c r="C20" s="219"/>
      <c r="D20" s="220"/>
      <c r="E20" s="220"/>
      <c r="F20" s="523"/>
      <c r="G20" s="480"/>
      <c r="H20" s="524"/>
      <c r="I20" s="519"/>
      <c r="J20" s="520"/>
      <c r="K20" s="520"/>
      <c r="L20" s="221" t="s">
        <v>24</v>
      </c>
      <c r="M20" s="222" t="s">
        <v>100</v>
      </c>
      <c r="N20" s="223" t="str">
        <f>IFERROR(計算シート!$N$9,"")</f>
        <v/>
      </c>
      <c r="O20" s="522"/>
      <c r="P20" s="224">
        <v>1</v>
      </c>
      <c r="R20" s="388"/>
      <c r="S20" s="388"/>
      <c r="T20" s="388"/>
      <c r="U20" s="388"/>
      <c r="V20" s="388"/>
    </row>
    <row r="21" spans="1:22" ht="14.25" customHeight="1">
      <c r="A21" s="186"/>
      <c r="B21" s="187"/>
      <c r="C21" s="188"/>
      <c r="D21" s="189"/>
      <c r="E21" s="189"/>
      <c r="F21" s="525"/>
      <c r="G21" s="525"/>
      <c r="H21" s="525"/>
      <c r="I21" s="526" t="s">
        <v>101</v>
      </c>
      <c r="J21" s="527"/>
      <c r="K21" s="527"/>
      <c r="L21" s="225" t="str">
        <f>F1</f>
        <v>月度</v>
      </c>
      <c r="M21" s="226" t="s">
        <v>99</v>
      </c>
      <c r="N21" s="227" t="str">
        <f>IFERROR(HLOOKUP($F$1,計算シート!$B$12:$M$18,4,0),"")</f>
        <v/>
      </c>
      <c r="O21" s="341"/>
      <c r="P21" s="193">
        <v>2</v>
      </c>
      <c r="R21" s="388"/>
      <c r="S21" s="388"/>
      <c r="T21" s="388"/>
      <c r="U21" s="388"/>
      <c r="V21" s="388"/>
    </row>
    <row r="22" spans="1:22" ht="14.25" customHeight="1">
      <c r="A22" s="194"/>
      <c r="B22" s="195"/>
      <c r="C22" s="196"/>
      <c r="D22" s="197"/>
      <c r="E22" s="197"/>
      <c r="F22" s="198"/>
      <c r="G22" s="199"/>
      <c r="H22" s="200"/>
      <c r="I22" s="528"/>
      <c r="J22" s="529"/>
      <c r="K22" s="529"/>
      <c r="L22" s="201" t="s">
        <v>24</v>
      </c>
      <c r="M22" s="202" t="s">
        <v>99</v>
      </c>
      <c r="N22" s="203" t="str">
        <f>IFERROR(計算シート!$N$15,"")</f>
        <v/>
      </c>
      <c r="O22" s="204"/>
      <c r="P22" s="205">
        <v>2</v>
      </c>
      <c r="R22" s="388"/>
      <c r="S22" s="388"/>
      <c r="T22" s="388"/>
      <c r="U22" s="388"/>
      <c r="V22" s="388"/>
    </row>
    <row r="23" spans="1:22" ht="14.25" customHeight="1">
      <c r="A23" s="206"/>
      <c r="B23" s="207"/>
      <c r="C23" s="208"/>
      <c r="D23" s="209"/>
      <c r="E23" s="209"/>
      <c r="F23" s="210"/>
      <c r="G23" s="211"/>
      <c r="H23" s="212"/>
      <c r="I23" s="517" t="str">
        <f>"良品金額率目標："&amp;S1&amp;"％以上
良品率目標　　　："&amp;S2&amp;"％以上"</f>
        <v>良品金額率目標：99.93％以上
良品率目標　　　：99.91％以上</v>
      </c>
      <c r="J23" s="518"/>
      <c r="K23" s="518"/>
      <c r="L23" s="213" t="str">
        <f>F1</f>
        <v>月度</v>
      </c>
      <c r="M23" s="214" t="s">
        <v>100</v>
      </c>
      <c r="N23" s="215" t="str">
        <f>IFERROR(HLOOKUP($F$1,計算シート!$B$12:$M$18,7,0),"")</f>
        <v/>
      </c>
      <c r="O23" s="521"/>
      <c r="P23" s="216">
        <v>2</v>
      </c>
      <c r="R23" s="388"/>
      <c r="S23" s="388"/>
      <c r="T23" s="388"/>
      <c r="U23" s="388"/>
      <c r="V23" s="388"/>
    </row>
    <row r="24" spans="1:22" ht="14.25" customHeight="1" thickBot="1">
      <c r="A24" s="217"/>
      <c r="B24" s="218"/>
      <c r="C24" s="219"/>
      <c r="D24" s="220"/>
      <c r="E24" s="220"/>
      <c r="F24" s="523"/>
      <c r="G24" s="480"/>
      <c r="H24" s="524"/>
      <c r="I24" s="519"/>
      <c r="J24" s="520"/>
      <c r="K24" s="520"/>
      <c r="L24" s="221" t="s">
        <v>24</v>
      </c>
      <c r="M24" s="222" t="s">
        <v>100</v>
      </c>
      <c r="N24" s="223" t="str">
        <f>IFERROR(計算シート!$N$18,"")</f>
        <v/>
      </c>
      <c r="O24" s="522"/>
      <c r="P24" s="224">
        <v>2</v>
      </c>
    </row>
    <row r="25" spans="1:22" ht="14.25" customHeight="1">
      <c r="A25" s="186"/>
      <c r="B25" s="187"/>
      <c r="C25" s="188"/>
      <c r="D25" s="189"/>
      <c r="E25" s="189"/>
      <c r="F25" s="525"/>
      <c r="G25" s="525"/>
      <c r="H25" s="525"/>
      <c r="I25" s="526" t="s">
        <v>102</v>
      </c>
      <c r="J25" s="527"/>
      <c r="K25" s="527"/>
      <c r="L25" s="225" t="str">
        <f>F1</f>
        <v>月度</v>
      </c>
      <c r="M25" s="226" t="s">
        <v>99</v>
      </c>
      <c r="N25" s="227" t="str">
        <f>IFERROR(HLOOKUP($F$1,計算シート!$B$21:$M$27,4,0),"")</f>
        <v/>
      </c>
      <c r="O25" s="341"/>
      <c r="P25" s="193">
        <v>3</v>
      </c>
    </row>
    <row r="26" spans="1:22" ht="14.25" customHeight="1">
      <c r="A26" s="194"/>
      <c r="B26" s="195"/>
      <c r="C26" s="196"/>
      <c r="D26" s="197"/>
      <c r="E26" s="197"/>
      <c r="F26" s="198"/>
      <c r="G26" s="199"/>
      <c r="H26" s="200"/>
      <c r="I26" s="528"/>
      <c r="J26" s="529"/>
      <c r="K26" s="529"/>
      <c r="L26" s="201" t="s">
        <v>24</v>
      </c>
      <c r="M26" s="202" t="s">
        <v>99</v>
      </c>
      <c r="N26" s="203" t="str">
        <f>IFERROR(計算シート!$N$24,"")</f>
        <v/>
      </c>
      <c r="O26" s="204"/>
      <c r="P26" s="205">
        <v>3</v>
      </c>
    </row>
    <row r="27" spans="1:22" ht="14.25" customHeight="1">
      <c r="A27" s="206"/>
      <c r="B27" s="207"/>
      <c r="C27" s="208"/>
      <c r="D27" s="209"/>
      <c r="E27" s="209"/>
      <c r="F27" s="210"/>
      <c r="G27" s="211"/>
      <c r="H27" s="212"/>
      <c r="I27" s="517" t="str">
        <f>"良品金額率目標："&amp;T1&amp;"％以上
良品率目標　　　："&amp;T2&amp;"％以上"</f>
        <v>良品金額率目標：99.90％以上
良品率目標　　　：99.90％以上</v>
      </c>
      <c r="J27" s="518"/>
      <c r="K27" s="518"/>
      <c r="L27" s="213" t="str">
        <f>F1</f>
        <v>月度</v>
      </c>
      <c r="M27" s="214" t="s">
        <v>100</v>
      </c>
      <c r="N27" s="215" t="str">
        <f>IFERROR(HLOOKUP($F$1,計算シート!$B$21:$M$27,7,0),"")</f>
        <v/>
      </c>
      <c r="O27" s="521"/>
      <c r="P27" s="216">
        <v>3</v>
      </c>
    </row>
    <row r="28" spans="1:22" ht="14.25" customHeight="1" thickBot="1">
      <c r="A28" s="217"/>
      <c r="B28" s="218"/>
      <c r="C28" s="219"/>
      <c r="D28" s="220"/>
      <c r="E28" s="220"/>
      <c r="F28" s="523"/>
      <c r="G28" s="480"/>
      <c r="H28" s="524"/>
      <c r="I28" s="519"/>
      <c r="J28" s="520"/>
      <c r="K28" s="520"/>
      <c r="L28" s="221" t="s">
        <v>24</v>
      </c>
      <c r="M28" s="222" t="s">
        <v>100</v>
      </c>
      <c r="N28" s="223" t="str">
        <f>IFERROR(計算シート!$N$27,"")</f>
        <v/>
      </c>
      <c r="O28" s="522"/>
      <c r="P28" s="224">
        <v>3</v>
      </c>
    </row>
    <row r="29" spans="1:22" ht="14.25" customHeight="1">
      <c r="A29" s="186"/>
      <c r="B29" s="187"/>
      <c r="C29" s="188"/>
      <c r="D29" s="189"/>
      <c r="E29" s="189"/>
      <c r="F29" s="525"/>
      <c r="G29" s="525"/>
      <c r="H29" s="525"/>
      <c r="I29" s="526" t="s">
        <v>103</v>
      </c>
      <c r="J29" s="527"/>
      <c r="K29" s="527"/>
      <c r="L29" s="225" t="str">
        <f>F1</f>
        <v>月度</v>
      </c>
      <c r="M29" s="226" t="s">
        <v>99</v>
      </c>
      <c r="N29" s="227" t="str">
        <f>IFERROR(HLOOKUP($F$1,計算シート!$B$30:$M$36,4,0),"")</f>
        <v/>
      </c>
      <c r="O29" s="341"/>
      <c r="P29" s="193">
        <v>4</v>
      </c>
    </row>
    <row r="30" spans="1:22" ht="14.25" customHeight="1">
      <c r="A30" s="194"/>
      <c r="B30" s="195"/>
      <c r="C30" s="196"/>
      <c r="D30" s="197"/>
      <c r="E30" s="197"/>
      <c r="F30" s="198"/>
      <c r="G30" s="199"/>
      <c r="H30" s="200"/>
      <c r="I30" s="528"/>
      <c r="J30" s="529"/>
      <c r="K30" s="529"/>
      <c r="L30" s="201" t="s">
        <v>24</v>
      </c>
      <c r="M30" s="202" t="s">
        <v>99</v>
      </c>
      <c r="N30" s="203" t="str">
        <f>IFERROR(計算シート!$N$33,"")</f>
        <v/>
      </c>
      <c r="O30" s="204"/>
      <c r="P30" s="205">
        <v>4</v>
      </c>
    </row>
    <row r="31" spans="1:22" ht="14.25" customHeight="1">
      <c r="A31" s="206"/>
      <c r="B31" s="207"/>
      <c r="C31" s="208"/>
      <c r="D31" s="209"/>
      <c r="E31" s="209"/>
      <c r="F31" s="210"/>
      <c r="G31" s="211"/>
      <c r="H31" s="212"/>
      <c r="I31" s="517" t="str">
        <f>"良品金額率目標："&amp;U1&amp;"％以上
良品率目標　　　："&amp;U2&amp;"％以上"</f>
        <v>良品金額率目標：99.95％以上
良品率目標　　　：99.96％以上</v>
      </c>
      <c r="J31" s="518"/>
      <c r="K31" s="518"/>
      <c r="L31" s="213" t="str">
        <f>F1</f>
        <v>月度</v>
      </c>
      <c r="M31" s="214" t="s">
        <v>100</v>
      </c>
      <c r="N31" s="215" t="str">
        <f>IFERROR(HLOOKUP($F$1,計算シート!$B$30:$M$36,7,0),"")</f>
        <v/>
      </c>
      <c r="O31" s="521"/>
      <c r="P31" s="216">
        <v>4</v>
      </c>
    </row>
    <row r="32" spans="1:22" ht="14.25" customHeight="1" thickBot="1">
      <c r="A32" s="217"/>
      <c r="B32" s="218"/>
      <c r="C32" s="219"/>
      <c r="D32" s="220"/>
      <c r="E32" s="220"/>
      <c r="F32" s="523"/>
      <c r="G32" s="480"/>
      <c r="H32" s="524"/>
      <c r="I32" s="519"/>
      <c r="J32" s="520"/>
      <c r="K32" s="520"/>
      <c r="L32" s="221" t="s">
        <v>24</v>
      </c>
      <c r="M32" s="222" t="s">
        <v>100</v>
      </c>
      <c r="N32" s="223" t="str">
        <f>IFERROR(計算シート!$N$36,"")</f>
        <v/>
      </c>
      <c r="O32" s="522"/>
      <c r="P32" s="224">
        <v>4</v>
      </c>
    </row>
    <row r="33" spans="1:16" ht="14.25" customHeight="1">
      <c r="A33" s="186"/>
      <c r="B33" s="187"/>
      <c r="C33" s="188"/>
      <c r="D33" s="189"/>
      <c r="E33" s="189"/>
      <c r="F33" s="525"/>
      <c r="G33" s="525"/>
      <c r="H33" s="525"/>
      <c r="I33" s="526" t="s">
        <v>184</v>
      </c>
      <c r="J33" s="527"/>
      <c r="K33" s="527"/>
      <c r="L33" s="225" t="str">
        <f>F1</f>
        <v>月度</v>
      </c>
      <c r="M33" s="226" t="s">
        <v>99</v>
      </c>
      <c r="N33" s="227" t="str">
        <f>IFERROR(HLOOKUP($F$1,計算シート!$B$39:$M$45,4,0),"")</f>
        <v/>
      </c>
      <c r="O33" s="341"/>
      <c r="P33" s="193">
        <v>5</v>
      </c>
    </row>
    <row r="34" spans="1:16" ht="14.25" customHeight="1">
      <c r="A34" s="194"/>
      <c r="B34" s="195"/>
      <c r="C34" s="196"/>
      <c r="D34" s="197"/>
      <c r="E34" s="197"/>
      <c r="F34" s="198"/>
      <c r="G34" s="199"/>
      <c r="H34" s="200"/>
      <c r="I34" s="528"/>
      <c r="J34" s="529"/>
      <c r="K34" s="529"/>
      <c r="L34" s="201" t="s">
        <v>24</v>
      </c>
      <c r="M34" s="202" t="s">
        <v>99</v>
      </c>
      <c r="N34" s="203" t="str">
        <f>IFERROR(計算シート!$N$42,"")</f>
        <v/>
      </c>
      <c r="O34" s="204"/>
      <c r="P34" s="205">
        <v>5</v>
      </c>
    </row>
    <row r="35" spans="1:16" ht="14.25" customHeight="1">
      <c r="A35" s="206"/>
      <c r="B35" s="207"/>
      <c r="C35" s="208"/>
      <c r="D35" s="209"/>
      <c r="E35" s="209"/>
      <c r="F35" s="210"/>
      <c r="G35" s="211"/>
      <c r="H35" s="212"/>
      <c r="I35" s="517" t="str">
        <f>"良品金額率目標："&amp;V1&amp;"％以上
良品率目標　　　："&amp;V2&amp;"％以上"</f>
        <v>良品金額率目標：99.90％以上
良品率目標　　　：9990％以上</v>
      </c>
      <c r="J35" s="518"/>
      <c r="K35" s="518"/>
      <c r="L35" s="213" t="str">
        <f>F1</f>
        <v>月度</v>
      </c>
      <c r="M35" s="214" t="s">
        <v>100</v>
      </c>
      <c r="N35" s="215" t="str">
        <f>IFERROR(HLOOKUP($F$1,計算シート!$B$39:$M$45,7,0),"")</f>
        <v/>
      </c>
      <c r="O35" s="521"/>
      <c r="P35" s="216">
        <v>5</v>
      </c>
    </row>
    <row r="36" spans="1:16" ht="14.25" customHeight="1" thickBot="1">
      <c r="A36" s="217"/>
      <c r="B36" s="218"/>
      <c r="C36" s="219"/>
      <c r="D36" s="220"/>
      <c r="E36" s="220"/>
      <c r="F36" s="523"/>
      <c r="G36" s="480"/>
      <c r="H36" s="524"/>
      <c r="I36" s="519"/>
      <c r="J36" s="520"/>
      <c r="K36" s="520"/>
      <c r="L36" s="221" t="s">
        <v>24</v>
      </c>
      <c r="M36" s="222" t="s">
        <v>100</v>
      </c>
      <c r="N36" s="223" t="str">
        <f>IFERROR(計算シート!$N$45,"")</f>
        <v/>
      </c>
      <c r="O36" s="522"/>
      <c r="P36" s="224">
        <v>5</v>
      </c>
    </row>
  </sheetData>
  <mergeCells count="35">
    <mergeCell ref="F12:H12"/>
    <mergeCell ref="F7:H7"/>
    <mergeCell ref="F8:H8"/>
    <mergeCell ref="F9:H9"/>
    <mergeCell ref="F10:H10"/>
    <mergeCell ref="F11:H11"/>
    <mergeCell ref="I23:K24"/>
    <mergeCell ref="O23:O24"/>
    <mergeCell ref="F24:H24"/>
    <mergeCell ref="F13:H13"/>
    <mergeCell ref="F14:H14"/>
    <mergeCell ref="F15:H15"/>
    <mergeCell ref="F16:H16"/>
    <mergeCell ref="F17:H17"/>
    <mergeCell ref="I17:K18"/>
    <mergeCell ref="I19:K20"/>
    <mergeCell ref="O19:O20"/>
    <mergeCell ref="F20:H20"/>
    <mergeCell ref="F21:H21"/>
    <mergeCell ref="I21:K22"/>
    <mergeCell ref="I35:K36"/>
    <mergeCell ref="O35:O36"/>
    <mergeCell ref="F36:H36"/>
    <mergeCell ref="F25:H25"/>
    <mergeCell ref="I25:K26"/>
    <mergeCell ref="I27:K28"/>
    <mergeCell ref="O27:O28"/>
    <mergeCell ref="F28:H28"/>
    <mergeCell ref="F29:H29"/>
    <mergeCell ref="I29:K30"/>
    <mergeCell ref="I31:K32"/>
    <mergeCell ref="O31:O32"/>
    <mergeCell ref="F32:H32"/>
    <mergeCell ref="F33:H33"/>
    <mergeCell ref="I33:K34"/>
  </mergeCells>
  <phoneticPr fontId="2"/>
  <conditionalFormatting sqref="A5:P5">
    <cfRule type="expression" dxfId="3" priority="1" stopIfTrue="1">
      <formula>AND($B5=3,$W5="",$R5&lt;=TODAY())</formula>
    </cfRule>
  </conditionalFormatting>
  <pageMargins left="0.7" right="0.7" top="0.75" bottom="0.75" header="0.3" footer="0.3"/>
  <pageSetup paperSize="9" scale="6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13"/>
  <sheetViews>
    <sheetView showGridLines="0" zoomScale="115" zoomScaleNormal="115" workbookViewId="0"/>
  </sheetViews>
  <sheetFormatPr defaultRowHeight="13.5"/>
  <cols>
    <col min="1" max="1" width="8.125" customWidth="1"/>
    <col min="2" max="2" width="8.625" customWidth="1"/>
    <col min="3" max="3" width="6.625" customWidth="1"/>
    <col min="4" max="4" width="18" customWidth="1"/>
    <col min="5" max="5" width="26.625" customWidth="1"/>
    <col min="6" max="6" width="9.625" customWidth="1"/>
    <col min="7" max="7" width="5.625" bestFit="1" customWidth="1"/>
    <col min="8" max="8" width="4.125" customWidth="1"/>
    <col min="9" max="11" width="7.625" customWidth="1"/>
    <col min="12" max="12" width="4.25" customWidth="1"/>
    <col min="13" max="14" width="7.625" customWidth="1"/>
    <col min="15" max="15" width="13.875" customWidth="1"/>
    <col min="17" max="19" width="9" style="388"/>
    <col min="20" max="21" width="9" style="387"/>
  </cols>
  <sheetData>
    <row r="1" spans="1:21" ht="21">
      <c r="A1" s="123"/>
      <c r="B1" s="123"/>
      <c r="C1" s="123"/>
      <c r="D1" s="123"/>
      <c r="E1" s="124" t="s">
        <v>176</v>
      </c>
      <c r="F1" s="123" t="s">
        <v>112</v>
      </c>
      <c r="G1" s="123"/>
      <c r="H1" s="123"/>
      <c r="I1" s="123"/>
      <c r="J1" s="123"/>
      <c r="K1" s="123"/>
      <c r="L1" s="123"/>
      <c r="M1" s="123"/>
      <c r="N1" s="123"/>
      <c r="O1" s="123"/>
    </row>
    <row r="2" spans="1:21" ht="18" customHeight="1">
      <c r="A2" s="126"/>
      <c r="B2" s="125"/>
      <c r="C2" s="125"/>
      <c r="D2" s="125"/>
      <c r="E2" s="125"/>
      <c r="F2" s="125"/>
      <c r="G2" s="125"/>
      <c r="H2" s="125"/>
      <c r="I2" s="125"/>
      <c r="J2" s="127"/>
      <c r="K2" s="128"/>
      <c r="L2" s="129"/>
      <c r="M2" s="130"/>
      <c r="N2" s="128" t="s">
        <v>75</v>
      </c>
      <c r="O2" s="229"/>
    </row>
    <row r="3" spans="1:21" ht="15" customHeight="1" thickBot="1">
      <c r="A3" s="131"/>
      <c r="B3" s="230"/>
      <c r="C3" s="230"/>
      <c r="D3" s="230"/>
      <c r="E3" s="230"/>
      <c r="F3" s="230"/>
      <c r="G3" s="230"/>
      <c r="H3" s="230"/>
      <c r="I3" s="230"/>
      <c r="J3" s="230"/>
      <c r="K3" s="132" t="s">
        <v>104</v>
      </c>
      <c r="L3" s="231"/>
      <c r="M3" s="229"/>
      <c r="N3" s="230"/>
      <c r="O3" s="230"/>
    </row>
    <row r="4" spans="1:21" ht="21.75" thickBot="1">
      <c r="A4" s="133" t="s">
        <v>73</v>
      </c>
      <c r="B4" s="232" t="s">
        <v>72</v>
      </c>
      <c r="C4" s="135" t="s">
        <v>77</v>
      </c>
      <c r="D4" s="135" t="s">
        <v>78</v>
      </c>
      <c r="E4" s="135" t="s">
        <v>79</v>
      </c>
      <c r="F4" s="135" t="s">
        <v>71</v>
      </c>
      <c r="G4" s="136" t="s">
        <v>80</v>
      </c>
      <c r="H4" s="135" t="s">
        <v>70</v>
      </c>
      <c r="I4" s="137" t="s">
        <v>81</v>
      </c>
      <c r="J4" s="137" t="s">
        <v>82</v>
      </c>
      <c r="K4" s="137" t="s">
        <v>105</v>
      </c>
      <c r="L4" s="136" t="s">
        <v>84</v>
      </c>
      <c r="M4" s="137" t="s">
        <v>106</v>
      </c>
      <c r="N4" s="137" t="s">
        <v>86</v>
      </c>
      <c r="O4" s="138" t="s">
        <v>107</v>
      </c>
    </row>
    <row r="5" spans="1:21" s="367" customFormat="1" ht="25.5" customHeight="1">
      <c r="A5" s="411"/>
      <c r="B5" s="409"/>
      <c r="C5" s="413"/>
      <c r="D5" s="402"/>
      <c r="E5" s="402"/>
      <c r="F5" s="401"/>
      <c r="G5" s="401"/>
      <c r="H5" s="413"/>
      <c r="I5" s="439"/>
      <c r="J5" s="439"/>
      <c r="K5" s="439"/>
      <c r="L5" s="407"/>
      <c r="M5" s="439"/>
      <c r="N5" s="440"/>
      <c r="O5" s="406"/>
      <c r="Q5" s="390"/>
      <c r="R5" s="390"/>
      <c r="S5" s="390"/>
      <c r="T5" s="389"/>
      <c r="U5" s="389"/>
    </row>
    <row r="6" spans="1:21" s="367" customFormat="1" ht="25.5" customHeight="1">
      <c r="A6" s="412"/>
      <c r="B6" s="410"/>
      <c r="C6" s="414"/>
      <c r="D6" s="404"/>
      <c r="E6" s="404"/>
      <c r="F6" s="403"/>
      <c r="G6" s="403"/>
      <c r="H6" s="414"/>
      <c r="I6" s="441"/>
      <c r="J6" s="441"/>
      <c r="K6" s="441"/>
      <c r="L6" s="408"/>
      <c r="M6" s="441"/>
      <c r="N6" s="442"/>
      <c r="O6" s="405"/>
      <c r="Q6" s="390"/>
      <c r="R6" s="390"/>
      <c r="S6" s="390"/>
      <c r="T6" s="389"/>
      <c r="U6" s="389"/>
    </row>
    <row r="7" spans="1:21" ht="21" customHeight="1" thickBot="1">
      <c r="A7" s="233"/>
      <c r="B7" s="140"/>
      <c r="C7" s="234"/>
      <c r="D7" s="235"/>
      <c r="E7" s="142"/>
      <c r="F7" s="236"/>
      <c r="G7" s="236"/>
      <c r="H7" s="237"/>
      <c r="I7" s="362"/>
      <c r="J7" s="362"/>
      <c r="K7" s="362"/>
      <c r="L7" s="362"/>
      <c r="M7" s="362"/>
      <c r="N7" s="362"/>
      <c r="O7" s="391"/>
    </row>
    <row r="8" spans="1:21" ht="13.5" customHeight="1">
      <c r="A8" s="186"/>
      <c r="B8" s="187"/>
      <c r="C8" s="188"/>
      <c r="D8" s="189"/>
      <c r="E8" s="189"/>
      <c r="F8" s="228"/>
      <c r="G8" s="228"/>
      <c r="H8" s="228"/>
      <c r="I8" s="548" t="s">
        <v>108</v>
      </c>
      <c r="J8" s="549"/>
      <c r="K8" s="550"/>
      <c r="L8" s="225" t="str">
        <f>$E$1</f>
        <v>月度</v>
      </c>
      <c r="M8" s="226" t="s">
        <v>99</v>
      </c>
      <c r="N8" s="227" t="str">
        <f>IFERROR(HLOOKUP($E$1,計算シート!$B$48:$M$51,4,0),"")</f>
        <v/>
      </c>
      <c r="O8" s="238"/>
    </row>
    <row r="9" spans="1:21" ht="14.25" customHeight="1" thickBot="1">
      <c r="A9" s="217"/>
      <c r="B9" s="218"/>
      <c r="C9" s="219"/>
      <c r="D9" s="220"/>
      <c r="E9" s="220"/>
      <c r="F9" s="239"/>
      <c r="G9" s="239"/>
      <c r="H9" s="239"/>
      <c r="I9" s="519"/>
      <c r="J9" s="520"/>
      <c r="K9" s="522"/>
      <c r="L9" s="546" t="s">
        <v>109</v>
      </c>
      <c r="M9" s="547"/>
      <c r="N9" s="223" t="str">
        <f>IFERROR(計算シート!$N$51,"")</f>
        <v/>
      </c>
      <c r="O9" s="240"/>
    </row>
    <row r="10" spans="1:21" ht="13.5" customHeight="1">
      <c r="A10" s="194"/>
      <c r="B10" s="195"/>
      <c r="C10" s="196"/>
      <c r="D10" s="197"/>
      <c r="E10" s="197"/>
      <c r="F10" s="241"/>
      <c r="G10" s="241"/>
      <c r="H10" s="241"/>
      <c r="I10" s="517" t="s">
        <v>110</v>
      </c>
      <c r="J10" s="518"/>
      <c r="K10" s="551"/>
      <c r="L10" s="225" t="str">
        <f>$E$1</f>
        <v>月度</v>
      </c>
      <c r="M10" s="226" t="s">
        <v>99</v>
      </c>
      <c r="N10" s="227" t="str">
        <f>IFERROR(HLOOKUP($E$1,計算シート!$B$54:$M$57,4,0),"")</f>
        <v/>
      </c>
      <c r="O10" s="238"/>
    </row>
    <row r="11" spans="1:21" ht="14.25" customHeight="1" thickBot="1">
      <c r="A11" s="217"/>
      <c r="B11" s="218"/>
      <c r="C11" s="219"/>
      <c r="D11" s="220"/>
      <c r="E11" s="220"/>
      <c r="F11" s="239"/>
      <c r="G11" s="239"/>
      <c r="H11" s="239"/>
      <c r="I11" s="519"/>
      <c r="J11" s="520"/>
      <c r="K11" s="522"/>
      <c r="L11" s="546" t="s">
        <v>109</v>
      </c>
      <c r="M11" s="547"/>
      <c r="N11" s="223" t="str">
        <f>IFERROR(計算シート!$N$57,"")</f>
        <v/>
      </c>
      <c r="O11" s="240"/>
    </row>
    <row r="12" spans="1:21" ht="13.5" customHeight="1">
      <c r="A12" s="186"/>
      <c r="B12" s="187"/>
      <c r="C12" s="188"/>
      <c r="D12" s="189"/>
      <c r="E12" s="189"/>
      <c r="F12" s="228"/>
      <c r="G12" s="228"/>
      <c r="H12" s="228"/>
      <c r="I12" s="548" t="s">
        <v>193</v>
      </c>
      <c r="J12" s="549"/>
      <c r="K12" s="550"/>
      <c r="L12" s="225" t="str">
        <f>$E$1</f>
        <v>月度</v>
      </c>
      <c r="M12" s="226" t="s">
        <v>99</v>
      </c>
      <c r="N12" s="227" t="str">
        <f>IFERROR(HLOOKUP($E$1,計算シート!$B$60:$M$63,4,0),"")</f>
        <v/>
      </c>
      <c r="O12" s="544" t="s">
        <v>111</v>
      </c>
    </row>
    <row r="13" spans="1:21" ht="14.25" customHeight="1" thickBot="1">
      <c r="A13" s="217"/>
      <c r="B13" s="218"/>
      <c r="C13" s="219"/>
      <c r="D13" s="220"/>
      <c r="E13" s="220"/>
      <c r="F13" s="239"/>
      <c r="G13" s="239"/>
      <c r="H13" s="239"/>
      <c r="I13" s="519"/>
      <c r="J13" s="520"/>
      <c r="K13" s="522"/>
      <c r="L13" s="546" t="s">
        <v>109</v>
      </c>
      <c r="M13" s="547"/>
      <c r="N13" s="223" t="str">
        <f>IFERROR(計算シート!$N$63,"")</f>
        <v/>
      </c>
      <c r="O13" s="545"/>
    </row>
  </sheetData>
  <mergeCells count="7">
    <mergeCell ref="O12:O13"/>
    <mergeCell ref="L13:M13"/>
    <mergeCell ref="I8:K9"/>
    <mergeCell ref="L9:M9"/>
    <mergeCell ref="I10:K11"/>
    <mergeCell ref="L11:M11"/>
    <mergeCell ref="I12:K13"/>
  </mergeCells>
  <phoneticPr fontId="2"/>
  <conditionalFormatting sqref="A5:N5">
    <cfRule type="expression" dxfId="2" priority="3" stopIfTrue="1">
      <formula>AND($B5=3,$W5="",$R5&lt;=TODAY())</formula>
    </cfRule>
  </conditionalFormatting>
  <conditionalFormatting sqref="A6:O6">
    <cfRule type="expression" dxfId="1" priority="2" stopIfTrue="1">
      <formula>AND($B6=3,$W6="",$R6&lt;=TODAY())</formula>
    </cfRule>
  </conditionalFormatting>
  <conditionalFormatting sqref="O5">
    <cfRule type="expression" dxfId="0" priority="1" stopIfTrue="1">
      <formula>AND($B5=3,$W5="",$R5&lt;=TODAY())</formula>
    </cfRule>
  </conditionalFormatting>
  <dataValidations count="3">
    <dataValidation imeMode="off" allowBlank="1" showInputMessage="1" showErrorMessage="1" sqref="A7:D7 I4:N4"/>
    <dataValidation imeMode="hiragana" allowBlank="1" showInputMessage="1" showErrorMessage="1" sqref="E7:H7"/>
    <dataValidation type="list" allowBlank="1" showInputMessage="1" showErrorMessage="1" sqref="O7">
      <formula1>$P$17:$P$36</formula1>
    </dataValidation>
  </dataValidations>
  <pageMargins left="0.7" right="0.7" top="0.75" bottom="0.75" header="0.3" footer="0.3"/>
  <pageSetup paperSize="9" scale="62" fitToHeight="0" orientation="portrait" r:id="rId1"/>
  <colBreaks count="1" manualBreakCount="1">
    <brk id="15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63"/>
  <sheetViews>
    <sheetView showGridLines="0" zoomScaleNormal="100" workbookViewId="0"/>
  </sheetViews>
  <sheetFormatPr defaultRowHeight="13.5" customHeight="1"/>
  <cols>
    <col min="1" max="1" width="15.375" customWidth="1"/>
  </cols>
  <sheetData>
    <row r="1" spans="1:14" ht="13.5" customHeight="1">
      <c r="A1" s="242"/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</row>
    <row r="2" spans="1:14" ht="13.5" customHeight="1" thickBot="1">
      <c r="A2" s="242" t="s">
        <v>113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</row>
    <row r="3" spans="1:14" ht="13.5" customHeight="1" thickBot="1">
      <c r="A3" s="243"/>
      <c r="B3" s="244" t="s">
        <v>114</v>
      </c>
      <c r="C3" s="245" t="s">
        <v>115</v>
      </c>
      <c r="D3" s="245" t="s">
        <v>116</v>
      </c>
      <c r="E3" s="245" t="s">
        <v>117</v>
      </c>
      <c r="F3" s="245" t="s">
        <v>118</v>
      </c>
      <c r="G3" s="245" t="s">
        <v>119</v>
      </c>
      <c r="H3" s="245" t="s">
        <v>120</v>
      </c>
      <c r="I3" s="245" t="s">
        <v>121</v>
      </c>
      <c r="J3" s="245" t="s">
        <v>122</v>
      </c>
      <c r="K3" s="245" t="s">
        <v>123</v>
      </c>
      <c r="L3" s="245" t="s">
        <v>124</v>
      </c>
      <c r="M3" s="246" t="s">
        <v>125</v>
      </c>
      <c r="N3" s="247" t="s">
        <v>126</v>
      </c>
    </row>
    <row r="4" spans="1:14" ht="13.5" customHeight="1">
      <c r="A4" s="248" t="s">
        <v>127</v>
      </c>
      <c r="B4" s="249"/>
      <c r="C4" s="250"/>
      <c r="D4" s="250"/>
      <c r="E4" s="250"/>
      <c r="F4" s="250"/>
      <c r="G4" s="250"/>
      <c r="H4" s="250"/>
      <c r="I4" s="250"/>
      <c r="J4" s="250"/>
      <c r="K4" s="250"/>
      <c r="L4" s="250"/>
      <c r="M4" s="251"/>
      <c r="N4" s="320" t="str">
        <f>IFERROR(SUM(AVERAGE(B4:M4)),"")</f>
        <v/>
      </c>
    </row>
    <row r="5" spans="1:14" ht="13.5" customHeight="1">
      <c r="A5" s="252" t="s">
        <v>128</v>
      </c>
      <c r="B5" s="253"/>
      <c r="C5" s="254"/>
      <c r="D5" s="254"/>
      <c r="E5" s="254"/>
      <c r="F5" s="255"/>
      <c r="G5" s="254"/>
      <c r="H5" s="254"/>
      <c r="I5" s="256"/>
      <c r="J5" s="254"/>
      <c r="K5" s="255"/>
      <c r="L5" s="254"/>
      <c r="M5" s="257"/>
      <c r="N5" s="321" t="str">
        <f>IFERROR(SUM(AVERAGE(B5:M5)),"")</f>
        <v/>
      </c>
    </row>
    <row r="6" spans="1:14" ht="13.5" customHeight="1" thickBot="1">
      <c r="A6" s="258" t="s">
        <v>129</v>
      </c>
      <c r="B6" s="444" t="str">
        <f>IFERROR(IF(ROUND(1-B5/B4,4)&gt;=1,IF(B5*1000=0,ROUND(1-B5/B4,4),0.9999),ROUND(1-B5/B4,4)),"")</f>
        <v/>
      </c>
      <c r="C6" s="445" t="str">
        <f>IFERROR(IF(ROUND(1-C5/C4,4)&gt;=1,IF(C5*1000=0,ROUND(1-C5/C4,4),0.9999),ROUND(1-C5/C4,4)),"")</f>
        <v/>
      </c>
      <c r="D6" s="445" t="str">
        <f t="shared" ref="D6:N6" si="0">IFERROR(IF(ROUND(1-D5/D4,4)&gt;=1,IF(D5*1000=0,ROUND(1-D5/D4,4),0.9999),ROUND(1-D5/D4,4)),"")</f>
        <v/>
      </c>
      <c r="E6" s="445" t="str">
        <f t="shared" si="0"/>
        <v/>
      </c>
      <c r="F6" s="445" t="str">
        <f t="shared" si="0"/>
        <v/>
      </c>
      <c r="G6" s="445" t="str">
        <f t="shared" si="0"/>
        <v/>
      </c>
      <c r="H6" s="445" t="str">
        <f t="shared" si="0"/>
        <v/>
      </c>
      <c r="I6" s="445" t="str">
        <f t="shared" si="0"/>
        <v/>
      </c>
      <c r="J6" s="445" t="str">
        <f t="shared" si="0"/>
        <v/>
      </c>
      <c r="K6" s="445" t="str">
        <f t="shared" si="0"/>
        <v/>
      </c>
      <c r="L6" s="445" t="str">
        <f t="shared" si="0"/>
        <v/>
      </c>
      <c r="M6" s="326" t="str">
        <f t="shared" si="0"/>
        <v/>
      </c>
      <c r="N6" s="327" t="str">
        <f t="shared" si="0"/>
        <v/>
      </c>
    </row>
    <row r="7" spans="1:14" ht="13.5" customHeight="1">
      <c r="A7" s="248" t="s">
        <v>130</v>
      </c>
      <c r="B7" s="249"/>
      <c r="C7" s="250"/>
      <c r="D7" s="250"/>
      <c r="E7" s="250"/>
      <c r="F7" s="250"/>
      <c r="G7" s="250"/>
      <c r="H7" s="250"/>
      <c r="I7" s="250"/>
      <c r="J7" s="250"/>
      <c r="K7" s="250"/>
      <c r="L7" s="250"/>
      <c r="M7" s="251"/>
      <c r="N7" s="320" t="str">
        <f>IFERROR(SUM(AVERAGE(B7:M7)),"")</f>
        <v/>
      </c>
    </row>
    <row r="8" spans="1:14" ht="13.5" customHeight="1">
      <c r="A8" s="252" t="s">
        <v>131</v>
      </c>
      <c r="B8" s="253"/>
      <c r="C8" s="254"/>
      <c r="D8" s="254"/>
      <c r="E8" s="254"/>
      <c r="F8" s="254"/>
      <c r="G8" s="254"/>
      <c r="H8" s="254"/>
      <c r="I8" s="254"/>
      <c r="J8" s="254"/>
      <c r="K8" s="255"/>
      <c r="L8" s="254"/>
      <c r="M8" s="257"/>
      <c r="N8" s="321" t="str">
        <f>IFERROR(SUM(AVERAGE(B8:M8)),"")</f>
        <v/>
      </c>
    </row>
    <row r="9" spans="1:14" ht="13.5" customHeight="1" thickBot="1">
      <c r="A9" s="259" t="s">
        <v>132</v>
      </c>
      <c r="B9" s="446" t="str">
        <f>IFERROR(IF(ROUND(1-B8/B7,4)&gt;=1,IF(B8*1000=0,ROUND(1-B8/B7,4),0.9999),ROUND(1-B8/B7,4)),"")</f>
        <v/>
      </c>
      <c r="C9" s="323" t="str">
        <f t="shared" ref="C9:N9" si="1">IFERROR(IF(ROUND(1-C8/C7,4)&gt;=1,IF(C8*1000=0,ROUND(1-C8/C7,4),0.9999),ROUND(1-C8/C7,4)),"")</f>
        <v/>
      </c>
      <c r="D9" s="323" t="str">
        <f t="shared" si="1"/>
        <v/>
      </c>
      <c r="E9" s="323" t="str">
        <f t="shared" si="1"/>
        <v/>
      </c>
      <c r="F9" s="323" t="str">
        <f t="shared" si="1"/>
        <v/>
      </c>
      <c r="G9" s="323" t="str">
        <f t="shared" si="1"/>
        <v/>
      </c>
      <c r="H9" s="323" t="str">
        <f t="shared" si="1"/>
        <v/>
      </c>
      <c r="I9" s="323" t="str">
        <f t="shared" si="1"/>
        <v/>
      </c>
      <c r="J9" s="323" t="str">
        <f t="shared" si="1"/>
        <v/>
      </c>
      <c r="K9" s="323" t="str">
        <f t="shared" si="1"/>
        <v/>
      </c>
      <c r="L9" s="323" t="str">
        <f t="shared" si="1"/>
        <v/>
      </c>
      <c r="M9" s="324" t="str">
        <f t="shared" si="1"/>
        <v/>
      </c>
      <c r="N9" s="322" t="str">
        <f t="shared" si="1"/>
        <v/>
      </c>
    </row>
    <row r="10" spans="1:14" ht="13.5" customHeight="1">
      <c r="A10" s="242"/>
      <c r="B10" s="242"/>
      <c r="C10" s="260"/>
      <c r="D10" s="242"/>
      <c r="E10" s="242"/>
      <c r="F10" s="242"/>
      <c r="G10" s="242"/>
      <c r="H10" s="242"/>
      <c r="I10" s="242"/>
      <c r="J10" s="242"/>
      <c r="K10" s="242"/>
      <c r="L10" s="242"/>
      <c r="M10" s="242"/>
      <c r="N10" s="242"/>
    </row>
    <row r="11" spans="1:14" ht="13.5" customHeight="1" thickBot="1">
      <c r="A11" s="242" t="s">
        <v>133</v>
      </c>
      <c r="B11" s="242"/>
      <c r="C11" s="261"/>
      <c r="D11" s="242"/>
      <c r="E11" s="242"/>
      <c r="F11" s="242"/>
      <c r="G11" s="242"/>
      <c r="H11" s="242"/>
      <c r="I11" s="242"/>
      <c r="J11" s="242"/>
      <c r="K11" s="242"/>
      <c r="L11" s="242"/>
      <c r="M11" s="242"/>
      <c r="N11" s="242"/>
    </row>
    <row r="12" spans="1:14" ht="13.5" customHeight="1" thickBot="1">
      <c r="A12" s="243"/>
      <c r="B12" s="244" t="s">
        <v>114</v>
      </c>
      <c r="C12" s="245" t="s">
        <v>115</v>
      </c>
      <c r="D12" s="245" t="s">
        <v>116</v>
      </c>
      <c r="E12" s="245" t="s">
        <v>117</v>
      </c>
      <c r="F12" s="245" t="s">
        <v>118</v>
      </c>
      <c r="G12" s="245" t="s">
        <v>119</v>
      </c>
      <c r="H12" s="245" t="s">
        <v>120</v>
      </c>
      <c r="I12" s="245" t="s">
        <v>121</v>
      </c>
      <c r="J12" s="245" t="s">
        <v>122</v>
      </c>
      <c r="K12" s="245" t="s">
        <v>123</v>
      </c>
      <c r="L12" s="245" t="s">
        <v>124</v>
      </c>
      <c r="M12" s="246" t="s">
        <v>125</v>
      </c>
      <c r="N12" s="247" t="s">
        <v>126</v>
      </c>
    </row>
    <row r="13" spans="1:14" ht="13.5" customHeight="1">
      <c r="A13" s="248" t="s">
        <v>127</v>
      </c>
      <c r="B13" s="249"/>
      <c r="C13" s="250"/>
      <c r="D13" s="250"/>
      <c r="E13" s="250"/>
      <c r="F13" s="250"/>
      <c r="G13" s="250"/>
      <c r="H13" s="250"/>
      <c r="I13" s="250"/>
      <c r="J13" s="250"/>
      <c r="K13" s="250"/>
      <c r="L13" s="250"/>
      <c r="M13" s="251"/>
      <c r="N13" s="320" t="str">
        <f>IFERROR(SUM(AVERAGE(B13:M13)),"")</f>
        <v/>
      </c>
    </row>
    <row r="14" spans="1:14" ht="13.5" customHeight="1">
      <c r="A14" s="252" t="s">
        <v>128</v>
      </c>
      <c r="B14" s="253"/>
      <c r="C14" s="254"/>
      <c r="D14" s="254"/>
      <c r="E14" s="254"/>
      <c r="F14" s="255"/>
      <c r="G14" s="254"/>
      <c r="H14" s="254"/>
      <c r="I14" s="256"/>
      <c r="J14" s="254"/>
      <c r="K14" s="255"/>
      <c r="L14" s="254"/>
      <c r="M14" s="257"/>
      <c r="N14" s="321" t="str">
        <f>IFERROR(SUM(AVERAGE(B14:M14)),"")</f>
        <v/>
      </c>
    </row>
    <row r="15" spans="1:14" ht="13.5" customHeight="1" thickBot="1">
      <c r="A15" s="258" t="s">
        <v>129</v>
      </c>
      <c r="B15" s="444" t="str">
        <f>IFERROR(IF(ROUND(1-B14/B13,4)&gt;=1,IF(B14*1000=0,ROUND(1-B14/B13,4),0.9999),ROUND(1-B14/B13,4)),"")</f>
        <v/>
      </c>
      <c r="C15" s="445" t="str">
        <f t="shared" ref="C15:N15" si="2">IFERROR(IF(ROUND(1-C14/C13,4)&gt;=1,IF(C14*1000=0,ROUND(1-C14/C13,4),0.9999),ROUND(1-C14/C13,4)),"")</f>
        <v/>
      </c>
      <c r="D15" s="445" t="str">
        <f t="shared" si="2"/>
        <v/>
      </c>
      <c r="E15" s="445" t="str">
        <f t="shared" si="2"/>
        <v/>
      </c>
      <c r="F15" s="445" t="str">
        <f t="shared" si="2"/>
        <v/>
      </c>
      <c r="G15" s="445" t="str">
        <f t="shared" si="2"/>
        <v/>
      </c>
      <c r="H15" s="445" t="str">
        <f t="shared" si="2"/>
        <v/>
      </c>
      <c r="I15" s="445" t="str">
        <f t="shared" si="2"/>
        <v/>
      </c>
      <c r="J15" s="445" t="str">
        <f t="shared" si="2"/>
        <v/>
      </c>
      <c r="K15" s="445" t="str">
        <f t="shared" si="2"/>
        <v/>
      </c>
      <c r="L15" s="445" t="str">
        <f t="shared" si="2"/>
        <v/>
      </c>
      <c r="M15" s="326" t="str">
        <f t="shared" si="2"/>
        <v/>
      </c>
      <c r="N15" s="327" t="str">
        <f t="shared" si="2"/>
        <v/>
      </c>
    </row>
    <row r="16" spans="1:14" ht="13.5" customHeight="1">
      <c r="A16" s="248" t="s">
        <v>130</v>
      </c>
      <c r="B16" s="249"/>
      <c r="C16" s="250"/>
      <c r="D16" s="250"/>
      <c r="E16" s="250"/>
      <c r="F16" s="250"/>
      <c r="G16" s="250"/>
      <c r="H16" s="250"/>
      <c r="I16" s="250"/>
      <c r="J16" s="250"/>
      <c r="K16" s="250"/>
      <c r="L16" s="250"/>
      <c r="M16" s="251"/>
      <c r="N16" s="320" t="str">
        <f>IFERROR(SUM(AVERAGE(B16:M16)),"")</f>
        <v/>
      </c>
    </row>
    <row r="17" spans="1:14" ht="13.5" customHeight="1">
      <c r="A17" s="252" t="s">
        <v>131</v>
      </c>
      <c r="B17" s="253"/>
      <c r="C17" s="254"/>
      <c r="D17" s="254"/>
      <c r="E17" s="254"/>
      <c r="F17" s="254"/>
      <c r="G17" s="254"/>
      <c r="H17" s="254"/>
      <c r="I17" s="254"/>
      <c r="J17" s="254"/>
      <c r="K17" s="255"/>
      <c r="L17" s="254"/>
      <c r="M17" s="257"/>
      <c r="N17" s="321" t="str">
        <f>IFERROR(SUM(AVERAGE(B17:M17)),"")</f>
        <v/>
      </c>
    </row>
    <row r="18" spans="1:14" ht="13.5" customHeight="1" thickBot="1">
      <c r="A18" s="259" t="s">
        <v>132</v>
      </c>
      <c r="B18" s="446" t="str">
        <f>IFERROR(IF(ROUND(1-B17/B16,4)&gt;=1,IF(B17*1000=0,ROUND(1-B17/B16,4),0.9999),ROUND(1-B17/B16,4)),"")</f>
        <v/>
      </c>
      <c r="C18" s="323" t="str">
        <f t="shared" ref="C18:M18" si="3">IFERROR(IF(ROUND(1-C17/C16,4)&gt;=1,IF(C17*1000=0,ROUND(1-C17/C16,4),0.9999),ROUND(1-C17/C16,4)),"")</f>
        <v/>
      </c>
      <c r="D18" s="323" t="str">
        <f t="shared" si="3"/>
        <v/>
      </c>
      <c r="E18" s="323" t="str">
        <f t="shared" si="3"/>
        <v/>
      </c>
      <c r="F18" s="323" t="str">
        <f t="shared" si="3"/>
        <v/>
      </c>
      <c r="G18" s="323" t="str">
        <f t="shared" si="3"/>
        <v/>
      </c>
      <c r="H18" s="323" t="str">
        <f t="shared" si="3"/>
        <v/>
      </c>
      <c r="I18" s="323" t="str">
        <f t="shared" si="3"/>
        <v/>
      </c>
      <c r="J18" s="323" t="str">
        <f t="shared" si="3"/>
        <v/>
      </c>
      <c r="K18" s="323" t="str">
        <f t="shared" si="3"/>
        <v/>
      </c>
      <c r="L18" s="323" t="str">
        <f t="shared" si="3"/>
        <v/>
      </c>
      <c r="M18" s="324" t="str">
        <f t="shared" si="3"/>
        <v/>
      </c>
      <c r="N18" s="322" t="str">
        <f>IFERROR(IF(ROUND(1-N17/N16,4)&gt;=1,IF(N17*1000=0,ROUND(1-N17/N16,4),0.9999),ROUND(1-N17/N16,4)),"")</f>
        <v/>
      </c>
    </row>
    <row r="19" spans="1:14" ht="13.5" customHeight="1">
      <c r="A19" s="242"/>
      <c r="B19" s="242"/>
      <c r="C19" s="260"/>
      <c r="D19" s="242"/>
      <c r="E19" s="242"/>
      <c r="F19" s="242"/>
      <c r="G19" s="242"/>
      <c r="H19" s="242"/>
      <c r="I19" s="242"/>
      <c r="J19" s="242"/>
      <c r="K19" s="242"/>
      <c r="L19" s="242"/>
      <c r="M19" s="242"/>
      <c r="N19" s="242"/>
    </row>
    <row r="20" spans="1:14" ht="13.5" customHeight="1" thickBot="1">
      <c r="A20" s="242" t="s">
        <v>134</v>
      </c>
      <c r="B20" s="242"/>
      <c r="C20" s="261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</row>
    <row r="21" spans="1:14" ht="13.5" customHeight="1" thickBot="1">
      <c r="A21" s="243"/>
      <c r="B21" s="244" t="s">
        <v>114</v>
      </c>
      <c r="C21" s="245" t="s">
        <v>115</v>
      </c>
      <c r="D21" s="245" t="s">
        <v>116</v>
      </c>
      <c r="E21" s="245" t="s">
        <v>117</v>
      </c>
      <c r="F21" s="245" t="s">
        <v>118</v>
      </c>
      <c r="G21" s="245" t="s">
        <v>119</v>
      </c>
      <c r="H21" s="245" t="s">
        <v>120</v>
      </c>
      <c r="I21" s="245" t="s">
        <v>121</v>
      </c>
      <c r="J21" s="245" t="s">
        <v>122</v>
      </c>
      <c r="K21" s="245" t="s">
        <v>123</v>
      </c>
      <c r="L21" s="245" t="s">
        <v>124</v>
      </c>
      <c r="M21" s="246" t="s">
        <v>125</v>
      </c>
      <c r="N21" s="247" t="s">
        <v>126</v>
      </c>
    </row>
    <row r="22" spans="1:14" ht="13.5" customHeight="1">
      <c r="A22" s="248" t="s">
        <v>127</v>
      </c>
      <c r="B22" s="249"/>
      <c r="C22" s="250"/>
      <c r="D22" s="250"/>
      <c r="E22" s="250"/>
      <c r="F22" s="250"/>
      <c r="G22" s="250"/>
      <c r="H22" s="250"/>
      <c r="I22" s="250"/>
      <c r="J22" s="250"/>
      <c r="K22" s="250"/>
      <c r="L22" s="250"/>
      <c r="M22" s="251"/>
      <c r="N22" s="320" t="str">
        <f>IFERROR(SUM(AVERAGE(B22:M22)),"")</f>
        <v/>
      </c>
    </row>
    <row r="23" spans="1:14" ht="13.5" customHeight="1">
      <c r="A23" s="252" t="s">
        <v>128</v>
      </c>
      <c r="B23" s="253"/>
      <c r="C23" s="254"/>
      <c r="D23" s="254"/>
      <c r="E23" s="254"/>
      <c r="F23" s="255"/>
      <c r="G23" s="254"/>
      <c r="H23" s="254"/>
      <c r="I23" s="256"/>
      <c r="J23" s="254"/>
      <c r="K23" s="255"/>
      <c r="L23" s="254"/>
      <c r="M23" s="257"/>
      <c r="N23" s="321" t="str">
        <f>IFERROR(SUM(AVERAGE(B23:M23)),"")</f>
        <v/>
      </c>
    </row>
    <row r="24" spans="1:14" ht="13.5" customHeight="1" thickBot="1">
      <c r="A24" s="258" t="s">
        <v>129</v>
      </c>
      <c r="B24" s="444" t="str">
        <f>IFERROR(IF(ROUND(1-B23/B22,4)&gt;=1,IF(B23*1000=0,ROUND(1-B23/B22,4),0.9999),ROUND(1-B23/B22,4)),"")</f>
        <v/>
      </c>
      <c r="C24" s="445" t="str">
        <f t="shared" ref="C24:N24" si="4">IFERROR(IF(ROUND(1-C23/C22,4)&gt;=1,IF(C23*1000=0,ROUND(1-C23/C22,4),0.9999),ROUND(1-C23/C22,4)),"")</f>
        <v/>
      </c>
      <c r="D24" s="445" t="str">
        <f t="shared" si="4"/>
        <v/>
      </c>
      <c r="E24" s="445" t="str">
        <f t="shared" si="4"/>
        <v/>
      </c>
      <c r="F24" s="445" t="str">
        <f t="shared" si="4"/>
        <v/>
      </c>
      <c r="G24" s="445" t="str">
        <f t="shared" si="4"/>
        <v/>
      </c>
      <c r="H24" s="445" t="str">
        <f t="shared" si="4"/>
        <v/>
      </c>
      <c r="I24" s="445" t="str">
        <f t="shared" si="4"/>
        <v/>
      </c>
      <c r="J24" s="445" t="str">
        <f t="shared" si="4"/>
        <v/>
      </c>
      <c r="K24" s="445" t="str">
        <f t="shared" si="4"/>
        <v/>
      </c>
      <c r="L24" s="445" t="str">
        <f t="shared" si="4"/>
        <v/>
      </c>
      <c r="M24" s="326" t="str">
        <f t="shared" si="4"/>
        <v/>
      </c>
      <c r="N24" s="327" t="str">
        <f t="shared" si="4"/>
        <v/>
      </c>
    </row>
    <row r="25" spans="1:14" ht="13.5" customHeight="1">
      <c r="A25" s="248" t="s">
        <v>130</v>
      </c>
      <c r="B25" s="249"/>
      <c r="C25" s="250"/>
      <c r="D25" s="250"/>
      <c r="E25" s="250"/>
      <c r="F25" s="250"/>
      <c r="G25" s="250"/>
      <c r="H25" s="250"/>
      <c r="I25" s="250"/>
      <c r="J25" s="250"/>
      <c r="K25" s="250"/>
      <c r="L25" s="250"/>
      <c r="M25" s="251"/>
      <c r="N25" s="320" t="str">
        <f>IFERROR(SUM(AVERAGE(B25:M25)),"")</f>
        <v/>
      </c>
    </row>
    <row r="26" spans="1:14" ht="13.5" customHeight="1">
      <c r="A26" s="252" t="s">
        <v>131</v>
      </c>
      <c r="B26" s="253"/>
      <c r="C26" s="254"/>
      <c r="D26" s="254"/>
      <c r="E26" s="254"/>
      <c r="F26" s="254"/>
      <c r="G26" s="254"/>
      <c r="H26" s="254"/>
      <c r="I26" s="254"/>
      <c r="J26" s="254"/>
      <c r="K26" s="255"/>
      <c r="L26" s="254"/>
      <c r="M26" s="257"/>
      <c r="N26" s="321" t="str">
        <f>IFERROR(SUM(AVERAGE(B26:M26)),"")</f>
        <v/>
      </c>
    </row>
    <row r="27" spans="1:14" ht="13.5" customHeight="1" thickBot="1">
      <c r="A27" s="325" t="s">
        <v>132</v>
      </c>
      <c r="B27" s="446" t="str">
        <f>IFERROR(IF(ROUND(1-B26/B25,4)&gt;=1,IF(B26*1000=0,ROUND(1-B26/B25,4),0.9999),ROUND(1-B26/B25,4)),"")</f>
        <v/>
      </c>
      <c r="C27" s="323" t="str">
        <f t="shared" ref="C27:N27" si="5">IFERROR(IF(ROUND(1-C26/C25,4)&gt;=1,IF(C26*1000=0,ROUND(1-C26/C25,4),0.9999),ROUND(1-C26/C25,4)),"")</f>
        <v/>
      </c>
      <c r="D27" s="323" t="str">
        <f t="shared" si="5"/>
        <v/>
      </c>
      <c r="E27" s="323" t="str">
        <f t="shared" si="5"/>
        <v/>
      </c>
      <c r="F27" s="323" t="str">
        <f t="shared" si="5"/>
        <v/>
      </c>
      <c r="G27" s="323" t="str">
        <f t="shared" si="5"/>
        <v/>
      </c>
      <c r="H27" s="323" t="str">
        <f t="shared" si="5"/>
        <v/>
      </c>
      <c r="I27" s="323" t="str">
        <f t="shared" si="5"/>
        <v/>
      </c>
      <c r="J27" s="323" t="str">
        <f t="shared" si="5"/>
        <v/>
      </c>
      <c r="K27" s="323" t="str">
        <f t="shared" si="5"/>
        <v/>
      </c>
      <c r="L27" s="323" t="str">
        <f t="shared" si="5"/>
        <v/>
      </c>
      <c r="M27" s="324" t="str">
        <f t="shared" si="5"/>
        <v/>
      </c>
      <c r="N27" s="322" t="str">
        <f t="shared" si="5"/>
        <v/>
      </c>
    </row>
    <row r="28" spans="1:14" ht="13.5" customHeight="1">
      <c r="A28" s="242"/>
      <c r="B28" s="242"/>
      <c r="C28" s="260"/>
      <c r="D28" s="242"/>
      <c r="E28" s="242"/>
      <c r="F28" s="242"/>
      <c r="G28" s="242"/>
      <c r="H28" s="242"/>
      <c r="I28" s="242"/>
      <c r="J28" s="242"/>
      <c r="K28" s="242"/>
      <c r="L28" s="242"/>
      <c r="M28" s="242"/>
      <c r="N28" s="242"/>
    </row>
    <row r="29" spans="1:14" ht="13.5" customHeight="1" thickBot="1">
      <c r="A29" s="242" t="s">
        <v>135</v>
      </c>
      <c r="B29" s="242"/>
      <c r="C29" s="261"/>
      <c r="D29" s="242"/>
      <c r="E29" s="242"/>
      <c r="F29" s="242"/>
      <c r="G29" s="242"/>
      <c r="H29" s="242"/>
      <c r="I29" s="242"/>
      <c r="J29" s="242"/>
      <c r="K29" s="242"/>
      <c r="L29" s="242"/>
      <c r="M29" s="242"/>
      <c r="N29" s="242"/>
    </row>
    <row r="30" spans="1:14" ht="13.5" customHeight="1" thickBot="1">
      <c r="A30" s="243"/>
      <c r="B30" s="244" t="s">
        <v>114</v>
      </c>
      <c r="C30" s="245" t="s">
        <v>115</v>
      </c>
      <c r="D30" s="245" t="s">
        <v>116</v>
      </c>
      <c r="E30" s="245" t="s">
        <v>117</v>
      </c>
      <c r="F30" s="245" t="s">
        <v>118</v>
      </c>
      <c r="G30" s="245" t="s">
        <v>119</v>
      </c>
      <c r="H30" s="245" t="s">
        <v>120</v>
      </c>
      <c r="I30" s="245" t="s">
        <v>121</v>
      </c>
      <c r="J30" s="245" t="s">
        <v>122</v>
      </c>
      <c r="K30" s="245" t="s">
        <v>123</v>
      </c>
      <c r="L30" s="245" t="s">
        <v>124</v>
      </c>
      <c r="M30" s="246" t="s">
        <v>125</v>
      </c>
      <c r="N30" s="247" t="s">
        <v>126</v>
      </c>
    </row>
    <row r="31" spans="1:14" ht="13.5" customHeight="1">
      <c r="A31" s="248" t="s">
        <v>127</v>
      </c>
      <c r="B31" s="249"/>
      <c r="C31" s="250"/>
      <c r="D31" s="250"/>
      <c r="E31" s="250"/>
      <c r="F31" s="250"/>
      <c r="G31" s="250"/>
      <c r="H31" s="250"/>
      <c r="I31" s="250"/>
      <c r="J31" s="250"/>
      <c r="K31" s="250"/>
      <c r="L31" s="250"/>
      <c r="M31" s="251"/>
      <c r="N31" s="320" t="str">
        <f>IFERROR(SUM(AVERAGE(B31:M31)),"")</f>
        <v/>
      </c>
    </row>
    <row r="32" spans="1:14" ht="13.5" customHeight="1">
      <c r="A32" s="252" t="s">
        <v>128</v>
      </c>
      <c r="B32" s="253"/>
      <c r="C32" s="254"/>
      <c r="D32" s="254"/>
      <c r="E32" s="254"/>
      <c r="F32" s="255"/>
      <c r="G32" s="254"/>
      <c r="H32" s="254"/>
      <c r="I32" s="256"/>
      <c r="J32" s="254"/>
      <c r="K32" s="255"/>
      <c r="L32" s="254"/>
      <c r="M32" s="257"/>
      <c r="N32" s="321" t="str">
        <f>IFERROR(SUM(AVERAGE(B32:M32)),"")</f>
        <v/>
      </c>
    </row>
    <row r="33" spans="1:14" ht="13.5" customHeight="1" thickBot="1">
      <c r="A33" s="258" t="s">
        <v>129</v>
      </c>
      <c r="B33" s="444" t="str">
        <f>IFERROR(IF(ROUND(1-B32/B31,4)&gt;=1,IF(B32*1000=0,ROUND(1-B32/B31,4),0.9999),ROUND(1-B32/B31,4)),"")</f>
        <v/>
      </c>
      <c r="C33" s="445" t="str">
        <f t="shared" ref="C33:N33" si="6">IFERROR(IF(ROUND(1-C32/C31,4)&gt;=1,IF(C32*1000=0,ROUND(1-C32/C31,4),0.9999),ROUND(1-C32/C31,4)),"")</f>
        <v/>
      </c>
      <c r="D33" s="445" t="str">
        <f t="shared" si="6"/>
        <v/>
      </c>
      <c r="E33" s="445" t="str">
        <f t="shared" si="6"/>
        <v/>
      </c>
      <c r="F33" s="445" t="str">
        <f t="shared" si="6"/>
        <v/>
      </c>
      <c r="G33" s="445" t="str">
        <f t="shared" si="6"/>
        <v/>
      </c>
      <c r="H33" s="445" t="str">
        <f t="shared" si="6"/>
        <v/>
      </c>
      <c r="I33" s="445" t="str">
        <f t="shared" si="6"/>
        <v/>
      </c>
      <c r="J33" s="445" t="str">
        <f t="shared" si="6"/>
        <v/>
      </c>
      <c r="K33" s="445" t="str">
        <f t="shared" si="6"/>
        <v/>
      </c>
      <c r="L33" s="445" t="str">
        <f t="shared" si="6"/>
        <v/>
      </c>
      <c r="M33" s="326" t="str">
        <f t="shared" si="6"/>
        <v/>
      </c>
      <c r="N33" s="327" t="str">
        <f t="shared" si="6"/>
        <v/>
      </c>
    </row>
    <row r="34" spans="1:14" ht="13.5" customHeight="1">
      <c r="A34" s="248" t="s">
        <v>130</v>
      </c>
      <c r="B34" s="249"/>
      <c r="C34" s="250"/>
      <c r="D34" s="250"/>
      <c r="E34" s="250"/>
      <c r="F34" s="250"/>
      <c r="G34" s="250"/>
      <c r="H34" s="250"/>
      <c r="I34" s="250"/>
      <c r="J34" s="250"/>
      <c r="K34" s="250"/>
      <c r="L34" s="250"/>
      <c r="M34" s="251"/>
      <c r="N34" s="320" t="str">
        <f>IFERROR(SUM(AVERAGE(B34:M34)),"")</f>
        <v/>
      </c>
    </row>
    <row r="35" spans="1:14" ht="13.5" customHeight="1">
      <c r="A35" s="252" t="s">
        <v>131</v>
      </c>
      <c r="B35" s="253"/>
      <c r="C35" s="254"/>
      <c r="D35" s="254"/>
      <c r="E35" s="254"/>
      <c r="F35" s="254"/>
      <c r="G35" s="254"/>
      <c r="H35" s="254"/>
      <c r="I35" s="254"/>
      <c r="J35" s="254"/>
      <c r="K35" s="255"/>
      <c r="L35" s="254"/>
      <c r="M35" s="257"/>
      <c r="N35" s="321" t="str">
        <f>IFERROR(SUM(AVERAGE(B35:M35)),"")</f>
        <v/>
      </c>
    </row>
    <row r="36" spans="1:14" ht="13.5" customHeight="1" thickBot="1">
      <c r="A36" s="259" t="s">
        <v>132</v>
      </c>
      <c r="B36" s="446" t="str">
        <f>IFERROR(IF(ROUND(1-B35/B34,4)&gt;=1,IF(B36*1000=0,ROUND(1-B35/B34,4),0.9999),ROUND(1-B35/B34,4)),"")</f>
        <v/>
      </c>
      <c r="C36" s="323" t="str">
        <f t="shared" ref="C36:N36" si="7">IFERROR(IF(ROUND(1-C35/C34,4)&gt;=1,IF(C36*1000=0,ROUND(1-C35/C34,4),0.9999),ROUND(1-C35/C34,4)),"")</f>
        <v/>
      </c>
      <c r="D36" s="323" t="str">
        <f t="shared" si="7"/>
        <v/>
      </c>
      <c r="E36" s="323" t="str">
        <f t="shared" si="7"/>
        <v/>
      </c>
      <c r="F36" s="323" t="str">
        <f t="shared" si="7"/>
        <v/>
      </c>
      <c r="G36" s="323" t="str">
        <f t="shared" si="7"/>
        <v/>
      </c>
      <c r="H36" s="323" t="str">
        <f t="shared" si="7"/>
        <v/>
      </c>
      <c r="I36" s="323" t="str">
        <f t="shared" si="7"/>
        <v/>
      </c>
      <c r="J36" s="323" t="str">
        <f t="shared" si="7"/>
        <v/>
      </c>
      <c r="K36" s="323" t="str">
        <f t="shared" si="7"/>
        <v/>
      </c>
      <c r="L36" s="323" t="str">
        <f t="shared" si="7"/>
        <v/>
      </c>
      <c r="M36" s="324" t="str">
        <f t="shared" si="7"/>
        <v/>
      </c>
      <c r="N36" s="322" t="str">
        <f t="shared" si="7"/>
        <v/>
      </c>
    </row>
    <row r="37" spans="1:14" ht="13.5" customHeight="1">
      <c r="A37" s="242"/>
      <c r="B37" s="242"/>
      <c r="C37" s="242"/>
      <c r="D37" s="242"/>
      <c r="E37" s="242"/>
      <c r="F37" s="242"/>
      <c r="G37" s="242"/>
      <c r="H37" s="242"/>
      <c r="I37" s="262"/>
      <c r="J37" s="262"/>
      <c r="K37" s="242"/>
      <c r="L37" s="242"/>
      <c r="M37" s="242"/>
      <c r="N37" s="242"/>
    </row>
    <row r="38" spans="1:14" ht="13.5" customHeight="1" thickBot="1">
      <c r="A38" s="242" t="s">
        <v>136</v>
      </c>
      <c r="B38" s="242"/>
      <c r="C38" s="261"/>
      <c r="D38" s="242"/>
      <c r="E38" s="242"/>
      <c r="F38" s="242"/>
      <c r="G38" s="242"/>
      <c r="H38" s="242"/>
      <c r="I38" s="262"/>
      <c r="J38" s="262"/>
      <c r="K38" s="262"/>
      <c r="L38" s="242"/>
      <c r="M38" s="242"/>
      <c r="N38" s="242"/>
    </row>
    <row r="39" spans="1:14" ht="13.5" customHeight="1" thickBot="1">
      <c r="A39" s="243"/>
      <c r="B39" s="244" t="s">
        <v>114</v>
      </c>
      <c r="C39" s="245" t="s">
        <v>115</v>
      </c>
      <c r="D39" s="245" t="s">
        <v>116</v>
      </c>
      <c r="E39" s="245" t="s">
        <v>117</v>
      </c>
      <c r="F39" s="245" t="s">
        <v>118</v>
      </c>
      <c r="G39" s="245" t="s">
        <v>119</v>
      </c>
      <c r="H39" s="245" t="s">
        <v>120</v>
      </c>
      <c r="I39" s="245" t="s">
        <v>121</v>
      </c>
      <c r="J39" s="245" t="s">
        <v>122</v>
      </c>
      <c r="K39" s="245" t="s">
        <v>123</v>
      </c>
      <c r="L39" s="245" t="s">
        <v>124</v>
      </c>
      <c r="M39" s="246" t="s">
        <v>125</v>
      </c>
      <c r="N39" s="247" t="s">
        <v>126</v>
      </c>
    </row>
    <row r="40" spans="1:14" ht="13.5" customHeight="1">
      <c r="A40" s="248" t="s">
        <v>127</v>
      </c>
      <c r="B40" s="249"/>
      <c r="C40" s="250"/>
      <c r="D40" s="250"/>
      <c r="E40" s="250"/>
      <c r="F40" s="250"/>
      <c r="G40" s="250"/>
      <c r="H40" s="250"/>
      <c r="I40" s="250"/>
      <c r="J40" s="250"/>
      <c r="K40" s="250"/>
      <c r="L40" s="250"/>
      <c r="M40" s="251"/>
      <c r="N40" s="320" t="str">
        <f>IFERROR(SUM(AVERAGE(B40:M40)),"")</f>
        <v/>
      </c>
    </row>
    <row r="41" spans="1:14" ht="13.5" customHeight="1">
      <c r="A41" s="252" t="s">
        <v>128</v>
      </c>
      <c r="B41" s="253"/>
      <c r="C41" s="254"/>
      <c r="D41" s="254"/>
      <c r="E41" s="254"/>
      <c r="F41" s="255"/>
      <c r="G41" s="254"/>
      <c r="H41" s="254"/>
      <c r="I41" s="256"/>
      <c r="J41" s="254"/>
      <c r="K41" s="255"/>
      <c r="L41" s="254"/>
      <c r="M41" s="257"/>
      <c r="N41" s="321" t="str">
        <f>IFERROR(SUM(AVERAGE(B41:M41)),"")</f>
        <v/>
      </c>
    </row>
    <row r="42" spans="1:14" ht="13.5" customHeight="1" thickBot="1">
      <c r="A42" s="258" t="s">
        <v>129</v>
      </c>
      <c r="B42" s="444" t="str">
        <f>IFERROR(IF(ROUND(1-B41/B40,4)&gt;=1,IF(B41*1000=0,ROUND(1-B41/B40,4),0.9999),ROUND(1-B41/B40,4)),"")</f>
        <v/>
      </c>
      <c r="C42" s="445" t="str">
        <f t="shared" ref="C42:N42" si="8">IFERROR(IF(ROUND(1-C41/C40,4)&gt;=1,IF(C41*1000=0,ROUND(1-C41/C40,4),0.9999),ROUND(1-C41/C40,4)),"")</f>
        <v/>
      </c>
      <c r="D42" s="445" t="str">
        <f t="shared" si="8"/>
        <v/>
      </c>
      <c r="E42" s="445" t="str">
        <f t="shared" si="8"/>
        <v/>
      </c>
      <c r="F42" s="445" t="str">
        <f t="shared" si="8"/>
        <v/>
      </c>
      <c r="G42" s="445" t="str">
        <f t="shared" si="8"/>
        <v/>
      </c>
      <c r="H42" s="445" t="str">
        <f t="shared" si="8"/>
        <v/>
      </c>
      <c r="I42" s="445" t="str">
        <f t="shared" si="8"/>
        <v/>
      </c>
      <c r="J42" s="445" t="str">
        <f t="shared" si="8"/>
        <v/>
      </c>
      <c r="K42" s="445" t="str">
        <f t="shared" si="8"/>
        <v/>
      </c>
      <c r="L42" s="445" t="str">
        <f t="shared" si="8"/>
        <v/>
      </c>
      <c r="M42" s="326" t="str">
        <f t="shared" si="8"/>
        <v/>
      </c>
      <c r="N42" s="327" t="str">
        <f t="shared" si="8"/>
        <v/>
      </c>
    </row>
    <row r="43" spans="1:14" ht="13.5" customHeight="1">
      <c r="A43" s="248" t="s">
        <v>130</v>
      </c>
      <c r="B43" s="249"/>
      <c r="C43" s="250"/>
      <c r="D43" s="250"/>
      <c r="E43" s="250"/>
      <c r="F43" s="250"/>
      <c r="G43" s="250"/>
      <c r="H43" s="250"/>
      <c r="I43" s="250"/>
      <c r="J43" s="250"/>
      <c r="K43" s="250"/>
      <c r="L43" s="250"/>
      <c r="M43" s="251"/>
      <c r="N43" s="443" t="str">
        <f>IFERROR(SUM(AVERAGE(B43:M43)),"")</f>
        <v/>
      </c>
    </row>
    <row r="44" spans="1:14" ht="13.5" customHeight="1">
      <c r="A44" s="252" t="s">
        <v>131</v>
      </c>
      <c r="B44" s="253"/>
      <c r="C44" s="254"/>
      <c r="D44" s="254"/>
      <c r="E44" s="254"/>
      <c r="F44" s="254"/>
      <c r="G44" s="254"/>
      <c r="H44" s="254"/>
      <c r="I44" s="254"/>
      <c r="J44" s="254"/>
      <c r="K44" s="255"/>
      <c r="L44" s="254"/>
      <c r="M44" s="257"/>
      <c r="N44" s="321" t="str">
        <f>IFERROR(SUM(AVERAGE(B44:M44)),"")</f>
        <v/>
      </c>
    </row>
    <row r="45" spans="1:14" ht="13.5" customHeight="1" thickBot="1">
      <c r="A45" s="259" t="s">
        <v>132</v>
      </c>
      <c r="B45" s="446" t="str">
        <f>IFERROR(IF(ROUND(1-B44/B43,4)&gt;=1,IF(B44*1000=0,ROUND(1-B44/B43,4),0.9999),ROUND(1-B44/B43,4)),"")</f>
        <v/>
      </c>
      <c r="C45" s="323" t="str">
        <f t="shared" ref="C45:N45" si="9">IFERROR(IF(ROUND(1-C44/C43,4)&gt;=1,IF(C44*1000=0,ROUND(1-C44/C43,4),0.9999),ROUND(1-C44/C43,4)),"")</f>
        <v/>
      </c>
      <c r="D45" s="323" t="str">
        <f t="shared" si="9"/>
        <v/>
      </c>
      <c r="E45" s="323" t="str">
        <f t="shared" si="9"/>
        <v/>
      </c>
      <c r="F45" s="323" t="str">
        <f t="shared" si="9"/>
        <v/>
      </c>
      <c r="G45" s="323" t="str">
        <f t="shared" si="9"/>
        <v/>
      </c>
      <c r="H45" s="323" t="str">
        <f t="shared" si="9"/>
        <v/>
      </c>
      <c r="I45" s="323" t="str">
        <f t="shared" si="9"/>
        <v/>
      </c>
      <c r="J45" s="323" t="str">
        <f t="shared" si="9"/>
        <v/>
      </c>
      <c r="K45" s="323" t="str">
        <f t="shared" si="9"/>
        <v/>
      </c>
      <c r="L45" s="323" t="str">
        <f t="shared" si="9"/>
        <v/>
      </c>
      <c r="M45" s="324" t="str">
        <f t="shared" si="9"/>
        <v/>
      </c>
      <c r="N45" s="322" t="str">
        <f t="shared" si="9"/>
        <v/>
      </c>
    </row>
    <row r="46" spans="1:14" ht="13.5" customHeight="1">
      <c r="A46" s="242"/>
      <c r="B46" s="242"/>
      <c r="C46" s="242"/>
      <c r="D46" s="242"/>
      <c r="E46" s="242"/>
      <c r="F46" s="242"/>
      <c r="G46" s="242"/>
      <c r="H46" s="242"/>
      <c r="I46" s="242"/>
      <c r="J46" s="242"/>
      <c r="K46" s="242"/>
      <c r="L46" s="242"/>
      <c r="M46" s="242"/>
      <c r="N46" s="242"/>
    </row>
    <row r="47" spans="1:14" ht="13.5" customHeight="1" thickBot="1">
      <c r="A47" s="242" t="s">
        <v>137</v>
      </c>
      <c r="B47" s="242"/>
      <c r="C47" s="261"/>
      <c r="D47" s="242"/>
      <c r="E47" s="242"/>
      <c r="F47" s="242"/>
      <c r="G47" s="242"/>
      <c r="H47" s="242"/>
      <c r="I47" s="242"/>
      <c r="J47" s="242"/>
      <c r="K47" s="242"/>
      <c r="L47" s="242"/>
      <c r="M47" s="242"/>
      <c r="N47" s="242"/>
    </row>
    <row r="48" spans="1:14" ht="13.5" customHeight="1" thickBot="1">
      <c r="A48" s="243"/>
      <c r="B48" s="244" t="s">
        <v>114</v>
      </c>
      <c r="C48" s="245" t="s">
        <v>115</v>
      </c>
      <c r="D48" s="245" t="s">
        <v>116</v>
      </c>
      <c r="E48" s="245" t="s">
        <v>117</v>
      </c>
      <c r="F48" s="245" t="s">
        <v>118</v>
      </c>
      <c r="G48" s="245" t="s">
        <v>119</v>
      </c>
      <c r="H48" s="245" t="s">
        <v>120</v>
      </c>
      <c r="I48" s="245" t="s">
        <v>121</v>
      </c>
      <c r="J48" s="245" t="s">
        <v>122</v>
      </c>
      <c r="K48" s="245" t="s">
        <v>123</v>
      </c>
      <c r="L48" s="245" t="s">
        <v>124</v>
      </c>
      <c r="M48" s="246" t="s">
        <v>125</v>
      </c>
      <c r="N48" s="247" t="s">
        <v>126</v>
      </c>
    </row>
    <row r="49" spans="1:14" ht="13.5" customHeight="1">
      <c r="A49" s="248" t="s">
        <v>127</v>
      </c>
      <c r="B49" s="249"/>
      <c r="C49" s="250"/>
      <c r="D49" s="250"/>
      <c r="E49" s="250"/>
      <c r="F49" s="250"/>
      <c r="G49" s="250"/>
      <c r="H49" s="250"/>
      <c r="I49" s="250"/>
      <c r="J49" s="250"/>
      <c r="K49" s="250"/>
      <c r="L49" s="250"/>
      <c r="M49" s="251"/>
      <c r="N49" s="320" t="str">
        <f>IFERROR(SUM(AVERAGE(B49:M49)),"")</f>
        <v/>
      </c>
    </row>
    <row r="50" spans="1:14" ht="13.5" customHeight="1">
      <c r="A50" s="252" t="s">
        <v>138</v>
      </c>
      <c r="B50" s="253"/>
      <c r="C50" s="254"/>
      <c r="D50" s="254"/>
      <c r="E50" s="254"/>
      <c r="F50" s="254"/>
      <c r="G50" s="254"/>
      <c r="H50" s="254"/>
      <c r="I50" s="254"/>
      <c r="J50" s="254"/>
      <c r="K50" s="254"/>
      <c r="L50" s="254"/>
      <c r="M50" s="257"/>
      <c r="N50" s="321" t="str">
        <f>IFERROR(SUM(AVERAGE(B50:M50)),"")</f>
        <v/>
      </c>
    </row>
    <row r="51" spans="1:14" ht="13.5" customHeight="1" thickBot="1">
      <c r="A51" s="263" t="s">
        <v>129</v>
      </c>
      <c r="B51" s="444" t="str">
        <f>IFERROR(IF(ROUND(1-B50/B49,4)&gt;=1,IF(B50*1000=0,ROUND(1-B50/B49,4),0.9999),ROUND(1-B50/B49,4)),"")</f>
        <v/>
      </c>
      <c r="C51" s="445" t="str">
        <f t="shared" ref="C51:N51" si="10">IFERROR(IF(ROUND(1-C50/C49,4)&gt;=1,IF(C50*1000=0,ROUND(1-C50/C49,4),0.9999),ROUND(1-C50/C49,4)),"")</f>
        <v/>
      </c>
      <c r="D51" s="445" t="str">
        <f t="shared" si="10"/>
        <v/>
      </c>
      <c r="E51" s="445" t="str">
        <f t="shared" si="10"/>
        <v/>
      </c>
      <c r="F51" s="445" t="str">
        <f t="shared" si="10"/>
        <v/>
      </c>
      <c r="G51" s="445" t="str">
        <f t="shared" si="10"/>
        <v/>
      </c>
      <c r="H51" s="445" t="str">
        <f t="shared" si="10"/>
        <v/>
      </c>
      <c r="I51" s="445" t="str">
        <f t="shared" si="10"/>
        <v/>
      </c>
      <c r="J51" s="445" t="str">
        <f t="shared" si="10"/>
        <v/>
      </c>
      <c r="K51" s="445" t="str">
        <f t="shared" si="10"/>
        <v/>
      </c>
      <c r="L51" s="445" t="str">
        <f t="shared" si="10"/>
        <v/>
      </c>
      <c r="M51" s="326" t="str">
        <f t="shared" si="10"/>
        <v/>
      </c>
      <c r="N51" s="327" t="str">
        <f t="shared" si="10"/>
        <v/>
      </c>
    </row>
    <row r="52" spans="1:14" ht="13.5" customHeight="1">
      <c r="A52" s="242"/>
      <c r="B52" s="242"/>
      <c r="C52" s="242"/>
      <c r="D52" s="242"/>
      <c r="E52" s="242"/>
      <c r="F52" s="242"/>
      <c r="G52" s="242"/>
      <c r="H52" s="242"/>
      <c r="I52" s="242"/>
      <c r="J52" s="242"/>
      <c r="K52" s="242"/>
      <c r="L52" s="242"/>
      <c r="M52" s="242"/>
      <c r="N52" s="242"/>
    </row>
    <row r="53" spans="1:14" ht="13.5" customHeight="1" thickBot="1">
      <c r="A53" s="242" t="s">
        <v>139</v>
      </c>
      <c r="B53" s="242"/>
      <c r="C53" s="242"/>
      <c r="D53" s="242"/>
      <c r="E53" s="242"/>
      <c r="F53" s="242"/>
      <c r="G53" s="242"/>
      <c r="H53" s="242"/>
      <c r="I53" s="242"/>
      <c r="J53" s="242"/>
      <c r="K53" s="242"/>
      <c r="L53" s="242"/>
      <c r="M53" s="242"/>
      <c r="N53" s="242"/>
    </row>
    <row r="54" spans="1:14" ht="13.5" customHeight="1" thickBot="1">
      <c r="A54" s="243"/>
      <c r="B54" s="244" t="s">
        <v>114</v>
      </c>
      <c r="C54" s="245" t="s">
        <v>115</v>
      </c>
      <c r="D54" s="245" t="s">
        <v>116</v>
      </c>
      <c r="E54" s="245" t="s">
        <v>117</v>
      </c>
      <c r="F54" s="245" t="s">
        <v>118</v>
      </c>
      <c r="G54" s="245" t="s">
        <v>119</v>
      </c>
      <c r="H54" s="245" t="s">
        <v>120</v>
      </c>
      <c r="I54" s="245" t="s">
        <v>121</v>
      </c>
      <c r="J54" s="245" t="s">
        <v>122</v>
      </c>
      <c r="K54" s="245" t="s">
        <v>123</v>
      </c>
      <c r="L54" s="245" t="s">
        <v>124</v>
      </c>
      <c r="M54" s="246" t="s">
        <v>125</v>
      </c>
      <c r="N54" s="247" t="s">
        <v>126</v>
      </c>
    </row>
    <row r="55" spans="1:14" ht="13.5" customHeight="1">
      <c r="A55" s="248" t="s">
        <v>127</v>
      </c>
      <c r="B55" s="249"/>
      <c r="C55" s="250"/>
      <c r="D55" s="250"/>
      <c r="E55" s="250"/>
      <c r="F55" s="250"/>
      <c r="G55" s="250"/>
      <c r="H55" s="250"/>
      <c r="I55" s="250"/>
      <c r="J55" s="250"/>
      <c r="K55" s="250"/>
      <c r="L55" s="250"/>
      <c r="M55" s="251"/>
      <c r="N55" s="320" t="str">
        <f>IFERROR(SUM(AVERAGE(B55:M55)),"")</f>
        <v/>
      </c>
    </row>
    <row r="56" spans="1:14" ht="13.5" customHeight="1">
      <c r="A56" s="252" t="s">
        <v>138</v>
      </c>
      <c r="B56" s="253"/>
      <c r="C56" s="254"/>
      <c r="D56" s="254"/>
      <c r="E56" s="254"/>
      <c r="F56" s="254"/>
      <c r="G56" s="254"/>
      <c r="H56" s="254"/>
      <c r="I56" s="254"/>
      <c r="J56" s="254"/>
      <c r="K56" s="254"/>
      <c r="L56" s="254"/>
      <c r="M56" s="257"/>
      <c r="N56" s="321" t="str">
        <f>IFERROR(SUM(AVERAGE(B56:M56)),"")</f>
        <v/>
      </c>
    </row>
    <row r="57" spans="1:14" ht="13.5" customHeight="1" thickBot="1">
      <c r="A57" s="263" t="s">
        <v>129</v>
      </c>
      <c r="B57" s="444" t="str">
        <f>IFERROR(IF(ROUND(1-B56/B55,4)&gt;=1,IF(B56*1000=0,ROUND(1-B56/B55,4),0.9999),ROUND(1-B56/B55,4)),"")</f>
        <v/>
      </c>
      <c r="C57" s="445" t="str">
        <f t="shared" ref="C57:N57" si="11">IFERROR(IF(ROUND(1-C56/C55,4)&gt;=1,IF(C56*1000=0,ROUND(1-C56/C55,4),0.9999),ROUND(1-C56/C55,4)),"")</f>
        <v/>
      </c>
      <c r="D57" s="445" t="str">
        <f t="shared" si="11"/>
        <v/>
      </c>
      <c r="E57" s="445" t="str">
        <f t="shared" si="11"/>
        <v/>
      </c>
      <c r="F57" s="445" t="str">
        <f t="shared" si="11"/>
        <v/>
      </c>
      <c r="G57" s="445" t="str">
        <f t="shared" si="11"/>
        <v/>
      </c>
      <c r="H57" s="445" t="str">
        <f t="shared" si="11"/>
        <v/>
      </c>
      <c r="I57" s="445" t="str">
        <f t="shared" si="11"/>
        <v/>
      </c>
      <c r="J57" s="445" t="str">
        <f t="shared" si="11"/>
        <v/>
      </c>
      <c r="K57" s="445" t="str">
        <f t="shared" si="11"/>
        <v/>
      </c>
      <c r="L57" s="445" t="str">
        <f t="shared" si="11"/>
        <v/>
      </c>
      <c r="M57" s="326" t="str">
        <f t="shared" si="11"/>
        <v/>
      </c>
      <c r="N57" s="327" t="str">
        <f t="shared" si="11"/>
        <v/>
      </c>
    </row>
    <row r="58" spans="1:14" ht="13.5" customHeight="1">
      <c r="A58" s="242"/>
      <c r="B58" s="242"/>
      <c r="C58" s="242"/>
      <c r="D58" s="242"/>
      <c r="E58" s="242"/>
      <c r="F58" s="242"/>
      <c r="G58" s="242"/>
      <c r="H58" s="242"/>
      <c r="I58" s="242"/>
      <c r="J58" s="242"/>
      <c r="K58" s="242"/>
      <c r="L58" s="242"/>
      <c r="M58" s="242"/>
      <c r="N58" s="242"/>
    </row>
    <row r="59" spans="1:14" ht="13.5" customHeight="1" thickBot="1">
      <c r="A59" s="242" t="s">
        <v>140</v>
      </c>
      <c r="B59" s="242"/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</row>
    <row r="60" spans="1:14" ht="13.5" customHeight="1" thickBot="1">
      <c r="A60" s="243"/>
      <c r="B60" s="244" t="s">
        <v>114</v>
      </c>
      <c r="C60" s="245" t="s">
        <v>115</v>
      </c>
      <c r="D60" s="245" t="s">
        <v>116</v>
      </c>
      <c r="E60" s="245" t="s">
        <v>117</v>
      </c>
      <c r="F60" s="245" t="s">
        <v>118</v>
      </c>
      <c r="G60" s="245" t="s">
        <v>119</v>
      </c>
      <c r="H60" s="245" t="s">
        <v>120</v>
      </c>
      <c r="I60" s="245" t="s">
        <v>121</v>
      </c>
      <c r="J60" s="245" t="s">
        <v>122</v>
      </c>
      <c r="K60" s="245" t="s">
        <v>123</v>
      </c>
      <c r="L60" s="245" t="s">
        <v>124</v>
      </c>
      <c r="M60" s="246" t="s">
        <v>125</v>
      </c>
      <c r="N60" s="247" t="s">
        <v>126</v>
      </c>
    </row>
    <row r="61" spans="1:14" ht="13.5" customHeight="1">
      <c r="A61" s="248" t="s">
        <v>127</v>
      </c>
      <c r="B61" s="328">
        <f>B49+B55</f>
        <v>0</v>
      </c>
      <c r="C61" s="329">
        <f t="shared" ref="B61:M62" si="12">C49+C55</f>
        <v>0</v>
      </c>
      <c r="D61" s="329">
        <f t="shared" si="12"/>
        <v>0</v>
      </c>
      <c r="E61" s="329">
        <f t="shared" si="12"/>
        <v>0</v>
      </c>
      <c r="F61" s="329">
        <f t="shared" si="12"/>
        <v>0</v>
      </c>
      <c r="G61" s="329">
        <f t="shared" si="12"/>
        <v>0</v>
      </c>
      <c r="H61" s="329">
        <f t="shared" si="12"/>
        <v>0</v>
      </c>
      <c r="I61" s="329">
        <f t="shared" si="12"/>
        <v>0</v>
      </c>
      <c r="J61" s="329">
        <f t="shared" si="12"/>
        <v>0</v>
      </c>
      <c r="K61" s="329">
        <f t="shared" si="12"/>
        <v>0</v>
      </c>
      <c r="L61" s="329">
        <f t="shared" si="12"/>
        <v>0</v>
      </c>
      <c r="M61" s="329">
        <f t="shared" si="12"/>
        <v>0</v>
      </c>
      <c r="N61" s="320">
        <f>SUM(AVERAGE(B61:M61))</f>
        <v>0</v>
      </c>
    </row>
    <row r="62" spans="1:14" ht="13.5" customHeight="1">
      <c r="A62" s="252" t="s">
        <v>138</v>
      </c>
      <c r="B62" s="330">
        <f t="shared" si="12"/>
        <v>0</v>
      </c>
      <c r="C62" s="331">
        <f t="shared" si="12"/>
        <v>0</v>
      </c>
      <c r="D62" s="331">
        <f t="shared" si="12"/>
        <v>0</v>
      </c>
      <c r="E62" s="331">
        <f t="shared" si="12"/>
        <v>0</v>
      </c>
      <c r="F62" s="331">
        <f t="shared" si="12"/>
        <v>0</v>
      </c>
      <c r="G62" s="331">
        <f t="shared" si="12"/>
        <v>0</v>
      </c>
      <c r="H62" s="331">
        <f t="shared" si="12"/>
        <v>0</v>
      </c>
      <c r="I62" s="331">
        <f t="shared" si="12"/>
        <v>0</v>
      </c>
      <c r="J62" s="331">
        <f>J50+J56</f>
        <v>0</v>
      </c>
      <c r="K62" s="331">
        <f t="shared" si="12"/>
        <v>0</v>
      </c>
      <c r="L62" s="331">
        <f t="shared" si="12"/>
        <v>0</v>
      </c>
      <c r="M62" s="331">
        <f t="shared" si="12"/>
        <v>0</v>
      </c>
      <c r="N62" s="321">
        <f>SUM(AVERAGE(B62:M62))</f>
        <v>0</v>
      </c>
    </row>
    <row r="63" spans="1:14" ht="13.5" customHeight="1" thickBot="1">
      <c r="A63" s="263" t="s">
        <v>129</v>
      </c>
      <c r="B63" s="444" t="str">
        <f>IFERROR(IF(ROUND(1-B62/B61,4)&gt;=1,IF(B62*1000=0,ROUND(1-B62/B61,4),0.9999),ROUND(1-B62/B61,4)),"")</f>
        <v/>
      </c>
      <c r="C63" s="445" t="str">
        <f t="shared" ref="C63:N63" si="13">IFERROR(IF(ROUND(1-C62/C61,4)&gt;=1,IF(C62*1000=0,ROUND(1-C62/C61,4),0.9999),ROUND(1-C62/C61,4)),"")</f>
        <v/>
      </c>
      <c r="D63" s="445" t="str">
        <f t="shared" si="13"/>
        <v/>
      </c>
      <c r="E63" s="445" t="str">
        <f t="shared" si="13"/>
        <v/>
      </c>
      <c r="F63" s="445" t="str">
        <f t="shared" si="13"/>
        <v/>
      </c>
      <c r="G63" s="445" t="str">
        <f t="shared" si="13"/>
        <v/>
      </c>
      <c r="H63" s="445" t="str">
        <f t="shared" si="13"/>
        <v/>
      </c>
      <c r="I63" s="445" t="str">
        <f t="shared" si="13"/>
        <v/>
      </c>
      <c r="J63" s="445" t="str">
        <f t="shared" si="13"/>
        <v/>
      </c>
      <c r="K63" s="445" t="str">
        <f t="shared" si="13"/>
        <v/>
      </c>
      <c r="L63" s="445" t="str">
        <f t="shared" si="13"/>
        <v/>
      </c>
      <c r="M63" s="326" t="str">
        <f t="shared" si="13"/>
        <v/>
      </c>
      <c r="N63" s="327" t="str">
        <f t="shared" si="13"/>
        <v/>
      </c>
    </row>
  </sheetData>
  <phoneticPr fontId="2"/>
  <pageMargins left="0.7" right="0.7" top="0.75" bottom="0.75" header="0.3" footer="0.3"/>
  <pageSetup paperSize="9" scale="67" fitToHeight="0" orientation="portrait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R11"/>
  <sheetViews>
    <sheetView zoomScaleNormal="100" workbookViewId="0"/>
  </sheetViews>
  <sheetFormatPr defaultRowHeight="13.5"/>
  <sheetData>
    <row r="1" spans="1:18" ht="24">
      <c r="A1" s="264" t="str">
        <f>R1&amp;"期客先不良件数"</f>
        <v>1期客先不良件数</v>
      </c>
      <c r="B1" s="264"/>
      <c r="C1" s="242"/>
      <c r="D1" s="265"/>
      <c r="E1" s="265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R1" s="386">
        <v>1</v>
      </c>
    </row>
    <row r="2" spans="1:18" ht="14.25" thickBot="1">
      <c r="A2" s="242"/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66" t="s">
        <v>141</v>
      </c>
      <c r="P2" s="242"/>
    </row>
    <row r="3" spans="1:18" ht="14.25" thickBot="1">
      <c r="A3" s="267"/>
      <c r="B3" s="268" t="str">
        <f>R1-2&amp;"期平均"</f>
        <v>-1期平均</v>
      </c>
      <c r="C3" s="268" t="str">
        <f>R1-1&amp;"期平均"</f>
        <v>0期平均</v>
      </c>
      <c r="D3" s="269" t="s">
        <v>142</v>
      </c>
      <c r="E3" s="270" t="s">
        <v>143</v>
      </c>
      <c r="F3" s="270" t="s">
        <v>144</v>
      </c>
      <c r="G3" s="270" t="s">
        <v>145</v>
      </c>
      <c r="H3" s="270" t="s">
        <v>146</v>
      </c>
      <c r="I3" s="270" t="s">
        <v>147</v>
      </c>
      <c r="J3" s="270" t="s">
        <v>148</v>
      </c>
      <c r="K3" s="270" t="s">
        <v>149</v>
      </c>
      <c r="L3" s="270" t="s">
        <v>150</v>
      </c>
      <c r="M3" s="270" t="s">
        <v>151</v>
      </c>
      <c r="N3" s="270" t="s">
        <v>152</v>
      </c>
      <c r="O3" s="271" t="s">
        <v>153</v>
      </c>
      <c r="P3" s="268" t="str">
        <f>R1&amp;"期累計"</f>
        <v>1期累計</v>
      </c>
    </row>
    <row r="4" spans="1:18">
      <c r="A4" s="272" t="s">
        <v>154</v>
      </c>
      <c r="B4" s="273"/>
      <c r="C4" s="273"/>
      <c r="D4" s="274"/>
      <c r="E4" s="275"/>
      <c r="F4" s="275"/>
      <c r="G4" s="275"/>
      <c r="H4" s="275"/>
      <c r="I4" s="275"/>
      <c r="J4" s="276"/>
      <c r="K4" s="275"/>
      <c r="L4" s="369"/>
      <c r="M4" s="369"/>
      <c r="N4" s="369"/>
      <c r="O4" s="370"/>
      <c r="P4" s="371">
        <f>SUM(D4:O4)</f>
        <v>0</v>
      </c>
    </row>
    <row r="5" spans="1:18" ht="14.25" thickBot="1">
      <c r="A5" s="272" t="s">
        <v>155</v>
      </c>
      <c r="B5" s="277"/>
      <c r="C5" s="278"/>
      <c r="D5" s="279"/>
      <c r="E5" s="280"/>
      <c r="F5" s="280"/>
      <c r="G5" s="319"/>
      <c r="H5" s="280"/>
      <c r="I5" s="280"/>
      <c r="J5" s="281"/>
      <c r="K5" s="280"/>
      <c r="L5" s="372"/>
      <c r="M5" s="372"/>
      <c r="N5" s="373"/>
      <c r="O5" s="374"/>
      <c r="P5" s="375">
        <f>SUM(D5:O5)</f>
        <v>0</v>
      </c>
    </row>
    <row r="6" spans="1:18" ht="15" thickTop="1" thickBot="1">
      <c r="A6" s="282" t="s">
        <v>156</v>
      </c>
      <c r="B6" s="376">
        <f>SUM(B4:B5)</f>
        <v>0</v>
      </c>
      <c r="C6" s="376">
        <f t="shared" ref="C6:O6" si="0">SUM(C4:C5)</f>
        <v>0</v>
      </c>
      <c r="D6" s="377">
        <f t="shared" si="0"/>
        <v>0</v>
      </c>
      <c r="E6" s="378">
        <f t="shared" si="0"/>
        <v>0</v>
      </c>
      <c r="F6" s="378">
        <f t="shared" si="0"/>
        <v>0</v>
      </c>
      <c r="G6" s="378">
        <f t="shared" si="0"/>
        <v>0</v>
      </c>
      <c r="H6" s="378">
        <f t="shared" si="0"/>
        <v>0</v>
      </c>
      <c r="I6" s="378">
        <f t="shared" si="0"/>
        <v>0</v>
      </c>
      <c r="J6" s="378">
        <f t="shared" si="0"/>
        <v>0</v>
      </c>
      <c r="K6" s="378">
        <f t="shared" si="0"/>
        <v>0</v>
      </c>
      <c r="L6" s="378">
        <f t="shared" si="0"/>
        <v>0</v>
      </c>
      <c r="M6" s="378">
        <f t="shared" si="0"/>
        <v>0</v>
      </c>
      <c r="N6" s="378">
        <f t="shared" si="0"/>
        <v>0</v>
      </c>
      <c r="O6" s="379">
        <f t="shared" si="0"/>
        <v>0</v>
      </c>
      <c r="P6" s="376">
        <f>SUM(P4:P5)</f>
        <v>0</v>
      </c>
    </row>
    <row r="7" spans="1:18">
      <c r="A7" s="283" t="s">
        <v>157</v>
      </c>
      <c r="B7" s="284"/>
      <c r="C7" s="284"/>
      <c r="D7" s="285"/>
      <c r="E7" s="286"/>
      <c r="F7" s="286"/>
      <c r="G7" s="287"/>
      <c r="H7" s="286"/>
      <c r="I7" s="286"/>
      <c r="J7" s="286"/>
      <c r="K7" s="286"/>
      <c r="L7" s="380"/>
      <c r="M7" s="381"/>
      <c r="N7" s="380"/>
      <c r="O7" s="382"/>
      <c r="P7" s="371">
        <f>SUM(D7:O7)</f>
        <v>0</v>
      </c>
    </row>
    <row r="8" spans="1:18" ht="14.25" thickBot="1">
      <c r="A8" s="288" t="s">
        <v>158</v>
      </c>
      <c r="B8" s="277"/>
      <c r="C8" s="277"/>
      <c r="D8" s="279"/>
      <c r="E8" s="280"/>
      <c r="F8" s="280"/>
      <c r="G8" s="280"/>
      <c r="H8" s="280"/>
      <c r="I8" s="280"/>
      <c r="J8" s="281"/>
      <c r="K8" s="280"/>
      <c r="L8" s="372"/>
      <c r="M8" s="372"/>
      <c r="N8" s="372"/>
      <c r="O8" s="374"/>
      <c r="P8" s="383">
        <f>SUM(D8:O8)</f>
        <v>0</v>
      </c>
    </row>
    <row r="9" spans="1:18" ht="14.25" thickBot="1">
      <c r="A9" s="289" t="s">
        <v>159</v>
      </c>
      <c r="B9" s="368"/>
      <c r="C9" s="368"/>
      <c r="D9" s="384"/>
      <c r="E9" s="385"/>
      <c r="F9" s="385"/>
      <c r="G9" s="385"/>
      <c r="H9" s="385"/>
      <c r="I9" s="385"/>
      <c r="J9" s="385"/>
      <c r="K9" s="385"/>
      <c r="L9" s="385"/>
      <c r="M9" s="385"/>
      <c r="N9" s="385"/>
      <c r="O9" s="385"/>
      <c r="P9" s="368">
        <f>SUM(D9:O9)</f>
        <v>0</v>
      </c>
    </row>
    <row r="10" spans="1:18">
      <c r="A10" s="290"/>
      <c r="B10" s="291"/>
      <c r="C10" s="291"/>
      <c r="D10" s="292"/>
      <c r="E10" s="292"/>
      <c r="F10" s="292"/>
      <c r="G10" s="292"/>
      <c r="H10" s="292"/>
      <c r="I10" s="292"/>
      <c r="J10" s="290"/>
      <c r="K10" s="292"/>
      <c r="L10" s="292"/>
      <c r="M10" s="292"/>
      <c r="N10" s="292"/>
      <c r="O10" s="242"/>
      <c r="P10" s="242"/>
    </row>
    <row r="11" spans="1:18" ht="6.75" customHeight="1"/>
  </sheetData>
  <phoneticPr fontId="2"/>
  <pageMargins left="0.7" right="0.7" top="0.75" bottom="0.75" header="0.3" footer="0.3"/>
  <pageSetup paperSize="9" scale="9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pane ySplit="1" topLeftCell="A2" activePane="bottomLeft" state="frozen"/>
      <selection pane="bottomLeft"/>
    </sheetView>
  </sheetViews>
  <sheetFormatPr defaultRowHeight="13.5"/>
  <cols>
    <col min="1" max="1" width="9.5" style="458" bestFit="1" customWidth="1"/>
    <col min="2" max="2" width="45" style="458" bestFit="1" customWidth="1"/>
    <col min="3" max="3" width="28.25" style="458" bestFit="1" customWidth="1"/>
    <col min="4" max="4" width="22.75" style="458" bestFit="1" customWidth="1"/>
    <col min="5" max="5" width="9.5" style="458" bestFit="1" customWidth="1"/>
    <col min="6" max="6" width="15" style="458" bestFit="1" customWidth="1"/>
    <col min="7" max="7" width="11.625" style="458" bestFit="1" customWidth="1"/>
    <col min="8" max="8" width="15" style="458" bestFit="1" customWidth="1"/>
    <col min="9" max="9" width="12.75" style="458" bestFit="1" customWidth="1"/>
    <col min="10" max="10" width="13.125" style="458" customWidth="1"/>
    <col min="11" max="11" width="10.75" style="458" customWidth="1"/>
    <col min="12" max="12" width="13.875" style="458" bestFit="1" customWidth="1"/>
    <col min="13" max="13" width="5.875" style="458" customWidth="1"/>
    <col min="14" max="14" width="10.5" style="458" bestFit="1" customWidth="1"/>
    <col min="15" max="15" width="12.25" style="458" customWidth="1"/>
    <col min="16" max="17" width="15.5" style="459" bestFit="1" customWidth="1"/>
    <col min="18" max="18" width="9.5" style="458" bestFit="1" customWidth="1"/>
    <col min="19" max="19" width="10.5" style="458" bestFit="1" customWidth="1"/>
    <col min="20" max="16384" width="9" style="458"/>
  </cols>
  <sheetData>
    <row r="1" spans="1:18" ht="24">
      <c r="A1" s="468" t="s">
        <v>213</v>
      </c>
      <c r="B1" s="467"/>
      <c r="C1" s="465"/>
      <c r="D1" s="466"/>
      <c r="E1" s="466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4"/>
    </row>
    <row r="2" spans="1:18">
      <c r="A2" s="458" t="s">
        <v>211</v>
      </c>
      <c r="B2" s="458" t="s">
        <v>210</v>
      </c>
      <c r="C2" s="458" t="s">
        <v>209</v>
      </c>
      <c r="D2" s="458" t="s">
        <v>208</v>
      </c>
      <c r="E2" s="458" t="s">
        <v>207</v>
      </c>
      <c r="F2" s="463" t="s">
        <v>206</v>
      </c>
      <c r="G2" s="458" t="s">
        <v>205</v>
      </c>
      <c r="H2" s="458" t="s">
        <v>204</v>
      </c>
      <c r="I2" s="458" t="s">
        <v>203</v>
      </c>
      <c r="J2" s="458" t="s">
        <v>202</v>
      </c>
      <c r="K2" s="458" t="s">
        <v>201</v>
      </c>
      <c r="L2" s="458" t="s">
        <v>200</v>
      </c>
      <c r="M2" s="462" t="s">
        <v>199</v>
      </c>
      <c r="N2" s="458" t="s">
        <v>198</v>
      </c>
      <c r="O2" s="461" t="s">
        <v>197</v>
      </c>
      <c r="P2" s="460" t="s">
        <v>196</v>
      </c>
      <c r="Q2" s="460" t="s">
        <v>195</v>
      </c>
      <c r="R2" s="458" t="s">
        <v>194</v>
      </c>
    </row>
  </sheetData>
  <phoneticPr fontId="2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5</vt:i4>
      </vt:variant>
    </vt:vector>
  </HeadingPairs>
  <TitlesOfParts>
    <vt:vector size="12" baseType="lpstr">
      <vt:lpstr>品質評価集計表</vt:lpstr>
      <vt:lpstr>不良品管理表</vt:lpstr>
      <vt:lpstr>不良内訳（社内起因）</vt:lpstr>
      <vt:lpstr>不良内訳（協力会社起因）</vt:lpstr>
      <vt:lpstr>計算シート</vt:lpstr>
      <vt:lpstr>客先不良件数</vt:lpstr>
      <vt:lpstr>材料歩留表</vt:lpstr>
      <vt:lpstr>客先不良件数!Print_Area</vt:lpstr>
      <vt:lpstr>品質評価集計表!Print_Area</vt:lpstr>
      <vt:lpstr>'不良内訳（協力会社起因）'!Print_Area</vt:lpstr>
      <vt:lpstr>'不良内訳（社内起因）'!Print_Area</vt:lpstr>
      <vt:lpstr>不良品管理表!Print_Area</vt:lpstr>
    </vt:vector>
  </TitlesOfParts>
  <Company>品質保証部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品質保証部</dc:creator>
  <cp:lastModifiedBy>藤田　貴視</cp:lastModifiedBy>
  <cp:lastPrinted>2019-10-15T01:48:28Z</cp:lastPrinted>
  <dcterms:created xsi:type="dcterms:W3CDTF">2001-07-05T08:20:53Z</dcterms:created>
  <dcterms:modified xsi:type="dcterms:W3CDTF">2019-10-15T02:01:21Z</dcterms:modified>
</cp:coreProperties>
</file>