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https://d.docs.live.net/e231ca99f5b3f71f/work/专项工作/部门工作/2020-2024年预算编制/招商产业2020预算——数字化/"/>
    </mc:Choice>
  </mc:AlternateContent>
  <xr:revisionPtr revIDLastSave="300" documentId="11_C7CDAA3314ECFF726629598F650EE1B37F3297E9" xr6:coauthVersionLast="45" xr6:coauthVersionMax="45" xr10:uidLastSave="{EF09C46F-A211-4AC9-BB7B-AD1852D87C6F}"/>
  <bookViews>
    <workbookView xWindow="28680" yWindow="-120" windowWidth="29040" windowHeight="16440" activeTab="1" xr2:uid="{00000000-000D-0000-FFFF-FFFF00000000}"/>
  </bookViews>
  <sheets>
    <sheet name="数字化办公设备购置预算汇总表" sheetId="1" r:id="rId1"/>
    <sheet name="信息化建设项目年度预算表" sheetId="2" r:id="rId2"/>
    <sheet name="信息化运维项目年度预算表" sheetId="3"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7" i="2" l="1"/>
  <c r="L17" i="2"/>
  <c r="L16" i="2"/>
  <c r="L15" i="2"/>
  <c r="L13" i="2"/>
  <c r="L12" i="2"/>
  <c r="R17" i="2"/>
  <c r="N11" i="2"/>
  <c r="N13" i="2"/>
  <c r="N12" i="2"/>
  <c r="N14" i="2"/>
  <c r="N16" i="2"/>
  <c r="N15" i="2"/>
  <c r="N8" i="2"/>
  <c r="N9" i="2"/>
  <c r="N10" i="2"/>
  <c r="N7" i="2"/>
  <c r="I15" i="3"/>
  <c r="I14" i="3"/>
  <c r="I12" i="3"/>
  <c r="I11" i="3"/>
  <c r="I10" i="3"/>
  <c r="I8" i="3"/>
  <c r="I7" i="3"/>
  <c r="N15" i="3"/>
  <c r="N14" i="3"/>
  <c r="N12" i="3"/>
  <c r="N11" i="3"/>
  <c r="N10" i="3"/>
  <c r="N8" i="3"/>
  <c r="N7" i="3"/>
  <c r="D5" i="1"/>
  <c r="E5" i="1"/>
  <c r="E4" i="1"/>
  <c r="D6" i="1"/>
  <c r="D4" i="1"/>
  <c r="D13" i="1"/>
  <c r="D12" i="1"/>
  <c r="H10" i="1"/>
  <c r="F10" i="1"/>
  <c r="H5" i="1"/>
  <c r="H6" i="1"/>
  <c r="H4" i="1"/>
  <c r="F5" i="1"/>
  <c r="F6" i="1"/>
  <c r="F4" i="1"/>
  <c r="N16" i="3"/>
  <c r="N20" i="2"/>
  <c r="N19" i="2"/>
  <c r="N18" i="2"/>
</calcChain>
</file>

<file path=xl/sharedStrings.xml><?xml version="1.0" encoding="utf-8"?>
<sst xmlns="http://schemas.openxmlformats.org/spreadsheetml/2006/main" count="497" uniqueCount="230">
  <si>
    <t>序号</t>
  </si>
  <si>
    <t>预算科目</t>
  </si>
  <si>
    <t>2019年预算投资额</t>
  </si>
  <si>
    <t>填报单位</t>
  </si>
  <si>
    <t>预算</t>
  </si>
  <si>
    <t>预计完成</t>
  </si>
  <si>
    <t>数量</t>
  </si>
  <si>
    <t>平均单价</t>
  </si>
  <si>
    <t>预算金额</t>
  </si>
  <si>
    <t>——</t>
  </si>
  <si>
    <t>栏次</t>
  </si>
  <si>
    <t>1</t>
  </si>
  <si>
    <t>2</t>
  </si>
  <si>
    <t>3</t>
  </si>
  <si>
    <t>4</t>
  </si>
  <si>
    <t>5</t>
  </si>
  <si>
    <t>6</t>
  </si>
  <si>
    <t>7</t>
  </si>
  <si>
    <t>合计</t>
  </si>
  <si>
    <t>个人台式电脑</t>
  </si>
  <si>
    <t>手提电脑</t>
  </si>
  <si>
    <t>正版软件</t>
  </si>
  <si>
    <t>打印机</t>
  </si>
  <si>
    <t>移动手持设备</t>
  </si>
  <si>
    <t>其他</t>
  </si>
  <si>
    <t/>
  </si>
  <si>
    <t>项目概况</t>
  </si>
  <si>
    <t>投资主体</t>
  </si>
  <si>
    <t>供应商名称</t>
  </si>
  <si>
    <t>项目总预算/询价</t>
  </si>
  <si>
    <t>备注</t>
  </si>
  <si>
    <t>项目名称</t>
  </si>
  <si>
    <t>项目内容或需求</t>
  </si>
  <si>
    <t>立项依据或支撑</t>
  </si>
  <si>
    <t>项目服务组织范围</t>
  </si>
  <si>
    <t>起始时间</t>
  </si>
  <si>
    <t>完成时间</t>
  </si>
  <si>
    <t>是否纳入规划</t>
  </si>
  <si>
    <t>项目计划总投资</t>
  </si>
  <si>
    <t>其中：</t>
  </si>
  <si>
    <t>咨询费</t>
  </si>
  <si>
    <t>软件购置费</t>
  </si>
  <si>
    <t>硬件购置费</t>
  </si>
  <si>
    <t>实施开发费</t>
  </si>
  <si>
    <t>培训费</t>
  </si>
  <si>
    <t>8</t>
  </si>
  <si>
    <t>9</t>
  </si>
  <si>
    <t>10</t>
  </si>
  <si>
    <t>11</t>
  </si>
  <si>
    <t>12</t>
  </si>
  <si>
    <t>13</t>
  </si>
  <si>
    <t>14</t>
  </si>
  <si>
    <t>15</t>
  </si>
  <si>
    <t>16</t>
  </si>
  <si>
    <t>17</t>
  </si>
  <si>
    <t>18</t>
  </si>
  <si>
    <t>19</t>
  </si>
  <si>
    <t>20</t>
  </si>
  <si>
    <t>21</t>
  </si>
  <si>
    <t>一、在建项目</t>
  </si>
  <si>
    <t>二、已立项或已有项目支撑</t>
  </si>
  <si>
    <t>三、未立项或没有项目支撑</t>
  </si>
  <si>
    <t>智慧园区（二期）项目建设</t>
  </si>
  <si>
    <t>所有园区均可复用</t>
  </si>
  <si>
    <t>1.中软国际
2.深圳左邻永佳科技有限公司
3.优客工场
4.中博科技
5.远景科技</t>
  </si>
  <si>
    <t>招商产业</t>
  </si>
  <si>
    <t>产业通（二期）项目建设</t>
  </si>
  <si>
    <t>1.好租
2.火石科技
3.鲸准科技</t>
  </si>
  <si>
    <t>截至2019年末
累计支付</t>
  </si>
  <si>
    <t xml:space="preserve">累计支付 </t>
  </si>
  <si>
    <t>项目服务_x000D_
组织范围</t>
  </si>
  <si>
    <t>报价</t>
  </si>
  <si>
    <t>租赁费</t>
  </si>
  <si>
    <t>物业管理费</t>
  </si>
  <si>
    <t>通信费</t>
  </si>
  <si>
    <t>水费</t>
  </si>
  <si>
    <t>电费</t>
  </si>
  <si>
    <t>制冷费</t>
  </si>
  <si>
    <t>外包服务费</t>
  </si>
  <si>
    <t>维修维护费</t>
  </si>
  <si>
    <t>22</t>
  </si>
  <si>
    <t>23</t>
  </si>
  <si>
    <t>24</t>
  </si>
  <si>
    <t>小招通服务器租赁协议</t>
  </si>
  <si>
    <t>双创领导小组会议纪要
（2018年第4次）</t>
  </si>
  <si>
    <t>招商创库</t>
  </si>
  <si>
    <t>招商局蛇口工业区控股股份有限公司</t>
  </si>
  <si>
    <t>招商天翼云</t>
  </si>
  <si>
    <t>？</t>
  </si>
  <si>
    <t>蛇口智慧园区平台运营、维护</t>
  </si>
  <si>
    <t>蛇口智慧园区平台已经上线，承载招商产业的运营服务的线上转化、政企服务大厅的线上服务以及增值服务和创新服务。</t>
  </si>
  <si>
    <r>
      <rPr>
        <sz val="11"/>
        <color indexed="8"/>
        <rFont val="宋体"/>
        <family val="3"/>
        <charset val="134"/>
      </rPr>
      <t>招商产业2019</t>
    </r>
    <r>
      <rPr>
        <sz val="11"/>
        <color indexed="8"/>
        <rFont val="宋体"/>
        <family val="3"/>
        <charset val="134"/>
      </rPr>
      <t>年第</t>
    </r>
    <r>
      <rPr>
        <sz val="11"/>
        <color indexed="8"/>
        <rFont val="宋体"/>
        <family val="3"/>
        <charset val="134"/>
      </rPr>
      <t>22</t>
    </r>
    <r>
      <rPr>
        <sz val="11"/>
        <color indexed="8"/>
        <rFont val="宋体"/>
        <family val="3"/>
        <charset val="134"/>
      </rPr>
      <t>次公司签报</t>
    </r>
  </si>
  <si>
    <t>深圳市易联联盟科技有限公司</t>
  </si>
  <si>
    <t>产园微信公众号
（打包招商产业公众号）</t>
  </si>
  <si>
    <t>招商蛇口产业园区板块的官方微信平台运营维护</t>
  </si>
  <si>
    <t>项目已签约营运维护两年，运营效果良好，受到公司及市场的认可。</t>
  </si>
  <si>
    <t>产业园区事业部</t>
  </si>
  <si>
    <t>是</t>
  </si>
  <si>
    <t>蛇口消息报社（拟）</t>
  </si>
  <si>
    <t>截止9月底已付12.25万，预计2019年共付24.5万。
总62.25万包含2019年第四季度服务费12.25万</t>
  </si>
  <si>
    <t>招商创库自媒体代运营</t>
  </si>
  <si>
    <t>招商创库日常采编，包括招商创库品牌宣传、行业资讯、活动回顾等</t>
  </si>
  <si>
    <t>招商创库作为招商蛇口旗下创新孵化空间，品牌需要线上宣传</t>
  </si>
  <si>
    <t>深圳市易联联盟科技有限公司、蛇口消息报社</t>
  </si>
  <si>
    <t>产业通（二期）服务器租赁协议</t>
  </si>
  <si>
    <t>智慧园区（二期）服务器租赁协议</t>
  </si>
  <si>
    <t>招蛇旗下产业园区</t>
  </si>
  <si>
    <t>招商文化业务中台一期项目</t>
  </si>
  <si>
    <t xml:space="preserve">1.剧场在线选位、门票售票
2. 展览门票销售
3.运动赛事门票销售
4. 场地空间预定管理
4.宣传
5.客户分析管理
6.财务报表自动生成分析
</t>
  </si>
  <si>
    <t>招商文化产业公司</t>
  </si>
  <si>
    <t>招商文化产业公司
或
文化艺术中心</t>
  </si>
  <si>
    <t>1. 北京锋滔会展服务有限公司（库内）
2. 达特康票务网络系统（上海）有限公司（大麦/麦座）</t>
  </si>
  <si>
    <t>招商文化</t>
    <phoneticPr fontId="10" type="noConversion"/>
  </si>
  <si>
    <t>招商文化售票、客户、场地管理系统</t>
    <phoneticPr fontId="10" type="noConversion"/>
  </si>
  <si>
    <t>文化类项目可复用</t>
    <phoneticPr fontId="10" type="noConversion"/>
  </si>
  <si>
    <t>南油W6仓库和数据中心</t>
  </si>
  <si>
    <t>2020.01.01</t>
  </si>
  <si>
    <t>2020.06.30</t>
  </si>
  <si>
    <t>南油集团</t>
    <phoneticPr fontId="10" type="noConversion"/>
  </si>
  <si>
    <t>仓库安全信息化系统</t>
    <phoneticPr fontId="10" type="noConversion"/>
  </si>
  <si>
    <t>招商产业拓展、智能招商需求预算300万；各区域产业通应用需求预算300万。</t>
    <phoneticPr fontId="10" type="noConversion"/>
  </si>
  <si>
    <t>仓库安全信息化系统云服务器、云数据库租赁</t>
    <phoneticPr fontId="10" type="noConversion"/>
  </si>
  <si>
    <t>南油集团</t>
    <phoneticPr fontId="10" type="noConversion"/>
  </si>
  <si>
    <t>深圳市德传技术有限公司</t>
    <phoneticPr fontId="10" type="noConversion"/>
  </si>
  <si>
    <t>深圳市德传技术有限公司</t>
    <phoneticPr fontId="10" type="noConversion"/>
  </si>
  <si>
    <t>其中园区运营管理子系统软件开发费用为200万
智慧能源400万，包括如下内容：
  - 电 100万
  - 风 114万
  - 水 50万
  - 能源使用行为分析 136万
蛇口园区数字模型软件开发费用：100万
5G智慧园区试点应用：200万</t>
    <phoneticPr fontId="10" type="noConversion"/>
  </si>
  <si>
    <t>2020年预算投资额</t>
    <phoneticPr fontId="10" type="noConversion"/>
  </si>
  <si>
    <t>2018年实际</t>
    <phoneticPr fontId="10" type="noConversion"/>
  </si>
  <si>
    <t>2019年</t>
    <phoneticPr fontId="10" type="noConversion"/>
  </si>
  <si>
    <t>视频设备</t>
  </si>
  <si>
    <t>投影仪</t>
  </si>
  <si>
    <t>电话机-中诺</t>
    <phoneticPr fontId="10" type="noConversion"/>
  </si>
  <si>
    <t>电话机-美迪声</t>
  </si>
  <si>
    <t>电话机-美迪声</t>
    <phoneticPr fontId="10" type="noConversion"/>
  </si>
  <si>
    <t>对讲机</t>
  </si>
  <si>
    <t>碎纸机</t>
  </si>
  <si>
    <t>扫描仪</t>
  </si>
  <si>
    <t>空调</t>
  </si>
  <si>
    <t>空调-海尔</t>
    <phoneticPr fontId="10" type="noConversion"/>
  </si>
  <si>
    <t>空调-美的</t>
    <phoneticPr fontId="10" type="noConversion"/>
  </si>
  <si>
    <t>无人机</t>
  </si>
  <si>
    <t>个人办公鼠标、键盘</t>
    <phoneticPr fontId="10" type="noConversion"/>
  </si>
  <si>
    <t>产园本部</t>
    <phoneticPr fontId="10" type="noConversion"/>
  </si>
  <si>
    <t>打印扫描复印多功能一体机</t>
  </si>
  <si>
    <t>A4激光打印机</t>
  </si>
  <si>
    <t>针式打印机</t>
  </si>
  <si>
    <t>企业级无线路由器</t>
  </si>
  <si>
    <t>传真机</t>
    <phoneticPr fontId="10" type="noConversion"/>
  </si>
  <si>
    <t>投影仪</t>
    <phoneticPr fontId="10" type="noConversion"/>
  </si>
  <si>
    <t>打印扫描复印多功能一体机</t>
    <phoneticPr fontId="10" type="noConversion"/>
  </si>
  <si>
    <t>A4激光打印机</t>
    <phoneticPr fontId="10" type="noConversion"/>
  </si>
  <si>
    <t>针式打印机</t>
    <phoneticPr fontId="10" type="noConversion"/>
  </si>
  <si>
    <t>企业级交换机</t>
    <phoneticPr fontId="10" type="noConversion"/>
  </si>
  <si>
    <t>企业级无线路由器</t>
    <phoneticPr fontId="10" type="noConversion"/>
  </si>
  <si>
    <t>招商台湖</t>
    <phoneticPr fontId="10" type="noConversion"/>
  </si>
  <si>
    <t>招商台湖</t>
    <phoneticPr fontId="10" type="noConversion"/>
  </si>
  <si>
    <t>Teambition团队协作软件</t>
  </si>
  <si>
    <t>千图网会员</t>
  </si>
  <si>
    <t>秀米会员</t>
  </si>
  <si>
    <t>易企秀企业会员</t>
  </si>
  <si>
    <t>会声会影</t>
  </si>
  <si>
    <t>昵图网会员</t>
  </si>
  <si>
    <t>电话会议终端</t>
  </si>
  <si>
    <t>碎纸机</t>
    <phoneticPr fontId="10" type="noConversion"/>
  </si>
  <si>
    <t>空调</t>
    <phoneticPr fontId="10" type="noConversion"/>
  </si>
  <si>
    <t>Teambition团队协作软件</t>
    <phoneticPr fontId="10" type="noConversion"/>
  </si>
  <si>
    <t>百度文库会员</t>
    <phoneticPr fontId="10" type="noConversion"/>
  </si>
  <si>
    <t>找到app</t>
    <phoneticPr fontId="10" type="noConversion"/>
  </si>
  <si>
    <t>千图网会员</t>
    <phoneticPr fontId="10" type="noConversion"/>
  </si>
  <si>
    <t>秀米会员</t>
    <phoneticPr fontId="10" type="noConversion"/>
  </si>
  <si>
    <t>易企秀企业会员</t>
    <phoneticPr fontId="10" type="noConversion"/>
  </si>
  <si>
    <t>会声会影</t>
    <phoneticPr fontId="10" type="noConversion"/>
  </si>
  <si>
    <t>昵图网会员</t>
    <phoneticPr fontId="10" type="noConversion"/>
  </si>
  <si>
    <t>豆丁建筑年会员</t>
    <phoneticPr fontId="10" type="noConversion"/>
  </si>
  <si>
    <t>豆丁企业工具年会员</t>
    <phoneticPr fontId="10" type="noConversion"/>
  </si>
  <si>
    <t>电话会议终端</t>
    <phoneticPr fontId="10" type="noConversion"/>
  </si>
  <si>
    <t>招商产业</t>
    <phoneticPr fontId="10" type="noConversion"/>
  </si>
  <si>
    <t>打印机</t>
    <phoneticPr fontId="10" type="noConversion"/>
  </si>
  <si>
    <t>相机</t>
  </si>
  <si>
    <t>录音笔</t>
  </si>
  <si>
    <t>办公区域净水器</t>
  </si>
  <si>
    <t>保险柜</t>
  </si>
  <si>
    <t>防磁柜</t>
  </si>
  <si>
    <t>软件清单（工具类）</t>
  </si>
  <si>
    <t>键盘数据更替</t>
  </si>
  <si>
    <t>移动硬盘</t>
  </si>
  <si>
    <t>A3激光打印机</t>
  </si>
  <si>
    <t>文件柜</t>
  </si>
  <si>
    <t>密集柜</t>
  </si>
  <si>
    <t>扫描机</t>
  </si>
  <si>
    <t>桌牌打印机</t>
  </si>
  <si>
    <t>以服务沉淀数据，以数据触发智慧。
2019年6月经招商城科明确，招商蛇口智慧园区2.0将打造完整的园区运营服务管理体系，同时支持全国产业园区项目扩展复用，实现公司信息系统应用“同一业态、一套系统”，园区业务需统一规划系统应用并完成数据管理工作。
对立与用电数据进行智能分析、节能策略分析及管理指标进行追踪和优化建议,最终实现用能优化。</t>
    <phoneticPr fontId="10" type="noConversion"/>
  </si>
  <si>
    <t>产业通是贯彻公司数字化转型战略方针的一部分，是具备大数据处理能力和数据分析能力的DSS（Decision Support System）系统。主要为产业园区在项目拓展过程中对项目所在城市的产业生态分布、周边经济、人口结构、租金、政府政策等关键指标进行数据分析，从而协助决策者做出合理的判断和决策。同时结合客户资源与项目定位及特点进行数据分析，实现产业招商的基本策略制定，在预招商和全面招商阶段提供数据支撑。</t>
    <phoneticPr fontId="10" type="noConversion"/>
  </si>
  <si>
    <t>1、微信公众号和小程序PORTAL展示（微信公众平台对接、微信端企业门户业务开发、业务展示介绍、其他业务跳转联结、转发量等数据采集和统计）
2、活动管理平台（提供签到、投票、抽奖等基础活动，同时包括每年一定数量的个性化活动）
3、会员管理（会员成长（积分、成长值等）、会员认证）</t>
    <phoneticPr fontId="10" type="noConversion"/>
  </si>
  <si>
    <t>1、电气安全监测管理系统:仓库内从总闸（1级）到各个仓库（2、3级线路）接端处每条线路安装一个检测装置，一旦线路的电流、温度等参数发生异常时，终端探头(如剩余电流互感器、温度传感器等)利用电磁场感应原理、温度变化等对该信息进行采集并输送到监控探测器里，并将报警信息发送到集中控制台、手机微信小程序或短信通知相关责任人。
2、逃生门测距点：仓库内逃生门安装检测系统，一旦租户在逃生通道堆放货物或堵塞逃生门时，激光红外探测仪及时报警并将相应的报警信息传输给网关，发送给德传数字安防云平台同时通过微信小程序或短信形式发送至负责人手机，以便通知相关人员进行处理。</t>
    <phoneticPr fontId="10" type="noConversion"/>
  </si>
  <si>
    <t>构建服务创新企业和项目团队的专业技术平台，小招通承载着云创业平台“门户”的功能，向创新企业和项目团队提供通用性的创新型平台，建设范围属双创示范基地承诺建设内容；依照公司双创建设“脱虚入实，服务于公司主业”的要求，小招通同时规划定位为“招商创库”联合办公空间提供配套线上运营的服务窗口。</t>
    <phoneticPr fontId="10" type="noConversion"/>
  </si>
  <si>
    <t>1、电气安全监测管理系统:仓库内从总闸（1级）到各个仓库（2、3级线路）接端处每条线路安装一个检测装置，一旦线路的电流、温度等参数发生异常时，终端探头(如剩余电流互感器、温度传感器等)利用电磁场感应原理、温度变化等对该信息进行采集并输送到监控探测器里，并将报警信息发送到集中控制台、手机微信小程序或短信通知相关责任人。
2、逃生门测距点：仓库内逃生门安装检测系统，一旦租户在逃生通道堆放货物或堵塞逃生门时，激光红外探测仪及时报警并将相应的报警信息传输给网关，发送给德传数字安防云平台同时通过微信小程序或短信形式发送至负责人手机，以便通知相关人员进行处理。</t>
    <phoneticPr fontId="10" type="noConversion"/>
  </si>
  <si>
    <t>优客工场（北京）创业投资有限公司</t>
    <phoneticPr fontId="10" type="noConversion"/>
  </si>
  <si>
    <t>招商局蛇口工业区控股股份有限公司</t>
    <phoneticPr fontId="10" type="noConversion"/>
  </si>
  <si>
    <t>产业通一期</t>
    <phoneticPr fontId="10" type="noConversion"/>
  </si>
  <si>
    <t>双创领导小组会议纪要
（2018年第4次）</t>
    <phoneticPr fontId="10" type="noConversion"/>
  </si>
  <si>
    <t>深圳市招商创业有限公司</t>
    <phoneticPr fontId="10" type="noConversion"/>
  </si>
  <si>
    <t>产业园区事业部总经理办公会议纪要（2019年第3次）议题三</t>
    <phoneticPr fontId="10" type="noConversion"/>
  </si>
  <si>
    <t>支撑跨区多项目的业务管理模块：系统建设围绕创库产品内部流程管理需要，建设实现系统流程IT支撑配套管理体系。为后台用户提供内部审批流功能，预设多种审批条件及审批流程，支持自定义审批流程。
移动运营APP:支撑运营人员随时随地方便快捷的查看各种智能设备的状态、控制设备开关、切换预设模式等动作，使运营人员更好地管理社区内智能设备，同时在运营过程中辅助能耗的监控降低资源浪费，节约成本。</t>
    <phoneticPr fontId="10" type="noConversion"/>
  </si>
  <si>
    <t>北京雨花石云计算科技股份有限公司</t>
    <phoneticPr fontId="10" type="noConversion"/>
  </si>
  <si>
    <t>以园区运营服务标准体系流程为基础，从营销策划、招商管理、客服管理、增值服务、智能分析与产品优化等五个方面梳理需求，结合事业部拓展业务需要</t>
    <phoneticPr fontId="10" type="noConversion"/>
  </si>
  <si>
    <t>产业园区事业部签报
园区运营签【2018】5号</t>
    <phoneticPr fontId="10" type="noConversion"/>
  </si>
  <si>
    <t>万海大厦B座大堂品质升级改造采购项目</t>
    <phoneticPr fontId="10" type="noConversion"/>
  </si>
  <si>
    <t>招商产业发展有限公司签报
招产业管理签【2019】19号</t>
    <phoneticPr fontId="10" type="noConversion"/>
  </si>
  <si>
    <t>1、大厦物业建设目标
访客体验提升：电子化访客系统的建设，访客与内部人员会晤无需一遍又一遍电话确认，无需排队等待，且访客无需抵押身份证等有效证件并担心信息泄露的风险，解决访客顾虑，减轻前台及安保人员的工作压力。
安全提升：访客来访过程流程化、电子化，实现前台人脸自助授权，核验身份信息后准许通行，保证大厦固定资产安全；动态的电子化通行系统，有效防止卡片被复制以及信息泄露的风险；所有的通行记录都可被精确记录保存，如后期发生安保问题，可追溯提供依据；可定制通行规则、通行时间等，禁止人员在非正常时间内出入。
通行效率提升：大厦所有的办公人员（含租售与大厦办公人员）均使用人脸识别方案，极大的增加通行效率，省去了刷卡、找卡、拿卡的过程及时间，高峰时期人员权限一一对应，快速识别、高速通行。
价值提升：数字化的访客、人脸通行系统提升了万海大厦B座大堂形象，提升了招商物业服务的价值；每个智能硬件状态实时自检，如有掉线或故障及时告警，方便物业运营以及维护设备设施，最大化节约物业人力物力。
主动安防：大厦楼层众多，租售与自用混合，人员复杂且难以管理，利用人脸识别技术，将传统被动安防转为主动安防，所有的布控事件都可检索，人员标签化，事件标签化，并可进行人员数据交互定位，意外情况发生时，快速查找数据源头，准确快速找到原因。
降低服务人员成本：实现人防、 物防、技防的三重安防体系，技防可实现24小时全天候安防体系，有效降低安防人力成本。
2、大厦管理层的建设目标
统一集成化智能办公：通过办公场所通行技术的提升，加强相关办公场所的管控，提高基层员工的工作效率，节约通行时间；通过智能化建设传统通行与人脸识别技术相结合，为万海大厦B座大堂工程设计树立典范，提升万海大厦B座大堂基层员工高效率办公的能力。
系统集成：通道通行系统、访客通行系统能提供标准API接口或者能将数据推送至其他系统，数据加密，最高级别的安保出入流程，基层员工的所有数据集中管理，打造无缝的办公系统。
分布式部署，集中管控：设备可分布式部署在万海大厦B座大堂任意地点，通过集中式管理体系，辅助集中管控人员的变化、流向、通行时间、通行次数以及访客相对应的信息等。
信息安全：数字化的通信、数据传输、访客等，有效规避了纸质登记簿对可能存在的访客信息泄露；动态的技术和人脸识别技术避免了卡被复制、代刷的可能性；手机与数据系统、人脸识别系统绑定，保证了数据一致性。
提升办公效率：通过数据整合、分析，可了解到办公场地使用率、员工工作效率、员工工作时间，结合员工情况，多方面协同合作，释放员工活力，提升人员使用效率，提高员工与中层管理人员的附加值，大幅提高管理效率。
开放环境：通过数字化通行系统，更加开放的通行策略，与访客系统结合，帮助企业建立一个开放的、面向服务的、灵活的、安全的更智慧的智能化基础设施架构。提升系统的整体智能化水平，降低管理人员的人力成本投入，提升管理效率，达到优秀管理的目的。
提升访客体验：传统的访客业务流程，需要进行手工登记和人工身份验证，存在操作复杂，登记信息真实性难以分辨，访客体验差等不足。采用人脸技术，可以确保真实、准确记录访客信息，并对访客人脸识别进出进行完整记录，极大提升访客体验。
实人制认证，防止代刷：人脸拥有与生俱来唯一属性和不易被复制的良好特性，为身份鉴别提供了必要的前提，采用人脸识别技术取代卡片进行身份识别认证的，避免拥有采用代刷卡等现象携带非认证人员进入场所，极大提升场所的安全。
快速验证进出人员身份，规范人员进出秩序：采用人证比对技术验证来访人员真实身份，快速放行通过认证的人员。
价值提升：在大厦一楼设置VIP迎宾显示墙，对每个路过的VIP进行布控抓拍捕捉对比，输出到电视墙进行特定的欢迎致辞，每个人的致辞可定制，加强亲切感，加强VIP归属感，提升自身大厦的价值。
数据分析：对访客来访信息与被访人信息做大数据分析、为后期精准业务服务提供数据支撑；系统能整合相关数据记录，例如总体的访客数据、员工数据、个人进出数据等，进行分多维度分析，可生成多种报表，提供可视化的图形，为管理提供参考依据等。例如可分析外卖人员出入次数、出现的时间段等，对周围商铺功能进行合理划分，且能将统计数据展现给相关餐饮店铺，提升大厦数据价值</t>
    <phoneticPr fontId="10" type="noConversion"/>
  </si>
  <si>
    <t>蛇口网谷</t>
    <phoneticPr fontId="10" type="noConversion"/>
  </si>
  <si>
    <t>深圳市商汤科技有限公司</t>
    <phoneticPr fontId="10" type="noConversion"/>
  </si>
  <si>
    <t>打造一套包括:
以蛇口片区为核心包括蛇口网谷、南海意库周边36平方公里航拍数据为底, 模拟并还原周边L2城市建筑、L3园区建筑进行3D场景还原构建园区的数字模型 ; 以创业壹号的创库室内智能设备为底, 构建L3智慧楼宇, 完成数字孪生底板搭建
以创业壹号智能化场景为样例, 完成相关房源信息、能源能耗、工位会议室占用等数据信息集成,通过可视面板设计,提供运营态势分析、能效实时监测，试点物联产品融合实时数据实现PaaS可视化服务</t>
    <phoneticPr fontId="10" type="noConversion"/>
  </si>
  <si>
    <t>产业园区数字孪生（蛇口项目试点）项目</t>
    <phoneticPr fontId="10" type="noConversion"/>
  </si>
  <si>
    <t>产业园区事业部文件
产园发综合管理字【2019】192号</t>
    <phoneticPr fontId="10" type="noConversion"/>
  </si>
  <si>
    <t>蛇口网谷、意库</t>
    <phoneticPr fontId="10" type="noConversion"/>
  </si>
  <si>
    <t>——</t>
    <phoneticPr fontId="10" type="noConversion"/>
  </si>
  <si>
    <t>园区智慧能源管理系统采购合同</t>
    <phoneticPr fontId="10" type="noConversion"/>
  </si>
  <si>
    <t>能源管理平台节能节费空间保守估计10%~15%，园区能源管理数字化、可视化、数据化、协同化，实现多维价值创造，信息可视化交互，节能策略及管理指标追踪实现用能优化，全生命周期设备管理，定位异常、运维线上化、提高设备稳定性，能源优化运行管理，平台数据价值赋能管理升级</t>
    <phoneticPr fontId="10" type="noConversion"/>
  </si>
  <si>
    <t>产业园区事业部
总经理办公会议纪要
2019第3次</t>
    <phoneticPr fontId="10" type="noConversion"/>
  </si>
  <si>
    <t>北京博锐尚格节能技术股份有限公司</t>
    <phoneticPr fontId="10" type="noConversion"/>
  </si>
  <si>
    <t>园区智慧能源管理系统服务器租赁协议</t>
    <phoneticPr fontId="10" type="noConversion"/>
  </si>
  <si>
    <t>小招通四期</t>
    <phoneticPr fontId="10" type="noConversion"/>
  </si>
  <si>
    <t>实现国际化版本以及国际创新孵化平台</t>
    <phoneticPr fontId="10" type="noConversion"/>
  </si>
  <si>
    <t>小招通二期</t>
    <phoneticPr fontId="10" type="noConversion"/>
  </si>
  <si>
    <t>小招通三期</t>
    <phoneticPr fontId="10" type="noConversion"/>
  </si>
  <si>
    <t>1、广州市诚毅科技软件开发有限公司
2、深圳市易联联盟科技有限公司</t>
  </si>
  <si>
    <r>
      <t xml:space="preserve">依据国家发改委对双创建设的要求，以及公司对创库联合办公空间的要求，小招通二期拟建设如下系统：
</t>
    </r>
    <r>
      <rPr>
        <sz val="10"/>
        <color rgb="FF000000"/>
        <rFont val="Microsoft YaHei Light"/>
        <family val="2"/>
        <charset val="134"/>
      </rPr>
      <t></t>
    </r>
    <r>
      <rPr>
        <sz val="10"/>
        <color indexed="8"/>
        <rFont val="Microsoft YaHei Light"/>
        <family val="2"/>
        <charset val="134"/>
      </rPr>
      <t xml:space="preserve">	移动端APP：为入住企业员工提供服务；
</t>
    </r>
    <r>
      <rPr>
        <sz val="10"/>
        <color rgb="FF000000"/>
        <rFont val="Microsoft YaHei Light"/>
        <family val="2"/>
        <charset val="134"/>
      </rPr>
      <t></t>
    </r>
    <r>
      <rPr>
        <sz val="10"/>
        <color indexed="8"/>
        <rFont val="Microsoft YaHei Light"/>
        <family val="2"/>
        <charset val="134"/>
      </rPr>
      <t xml:space="preserve">	微信公众号：为潜在客户提供服务；
</t>
    </r>
    <r>
      <rPr>
        <sz val="10"/>
        <color rgb="FF000000"/>
        <rFont val="Microsoft YaHei Light"/>
        <family val="2"/>
        <charset val="134"/>
      </rPr>
      <t></t>
    </r>
    <r>
      <rPr>
        <sz val="10"/>
        <color indexed="8"/>
        <rFont val="Microsoft YaHei Light"/>
        <family val="2"/>
        <charset val="134"/>
      </rPr>
      <t xml:space="preserve">	WEB门户：提供双创“云创业技术公共服务平台”的线上门户；
</t>
    </r>
    <r>
      <rPr>
        <sz val="10"/>
        <color rgb="FF000000"/>
        <rFont val="Microsoft YaHei Light"/>
        <family val="2"/>
        <charset val="134"/>
      </rPr>
      <t></t>
    </r>
    <r>
      <rPr>
        <sz val="10"/>
        <color indexed="8"/>
        <rFont val="Microsoft YaHei Light"/>
        <family val="2"/>
        <charset val="134"/>
      </rPr>
      <t xml:space="preserve">	PC端后台管理：提供小招通各类前端系统的后台支撑及管理功能。</t>
    </r>
    <phoneticPr fontId="10" type="noConversion"/>
  </si>
  <si>
    <t xml:space="preserve">截至2019年末累计支付 </t>
    <phoneticPr fontId="10" type="noConversion"/>
  </si>
  <si>
    <t>2020年预算投资额</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</si>
</sst>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0.00_ "/>
  </numFmts>
  <fonts count="16" x14ac:knownFonts="1">
    <font>
      <sz val="10"/>
      <name val="Arial"/>
      <charset val="134"/>
    </font>
    <font>
      <sz val="10"/>
      <color rgb="FFC00000"/>
      <name val="Arial"/>
      <family val="2"/>
    </font>
    <font>
      <b/>
      <sz val="11"/>
      <color indexed="8"/>
      <name val="宋体"/>
      <family val="3"/>
      <charset val="134"/>
    </font>
    <font>
      <sz val="9"/>
      <color indexed="8"/>
      <name val="宋体"/>
      <family val="3"/>
      <charset val="134"/>
    </font>
    <font>
      <sz val="11"/>
      <color indexed="8"/>
      <name val="宋体"/>
      <family val="3"/>
      <charset val="134"/>
    </font>
    <font>
      <sz val="11"/>
      <name val="宋体"/>
      <family val="3"/>
      <charset val="134"/>
    </font>
    <font>
      <sz val="9"/>
      <name val="宋体"/>
      <family val="3"/>
      <charset val="134"/>
    </font>
    <font>
      <sz val="10"/>
      <color rgb="FFC00000"/>
      <name val="宋体"/>
      <family val="3"/>
      <charset val="134"/>
    </font>
    <font>
      <b/>
      <sz val="10"/>
      <color indexed="8"/>
      <name val="@Fixedsys"/>
      <charset val="134"/>
    </font>
    <font>
      <sz val="10"/>
      <color indexed="8"/>
      <name val="宋体"/>
      <family val="3"/>
      <charset val="134"/>
    </font>
    <font>
      <sz val="9"/>
      <name val="Arial"/>
      <family val="2"/>
    </font>
    <font>
      <sz val="10"/>
      <name val="Arial"/>
      <family val="2"/>
    </font>
    <font>
      <sz val="10"/>
      <name val="Microsoft YaHei Light"/>
      <family val="2"/>
      <charset val="134"/>
    </font>
    <font>
      <b/>
      <sz val="10"/>
      <color indexed="8"/>
      <name val="Microsoft YaHei Light"/>
      <family val="2"/>
      <charset val="134"/>
    </font>
    <font>
      <sz val="10"/>
      <color indexed="8"/>
      <name val="Microsoft YaHei Light"/>
      <family val="2"/>
      <charset val="134"/>
    </font>
    <font>
      <sz val="10"/>
      <color rgb="FF000000"/>
      <name val="Microsoft YaHei Light"/>
      <family val="2"/>
      <charset val="134"/>
    </font>
  </fonts>
  <fills count="8">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indexed="22"/>
        <bgColor indexed="64"/>
      </patternFill>
    </fill>
    <fill>
      <patternFill patternType="solid">
        <fgColor indexed="9"/>
        <bgColor indexed="64"/>
      </patternFill>
    </fill>
    <fill>
      <patternFill patternType="solid">
        <fgColor indexed="50"/>
        <bgColor indexed="64"/>
      </patternFill>
    </fill>
    <fill>
      <patternFill patternType="solid">
        <fgColor theme="9" tint="-0.249977111117893"/>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indexed="8"/>
      </top>
      <bottom style="thin">
        <color rgb="FF000000"/>
      </bottom>
      <diagonal/>
    </border>
    <border>
      <left style="thin">
        <color rgb="FF000000"/>
      </left>
      <right/>
      <top style="thin">
        <color indexed="8"/>
      </top>
      <bottom style="thin">
        <color rgb="FF000000"/>
      </bottom>
      <diagonal/>
    </border>
    <border>
      <left style="thin">
        <color indexed="8"/>
      </left>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s>
  <cellStyleXfs count="2">
    <xf numFmtId="0" fontId="0" fillId="0" borderId="0"/>
    <xf numFmtId="43" fontId="11" fillId="0" borderId="0" applyFont="0" applyFill="0" applyBorder="0" applyAlignment="0" applyProtection="0">
      <alignment vertical="center"/>
    </xf>
  </cellStyleXfs>
  <cellXfs count="90">
    <xf numFmtId="0" fontId="0" fillId="0" borderId="0" xfId="0"/>
    <xf numFmtId="0" fontId="1" fillId="2" borderId="0" xfId="0" applyFont="1" applyFill="1"/>
    <xf numFmtId="0" fontId="0" fillId="3" borderId="0" xfId="0" applyFill="1"/>
    <xf numFmtId="0" fontId="0" fillId="2" borderId="0" xfId="0" applyFill="1"/>
    <xf numFmtId="0" fontId="2"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4" borderId="1" xfId="0" applyFont="1" applyFill="1" applyBorder="1" applyAlignment="1">
      <alignment horizontal="left" vertical="center"/>
    </xf>
    <xf numFmtId="0" fontId="5" fillId="2" borderId="1" xfId="0" applyFont="1" applyFill="1" applyBorder="1" applyAlignment="1">
      <alignment horizontal="center" vertical="center"/>
    </xf>
    <xf numFmtId="49" fontId="5" fillId="2" borderId="1" xfId="0" applyNumberFormat="1" applyFont="1" applyFill="1" applyBorder="1" applyAlignment="1">
      <alignment horizontal="left" vertical="center" wrapText="1"/>
    </xf>
    <xf numFmtId="49" fontId="4" fillId="2" borderId="1" xfId="0" applyNumberFormat="1" applyFont="1" applyFill="1" applyBorder="1" applyAlignment="1">
      <alignment horizontal="left" vertical="center" wrapText="1"/>
    </xf>
    <xf numFmtId="14"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4" fillId="2" borderId="1" xfId="0" applyNumberFormat="1" applyFont="1" applyFill="1" applyBorder="1" applyAlignment="1">
      <alignment horizontal="left" vertical="center"/>
    </xf>
    <xf numFmtId="14" fontId="4"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5" borderId="1" xfId="0" applyNumberFormat="1" applyFont="1" applyFill="1" applyBorder="1" applyAlignment="1">
      <alignment horizontal="left" vertical="center" wrapText="1"/>
    </xf>
    <xf numFmtId="14" fontId="4" fillId="5"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49" fontId="4" fillId="5" borderId="1" xfId="0" applyNumberFormat="1" applyFont="1" applyFill="1" applyBorder="1" applyAlignment="1">
      <alignment horizontal="left" vertical="center"/>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5" borderId="1" xfId="0" applyFont="1" applyFill="1" applyBorder="1" applyAlignment="1">
      <alignment horizontal="center" vertical="center"/>
    </xf>
    <xf numFmtId="176" fontId="4" fillId="6" borderId="1" xfId="0" applyNumberFormat="1" applyFont="1" applyFill="1" applyBorder="1" applyAlignment="1">
      <alignment horizontal="center" vertical="center"/>
    </xf>
    <xf numFmtId="176" fontId="4" fillId="6" borderId="1" xfId="0" applyNumberFormat="1" applyFont="1" applyFill="1" applyBorder="1" applyAlignment="1">
      <alignment horizontal="right" vertical="center"/>
    </xf>
    <xf numFmtId="176"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176" fontId="5" fillId="2" borderId="1" xfId="0" applyNumberFormat="1" applyFont="1" applyFill="1" applyBorder="1" applyAlignment="1">
      <alignment horizontal="right" vertical="center"/>
    </xf>
    <xf numFmtId="176" fontId="4" fillId="2" borderId="1" xfId="0" applyNumberFormat="1" applyFont="1" applyFill="1" applyBorder="1" applyAlignment="1">
      <alignment horizontal="right" vertical="center"/>
    </xf>
    <xf numFmtId="176" fontId="4" fillId="5" borderId="1" xfId="0" applyNumberFormat="1" applyFont="1" applyFill="1" applyBorder="1" applyAlignment="1">
      <alignment horizontal="right" vertical="center"/>
    </xf>
    <xf numFmtId="49" fontId="5" fillId="2" borderId="1" xfId="0" applyNumberFormat="1" applyFont="1" applyFill="1" applyBorder="1" applyAlignment="1">
      <alignment vertical="center" wrapText="1"/>
    </xf>
    <xf numFmtId="49" fontId="5" fillId="2" borderId="1" xfId="0" applyNumberFormat="1" applyFont="1" applyFill="1" applyBorder="1" applyAlignment="1">
      <alignment horizontal="left" vertical="center"/>
    </xf>
    <xf numFmtId="49" fontId="6" fillId="2" borderId="1" xfId="0" applyNumberFormat="1" applyFont="1" applyFill="1" applyBorder="1" applyAlignment="1">
      <alignment vertical="center"/>
    </xf>
    <xf numFmtId="0" fontId="0" fillId="2" borderId="0" xfId="0" applyFont="1" applyFill="1"/>
    <xf numFmtId="49" fontId="4" fillId="2" borderId="1" xfId="0" applyNumberFormat="1" applyFont="1" applyFill="1" applyBorder="1" applyAlignment="1">
      <alignment vertical="center"/>
    </xf>
    <xf numFmtId="0" fontId="7" fillId="2" borderId="0" xfId="0" applyFont="1" applyFill="1"/>
    <xf numFmtId="49" fontId="4" fillId="6" borderId="1" xfId="0" applyNumberFormat="1" applyFont="1" applyFill="1" applyBorder="1" applyAlignment="1">
      <alignment vertical="center"/>
    </xf>
    <xf numFmtId="0" fontId="3"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9" fillId="5" borderId="1" xfId="0" applyFont="1" applyFill="1" applyBorder="1" applyAlignment="1">
      <alignment horizontal="center" vertical="center"/>
    </xf>
    <xf numFmtId="49" fontId="4" fillId="6" borderId="1" xfId="0" applyNumberFormat="1" applyFont="1" applyFill="1" applyBorder="1" applyAlignment="1">
      <alignment horizontal="left" vertical="center"/>
    </xf>
    <xf numFmtId="0" fontId="4" fillId="5" borderId="1" xfId="0" applyFont="1" applyFill="1" applyBorder="1" applyAlignment="1">
      <alignment horizontal="left" vertical="center" wrapText="1"/>
    </xf>
    <xf numFmtId="49" fontId="4" fillId="5" borderId="6" xfId="0" applyNumberFormat="1" applyFont="1" applyFill="1" applyBorder="1" applyAlignment="1">
      <alignment horizontal="left" vertical="center" wrapText="1"/>
    </xf>
    <xf numFmtId="43" fontId="4" fillId="6" borderId="1" xfId="1" applyFont="1" applyFill="1" applyBorder="1" applyAlignment="1">
      <alignment horizontal="right" vertical="center"/>
    </xf>
    <xf numFmtId="0" fontId="9" fillId="5" borderId="1" xfId="0" applyNumberFormat="1" applyFont="1" applyFill="1" applyBorder="1" applyAlignment="1">
      <alignment horizontal="center" vertical="center"/>
    </xf>
    <xf numFmtId="14" fontId="4" fillId="5" borderId="1" xfId="0" applyNumberFormat="1" applyFont="1" applyFill="1" applyBorder="1" applyAlignment="1">
      <alignment horizontal="center" vertical="center" wrapText="1"/>
    </xf>
    <xf numFmtId="0" fontId="12" fillId="0" borderId="0" xfId="0" applyFont="1" applyAlignment="1">
      <alignment wrapText="1"/>
    </xf>
    <xf numFmtId="0" fontId="12" fillId="2" borderId="0" xfId="0" applyFont="1" applyFill="1" applyAlignment="1">
      <alignment wrapText="1"/>
    </xf>
    <xf numFmtId="0" fontId="12" fillId="0" borderId="2" xfId="0" applyFont="1" applyBorder="1" applyAlignment="1">
      <alignment wrapText="1"/>
    </xf>
    <xf numFmtId="0" fontId="12" fillId="0" borderId="9" xfId="0" applyFont="1" applyBorder="1" applyAlignment="1">
      <alignment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176" fontId="14" fillId="6" borderId="1" xfId="0" applyNumberFormat="1" applyFont="1" applyFill="1" applyBorder="1" applyAlignment="1">
      <alignment horizontal="right" vertical="center" wrapText="1"/>
    </xf>
    <xf numFmtId="0" fontId="13" fillId="4" borderId="1" xfId="0" applyFont="1" applyFill="1" applyBorder="1" applyAlignment="1">
      <alignment horizontal="left" vertical="center" wrapText="1"/>
    </xf>
    <xf numFmtId="49" fontId="14" fillId="5" borderId="1" xfId="0" applyNumberFormat="1" applyFont="1" applyFill="1" applyBorder="1" applyAlignment="1">
      <alignment horizontal="left" vertical="center" wrapText="1"/>
    </xf>
    <xf numFmtId="49" fontId="14" fillId="2" borderId="1" xfId="0" applyNumberFormat="1" applyFont="1" applyFill="1" applyBorder="1" applyAlignment="1">
      <alignment horizontal="left" vertical="center" wrapText="1"/>
    </xf>
    <xf numFmtId="14" fontId="14" fillId="5" borderId="1" xfId="0" applyNumberFormat="1" applyFon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176" fontId="14" fillId="5" borderId="1" xfId="0" applyNumberFormat="1" applyFont="1" applyFill="1" applyBorder="1" applyAlignment="1">
      <alignment horizontal="right" vertical="center" wrapText="1"/>
    </xf>
    <xf numFmtId="176" fontId="14" fillId="2" borderId="1" xfId="0" applyNumberFormat="1" applyFont="1" applyFill="1" applyBorder="1" applyAlignment="1">
      <alignment horizontal="right" vertical="center" wrapText="1"/>
    </xf>
    <xf numFmtId="49" fontId="14" fillId="6" borderId="1" xfId="0" applyNumberFormat="1" applyFont="1" applyFill="1" applyBorder="1" applyAlignment="1">
      <alignment vertical="center" wrapText="1"/>
    </xf>
    <xf numFmtId="0" fontId="14" fillId="2" borderId="1" xfId="0" applyFont="1" applyFill="1" applyBorder="1" applyAlignment="1">
      <alignment horizontal="center" vertical="center" wrapText="1"/>
    </xf>
    <xf numFmtId="14" fontId="14" fillId="2" borderId="1" xfId="0" applyNumberFormat="1" applyFont="1" applyFill="1" applyBorder="1" applyAlignment="1">
      <alignment horizontal="center" vertical="center" wrapText="1"/>
    </xf>
    <xf numFmtId="49" fontId="14" fillId="2" borderId="1" xfId="0" applyNumberFormat="1" applyFont="1" applyFill="1" applyBorder="1" applyAlignment="1">
      <alignment horizontal="center" vertical="center" wrapText="1"/>
    </xf>
    <xf numFmtId="49" fontId="14" fillId="2" borderId="1" xfId="0" applyNumberFormat="1" applyFont="1" applyFill="1" applyBorder="1" applyAlignment="1">
      <alignment vertical="center" wrapText="1"/>
    </xf>
    <xf numFmtId="49" fontId="12" fillId="2" borderId="1" xfId="0" applyNumberFormat="1" applyFont="1" applyFill="1" applyBorder="1" applyAlignment="1">
      <alignment horizontal="left" vertical="center" wrapText="1"/>
    </xf>
    <xf numFmtId="176" fontId="14" fillId="2" borderId="3" xfId="0" applyNumberFormat="1" applyFont="1" applyFill="1" applyBorder="1" applyAlignment="1">
      <alignment horizontal="right" vertical="center" wrapText="1"/>
    </xf>
    <xf numFmtId="176" fontId="14" fillId="2" borderId="4" xfId="0" applyNumberFormat="1" applyFont="1" applyFill="1" applyBorder="1" applyAlignment="1">
      <alignment horizontal="right" vertical="center" wrapText="1"/>
    </xf>
    <xf numFmtId="0" fontId="14" fillId="5" borderId="1" xfId="0" applyFont="1" applyFill="1" applyBorder="1" applyAlignment="1">
      <alignment horizontal="left" vertical="center" wrapText="1"/>
    </xf>
    <xf numFmtId="176" fontId="14" fillId="2" borderId="8" xfId="0" applyNumberFormat="1" applyFont="1" applyFill="1" applyBorder="1" applyAlignment="1">
      <alignment horizontal="right" vertical="center" wrapText="1"/>
    </xf>
    <xf numFmtId="176" fontId="14" fillId="2" borderId="10" xfId="0" applyNumberFormat="1" applyFont="1" applyFill="1" applyBorder="1" applyAlignment="1">
      <alignment horizontal="right" vertical="center" wrapText="1"/>
    </xf>
    <xf numFmtId="49" fontId="14" fillId="5" borderId="6" xfId="0" applyNumberFormat="1" applyFont="1" applyFill="1" applyBorder="1" applyAlignment="1">
      <alignment horizontal="left" vertical="center" wrapText="1"/>
    </xf>
    <xf numFmtId="0" fontId="14" fillId="5" borderId="6" xfId="0" applyFont="1" applyFill="1" applyBorder="1" applyAlignment="1">
      <alignment horizontal="center" vertical="center" wrapText="1"/>
    </xf>
    <xf numFmtId="49" fontId="14" fillId="5" borderId="6" xfId="0" applyNumberFormat="1" applyFont="1" applyFill="1" applyBorder="1" applyAlignment="1">
      <alignment horizontal="center" vertical="center" wrapText="1"/>
    </xf>
    <xf numFmtId="176" fontId="14" fillId="5" borderId="6" xfId="0" applyNumberFormat="1" applyFont="1" applyFill="1" applyBorder="1" applyAlignment="1">
      <alignment horizontal="right" vertical="center" wrapText="1"/>
    </xf>
    <xf numFmtId="49" fontId="14" fillId="5" borderId="7" xfId="0" applyNumberFormat="1" applyFont="1" applyFill="1" applyBorder="1" applyAlignment="1">
      <alignment horizontal="left" vertical="center" wrapText="1"/>
    </xf>
    <xf numFmtId="176" fontId="14" fillId="2" borderId="2" xfId="0" applyNumberFormat="1" applyFont="1" applyFill="1" applyBorder="1" applyAlignment="1">
      <alignment horizontal="right" vertical="center" wrapText="1"/>
    </xf>
    <xf numFmtId="176" fontId="14" fillId="7" borderId="1" xfId="0" applyNumberFormat="1" applyFont="1" applyFill="1" applyBorder="1" applyAlignment="1">
      <alignment horizontal="right" vertical="center" wrapText="1"/>
    </xf>
    <xf numFmtId="176" fontId="14" fillId="7" borderId="5" xfId="0" applyNumberFormat="1" applyFont="1" applyFill="1" applyBorder="1" applyAlignment="1">
      <alignment horizontal="right" vertical="center" wrapText="1"/>
    </xf>
    <xf numFmtId="176" fontId="14" fillId="7" borderId="0" xfId="0" applyNumberFormat="1" applyFont="1" applyFill="1" applyBorder="1" applyAlignment="1">
      <alignment horizontal="right" vertical="center" wrapText="1"/>
    </xf>
    <xf numFmtId="0" fontId="2"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13" fillId="4"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1" xfId="0" applyFont="1" applyFill="1" applyBorder="1" applyAlignment="1">
      <alignment horizontal="center" vertical="center" wrapText="1"/>
    </xf>
    <xf numFmtId="0" fontId="13" fillId="4" borderId="1" xfId="0" applyFont="1" applyFill="1" applyBorder="1" applyAlignment="1">
      <alignment horizontal="right" vertical="center" wrapText="1"/>
    </xf>
    <xf numFmtId="0" fontId="14" fillId="5" borderId="1" xfId="0" applyFont="1" applyFill="1" applyBorder="1" applyAlignment="1">
      <alignment horizontal="right" vertical="center" wrapText="1"/>
    </xf>
    <xf numFmtId="0" fontId="2" fillId="4" borderId="1" xfId="0" applyFont="1" applyFill="1" applyBorder="1" applyAlignment="1">
      <alignment horizontal="center" vertical="center" wrapText="1"/>
    </xf>
  </cellXfs>
  <cellStyles count="2">
    <cellStyle name="常规" xfId="0" builtinId="0"/>
    <cellStyle name="千位分隔" xfId="1" builtinId="3"/>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workbookViewId="0">
      <selection activeCell="C27" sqref="C27"/>
    </sheetView>
  </sheetViews>
  <sheetFormatPr defaultColWidth="9.140625" defaultRowHeight="12.75" x14ac:dyDescent="0.2"/>
  <cols>
    <col min="1" max="1" width="6.5703125" customWidth="1"/>
    <col min="2" max="2" width="23.140625" customWidth="1"/>
    <col min="3" max="8" width="21.42578125" customWidth="1"/>
    <col min="9" max="9" width="28.5703125" customWidth="1"/>
  </cols>
  <sheetData>
    <row r="1" spans="1:9" ht="22.15" customHeight="1" x14ac:dyDescent="0.2">
      <c r="A1" s="81" t="s">
        <v>0</v>
      </c>
      <c r="B1" s="81" t="s">
        <v>1</v>
      </c>
      <c r="C1" s="81" t="s">
        <v>127</v>
      </c>
      <c r="D1" s="81" t="s">
        <v>128</v>
      </c>
      <c r="E1" s="83"/>
      <c r="F1" s="81" t="s">
        <v>126</v>
      </c>
      <c r="G1" s="83"/>
      <c r="H1" s="83"/>
      <c r="I1" s="81" t="s">
        <v>3</v>
      </c>
    </row>
    <row r="2" spans="1:9" ht="22.15" customHeight="1" x14ac:dyDescent="0.2">
      <c r="A2" s="83"/>
      <c r="B2" s="83"/>
      <c r="C2" s="83"/>
      <c r="D2" s="4" t="s">
        <v>4</v>
      </c>
      <c r="E2" s="4" t="s">
        <v>5</v>
      </c>
      <c r="F2" s="4" t="s">
        <v>6</v>
      </c>
      <c r="G2" s="4" t="s">
        <v>7</v>
      </c>
      <c r="H2" s="4" t="s">
        <v>8</v>
      </c>
      <c r="I2" s="82"/>
    </row>
    <row r="3" spans="1:9" ht="14.65" customHeight="1" x14ac:dyDescent="0.2">
      <c r="A3" s="37" t="s">
        <v>9</v>
      </c>
      <c r="B3" s="4" t="s">
        <v>10</v>
      </c>
      <c r="C3" s="4" t="s">
        <v>11</v>
      </c>
      <c r="D3" s="4" t="s">
        <v>12</v>
      </c>
      <c r="E3" s="4" t="s">
        <v>13</v>
      </c>
      <c r="F3" s="4" t="s">
        <v>14</v>
      </c>
      <c r="G3" s="4" t="s">
        <v>15</v>
      </c>
      <c r="H3" s="4" t="s">
        <v>16</v>
      </c>
      <c r="I3" s="4" t="s">
        <v>17</v>
      </c>
    </row>
    <row r="4" spans="1:9" ht="14.65" customHeight="1" x14ac:dyDescent="0.2">
      <c r="A4" s="4" t="s">
        <v>11</v>
      </c>
      <c r="B4" s="4" t="s">
        <v>18</v>
      </c>
      <c r="C4" s="24"/>
      <c r="D4" s="24">
        <f>SUM(D5:D10)</f>
        <v>48.6</v>
      </c>
      <c r="E4" s="24">
        <f>SUM(E5:E10)</f>
        <v>48.6</v>
      </c>
      <c r="F4" s="24">
        <f>SUM(F5:F10)</f>
        <v>209</v>
      </c>
      <c r="G4" s="24"/>
      <c r="H4" s="24">
        <f>SUM(H5:H10)</f>
        <v>66.135600000000011</v>
      </c>
      <c r="I4" s="6" t="s">
        <v>9</v>
      </c>
    </row>
    <row r="5" spans="1:9" ht="14.65" customHeight="1" x14ac:dyDescent="0.2">
      <c r="A5" s="38" t="s">
        <v>12</v>
      </c>
      <c r="B5" s="5" t="s">
        <v>19</v>
      </c>
      <c r="C5" s="29"/>
      <c r="D5" s="29">
        <f>28.2+14.4</f>
        <v>42.6</v>
      </c>
      <c r="E5" s="29">
        <f>D5</f>
        <v>42.6</v>
      </c>
      <c r="F5" s="29">
        <f>12+6+34</f>
        <v>52</v>
      </c>
      <c r="G5" s="43">
        <v>0.6</v>
      </c>
      <c r="H5" s="29">
        <f>7.2+3.6+20.4</f>
        <v>31.2</v>
      </c>
      <c r="I5" s="6" t="s">
        <v>9</v>
      </c>
    </row>
    <row r="6" spans="1:9" ht="14.65" customHeight="1" x14ac:dyDescent="0.2">
      <c r="A6" s="38" t="s">
        <v>13</v>
      </c>
      <c r="B6" s="5" t="s">
        <v>20</v>
      </c>
      <c r="C6" s="29"/>
      <c r="D6" s="29">
        <f>3+3</f>
        <v>6</v>
      </c>
      <c r="E6" s="29">
        <v>6</v>
      </c>
      <c r="F6" s="29">
        <f>2+0+3</f>
        <v>5</v>
      </c>
      <c r="G6" s="43">
        <v>1</v>
      </c>
      <c r="H6" s="29">
        <f>2+0+3</f>
        <v>5</v>
      </c>
      <c r="I6" s="6" t="s">
        <v>9</v>
      </c>
    </row>
    <row r="7" spans="1:9" ht="14.65" customHeight="1" x14ac:dyDescent="0.2">
      <c r="A7" s="38" t="s">
        <v>14</v>
      </c>
      <c r="B7" s="5" t="s">
        <v>21</v>
      </c>
      <c r="C7" s="29"/>
      <c r="D7" s="29"/>
      <c r="E7" s="29"/>
      <c r="F7" s="29"/>
      <c r="G7" s="43"/>
      <c r="H7" s="29"/>
      <c r="I7" s="6" t="s">
        <v>9</v>
      </c>
    </row>
    <row r="8" spans="1:9" ht="14.65" customHeight="1" x14ac:dyDescent="0.2">
      <c r="A8" s="38" t="s">
        <v>15</v>
      </c>
      <c r="B8" s="5" t="s">
        <v>22</v>
      </c>
      <c r="C8" s="29"/>
      <c r="D8" s="29"/>
      <c r="E8" s="29"/>
      <c r="F8" s="29"/>
      <c r="G8" s="43"/>
      <c r="H8" s="29"/>
      <c r="I8" s="6" t="s">
        <v>9</v>
      </c>
    </row>
    <row r="9" spans="1:9" ht="14.65" customHeight="1" x14ac:dyDescent="0.2">
      <c r="A9" s="38" t="s">
        <v>16</v>
      </c>
      <c r="B9" s="5" t="s">
        <v>23</v>
      </c>
      <c r="C9" s="29"/>
      <c r="D9" s="29"/>
      <c r="E9" s="29"/>
      <c r="F9" s="29"/>
      <c r="G9" s="43"/>
      <c r="H9" s="29"/>
      <c r="I9" s="6" t="s">
        <v>9</v>
      </c>
    </row>
    <row r="10" spans="1:9" ht="14.65" customHeight="1" x14ac:dyDescent="0.2">
      <c r="A10" s="38" t="s">
        <v>17</v>
      </c>
      <c r="B10" s="5" t="s">
        <v>24</v>
      </c>
      <c r="C10" s="24"/>
      <c r="D10" s="24"/>
      <c r="E10" s="24"/>
      <c r="F10" s="24">
        <f>SUM(F11:F71)</f>
        <v>152</v>
      </c>
      <c r="G10" s="43"/>
      <c r="H10" s="24">
        <f>SUM(H11:H71)</f>
        <v>29.935600000000015</v>
      </c>
      <c r="I10" s="6" t="s">
        <v>9</v>
      </c>
    </row>
    <row r="11" spans="1:9" ht="14.65" customHeight="1" x14ac:dyDescent="0.2">
      <c r="A11" s="44"/>
      <c r="B11" s="19" t="s">
        <v>177</v>
      </c>
      <c r="C11" s="29"/>
      <c r="D11" s="29">
        <v>2</v>
      </c>
      <c r="E11" s="29"/>
      <c r="F11" s="29"/>
      <c r="G11" s="43"/>
      <c r="H11" s="29"/>
      <c r="I11" s="40"/>
    </row>
    <row r="12" spans="1:9" ht="14.65" customHeight="1" x14ac:dyDescent="0.2">
      <c r="A12" s="44"/>
      <c r="B12" s="19" t="s">
        <v>143</v>
      </c>
      <c r="C12" s="29"/>
      <c r="D12" s="29">
        <f>1.6+2</f>
        <v>3.6</v>
      </c>
      <c r="E12" s="29"/>
      <c r="F12" s="29"/>
      <c r="G12" s="43"/>
      <c r="H12" s="29"/>
      <c r="I12" s="40"/>
    </row>
    <row r="13" spans="1:9" ht="14.65" customHeight="1" x14ac:dyDescent="0.2">
      <c r="A13" s="44"/>
      <c r="B13" s="19" t="s">
        <v>178</v>
      </c>
      <c r="C13" s="29"/>
      <c r="D13" s="29">
        <f>2+1+0.1</f>
        <v>3.1</v>
      </c>
      <c r="E13" s="29"/>
      <c r="F13" s="29"/>
      <c r="G13" s="43"/>
      <c r="H13" s="29"/>
      <c r="I13" s="40"/>
    </row>
    <row r="14" spans="1:9" ht="14.65" customHeight="1" x14ac:dyDescent="0.2">
      <c r="A14" s="44"/>
      <c r="B14" s="19" t="s">
        <v>179</v>
      </c>
      <c r="C14" s="29"/>
      <c r="D14" s="29">
        <v>0.2</v>
      </c>
      <c r="E14" s="29"/>
      <c r="F14" s="29"/>
      <c r="G14" s="43"/>
      <c r="H14" s="29"/>
      <c r="I14" s="40"/>
    </row>
    <row r="15" spans="1:9" ht="14.65" customHeight="1" x14ac:dyDescent="0.2">
      <c r="A15" s="44"/>
      <c r="B15" s="19" t="s">
        <v>180</v>
      </c>
      <c r="C15" s="29"/>
      <c r="D15" s="29">
        <v>0.7</v>
      </c>
      <c r="E15" s="29"/>
      <c r="F15" s="29"/>
      <c r="G15" s="43"/>
      <c r="H15" s="29"/>
      <c r="I15" s="40"/>
    </row>
    <row r="16" spans="1:9" ht="14.65" customHeight="1" x14ac:dyDescent="0.2">
      <c r="A16" s="44"/>
      <c r="B16" s="19" t="s">
        <v>140</v>
      </c>
      <c r="C16" s="29"/>
      <c r="D16" s="29">
        <v>1</v>
      </c>
      <c r="E16" s="29"/>
      <c r="F16" s="29"/>
      <c r="G16" s="43"/>
      <c r="H16" s="29"/>
      <c r="I16" s="40"/>
    </row>
    <row r="17" spans="1:9" ht="14.65" customHeight="1" x14ac:dyDescent="0.2">
      <c r="A17" s="44"/>
      <c r="B17" s="19" t="s">
        <v>181</v>
      </c>
      <c r="C17" s="29"/>
      <c r="D17" s="29">
        <v>0.69</v>
      </c>
      <c r="E17" s="29"/>
      <c r="F17" s="29"/>
      <c r="G17" s="43"/>
      <c r="H17" s="29"/>
      <c r="I17" s="40"/>
    </row>
    <row r="18" spans="1:9" ht="14.65" customHeight="1" x14ac:dyDescent="0.2">
      <c r="A18" s="44"/>
      <c r="B18" s="19" t="s">
        <v>182</v>
      </c>
      <c r="C18" s="29"/>
      <c r="D18" s="29">
        <v>0.4</v>
      </c>
      <c r="E18" s="29"/>
      <c r="F18" s="29"/>
      <c r="G18" s="43"/>
      <c r="H18" s="29"/>
      <c r="I18" s="40"/>
    </row>
    <row r="19" spans="1:9" ht="14.65" customHeight="1" x14ac:dyDescent="0.2">
      <c r="A19" s="44"/>
      <c r="B19" s="19" t="s">
        <v>183</v>
      </c>
      <c r="C19" s="29"/>
      <c r="D19" s="29">
        <v>2</v>
      </c>
      <c r="E19" s="29"/>
      <c r="F19" s="29"/>
      <c r="G19" s="43"/>
      <c r="H19" s="29"/>
      <c r="I19" s="40"/>
    </row>
    <row r="20" spans="1:9" ht="14.65" customHeight="1" x14ac:dyDescent="0.2">
      <c r="A20" s="44"/>
      <c r="B20" s="19" t="s">
        <v>184</v>
      </c>
      <c r="C20" s="29"/>
      <c r="D20" s="29">
        <v>0.5</v>
      </c>
      <c r="E20" s="29"/>
      <c r="F20" s="29"/>
      <c r="G20" s="43"/>
      <c r="H20" s="29"/>
      <c r="I20" s="40"/>
    </row>
    <row r="21" spans="1:9" ht="14.65" customHeight="1" x14ac:dyDescent="0.2">
      <c r="A21" s="44"/>
      <c r="B21" s="19" t="s">
        <v>185</v>
      </c>
      <c r="C21" s="29"/>
      <c r="D21" s="29">
        <v>0.8</v>
      </c>
      <c r="E21" s="29"/>
      <c r="F21" s="29"/>
      <c r="G21" s="43"/>
      <c r="H21" s="29"/>
      <c r="I21" s="40"/>
    </row>
    <row r="22" spans="1:9" ht="14.65" customHeight="1" x14ac:dyDescent="0.2">
      <c r="A22" s="44"/>
      <c r="B22" s="19" t="s">
        <v>186</v>
      </c>
      <c r="C22" s="29"/>
      <c r="D22" s="29">
        <v>2.6</v>
      </c>
      <c r="E22" s="29"/>
      <c r="F22" s="29"/>
      <c r="G22" s="43"/>
      <c r="H22" s="29"/>
      <c r="I22" s="40"/>
    </row>
    <row r="23" spans="1:9" ht="14.65" customHeight="1" x14ac:dyDescent="0.2">
      <c r="A23" s="44"/>
      <c r="B23" s="19" t="s">
        <v>144</v>
      </c>
      <c r="C23" s="29"/>
      <c r="D23" s="29">
        <v>2</v>
      </c>
      <c r="E23" s="29"/>
      <c r="F23" s="29"/>
      <c r="G23" s="43"/>
      <c r="H23" s="29"/>
      <c r="I23" s="40"/>
    </row>
    <row r="24" spans="1:9" ht="14.65" customHeight="1" x14ac:dyDescent="0.2">
      <c r="A24" s="44"/>
      <c r="B24" s="19" t="s">
        <v>146</v>
      </c>
      <c r="C24" s="29"/>
      <c r="D24" s="29">
        <v>1.2000000000000002</v>
      </c>
      <c r="E24" s="29"/>
      <c r="F24" s="29"/>
      <c r="G24" s="43"/>
      <c r="H24" s="29"/>
      <c r="I24" s="40"/>
    </row>
    <row r="25" spans="1:9" ht="14.65" customHeight="1" x14ac:dyDescent="0.2">
      <c r="A25" s="44"/>
      <c r="B25" s="19" t="s">
        <v>162</v>
      </c>
      <c r="C25" s="29"/>
      <c r="D25" s="29">
        <v>0.8</v>
      </c>
      <c r="E25" s="29"/>
      <c r="F25" s="29"/>
      <c r="G25" s="43"/>
      <c r="H25" s="29"/>
      <c r="I25" s="40"/>
    </row>
    <row r="26" spans="1:9" ht="14.65" customHeight="1" x14ac:dyDescent="0.2">
      <c r="A26" s="44"/>
      <c r="B26" s="19" t="s">
        <v>137</v>
      </c>
      <c r="C26" s="29"/>
      <c r="D26" s="29">
        <v>0.5</v>
      </c>
      <c r="E26" s="29"/>
      <c r="F26" s="29"/>
      <c r="G26" s="43"/>
      <c r="H26" s="29"/>
      <c r="I26" s="40"/>
    </row>
    <row r="27" spans="1:9" ht="14.65" customHeight="1" x14ac:dyDescent="0.2">
      <c r="A27" s="44"/>
      <c r="B27" s="19" t="s">
        <v>187</v>
      </c>
      <c r="C27" s="29"/>
      <c r="D27" s="29">
        <v>2.2400000000000002</v>
      </c>
      <c r="E27" s="29"/>
      <c r="F27" s="29"/>
      <c r="G27" s="43"/>
      <c r="H27" s="29"/>
      <c r="I27" s="40"/>
    </row>
    <row r="28" spans="1:9" ht="14.65" customHeight="1" x14ac:dyDescent="0.2">
      <c r="A28" s="44"/>
      <c r="B28" s="19" t="s">
        <v>188</v>
      </c>
      <c r="C28" s="29"/>
      <c r="D28" s="29">
        <v>1.056</v>
      </c>
      <c r="E28" s="29"/>
      <c r="F28" s="29"/>
      <c r="G28" s="43"/>
      <c r="H28" s="29"/>
      <c r="I28" s="40"/>
    </row>
    <row r="29" spans="1:9" ht="14.65" customHeight="1" x14ac:dyDescent="0.2">
      <c r="A29" s="44"/>
      <c r="B29" s="19" t="s">
        <v>145</v>
      </c>
      <c r="C29" s="29"/>
      <c r="D29" s="29">
        <v>0.498</v>
      </c>
      <c r="E29" s="29"/>
      <c r="F29" s="29"/>
      <c r="G29" s="43"/>
      <c r="H29" s="29"/>
      <c r="I29" s="40"/>
    </row>
    <row r="30" spans="1:9" ht="14.65" customHeight="1" x14ac:dyDescent="0.2">
      <c r="A30" s="44"/>
      <c r="B30" s="19" t="s">
        <v>189</v>
      </c>
      <c r="C30" s="29"/>
      <c r="D30" s="29">
        <v>0.46500000000000002</v>
      </c>
      <c r="E30" s="29"/>
      <c r="F30" s="29"/>
      <c r="G30" s="43"/>
      <c r="H30" s="29"/>
      <c r="I30" s="40"/>
    </row>
    <row r="31" spans="1:9" ht="14.65" customHeight="1" x14ac:dyDescent="0.2">
      <c r="A31" s="44"/>
      <c r="B31" s="19" t="s">
        <v>190</v>
      </c>
      <c r="C31" s="29"/>
      <c r="D31" s="29">
        <v>0.8</v>
      </c>
      <c r="E31" s="29"/>
      <c r="F31" s="29"/>
      <c r="G31" s="43"/>
      <c r="H31" s="29"/>
      <c r="I31" s="40"/>
    </row>
    <row r="32" spans="1:9" ht="14.65" customHeight="1" x14ac:dyDescent="0.2">
      <c r="A32" s="44"/>
      <c r="B32" s="19" t="s">
        <v>132</v>
      </c>
      <c r="C32" s="29"/>
      <c r="D32" s="29">
        <v>2.4</v>
      </c>
      <c r="E32" s="29"/>
      <c r="F32" s="29"/>
      <c r="G32" s="43"/>
      <c r="H32" s="29"/>
      <c r="I32" s="40"/>
    </row>
    <row r="33" spans="1:9" ht="14.65" customHeight="1" x14ac:dyDescent="0.2">
      <c r="A33" s="44"/>
      <c r="B33" s="19" t="s">
        <v>135</v>
      </c>
      <c r="C33" s="29"/>
      <c r="D33" s="29">
        <v>0.4</v>
      </c>
      <c r="E33" s="29"/>
      <c r="F33" s="29"/>
      <c r="G33" s="43"/>
      <c r="H33" s="29"/>
      <c r="I33" s="40"/>
    </row>
    <row r="34" spans="1:9" ht="14.65" customHeight="1" x14ac:dyDescent="0.2">
      <c r="A34" s="44"/>
      <c r="B34" s="19" t="s">
        <v>156</v>
      </c>
      <c r="C34" s="29"/>
      <c r="D34" s="29">
        <v>1.9435</v>
      </c>
      <c r="E34" s="29"/>
      <c r="F34" s="29"/>
      <c r="G34" s="43"/>
      <c r="H34" s="29"/>
      <c r="I34" s="40"/>
    </row>
    <row r="35" spans="1:9" ht="14.65" customHeight="1" x14ac:dyDescent="0.2">
      <c r="A35" s="44"/>
      <c r="B35" s="19" t="s">
        <v>157</v>
      </c>
      <c r="C35" s="29"/>
      <c r="D35" s="29">
        <v>0.1</v>
      </c>
      <c r="E35" s="29"/>
      <c r="F35" s="29"/>
      <c r="G35" s="43"/>
      <c r="H35" s="29"/>
      <c r="I35" s="40"/>
    </row>
    <row r="36" spans="1:9" ht="14.65" customHeight="1" x14ac:dyDescent="0.2">
      <c r="A36" s="44"/>
      <c r="B36" s="19" t="s">
        <v>158</v>
      </c>
      <c r="C36" s="29"/>
      <c r="D36" s="29">
        <v>0.01</v>
      </c>
      <c r="E36" s="29"/>
      <c r="F36" s="29"/>
      <c r="G36" s="43"/>
      <c r="H36" s="29"/>
      <c r="I36" s="40"/>
    </row>
    <row r="37" spans="1:9" ht="14.65" customHeight="1" x14ac:dyDescent="0.2">
      <c r="A37" s="44"/>
      <c r="B37" s="19" t="s">
        <v>159</v>
      </c>
      <c r="C37" s="29"/>
      <c r="D37" s="29">
        <v>0.3</v>
      </c>
      <c r="E37" s="29"/>
      <c r="F37" s="29"/>
      <c r="G37" s="43"/>
      <c r="H37" s="29"/>
      <c r="I37" s="40"/>
    </row>
    <row r="38" spans="1:9" ht="14.65" customHeight="1" x14ac:dyDescent="0.2">
      <c r="A38" s="44"/>
      <c r="B38" s="19" t="s">
        <v>160</v>
      </c>
      <c r="C38" s="29"/>
      <c r="D38" s="29">
        <v>6.5000000000000002E-2</v>
      </c>
      <c r="E38" s="29"/>
      <c r="F38" s="29"/>
      <c r="G38" s="43"/>
      <c r="H38" s="29"/>
      <c r="I38" s="40"/>
    </row>
    <row r="39" spans="1:9" ht="14.65" customHeight="1" x14ac:dyDescent="0.2">
      <c r="A39" s="44"/>
      <c r="B39" s="19" t="s">
        <v>161</v>
      </c>
      <c r="C39" s="29"/>
      <c r="D39" s="29">
        <v>0.3</v>
      </c>
      <c r="E39" s="29"/>
      <c r="F39" s="29"/>
      <c r="G39" s="43"/>
      <c r="H39" s="29"/>
      <c r="I39" s="40"/>
    </row>
    <row r="40" spans="1:9" ht="14.65" customHeight="1" x14ac:dyDescent="0.2">
      <c r="A40" s="44">
        <v>1</v>
      </c>
      <c r="B40" s="19" t="s">
        <v>129</v>
      </c>
      <c r="C40" s="29"/>
      <c r="D40" s="29"/>
      <c r="E40" s="29"/>
      <c r="F40" s="29">
        <v>2</v>
      </c>
      <c r="G40" s="43">
        <v>5</v>
      </c>
      <c r="H40" s="29">
        <v>10</v>
      </c>
      <c r="I40" s="40" t="s">
        <v>142</v>
      </c>
    </row>
    <row r="41" spans="1:9" ht="13.5" x14ac:dyDescent="0.2">
      <c r="A41" s="39">
        <v>2</v>
      </c>
      <c r="B41" s="19" t="s">
        <v>130</v>
      </c>
      <c r="C41" s="29"/>
      <c r="D41" s="29"/>
      <c r="E41" s="29"/>
      <c r="F41" s="29">
        <v>2</v>
      </c>
      <c r="G41" s="43">
        <v>2</v>
      </c>
      <c r="H41" s="29">
        <v>4</v>
      </c>
      <c r="I41" s="40" t="s">
        <v>142</v>
      </c>
    </row>
    <row r="42" spans="1:9" ht="13.5" x14ac:dyDescent="0.2">
      <c r="A42" s="44">
        <v>3</v>
      </c>
      <c r="B42" s="19" t="s">
        <v>131</v>
      </c>
      <c r="C42" s="29"/>
      <c r="D42" s="29"/>
      <c r="E42" s="29"/>
      <c r="F42" s="29">
        <v>20</v>
      </c>
      <c r="G42" s="43">
        <v>0.02</v>
      </c>
      <c r="H42" s="29">
        <v>0.4</v>
      </c>
      <c r="I42" s="40" t="s">
        <v>142</v>
      </c>
    </row>
    <row r="43" spans="1:9" ht="13.5" x14ac:dyDescent="0.2">
      <c r="A43" s="39">
        <v>4</v>
      </c>
      <c r="B43" s="19" t="s">
        <v>133</v>
      </c>
      <c r="C43" s="29"/>
      <c r="D43" s="29"/>
      <c r="E43" s="29"/>
      <c r="F43" s="29">
        <v>4</v>
      </c>
      <c r="G43" s="43">
        <v>3.5000000000000003E-2</v>
      </c>
      <c r="H43" s="29">
        <v>0.14000000000000001</v>
      </c>
      <c r="I43" s="40" t="s">
        <v>142</v>
      </c>
    </row>
    <row r="44" spans="1:9" ht="13.5" x14ac:dyDescent="0.2">
      <c r="A44" s="44">
        <v>5</v>
      </c>
      <c r="B44" s="19" t="s">
        <v>134</v>
      </c>
      <c r="C44" s="29"/>
      <c r="D44" s="29"/>
      <c r="E44" s="29"/>
      <c r="F44" s="29">
        <v>5</v>
      </c>
      <c r="G44" s="43">
        <v>0.05</v>
      </c>
      <c r="H44" s="29">
        <v>0.25</v>
      </c>
      <c r="I44" s="40" t="s">
        <v>142</v>
      </c>
    </row>
    <row r="45" spans="1:9" ht="13.5" x14ac:dyDescent="0.2">
      <c r="A45" s="39">
        <v>6</v>
      </c>
      <c r="B45" s="19" t="s">
        <v>135</v>
      </c>
      <c r="C45" s="29"/>
      <c r="D45" s="29"/>
      <c r="E45" s="29"/>
      <c r="F45" s="29">
        <v>3</v>
      </c>
      <c r="G45" s="43">
        <v>0.1</v>
      </c>
      <c r="H45" s="29">
        <v>0.30000000000000004</v>
      </c>
      <c r="I45" s="40" t="s">
        <v>142</v>
      </c>
    </row>
    <row r="46" spans="1:9" ht="13.5" x14ac:dyDescent="0.2">
      <c r="A46" s="44">
        <v>7</v>
      </c>
      <c r="B46" s="19" t="s">
        <v>136</v>
      </c>
      <c r="C46" s="29"/>
      <c r="D46" s="29"/>
      <c r="E46" s="29"/>
      <c r="F46" s="29">
        <v>2</v>
      </c>
      <c r="G46" s="43">
        <v>0.8</v>
      </c>
      <c r="H46" s="29">
        <v>1.6</v>
      </c>
      <c r="I46" s="40" t="s">
        <v>142</v>
      </c>
    </row>
    <row r="47" spans="1:9" ht="13.5" x14ac:dyDescent="0.2">
      <c r="A47" s="39">
        <v>8</v>
      </c>
      <c r="B47" s="19" t="s">
        <v>138</v>
      </c>
      <c r="C47" s="29"/>
      <c r="D47" s="29"/>
      <c r="E47" s="29"/>
      <c r="F47" s="29">
        <v>3</v>
      </c>
      <c r="G47" s="43">
        <v>0.35</v>
      </c>
      <c r="H47" s="29">
        <v>1.0499999999999998</v>
      </c>
      <c r="I47" s="40" t="s">
        <v>142</v>
      </c>
    </row>
    <row r="48" spans="1:9" ht="13.5" x14ac:dyDescent="0.2">
      <c r="A48" s="44">
        <v>9</v>
      </c>
      <c r="B48" s="19" t="s">
        <v>139</v>
      </c>
      <c r="C48" s="29"/>
      <c r="D48" s="29"/>
      <c r="E48" s="29"/>
      <c r="F48" s="29">
        <v>2</v>
      </c>
      <c r="G48" s="43">
        <v>0.49</v>
      </c>
      <c r="H48" s="29">
        <v>0.98</v>
      </c>
      <c r="I48" s="40" t="s">
        <v>142</v>
      </c>
    </row>
    <row r="49" spans="1:9" ht="13.5" x14ac:dyDescent="0.2">
      <c r="A49" s="39">
        <v>10</v>
      </c>
      <c r="B49" s="19" t="s">
        <v>140</v>
      </c>
      <c r="C49" s="29"/>
      <c r="D49" s="29"/>
      <c r="E49" s="29"/>
      <c r="F49" s="29">
        <v>1</v>
      </c>
      <c r="G49" s="43">
        <v>1</v>
      </c>
      <c r="H49" s="29">
        <v>1</v>
      </c>
      <c r="I49" s="40" t="s">
        <v>142</v>
      </c>
    </row>
    <row r="50" spans="1:9" ht="13.5" x14ac:dyDescent="0.2">
      <c r="A50" s="44">
        <v>11</v>
      </c>
      <c r="B50" s="19" t="s">
        <v>141</v>
      </c>
      <c r="C50" s="29"/>
      <c r="D50" s="29"/>
      <c r="E50" s="29"/>
      <c r="F50" s="29">
        <v>5</v>
      </c>
      <c r="G50" s="43">
        <v>3.0000000000000001E-3</v>
      </c>
      <c r="H50" s="29">
        <v>1.4999999999999999E-2</v>
      </c>
      <c r="I50" s="40" t="s">
        <v>142</v>
      </c>
    </row>
    <row r="51" spans="1:9" ht="13.5" x14ac:dyDescent="0.2">
      <c r="A51" s="39">
        <v>12</v>
      </c>
      <c r="B51" s="19" t="s">
        <v>147</v>
      </c>
      <c r="C51" s="29"/>
      <c r="D51" s="29"/>
      <c r="E51" s="29"/>
      <c r="F51" s="29">
        <v>1</v>
      </c>
      <c r="G51" s="43">
        <v>0.1</v>
      </c>
      <c r="H51" s="29">
        <v>0.1</v>
      </c>
      <c r="I51" s="40" t="s">
        <v>154</v>
      </c>
    </row>
    <row r="52" spans="1:9" ht="13.5" x14ac:dyDescent="0.2">
      <c r="A52" s="44">
        <v>13</v>
      </c>
      <c r="B52" s="19" t="s">
        <v>148</v>
      </c>
      <c r="C52" s="29"/>
      <c r="D52" s="29"/>
      <c r="E52" s="29"/>
      <c r="F52" s="29">
        <v>1</v>
      </c>
      <c r="G52" s="43">
        <v>0.26</v>
      </c>
      <c r="H52" s="29">
        <v>0.26</v>
      </c>
      <c r="I52" s="40" t="s">
        <v>155</v>
      </c>
    </row>
    <row r="53" spans="1:9" ht="13.5" x14ac:dyDescent="0.2">
      <c r="A53" s="39">
        <v>14</v>
      </c>
      <c r="B53" s="19" t="s">
        <v>149</v>
      </c>
      <c r="C53" s="29"/>
      <c r="D53" s="29"/>
      <c r="E53" s="29"/>
      <c r="F53" s="29">
        <v>1</v>
      </c>
      <c r="G53" s="43">
        <v>3</v>
      </c>
      <c r="H53" s="29">
        <v>3</v>
      </c>
      <c r="I53" s="40" t="s">
        <v>154</v>
      </c>
    </row>
    <row r="54" spans="1:9" ht="13.5" x14ac:dyDescent="0.2">
      <c r="A54" s="44">
        <v>15</v>
      </c>
      <c r="B54" s="19" t="s">
        <v>150</v>
      </c>
      <c r="C54" s="29"/>
      <c r="D54" s="29"/>
      <c r="E54" s="29"/>
      <c r="F54" s="29">
        <v>1</v>
      </c>
      <c r="G54" s="43">
        <v>0.25</v>
      </c>
      <c r="H54" s="29">
        <v>0.25</v>
      </c>
      <c r="I54" s="40" t="s">
        <v>154</v>
      </c>
    </row>
    <row r="55" spans="1:9" ht="13.5" x14ac:dyDescent="0.2">
      <c r="A55" s="39">
        <v>16</v>
      </c>
      <c r="B55" s="19" t="s">
        <v>151</v>
      </c>
      <c r="C55" s="29"/>
      <c r="D55" s="29"/>
      <c r="E55" s="29"/>
      <c r="F55" s="29">
        <v>1</v>
      </c>
      <c r="G55" s="43">
        <v>0.4</v>
      </c>
      <c r="H55" s="29">
        <v>0.4</v>
      </c>
      <c r="I55" s="40" t="s">
        <v>154</v>
      </c>
    </row>
    <row r="56" spans="1:9" ht="13.5" x14ac:dyDescent="0.2">
      <c r="A56" s="44">
        <v>17</v>
      </c>
      <c r="B56" s="19" t="s">
        <v>152</v>
      </c>
      <c r="C56" s="29"/>
      <c r="D56" s="29"/>
      <c r="E56" s="29"/>
      <c r="F56" s="29">
        <v>1</v>
      </c>
      <c r="G56" s="43">
        <v>0.4</v>
      </c>
      <c r="H56" s="29">
        <v>0.4</v>
      </c>
      <c r="I56" s="40" t="s">
        <v>154</v>
      </c>
    </row>
    <row r="57" spans="1:9" ht="13.5" x14ac:dyDescent="0.2">
      <c r="A57" s="39">
        <v>18</v>
      </c>
      <c r="B57" s="19" t="s">
        <v>153</v>
      </c>
      <c r="C57" s="29"/>
      <c r="D57" s="29"/>
      <c r="E57" s="29"/>
      <c r="F57" s="29">
        <v>1</v>
      </c>
      <c r="G57" s="43">
        <v>0.2</v>
      </c>
      <c r="H57" s="29">
        <v>0.2</v>
      </c>
      <c r="I57" s="40" t="s">
        <v>154</v>
      </c>
    </row>
    <row r="58" spans="1:9" ht="13.5" x14ac:dyDescent="0.2">
      <c r="A58" s="44">
        <v>19</v>
      </c>
      <c r="B58" s="19" t="s">
        <v>163</v>
      </c>
      <c r="C58" s="29"/>
      <c r="D58" s="29"/>
      <c r="E58" s="29"/>
      <c r="F58" s="29">
        <v>2</v>
      </c>
      <c r="G58" s="43">
        <v>0.2</v>
      </c>
      <c r="H58" s="29">
        <v>0.4</v>
      </c>
      <c r="I58" s="40" t="s">
        <v>176</v>
      </c>
    </row>
    <row r="59" spans="1:9" ht="13.5" x14ac:dyDescent="0.2">
      <c r="A59" s="39">
        <v>20</v>
      </c>
      <c r="B59" s="19" t="s">
        <v>164</v>
      </c>
      <c r="C59" s="29"/>
      <c r="D59" s="29"/>
      <c r="E59" s="29"/>
      <c r="F59" s="29">
        <v>1</v>
      </c>
      <c r="G59" s="43">
        <v>0.5</v>
      </c>
      <c r="H59" s="29">
        <v>0.5</v>
      </c>
      <c r="I59" s="40" t="s">
        <v>176</v>
      </c>
    </row>
    <row r="60" spans="1:9" ht="13.5" x14ac:dyDescent="0.2">
      <c r="A60" s="44">
        <v>21</v>
      </c>
      <c r="B60" s="19" t="s">
        <v>165</v>
      </c>
      <c r="C60" s="29"/>
      <c r="D60" s="29"/>
      <c r="E60" s="29"/>
      <c r="F60" s="29">
        <v>82</v>
      </c>
      <c r="G60" s="43">
        <v>0.03</v>
      </c>
      <c r="H60" s="29">
        <v>2.46</v>
      </c>
      <c r="I60" s="40" t="s">
        <v>176</v>
      </c>
    </row>
    <row r="61" spans="1:9" ht="13.5" x14ac:dyDescent="0.2">
      <c r="A61" s="39">
        <v>22</v>
      </c>
      <c r="B61" s="19" t="s">
        <v>166</v>
      </c>
      <c r="C61" s="29"/>
      <c r="D61" s="29"/>
      <c r="E61" s="29"/>
      <c r="F61" s="29">
        <v>1</v>
      </c>
      <c r="G61" s="43">
        <v>9.9900000000000003E-2</v>
      </c>
      <c r="H61" s="29">
        <v>9.9900000000000003E-2</v>
      </c>
      <c r="I61" s="40" t="s">
        <v>176</v>
      </c>
    </row>
    <row r="62" spans="1:9" ht="13.5" x14ac:dyDescent="0.2">
      <c r="A62" s="44">
        <v>23</v>
      </c>
      <c r="B62" s="19" t="s">
        <v>167</v>
      </c>
      <c r="C62" s="29"/>
      <c r="D62" s="29"/>
      <c r="E62" s="29"/>
      <c r="F62" s="29">
        <v>1</v>
      </c>
      <c r="G62" s="43">
        <v>5.8799999999999998E-2</v>
      </c>
      <c r="H62" s="29">
        <v>5.8799999999999998E-2</v>
      </c>
      <c r="I62" s="40" t="s">
        <v>176</v>
      </c>
    </row>
    <row r="63" spans="1:9" ht="13.5" x14ac:dyDescent="0.2">
      <c r="A63" s="39">
        <v>24</v>
      </c>
      <c r="B63" s="19" t="s">
        <v>168</v>
      </c>
      <c r="C63" s="29"/>
      <c r="D63" s="29"/>
      <c r="E63" s="29"/>
      <c r="F63" s="29">
        <v>1</v>
      </c>
      <c r="G63" s="43">
        <v>0.1</v>
      </c>
      <c r="H63" s="29">
        <v>0.1</v>
      </c>
      <c r="I63" s="40" t="s">
        <v>176</v>
      </c>
    </row>
    <row r="64" spans="1:9" ht="13.5" x14ac:dyDescent="0.2">
      <c r="A64" s="44">
        <v>25</v>
      </c>
      <c r="B64" s="19" t="s">
        <v>169</v>
      </c>
      <c r="C64" s="29"/>
      <c r="D64" s="29"/>
      <c r="E64" s="29"/>
      <c r="F64" s="29">
        <v>1</v>
      </c>
      <c r="G64" s="43">
        <v>0.01</v>
      </c>
      <c r="H64" s="29">
        <v>0.01</v>
      </c>
      <c r="I64" s="40" t="s">
        <v>176</v>
      </c>
    </row>
    <row r="65" spans="1:9" ht="13.5" x14ac:dyDescent="0.2">
      <c r="A65" s="39">
        <v>26</v>
      </c>
      <c r="B65" s="19" t="s">
        <v>170</v>
      </c>
      <c r="C65" s="29"/>
      <c r="D65" s="29"/>
      <c r="E65" s="29"/>
      <c r="F65" s="29">
        <v>1</v>
      </c>
      <c r="G65" s="43">
        <v>0.3</v>
      </c>
      <c r="H65" s="29">
        <v>0.3</v>
      </c>
      <c r="I65" s="40" t="s">
        <v>176</v>
      </c>
    </row>
    <row r="66" spans="1:9" ht="13.5" x14ac:dyDescent="0.2">
      <c r="A66" s="44">
        <v>27</v>
      </c>
      <c r="B66" s="19" t="s">
        <v>171</v>
      </c>
      <c r="C66" s="29"/>
      <c r="D66" s="29"/>
      <c r="E66" s="29"/>
      <c r="F66" s="29">
        <v>1</v>
      </c>
      <c r="G66" s="43">
        <v>6.5000000000000002E-2</v>
      </c>
      <c r="H66" s="29">
        <v>6.5000000000000002E-2</v>
      </c>
      <c r="I66" s="40" t="s">
        <v>176</v>
      </c>
    </row>
    <row r="67" spans="1:9" ht="13.5" x14ac:dyDescent="0.2">
      <c r="A67" s="39">
        <v>28</v>
      </c>
      <c r="B67" s="19" t="s">
        <v>172</v>
      </c>
      <c r="C67" s="29"/>
      <c r="D67" s="29"/>
      <c r="E67" s="29"/>
      <c r="F67" s="29">
        <v>1</v>
      </c>
      <c r="G67" s="43">
        <v>0.3</v>
      </c>
      <c r="H67" s="29">
        <v>0.3</v>
      </c>
      <c r="I67" s="40" t="s">
        <v>176</v>
      </c>
    </row>
    <row r="68" spans="1:9" ht="13.5" x14ac:dyDescent="0.2">
      <c r="A68" s="44">
        <v>29</v>
      </c>
      <c r="B68" s="19" t="s">
        <v>166</v>
      </c>
      <c r="C68" s="29"/>
      <c r="D68" s="29"/>
      <c r="E68" s="29"/>
      <c r="F68" s="29">
        <v>1</v>
      </c>
      <c r="G68" s="43">
        <v>9.9900000000000003E-2</v>
      </c>
      <c r="H68" s="29">
        <v>9.9900000000000003E-2</v>
      </c>
      <c r="I68" s="40" t="s">
        <v>176</v>
      </c>
    </row>
    <row r="69" spans="1:9" ht="13.5" x14ac:dyDescent="0.2">
      <c r="A69" s="39">
        <v>30</v>
      </c>
      <c r="B69" s="19" t="s">
        <v>173</v>
      </c>
      <c r="C69" s="29"/>
      <c r="D69" s="29"/>
      <c r="E69" s="29"/>
      <c r="F69" s="29">
        <v>1</v>
      </c>
      <c r="G69" s="43">
        <v>0.19900000000000001</v>
      </c>
      <c r="H69" s="29">
        <v>0.19900000000000001</v>
      </c>
      <c r="I69" s="40" t="s">
        <v>176</v>
      </c>
    </row>
    <row r="70" spans="1:9" ht="13.5" x14ac:dyDescent="0.2">
      <c r="A70" s="44">
        <v>31</v>
      </c>
      <c r="B70" s="19" t="s">
        <v>174</v>
      </c>
      <c r="C70" s="29"/>
      <c r="D70" s="29"/>
      <c r="E70" s="29"/>
      <c r="F70" s="29">
        <v>1</v>
      </c>
      <c r="G70" s="43">
        <v>0.19800000000000001</v>
      </c>
      <c r="H70" s="29">
        <v>0.19800000000000001</v>
      </c>
      <c r="I70" s="40" t="s">
        <v>176</v>
      </c>
    </row>
    <row r="71" spans="1:9" ht="13.5" x14ac:dyDescent="0.2">
      <c r="A71" s="39">
        <v>32</v>
      </c>
      <c r="B71" s="19" t="s">
        <v>175</v>
      </c>
      <c r="C71" s="29"/>
      <c r="D71" s="29"/>
      <c r="E71" s="29"/>
      <c r="F71" s="29">
        <v>1</v>
      </c>
      <c r="G71" s="43">
        <v>0.8</v>
      </c>
      <c r="H71" s="29">
        <v>0.8</v>
      </c>
      <c r="I71" s="40" t="s">
        <v>176</v>
      </c>
    </row>
  </sheetData>
  <mergeCells count="6">
    <mergeCell ref="I1:I2"/>
    <mergeCell ref="D1:E1"/>
    <mergeCell ref="F1:H1"/>
    <mergeCell ref="A1:A2"/>
    <mergeCell ref="B1:B2"/>
    <mergeCell ref="C1:C2"/>
  </mergeCells>
  <phoneticPr fontId="10" type="noConversion"/>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
  <sheetViews>
    <sheetView tabSelected="1" zoomScaleNormal="100" workbookViewId="0">
      <pane xSplit="2" ySplit="4" topLeftCell="K5" activePane="bottomRight" state="frozenSplit"/>
      <selection pane="topRight" activeCell="C1" sqref="C1"/>
      <selection pane="bottomLeft" activeCell="A5" sqref="A5"/>
      <selection pane="bottomRight" activeCell="N17" sqref="N17"/>
    </sheetView>
  </sheetViews>
  <sheetFormatPr defaultColWidth="9.140625" defaultRowHeight="16.5" x14ac:dyDescent="0.35"/>
  <cols>
    <col min="1" max="1" width="6.140625" style="46" customWidth="1"/>
    <col min="2" max="2" width="36" style="46" customWidth="1"/>
    <col min="3" max="3" width="30.140625" style="46" customWidth="1"/>
    <col min="4" max="12" width="21.42578125" style="46" customWidth="1"/>
    <col min="13" max="13" width="28.7109375" style="46" customWidth="1"/>
    <col min="14" max="20" width="21.42578125" style="46" customWidth="1"/>
    <col min="21" max="21" width="35.85546875" style="46" customWidth="1"/>
    <col min="22" max="22" width="28.5703125" style="46" customWidth="1"/>
    <col min="23" max="16384" width="9.140625" style="46"/>
  </cols>
  <sheetData>
    <row r="1" spans="1:22" ht="14.65" customHeight="1" x14ac:dyDescent="0.35">
      <c r="A1" s="84" t="s">
        <v>0</v>
      </c>
      <c r="B1" s="84" t="s">
        <v>26</v>
      </c>
      <c r="C1" s="85"/>
      <c r="D1" s="85"/>
      <c r="E1" s="85"/>
      <c r="F1" s="85"/>
      <c r="G1" s="85"/>
      <c r="H1" s="85"/>
      <c r="I1" s="85"/>
      <c r="J1" s="84" t="s">
        <v>27</v>
      </c>
      <c r="K1" s="84" t="s">
        <v>28</v>
      </c>
      <c r="L1" s="84" t="s">
        <v>29</v>
      </c>
      <c r="M1" s="87" t="s">
        <v>228</v>
      </c>
      <c r="N1" s="84" t="s">
        <v>229</v>
      </c>
      <c r="O1" s="85"/>
      <c r="P1" s="85"/>
      <c r="Q1" s="85"/>
      <c r="R1" s="85"/>
      <c r="S1" s="85"/>
      <c r="T1" s="85"/>
      <c r="U1" s="84" t="s">
        <v>30</v>
      </c>
      <c r="V1" s="84" t="s">
        <v>3</v>
      </c>
    </row>
    <row r="2" spans="1:22" ht="14.65" customHeight="1" x14ac:dyDescent="0.35">
      <c r="A2" s="85"/>
      <c r="B2" s="84" t="s">
        <v>31</v>
      </c>
      <c r="C2" s="84" t="s">
        <v>32</v>
      </c>
      <c r="D2" s="84" t="s">
        <v>33</v>
      </c>
      <c r="E2" s="84" t="s">
        <v>34</v>
      </c>
      <c r="F2" s="84" t="s">
        <v>35</v>
      </c>
      <c r="G2" s="84" t="s">
        <v>36</v>
      </c>
      <c r="H2" s="84" t="s">
        <v>37</v>
      </c>
      <c r="I2" s="84" t="s">
        <v>38</v>
      </c>
      <c r="J2" s="85"/>
      <c r="K2" s="84" t="s">
        <v>28</v>
      </c>
      <c r="L2" s="84"/>
      <c r="M2" s="88"/>
      <c r="N2" s="84" t="s">
        <v>18</v>
      </c>
      <c r="O2" s="84" t="s">
        <v>39</v>
      </c>
      <c r="P2" s="85"/>
      <c r="Q2" s="85"/>
      <c r="R2" s="85"/>
      <c r="S2" s="85"/>
      <c r="T2" s="85"/>
      <c r="U2" s="85"/>
      <c r="V2" s="86"/>
    </row>
    <row r="3" spans="1:22" ht="14.65" customHeight="1" x14ac:dyDescent="0.35">
      <c r="A3" s="85"/>
      <c r="B3" s="85"/>
      <c r="C3" s="85"/>
      <c r="D3" s="85"/>
      <c r="E3" s="85"/>
      <c r="F3" s="85"/>
      <c r="G3" s="85"/>
      <c r="H3" s="85"/>
      <c r="I3" s="85"/>
      <c r="J3" s="85"/>
      <c r="K3" s="85"/>
      <c r="L3" s="86"/>
      <c r="M3" s="88"/>
      <c r="N3" s="85"/>
      <c r="O3" s="50" t="s">
        <v>40</v>
      </c>
      <c r="P3" s="50" t="s">
        <v>41</v>
      </c>
      <c r="Q3" s="50" t="s">
        <v>42</v>
      </c>
      <c r="R3" s="50" t="s">
        <v>43</v>
      </c>
      <c r="S3" s="50" t="s">
        <v>44</v>
      </c>
      <c r="T3" s="50" t="s">
        <v>24</v>
      </c>
      <c r="U3" s="85"/>
      <c r="V3" s="86"/>
    </row>
    <row r="4" spans="1:22" ht="14.65" customHeight="1" x14ac:dyDescent="0.35">
      <c r="A4" s="50" t="s">
        <v>9</v>
      </c>
      <c r="B4" s="50" t="s">
        <v>10</v>
      </c>
      <c r="C4" s="50" t="s">
        <v>12</v>
      </c>
      <c r="D4" s="50" t="s">
        <v>13</v>
      </c>
      <c r="E4" s="50" t="s">
        <v>14</v>
      </c>
      <c r="F4" s="50" t="s">
        <v>15</v>
      </c>
      <c r="G4" s="50" t="s">
        <v>16</v>
      </c>
      <c r="H4" s="50" t="s">
        <v>17</v>
      </c>
      <c r="I4" s="50" t="s">
        <v>45</v>
      </c>
      <c r="J4" s="50" t="s">
        <v>46</v>
      </c>
      <c r="K4" s="50" t="s">
        <v>47</v>
      </c>
      <c r="L4" s="50" t="s">
        <v>48</v>
      </c>
      <c r="M4" s="50" t="s">
        <v>49</v>
      </c>
      <c r="N4" s="50" t="s">
        <v>50</v>
      </c>
      <c r="O4" s="50" t="s">
        <v>51</v>
      </c>
      <c r="P4" s="50" t="s">
        <v>52</v>
      </c>
      <c r="Q4" s="50" t="s">
        <v>53</v>
      </c>
      <c r="R4" s="50" t="s">
        <v>54</v>
      </c>
      <c r="S4" s="50" t="s">
        <v>55</v>
      </c>
      <c r="T4" s="50" t="s">
        <v>56</v>
      </c>
      <c r="U4" s="50" t="s">
        <v>57</v>
      </c>
      <c r="V4" s="50" t="s">
        <v>58</v>
      </c>
    </row>
    <row r="5" spans="1:22" ht="14.65" customHeight="1" x14ac:dyDescent="0.35">
      <c r="A5" s="51" t="s">
        <v>9</v>
      </c>
      <c r="B5" s="50" t="s">
        <v>18</v>
      </c>
      <c r="C5" s="52" t="s">
        <v>9</v>
      </c>
      <c r="D5" s="52" t="s">
        <v>9</v>
      </c>
      <c r="E5" s="52" t="s">
        <v>9</v>
      </c>
      <c r="F5" s="52" t="s">
        <v>9</v>
      </c>
      <c r="G5" s="52" t="s">
        <v>9</v>
      </c>
      <c r="H5" s="52" t="s">
        <v>9</v>
      </c>
      <c r="I5" s="53"/>
      <c r="J5" s="52" t="s">
        <v>9</v>
      </c>
      <c r="K5" s="52" t="s">
        <v>9</v>
      </c>
      <c r="L5" s="53"/>
      <c r="M5" s="53"/>
      <c r="N5" s="53"/>
      <c r="O5" s="53"/>
      <c r="P5" s="53"/>
      <c r="Q5" s="53"/>
      <c r="R5" s="53"/>
      <c r="S5" s="53"/>
      <c r="T5" s="53"/>
      <c r="U5" s="52" t="s">
        <v>9</v>
      </c>
      <c r="V5" s="52" t="s">
        <v>9</v>
      </c>
    </row>
    <row r="6" spans="1:22" ht="14.65" customHeight="1" x14ac:dyDescent="0.35">
      <c r="A6" s="51" t="s">
        <v>9</v>
      </c>
      <c r="B6" s="54" t="s">
        <v>59</v>
      </c>
      <c r="C6" s="52" t="s">
        <v>9</v>
      </c>
      <c r="D6" s="52" t="s">
        <v>9</v>
      </c>
      <c r="E6" s="52" t="s">
        <v>9</v>
      </c>
      <c r="F6" s="52" t="s">
        <v>9</v>
      </c>
      <c r="G6" s="52" t="s">
        <v>9</v>
      </c>
      <c r="H6" s="51" t="s">
        <v>9</v>
      </c>
      <c r="I6" s="53"/>
      <c r="J6" s="51" t="s">
        <v>9</v>
      </c>
      <c r="K6" s="51" t="s">
        <v>9</v>
      </c>
      <c r="L6" s="53"/>
      <c r="M6" s="53"/>
      <c r="N6" s="53"/>
      <c r="O6" s="53"/>
      <c r="P6" s="53"/>
      <c r="Q6" s="53"/>
      <c r="R6" s="53"/>
      <c r="S6" s="53"/>
      <c r="T6" s="53"/>
      <c r="U6" s="51" t="s">
        <v>9</v>
      </c>
      <c r="V6" s="52" t="s">
        <v>9</v>
      </c>
    </row>
    <row r="7" spans="1:22" ht="39" customHeight="1" x14ac:dyDescent="0.35">
      <c r="A7" s="52">
        <v>1</v>
      </c>
      <c r="B7" s="55" t="s">
        <v>224</v>
      </c>
      <c r="C7" s="55" t="s">
        <v>227</v>
      </c>
      <c r="D7" s="55" t="s">
        <v>200</v>
      </c>
      <c r="E7" s="56" t="s">
        <v>63</v>
      </c>
      <c r="F7" s="57">
        <v>43262</v>
      </c>
      <c r="G7" s="57">
        <v>44561</v>
      </c>
      <c r="H7" s="58"/>
      <c r="I7" s="78">
        <v>279.03580499999998</v>
      </c>
      <c r="J7" s="55" t="s">
        <v>198</v>
      </c>
      <c r="K7" s="55" t="s">
        <v>197</v>
      </c>
      <c r="L7" s="59">
        <v>158.40424999999999</v>
      </c>
      <c r="M7" s="78">
        <v>158.40424999999999</v>
      </c>
      <c r="N7" s="60">
        <f>SUM(O7:T7)</f>
        <v>59.530465</v>
      </c>
      <c r="O7" s="59"/>
      <c r="P7" s="59"/>
      <c r="Q7" s="78"/>
      <c r="R7" s="78">
        <v>59.530465</v>
      </c>
      <c r="S7" s="59"/>
      <c r="T7" s="59"/>
      <c r="U7" s="55"/>
      <c r="V7" s="61"/>
    </row>
    <row r="8" spans="1:22" ht="30" customHeight="1" x14ac:dyDescent="0.35">
      <c r="A8" s="52">
        <v>2</v>
      </c>
      <c r="B8" s="55" t="s">
        <v>225</v>
      </c>
      <c r="C8" s="55" t="s">
        <v>203</v>
      </c>
      <c r="D8" s="55" t="s">
        <v>202</v>
      </c>
      <c r="E8" s="56" t="s">
        <v>63</v>
      </c>
      <c r="F8" s="57">
        <v>43644</v>
      </c>
      <c r="G8" s="57">
        <v>44561</v>
      </c>
      <c r="H8" s="58"/>
      <c r="I8" s="78">
        <v>160</v>
      </c>
      <c r="J8" s="55" t="s">
        <v>201</v>
      </c>
      <c r="K8" s="55" t="s">
        <v>197</v>
      </c>
      <c r="L8" s="59">
        <v>0</v>
      </c>
      <c r="M8" s="78">
        <v>0</v>
      </c>
      <c r="N8" s="60">
        <f t="shared" ref="N8:N17" si="0">SUM(O8:T8)</f>
        <v>144</v>
      </c>
      <c r="O8" s="59"/>
      <c r="P8" s="59"/>
      <c r="Q8" s="78"/>
      <c r="R8" s="78">
        <v>144</v>
      </c>
      <c r="S8" s="59"/>
      <c r="T8" s="59"/>
      <c r="U8" s="55"/>
      <c r="V8" s="61"/>
    </row>
    <row r="9" spans="1:22" ht="30" customHeight="1" x14ac:dyDescent="0.35">
      <c r="A9" s="52">
        <v>3</v>
      </c>
      <c r="B9" s="55" t="s">
        <v>199</v>
      </c>
      <c r="C9" s="55" t="s">
        <v>205</v>
      </c>
      <c r="D9" s="55" t="s">
        <v>206</v>
      </c>
      <c r="E9" s="56" t="s">
        <v>63</v>
      </c>
      <c r="F9" s="57">
        <v>43553</v>
      </c>
      <c r="G9" s="57">
        <v>45473</v>
      </c>
      <c r="H9" s="58"/>
      <c r="I9" s="78">
        <v>187.4</v>
      </c>
      <c r="J9" s="55" t="s">
        <v>201</v>
      </c>
      <c r="K9" s="55" t="s">
        <v>204</v>
      </c>
      <c r="L9" s="59">
        <v>100.1</v>
      </c>
      <c r="M9" s="78">
        <v>100.1</v>
      </c>
      <c r="N9" s="60">
        <f t="shared" si="0"/>
        <v>16.8</v>
      </c>
      <c r="O9" s="59"/>
      <c r="P9" s="59"/>
      <c r="Q9" s="78"/>
      <c r="R9" s="78">
        <v>16.8</v>
      </c>
      <c r="S9" s="59"/>
      <c r="T9" s="59"/>
      <c r="U9" s="55"/>
      <c r="V9" s="61"/>
    </row>
    <row r="10" spans="1:22" ht="27.75" customHeight="1" x14ac:dyDescent="0.35">
      <c r="A10" s="52">
        <v>4</v>
      </c>
      <c r="B10" s="55" t="s">
        <v>217</v>
      </c>
      <c r="C10" s="55" t="s">
        <v>218</v>
      </c>
      <c r="D10" s="55" t="s">
        <v>219</v>
      </c>
      <c r="E10" s="55" t="s">
        <v>215</v>
      </c>
      <c r="F10" s="57">
        <v>43800</v>
      </c>
      <c r="G10" s="57">
        <v>45808</v>
      </c>
      <c r="H10" s="58"/>
      <c r="I10" s="78">
        <v>34.604759999999999</v>
      </c>
      <c r="J10" s="55" t="s">
        <v>201</v>
      </c>
      <c r="K10" s="55" t="s">
        <v>220</v>
      </c>
      <c r="L10" s="59">
        <v>0</v>
      </c>
      <c r="M10" s="78">
        <v>0</v>
      </c>
      <c r="N10" s="60">
        <f t="shared" si="0"/>
        <v>29.414045999999999</v>
      </c>
      <c r="O10" s="59"/>
      <c r="P10" s="59"/>
      <c r="Q10" s="78"/>
      <c r="R10" s="78">
        <v>29.414045999999999</v>
      </c>
      <c r="S10" s="59"/>
      <c r="T10" s="59"/>
      <c r="U10" s="55"/>
      <c r="V10" s="61"/>
    </row>
    <row r="11" spans="1:22" ht="14.65" customHeight="1" x14ac:dyDescent="0.35">
      <c r="A11" s="51" t="s">
        <v>9</v>
      </c>
      <c r="B11" s="54" t="s">
        <v>60</v>
      </c>
      <c r="C11" s="52" t="s">
        <v>216</v>
      </c>
      <c r="D11" s="52" t="s">
        <v>9</v>
      </c>
      <c r="E11" s="52" t="s">
        <v>9</v>
      </c>
      <c r="F11" s="52" t="s">
        <v>9</v>
      </c>
      <c r="G11" s="52" t="s">
        <v>9</v>
      </c>
      <c r="H11" s="52" t="s">
        <v>9</v>
      </c>
      <c r="I11" s="53"/>
      <c r="J11" s="52" t="s">
        <v>9</v>
      </c>
      <c r="K11" s="52" t="s">
        <v>9</v>
      </c>
      <c r="L11" s="53"/>
      <c r="M11" s="53"/>
      <c r="N11" s="60">
        <f t="shared" si="0"/>
        <v>0</v>
      </c>
      <c r="O11" s="53"/>
      <c r="P11" s="53"/>
      <c r="Q11" s="53"/>
      <c r="R11" s="53"/>
      <c r="S11" s="53"/>
      <c r="T11" s="53"/>
      <c r="U11" s="52" t="s">
        <v>9</v>
      </c>
      <c r="V11" s="52" t="s">
        <v>9</v>
      </c>
    </row>
    <row r="12" spans="1:22" ht="29.25" customHeight="1" x14ac:dyDescent="0.35">
      <c r="A12" s="52"/>
      <c r="B12" s="55" t="s">
        <v>207</v>
      </c>
      <c r="C12" s="55" t="s">
        <v>209</v>
      </c>
      <c r="D12" s="55" t="s">
        <v>208</v>
      </c>
      <c r="E12" s="55" t="s">
        <v>210</v>
      </c>
      <c r="F12" s="57">
        <v>43891</v>
      </c>
      <c r="G12" s="57">
        <v>44105</v>
      </c>
      <c r="H12" s="58"/>
      <c r="I12" s="78">
        <v>42.798299999999998</v>
      </c>
      <c r="J12" s="55" t="s">
        <v>201</v>
      </c>
      <c r="K12" s="55" t="s">
        <v>211</v>
      </c>
      <c r="L12" s="59">
        <f>I12</f>
        <v>42.798299999999998</v>
      </c>
      <c r="M12" s="78">
        <v>0</v>
      </c>
      <c r="N12" s="60">
        <f>SUM(O12:T12)</f>
        <v>40.659999999999997</v>
      </c>
      <c r="O12" s="59"/>
      <c r="P12" s="59"/>
      <c r="Q12" s="78">
        <v>28.5</v>
      </c>
      <c r="R12" s="78">
        <v>12.16</v>
      </c>
      <c r="S12" s="59"/>
      <c r="T12" s="59"/>
      <c r="U12" s="55"/>
      <c r="V12" s="61"/>
    </row>
    <row r="13" spans="1:22" ht="31.5" customHeight="1" x14ac:dyDescent="0.35">
      <c r="A13" s="52" t="s">
        <v>11</v>
      </c>
      <c r="B13" s="55" t="s">
        <v>213</v>
      </c>
      <c r="C13" s="55" t="s">
        <v>212</v>
      </c>
      <c r="D13" s="55" t="s">
        <v>214</v>
      </c>
      <c r="E13" s="55" t="s">
        <v>215</v>
      </c>
      <c r="F13" s="57">
        <v>43891</v>
      </c>
      <c r="G13" s="57">
        <v>44105</v>
      </c>
      <c r="H13" s="58" t="s">
        <v>25</v>
      </c>
      <c r="I13" s="78">
        <v>94</v>
      </c>
      <c r="J13" s="55" t="s">
        <v>201</v>
      </c>
      <c r="K13" s="55" t="s">
        <v>216</v>
      </c>
      <c r="L13" s="59">
        <f>I13</f>
        <v>94</v>
      </c>
      <c r="M13" s="78">
        <v>0</v>
      </c>
      <c r="N13" s="60">
        <f t="shared" si="0"/>
        <v>89.3</v>
      </c>
      <c r="O13" s="59"/>
      <c r="P13" s="59"/>
      <c r="Q13" s="78"/>
      <c r="R13" s="78">
        <v>89.3</v>
      </c>
      <c r="S13" s="59"/>
      <c r="T13" s="59"/>
      <c r="U13" s="55" t="s">
        <v>25</v>
      </c>
      <c r="V13" s="61" t="s">
        <v>25</v>
      </c>
    </row>
    <row r="14" spans="1:22" ht="14.65" customHeight="1" x14ac:dyDescent="0.35">
      <c r="A14" s="51" t="s">
        <v>9</v>
      </c>
      <c r="B14" s="54" t="s">
        <v>61</v>
      </c>
      <c r="C14" s="52" t="s">
        <v>9</v>
      </c>
      <c r="D14" s="52" t="s">
        <v>9</v>
      </c>
      <c r="E14" s="52" t="s">
        <v>9</v>
      </c>
      <c r="F14" s="52" t="s">
        <v>9</v>
      </c>
      <c r="G14" s="52" t="s">
        <v>9</v>
      </c>
      <c r="H14" s="52" t="s">
        <v>9</v>
      </c>
      <c r="I14" s="53"/>
      <c r="J14" s="52" t="s">
        <v>9</v>
      </c>
      <c r="K14" s="52" t="s">
        <v>9</v>
      </c>
      <c r="L14" s="53"/>
      <c r="M14" s="53"/>
      <c r="N14" s="60">
        <f t="shared" si="0"/>
        <v>0</v>
      </c>
      <c r="O14" s="53"/>
      <c r="P14" s="53"/>
      <c r="Q14" s="53"/>
      <c r="R14" s="53"/>
      <c r="S14" s="53"/>
      <c r="T14" s="53"/>
      <c r="U14" s="52" t="s">
        <v>9</v>
      </c>
      <c r="V14" s="52" t="s">
        <v>9</v>
      </c>
    </row>
    <row r="15" spans="1:22" s="47" customFormat="1" ht="21" customHeight="1" x14ac:dyDescent="0.35">
      <c r="A15" s="62">
        <v>2</v>
      </c>
      <c r="B15" s="56" t="s">
        <v>66</v>
      </c>
      <c r="C15" s="56" t="s">
        <v>192</v>
      </c>
      <c r="D15" s="56" t="s">
        <v>25</v>
      </c>
      <c r="E15" s="56" t="s">
        <v>63</v>
      </c>
      <c r="F15" s="63">
        <v>43831</v>
      </c>
      <c r="G15" s="63">
        <v>44196</v>
      </c>
      <c r="H15" s="64" t="s">
        <v>25</v>
      </c>
      <c r="I15" s="78">
        <v>300</v>
      </c>
      <c r="J15" s="55" t="s">
        <v>201</v>
      </c>
      <c r="K15" s="66" t="s">
        <v>67</v>
      </c>
      <c r="L15" s="59">
        <f>I15</f>
        <v>300</v>
      </c>
      <c r="M15" s="79">
        <v>0</v>
      </c>
      <c r="N15" s="60">
        <f>SUM(O15:T15)</f>
        <v>270</v>
      </c>
      <c r="O15" s="60"/>
      <c r="P15" s="60"/>
      <c r="Q15" s="78"/>
      <c r="R15" s="78">
        <v>270</v>
      </c>
      <c r="S15" s="60"/>
      <c r="T15" s="60"/>
      <c r="U15" s="56" t="s">
        <v>120</v>
      </c>
      <c r="V15" s="65" t="s">
        <v>65</v>
      </c>
    </row>
    <row r="16" spans="1:22" s="47" customFormat="1" ht="23.25" customHeight="1" x14ac:dyDescent="0.35">
      <c r="A16" s="62" t="s">
        <v>11</v>
      </c>
      <c r="B16" s="56" t="s">
        <v>62</v>
      </c>
      <c r="C16" s="56" t="s">
        <v>191</v>
      </c>
      <c r="D16" s="56" t="s">
        <v>25</v>
      </c>
      <c r="E16" s="56" t="s">
        <v>63</v>
      </c>
      <c r="F16" s="63">
        <v>43831</v>
      </c>
      <c r="G16" s="63">
        <v>44196</v>
      </c>
      <c r="H16" s="64" t="s">
        <v>25</v>
      </c>
      <c r="I16" s="78">
        <v>300</v>
      </c>
      <c r="J16" s="55" t="s">
        <v>201</v>
      </c>
      <c r="K16" s="56" t="s">
        <v>64</v>
      </c>
      <c r="L16" s="59">
        <f>I16</f>
        <v>300</v>
      </c>
      <c r="M16" s="78">
        <v>0</v>
      </c>
      <c r="N16" s="60">
        <f t="shared" si="0"/>
        <v>270</v>
      </c>
      <c r="O16" s="60"/>
      <c r="P16" s="60"/>
      <c r="Q16" s="78"/>
      <c r="R16" s="78">
        <v>270</v>
      </c>
      <c r="S16" s="60"/>
      <c r="T16" s="60"/>
      <c r="U16" s="56" t="s">
        <v>125</v>
      </c>
      <c r="V16" s="65" t="s">
        <v>65</v>
      </c>
    </row>
    <row r="17" spans="1:22" s="47" customFormat="1" ht="27" customHeight="1" x14ac:dyDescent="0.35">
      <c r="A17" s="62"/>
      <c r="B17" s="56" t="s">
        <v>222</v>
      </c>
      <c r="C17" s="56" t="s">
        <v>223</v>
      </c>
      <c r="D17" s="56"/>
      <c r="E17" s="56" t="s">
        <v>63</v>
      </c>
      <c r="F17" s="63">
        <v>43831</v>
      </c>
      <c r="G17" s="63">
        <v>44196</v>
      </c>
      <c r="H17" s="64"/>
      <c r="I17" s="78">
        <v>100</v>
      </c>
      <c r="J17" s="55" t="s">
        <v>201</v>
      </c>
      <c r="K17" s="66"/>
      <c r="L17" s="59">
        <f>I17</f>
        <v>100</v>
      </c>
      <c r="M17" s="80">
        <v>0</v>
      </c>
      <c r="N17" s="60">
        <f t="shared" si="0"/>
        <v>90</v>
      </c>
      <c r="O17" s="60"/>
      <c r="P17" s="60"/>
      <c r="Q17" s="78"/>
      <c r="R17" s="78">
        <f>L17*0.9</f>
        <v>90</v>
      </c>
      <c r="S17" s="60"/>
      <c r="T17" s="60"/>
      <c r="U17" s="56"/>
      <c r="V17" s="65"/>
    </row>
    <row r="18" spans="1:22" ht="165" hidden="1" x14ac:dyDescent="0.35">
      <c r="A18" s="62">
        <v>3</v>
      </c>
      <c r="B18" s="55" t="s">
        <v>107</v>
      </c>
      <c r="C18" s="55" t="s">
        <v>193</v>
      </c>
      <c r="D18" s="52"/>
      <c r="E18" s="55" t="s">
        <v>114</v>
      </c>
      <c r="F18" s="63">
        <v>43831</v>
      </c>
      <c r="G18" s="63">
        <v>44196</v>
      </c>
      <c r="H18" s="58"/>
      <c r="I18" s="60">
        <v>180</v>
      </c>
      <c r="J18" s="52" t="s">
        <v>109</v>
      </c>
      <c r="K18" s="55" t="s">
        <v>226</v>
      </c>
      <c r="L18" s="67">
        <v>180</v>
      </c>
      <c r="M18" s="48"/>
      <c r="N18" s="68">
        <f t="shared" ref="N18" si="1">SUM(O18:T18)</f>
        <v>180</v>
      </c>
      <c r="O18" s="60"/>
      <c r="P18" s="60"/>
      <c r="Q18" s="60">
        <v>60</v>
      </c>
      <c r="R18" s="60">
        <v>120</v>
      </c>
      <c r="S18" s="60"/>
      <c r="T18" s="60"/>
      <c r="U18" s="60"/>
      <c r="V18" s="65" t="s">
        <v>112</v>
      </c>
    </row>
    <row r="19" spans="1:22" ht="132" hidden="1" x14ac:dyDescent="0.35">
      <c r="A19" s="62">
        <v>4</v>
      </c>
      <c r="B19" s="52" t="s">
        <v>113</v>
      </c>
      <c r="C19" s="69" t="s">
        <v>108</v>
      </c>
      <c r="D19" s="52"/>
      <c r="E19" s="69" t="s">
        <v>114</v>
      </c>
      <c r="F19" s="63">
        <v>43831</v>
      </c>
      <c r="G19" s="63">
        <v>44196</v>
      </c>
      <c r="H19" s="52"/>
      <c r="I19" s="60">
        <v>300</v>
      </c>
      <c r="J19" s="52" t="s">
        <v>110</v>
      </c>
      <c r="K19" s="69" t="s">
        <v>111</v>
      </c>
      <c r="L19" s="70">
        <v>320</v>
      </c>
      <c r="M19" s="49"/>
      <c r="N19" s="71">
        <f>SUM(O19:T19)</f>
        <v>320</v>
      </c>
      <c r="O19" s="60">
        <v>0</v>
      </c>
      <c r="P19" s="60">
        <v>200</v>
      </c>
      <c r="Q19" s="60">
        <v>20</v>
      </c>
      <c r="R19" s="60">
        <v>60</v>
      </c>
      <c r="S19" s="60">
        <v>40</v>
      </c>
      <c r="T19" s="60">
        <v>0</v>
      </c>
      <c r="U19" s="60"/>
      <c r="V19" s="65" t="s">
        <v>112</v>
      </c>
    </row>
    <row r="20" spans="1:22" ht="313.5" hidden="1" x14ac:dyDescent="0.35">
      <c r="A20" s="62">
        <v>5</v>
      </c>
      <c r="B20" s="69" t="s">
        <v>119</v>
      </c>
      <c r="C20" s="72" t="s">
        <v>194</v>
      </c>
      <c r="D20" s="72"/>
      <c r="E20" s="72" t="s">
        <v>115</v>
      </c>
      <c r="F20" s="73" t="s">
        <v>116</v>
      </c>
      <c r="G20" s="73" t="s">
        <v>117</v>
      </c>
      <c r="H20" s="74" t="s">
        <v>25</v>
      </c>
      <c r="I20" s="75">
        <v>50</v>
      </c>
      <c r="J20" s="74" t="s">
        <v>118</v>
      </c>
      <c r="K20" s="76" t="s">
        <v>123</v>
      </c>
      <c r="L20" s="77">
        <v>50</v>
      </c>
      <c r="M20" s="48"/>
      <c r="N20" s="77">
        <f>SUM(O20:T20)</f>
        <v>50</v>
      </c>
      <c r="O20" s="68"/>
      <c r="P20" s="60">
        <v>12</v>
      </c>
      <c r="Q20" s="60">
        <v>31.98</v>
      </c>
      <c r="R20" s="60"/>
      <c r="S20" s="60"/>
      <c r="T20" s="60">
        <v>6.02</v>
      </c>
      <c r="U20" s="60"/>
      <c r="V20" s="65" t="s">
        <v>118</v>
      </c>
    </row>
  </sheetData>
  <mergeCells count="19">
    <mergeCell ref="N2:N3"/>
    <mergeCell ref="U1:U3"/>
    <mergeCell ref="V1:V3"/>
    <mergeCell ref="B1:I1"/>
    <mergeCell ref="N1:T1"/>
    <mergeCell ref="O2:T2"/>
    <mergeCell ref="F2:F3"/>
    <mergeCell ref="G2:G3"/>
    <mergeCell ref="H2:H3"/>
    <mergeCell ref="I2:I3"/>
    <mergeCell ref="J1:J3"/>
    <mergeCell ref="K1:K3"/>
    <mergeCell ref="L1:L3"/>
    <mergeCell ref="M1:M3"/>
    <mergeCell ref="A1:A3"/>
    <mergeCell ref="B2:B3"/>
    <mergeCell ref="C2:C3"/>
    <mergeCell ref="D2:D3"/>
    <mergeCell ref="E2:E3"/>
  </mergeCells>
  <phoneticPr fontId="10"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6"/>
  <sheetViews>
    <sheetView zoomScaleNormal="100" workbookViewId="0">
      <pane xSplit="2" ySplit="5" topLeftCell="C6" activePane="bottomRight" state="frozen"/>
      <selection pane="topRight"/>
      <selection pane="bottomLeft"/>
      <selection pane="bottomRight" activeCell="J15" sqref="J15"/>
    </sheetView>
  </sheetViews>
  <sheetFormatPr defaultColWidth="9.140625" defaultRowHeight="12.75" x14ac:dyDescent="0.2"/>
  <cols>
    <col min="1" max="1" width="6.42578125" customWidth="1"/>
    <col min="2" max="2" width="33.42578125" customWidth="1"/>
    <col min="3" max="3" width="43" customWidth="1"/>
    <col min="4" max="9" width="21.42578125" customWidth="1"/>
    <col min="10" max="10" width="35.7109375" customWidth="1"/>
    <col min="11" max="12" width="21.42578125" customWidth="1"/>
    <col min="13" max="13" width="27.5703125" customWidth="1"/>
    <col min="14" max="23" width="21.42578125" customWidth="1"/>
    <col min="24" max="24" width="31.42578125" customWidth="1"/>
    <col min="25" max="25" width="28.5703125" customWidth="1"/>
  </cols>
  <sheetData>
    <row r="1" spans="1:26" ht="14.65" customHeight="1" x14ac:dyDescent="0.2">
      <c r="A1" s="81" t="s">
        <v>0</v>
      </c>
      <c r="B1" s="81" t="s">
        <v>26</v>
      </c>
      <c r="C1" s="83"/>
      <c r="D1" s="83"/>
      <c r="E1" s="83"/>
      <c r="F1" s="83"/>
      <c r="G1" s="83"/>
      <c r="H1" s="83"/>
      <c r="I1" s="83"/>
      <c r="J1" s="81" t="s">
        <v>27</v>
      </c>
      <c r="K1" s="81" t="s">
        <v>28</v>
      </c>
      <c r="L1" s="81" t="s">
        <v>29</v>
      </c>
      <c r="M1" s="89" t="s">
        <v>68</v>
      </c>
      <c r="N1" s="81" t="s">
        <v>2</v>
      </c>
      <c r="O1" s="83"/>
      <c r="P1" s="83"/>
      <c r="Q1" s="83"/>
      <c r="R1" s="83"/>
      <c r="S1" s="83"/>
      <c r="T1" s="83"/>
      <c r="U1" s="83"/>
      <c r="V1" s="83"/>
      <c r="W1" s="83"/>
      <c r="X1" s="81" t="s">
        <v>30</v>
      </c>
      <c r="Y1" s="81" t="s">
        <v>3</v>
      </c>
    </row>
    <row r="2" spans="1:26" ht="14.65" customHeight="1" x14ac:dyDescent="0.2">
      <c r="A2" s="83" t="s">
        <v>69</v>
      </c>
      <c r="B2" s="81" t="s">
        <v>31</v>
      </c>
      <c r="C2" s="81" t="s">
        <v>32</v>
      </c>
      <c r="D2" s="81" t="s">
        <v>33</v>
      </c>
      <c r="E2" s="81" t="s">
        <v>70</v>
      </c>
      <c r="F2" s="81" t="s">
        <v>35</v>
      </c>
      <c r="G2" s="81" t="s">
        <v>36</v>
      </c>
      <c r="H2" s="81" t="s">
        <v>37</v>
      </c>
      <c r="I2" s="81" t="s">
        <v>38</v>
      </c>
      <c r="J2" s="83"/>
      <c r="K2" s="81"/>
      <c r="L2" s="81" t="s">
        <v>71</v>
      </c>
      <c r="M2" s="83"/>
      <c r="N2" s="81" t="s">
        <v>18</v>
      </c>
      <c r="O2" s="81" t="s">
        <v>39</v>
      </c>
      <c r="P2" s="83"/>
      <c r="Q2" s="83"/>
      <c r="R2" s="83"/>
      <c r="S2" s="83"/>
      <c r="T2" s="83"/>
      <c r="U2" s="83"/>
      <c r="V2" s="83"/>
      <c r="W2" s="83"/>
      <c r="X2" s="83"/>
      <c r="Y2" s="82"/>
    </row>
    <row r="3" spans="1:26" ht="14.65" customHeight="1" x14ac:dyDescent="0.2">
      <c r="A3" s="83"/>
      <c r="B3" s="83" t="s">
        <v>31</v>
      </c>
      <c r="C3" s="83" t="s">
        <v>32</v>
      </c>
      <c r="D3" s="83"/>
      <c r="E3" s="83" t="s">
        <v>34</v>
      </c>
      <c r="F3" s="83" t="s">
        <v>35</v>
      </c>
      <c r="G3" s="83" t="s">
        <v>36</v>
      </c>
      <c r="H3" s="83" t="s">
        <v>37</v>
      </c>
      <c r="I3" s="83" t="s">
        <v>38</v>
      </c>
      <c r="J3" s="83"/>
      <c r="K3" s="83" t="s">
        <v>28</v>
      </c>
      <c r="L3" s="82" t="s">
        <v>71</v>
      </c>
      <c r="M3" s="83"/>
      <c r="N3" s="83" t="s">
        <v>18</v>
      </c>
      <c r="O3" s="4" t="s">
        <v>72</v>
      </c>
      <c r="P3" s="4" t="s">
        <v>73</v>
      </c>
      <c r="Q3" s="4" t="s">
        <v>74</v>
      </c>
      <c r="R3" s="4" t="s">
        <v>75</v>
      </c>
      <c r="S3" s="4" t="s">
        <v>76</v>
      </c>
      <c r="T3" s="4" t="s">
        <v>77</v>
      </c>
      <c r="U3" s="4" t="s">
        <v>78</v>
      </c>
      <c r="V3" s="4" t="s">
        <v>79</v>
      </c>
      <c r="W3" s="4" t="s">
        <v>24</v>
      </c>
      <c r="X3" s="83"/>
      <c r="Y3" s="82"/>
    </row>
    <row r="4" spans="1:26" ht="14.65" customHeight="1" x14ac:dyDescent="0.2">
      <c r="A4" s="4" t="s">
        <v>9</v>
      </c>
      <c r="B4" s="4" t="s">
        <v>10</v>
      </c>
      <c r="C4" s="4" t="s">
        <v>12</v>
      </c>
      <c r="D4" s="4" t="s">
        <v>13</v>
      </c>
      <c r="E4" s="4" t="s">
        <v>14</v>
      </c>
      <c r="F4" s="4" t="s">
        <v>15</v>
      </c>
      <c r="G4" s="4" t="s">
        <v>16</v>
      </c>
      <c r="H4" s="4" t="s">
        <v>17</v>
      </c>
      <c r="I4" s="4" t="s">
        <v>45</v>
      </c>
      <c r="J4" s="4" t="s">
        <v>46</v>
      </c>
      <c r="K4" s="4" t="s">
        <v>47</v>
      </c>
      <c r="L4" s="4" t="s">
        <v>48</v>
      </c>
      <c r="M4" s="4" t="s">
        <v>49</v>
      </c>
      <c r="N4" s="4" t="s">
        <v>50</v>
      </c>
      <c r="O4" s="4" t="s">
        <v>51</v>
      </c>
      <c r="P4" s="4" t="s">
        <v>52</v>
      </c>
      <c r="Q4" s="4" t="s">
        <v>53</v>
      </c>
      <c r="R4" s="4" t="s">
        <v>54</v>
      </c>
      <c r="S4" s="4" t="s">
        <v>55</v>
      </c>
      <c r="T4" s="4" t="s">
        <v>56</v>
      </c>
      <c r="U4" s="4" t="s">
        <v>57</v>
      </c>
      <c r="V4" s="4" t="s">
        <v>58</v>
      </c>
      <c r="W4" s="4" t="s">
        <v>80</v>
      </c>
      <c r="X4" s="4" t="s">
        <v>81</v>
      </c>
      <c r="Y4" s="4" t="s">
        <v>82</v>
      </c>
    </row>
    <row r="5" spans="1:26" ht="14.65" customHeight="1" x14ac:dyDescent="0.2">
      <c r="A5" s="5" t="s">
        <v>9</v>
      </c>
      <c r="B5" s="4" t="s">
        <v>18</v>
      </c>
      <c r="C5" s="6" t="s">
        <v>9</v>
      </c>
      <c r="D5" s="6" t="s">
        <v>9</v>
      </c>
      <c r="E5" s="6" t="s">
        <v>9</v>
      </c>
      <c r="F5" s="6" t="s">
        <v>9</v>
      </c>
      <c r="G5" s="6" t="s">
        <v>9</v>
      </c>
      <c r="H5" s="6" t="s">
        <v>9</v>
      </c>
      <c r="I5" s="23"/>
      <c r="J5" s="6" t="s">
        <v>9</v>
      </c>
      <c r="K5" s="6" t="s">
        <v>9</v>
      </c>
      <c r="L5" s="24"/>
      <c r="M5" s="24"/>
      <c r="N5" s="24"/>
      <c r="O5" s="24"/>
      <c r="P5" s="24"/>
      <c r="Q5" s="24"/>
      <c r="R5" s="24"/>
      <c r="S5" s="24"/>
      <c r="T5" s="24"/>
      <c r="U5" s="24"/>
      <c r="V5" s="24"/>
      <c r="W5" s="24"/>
      <c r="X5" s="6" t="s">
        <v>9</v>
      </c>
      <c r="Y5" s="22" t="s">
        <v>9</v>
      </c>
    </row>
    <row r="6" spans="1:26" ht="14.65" customHeight="1" x14ac:dyDescent="0.2">
      <c r="A6" s="5" t="s">
        <v>9</v>
      </c>
      <c r="B6" s="7" t="s">
        <v>59</v>
      </c>
      <c r="C6" s="6" t="s">
        <v>9</v>
      </c>
      <c r="D6" s="6" t="s">
        <v>9</v>
      </c>
      <c r="E6" s="6" t="s">
        <v>9</v>
      </c>
      <c r="F6" s="6" t="s">
        <v>9</v>
      </c>
      <c r="G6" s="6" t="s">
        <v>9</v>
      </c>
      <c r="H6" s="6" t="s">
        <v>9</v>
      </c>
      <c r="I6" s="23"/>
      <c r="J6" s="6" t="s">
        <v>9</v>
      </c>
      <c r="K6" s="6" t="s">
        <v>9</v>
      </c>
      <c r="L6" s="24"/>
      <c r="M6" s="24"/>
      <c r="N6" s="24"/>
      <c r="O6" s="24"/>
      <c r="P6" s="24"/>
      <c r="Q6" s="24"/>
      <c r="R6" s="24"/>
      <c r="S6" s="24"/>
      <c r="T6" s="24"/>
      <c r="U6" s="24"/>
      <c r="V6" s="24"/>
      <c r="W6" s="24"/>
      <c r="X6" s="6" t="s">
        <v>9</v>
      </c>
      <c r="Y6" s="22" t="s">
        <v>9</v>
      </c>
    </row>
    <row r="7" spans="1:26" s="1" customFormat="1" ht="108" x14ac:dyDescent="0.2">
      <c r="A7" s="8" t="s">
        <v>11</v>
      </c>
      <c r="B7" s="9" t="s">
        <v>83</v>
      </c>
      <c r="C7" s="9" t="s">
        <v>195</v>
      </c>
      <c r="D7" s="9" t="s">
        <v>84</v>
      </c>
      <c r="E7" s="10" t="s">
        <v>85</v>
      </c>
      <c r="F7" s="11">
        <v>43841</v>
      </c>
      <c r="G7" s="11">
        <v>44196</v>
      </c>
      <c r="H7" s="12"/>
      <c r="I7" s="25">
        <f>L7</f>
        <v>144000</v>
      </c>
      <c r="J7" s="26" t="s">
        <v>86</v>
      </c>
      <c r="K7" s="13" t="s">
        <v>87</v>
      </c>
      <c r="L7" s="27">
        <v>144000</v>
      </c>
      <c r="M7" s="28">
        <v>0</v>
      </c>
      <c r="N7" s="27">
        <f>SUM(O7:W7)+M7</f>
        <v>144000</v>
      </c>
      <c r="O7" s="27">
        <v>144000</v>
      </c>
      <c r="Q7" s="27"/>
      <c r="R7" s="27"/>
      <c r="S7" s="27"/>
      <c r="T7" s="27"/>
      <c r="U7" s="31" t="s">
        <v>25</v>
      </c>
      <c r="V7" s="32" t="s">
        <v>25</v>
      </c>
      <c r="W7" s="33"/>
      <c r="X7" s="33"/>
      <c r="Y7" s="34" t="s">
        <v>65</v>
      </c>
      <c r="Z7" s="35" t="s">
        <v>88</v>
      </c>
    </row>
    <row r="8" spans="1:26" s="1" customFormat="1" ht="94.5" x14ac:dyDescent="0.2">
      <c r="A8" s="8">
        <v>2</v>
      </c>
      <c r="B8" s="9" t="s">
        <v>221</v>
      </c>
      <c r="C8" s="16" t="s">
        <v>218</v>
      </c>
      <c r="D8" s="16" t="s">
        <v>219</v>
      </c>
      <c r="E8" s="16" t="s">
        <v>215</v>
      </c>
      <c r="F8" s="45">
        <v>43800</v>
      </c>
      <c r="G8" s="45">
        <v>45808</v>
      </c>
      <c r="H8" s="12"/>
      <c r="I8" s="25">
        <f>L8</f>
        <v>150000</v>
      </c>
      <c r="J8" s="16" t="s">
        <v>201</v>
      </c>
      <c r="K8" s="13" t="s">
        <v>87</v>
      </c>
      <c r="L8" s="27">
        <v>150000</v>
      </c>
      <c r="M8" s="28">
        <v>0</v>
      </c>
      <c r="N8" s="27">
        <f>SUM(O8:W8)+M8</f>
        <v>150000</v>
      </c>
      <c r="O8" s="27">
        <v>150000</v>
      </c>
      <c r="Q8" s="27"/>
      <c r="R8" s="27"/>
      <c r="S8" s="27"/>
      <c r="T8" s="27"/>
      <c r="U8" s="31"/>
      <c r="V8" s="32"/>
      <c r="W8" s="33"/>
      <c r="X8" s="33"/>
      <c r="Y8" s="34"/>
      <c r="Z8" s="35"/>
    </row>
    <row r="9" spans="1:26" ht="14.65" customHeight="1" x14ac:dyDescent="0.2">
      <c r="A9" s="5" t="s">
        <v>9</v>
      </c>
      <c r="B9" s="7" t="s">
        <v>60</v>
      </c>
      <c r="C9" s="6" t="s">
        <v>9</v>
      </c>
      <c r="D9" s="6" t="s">
        <v>9</v>
      </c>
      <c r="E9" s="6" t="s">
        <v>9</v>
      </c>
      <c r="F9" s="6" t="s">
        <v>9</v>
      </c>
      <c r="G9" s="6" t="s">
        <v>9</v>
      </c>
      <c r="H9" s="6" t="s">
        <v>9</v>
      </c>
      <c r="I9" s="23"/>
      <c r="J9" s="6" t="s">
        <v>9</v>
      </c>
      <c r="K9" s="6" t="s">
        <v>9</v>
      </c>
      <c r="L9" s="24"/>
      <c r="M9" s="24"/>
      <c r="N9" s="24"/>
      <c r="O9" s="24"/>
      <c r="P9" s="24"/>
      <c r="Q9" s="24"/>
      <c r="R9" s="24"/>
      <c r="S9" s="24"/>
      <c r="T9" s="24"/>
      <c r="U9" s="24"/>
      <c r="V9" s="24"/>
      <c r="W9" s="24"/>
      <c r="X9" s="6" t="s">
        <v>9</v>
      </c>
      <c r="Y9" s="6" t="s">
        <v>9</v>
      </c>
    </row>
    <row r="10" spans="1:26" s="2" customFormat="1" ht="58.5" customHeight="1" x14ac:dyDescent="0.2">
      <c r="A10" s="6">
        <v>1</v>
      </c>
      <c r="B10" s="13" t="s">
        <v>89</v>
      </c>
      <c r="C10" s="10" t="s">
        <v>90</v>
      </c>
      <c r="D10" s="10" t="s">
        <v>91</v>
      </c>
      <c r="E10" s="10" t="s">
        <v>65</v>
      </c>
      <c r="F10" s="14">
        <v>44013</v>
      </c>
      <c r="G10" s="14">
        <v>44377</v>
      </c>
      <c r="H10" s="15"/>
      <c r="I10" s="25">
        <f t="shared" ref="I10:I12" si="0">L10</f>
        <v>360000</v>
      </c>
      <c r="J10" s="16" t="s">
        <v>201</v>
      </c>
      <c r="K10" s="10" t="s">
        <v>92</v>
      </c>
      <c r="L10" s="28">
        <v>360000</v>
      </c>
      <c r="M10" s="28">
        <v>0</v>
      </c>
      <c r="N10" s="27">
        <f t="shared" ref="N10:N15" si="1">SUM(O10:W10)+M10</f>
        <v>360000</v>
      </c>
      <c r="O10" s="28"/>
      <c r="P10" s="28"/>
      <c r="Q10" s="28"/>
      <c r="R10" s="28"/>
      <c r="S10" s="28"/>
      <c r="T10" s="28"/>
      <c r="U10" s="28">
        <v>360000</v>
      </c>
      <c r="V10" s="28"/>
      <c r="W10" s="28"/>
      <c r="X10" s="13"/>
      <c r="Y10" s="34" t="s">
        <v>65</v>
      </c>
    </row>
    <row r="11" spans="1:26" s="2" customFormat="1" ht="58.5" customHeight="1" x14ac:dyDescent="0.2">
      <c r="A11" s="6">
        <v>2</v>
      </c>
      <c r="B11" s="16" t="s">
        <v>93</v>
      </c>
      <c r="C11" s="16" t="s">
        <v>94</v>
      </c>
      <c r="D11" s="16" t="s">
        <v>95</v>
      </c>
      <c r="E11" s="16" t="s">
        <v>96</v>
      </c>
      <c r="F11" s="17">
        <v>43831</v>
      </c>
      <c r="G11" s="17">
        <v>44196</v>
      </c>
      <c r="H11" s="18" t="s">
        <v>97</v>
      </c>
      <c r="I11" s="25">
        <f t="shared" si="0"/>
        <v>500000</v>
      </c>
      <c r="J11" s="16" t="s">
        <v>201</v>
      </c>
      <c r="K11" s="19" t="s">
        <v>98</v>
      </c>
      <c r="L11" s="29">
        <v>500000</v>
      </c>
      <c r="M11" s="29">
        <v>0</v>
      </c>
      <c r="N11" s="27">
        <f t="shared" si="1"/>
        <v>500000</v>
      </c>
      <c r="O11" s="29"/>
      <c r="P11" s="29"/>
      <c r="Q11" s="29"/>
      <c r="R11" s="29"/>
      <c r="S11" s="29"/>
      <c r="T11" s="29"/>
      <c r="U11" s="29">
        <v>500000</v>
      </c>
      <c r="V11" s="29"/>
      <c r="W11" s="29"/>
      <c r="X11" s="16" t="s">
        <v>99</v>
      </c>
      <c r="Y11" s="36" t="s">
        <v>65</v>
      </c>
    </row>
    <row r="12" spans="1:26" ht="61.5" customHeight="1" x14ac:dyDescent="0.2">
      <c r="A12" s="6">
        <v>3</v>
      </c>
      <c r="B12" s="19" t="s">
        <v>100</v>
      </c>
      <c r="C12" s="16" t="s">
        <v>101</v>
      </c>
      <c r="D12" s="16" t="s">
        <v>102</v>
      </c>
      <c r="E12" s="16" t="s">
        <v>85</v>
      </c>
      <c r="F12" s="17">
        <v>43831</v>
      </c>
      <c r="G12" s="17">
        <v>44196</v>
      </c>
      <c r="H12" s="18" t="s">
        <v>25</v>
      </c>
      <c r="I12" s="25">
        <f t="shared" si="0"/>
        <v>500000</v>
      </c>
      <c r="J12" s="16" t="s">
        <v>201</v>
      </c>
      <c r="K12" s="10" t="s">
        <v>103</v>
      </c>
      <c r="L12" s="29">
        <v>500000</v>
      </c>
      <c r="M12" s="29">
        <v>0</v>
      </c>
      <c r="N12" s="27">
        <f t="shared" si="1"/>
        <v>500000</v>
      </c>
      <c r="O12" s="29"/>
      <c r="P12" s="29"/>
      <c r="Q12" s="29"/>
      <c r="R12" s="29"/>
      <c r="S12" s="29"/>
      <c r="T12" s="29"/>
      <c r="U12" s="29">
        <v>500000</v>
      </c>
      <c r="V12" s="29"/>
      <c r="W12" s="29"/>
      <c r="X12" s="19" t="s">
        <v>25</v>
      </c>
      <c r="Y12" s="36" t="s">
        <v>65</v>
      </c>
    </row>
    <row r="13" spans="1:26" ht="14.65" customHeight="1" x14ac:dyDescent="0.2">
      <c r="A13" s="5" t="s">
        <v>9</v>
      </c>
      <c r="B13" s="7" t="s">
        <v>61</v>
      </c>
      <c r="C13" s="20" t="s">
        <v>9</v>
      </c>
      <c r="D13" s="20" t="s">
        <v>9</v>
      </c>
      <c r="E13" s="20" t="s">
        <v>9</v>
      </c>
      <c r="F13" s="6" t="s">
        <v>9</v>
      </c>
      <c r="G13" s="6" t="s">
        <v>9</v>
      </c>
      <c r="H13" s="6" t="s">
        <v>9</v>
      </c>
      <c r="I13" s="23"/>
      <c r="J13" s="20" t="s">
        <v>9</v>
      </c>
      <c r="K13" s="6" t="s">
        <v>9</v>
      </c>
      <c r="L13" s="24"/>
      <c r="M13" s="24"/>
      <c r="N13" s="24"/>
      <c r="O13" s="24"/>
      <c r="P13" s="24"/>
      <c r="Q13" s="24"/>
      <c r="R13" s="24"/>
      <c r="S13" s="24"/>
      <c r="T13" s="24"/>
      <c r="U13" s="24"/>
      <c r="V13" s="24"/>
      <c r="W13" s="24"/>
      <c r="X13" s="6" t="s">
        <v>9</v>
      </c>
      <c r="Y13" s="6" t="s">
        <v>9</v>
      </c>
    </row>
    <row r="14" spans="1:26" s="3" customFormat="1" ht="148.5" x14ac:dyDescent="0.2">
      <c r="A14" s="21">
        <v>1</v>
      </c>
      <c r="B14" s="9" t="s">
        <v>104</v>
      </c>
      <c r="C14" s="10" t="s">
        <v>192</v>
      </c>
      <c r="D14" s="9" t="s">
        <v>84</v>
      </c>
      <c r="E14" s="10" t="s">
        <v>85</v>
      </c>
      <c r="F14" s="11">
        <v>43841</v>
      </c>
      <c r="G14" s="11">
        <v>44196</v>
      </c>
      <c r="H14" s="12"/>
      <c r="I14" s="25">
        <f t="shared" ref="I14:I15" si="2">L14</f>
        <v>150000</v>
      </c>
      <c r="J14" s="16" t="s">
        <v>201</v>
      </c>
      <c r="K14" s="13" t="s">
        <v>87</v>
      </c>
      <c r="L14" s="27">
        <v>150000</v>
      </c>
      <c r="M14" s="28">
        <v>0</v>
      </c>
      <c r="N14" s="27">
        <f t="shared" si="1"/>
        <v>150000</v>
      </c>
      <c r="O14" s="27">
        <v>150000</v>
      </c>
      <c r="P14" s="27"/>
      <c r="Q14" s="27"/>
      <c r="R14" s="27"/>
      <c r="S14" s="27"/>
      <c r="T14" s="27"/>
      <c r="U14" s="31" t="s">
        <v>25</v>
      </c>
      <c r="V14" s="32" t="s">
        <v>25</v>
      </c>
      <c r="W14" s="32"/>
      <c r="X14" s="13" t="s">
        <v>25</v>
      </c>
      <c r="Y14" s="34" t="s">
        <v>65</v>
      </c>
    </row>
    <row r="15" spans="1:26" s="3" customFormat="1" ht="135" x14ac:dyDescent="0.2">
      <c r="A15" s="21">
        <v>2</v>
      </c>
      <c r="B15" s="9" t="s">
        <v>105</v>
      </c>
      <c r="C15" s="10" t="s">
        <v>191</v>
      </c>
      <c r="D15" s="9"/>
      <c r="E15" s="10" t="s">
        <v>106</v>
      </c>
      <c r="F15" s="11">
        <v>43841</v>
      </c>
      <c r="G15" s="11">
        <v>44196</v>
      </c>
      <c r="H15" s="12"/>
      <c r="I15" s="25">
        <f t="shared" si="2"/>
        <v>150000</v>
      </c>
      <c r="J15" s="16" t="s">
        <v>201</v>
      </c>
      <c r="K15" s="13" t="s">
        <v>87</v>
      </c>
      <c r="L15" s="27">
        <v>150000</v>
      </c>
      <c r="M15" s="28">
        <v>0</v>
      </c>
      <c r="N15" s="27">
        <f t="shared" si="1"/>
        <v>150000</v>
      </c>
      <c r="O15" s="27">
        <v>150000</v>
      </c>
      <c r="P15" s="27"/>
      <c r="Q15" s="27"/>
      <c r="R15" s="27"/>
      <c r="S15" s="27"/>
      <c r="T15" s="27"/>
      <c r="U15" s="31" t="s">
        <v>25</v>
      </c>
      <c r="V15" s="32" t="s">
        <v>25</v>
      </c>
      <c r="W15" s="32"/>
      <c r="X15" s="13" t="s">
        <v>25</v>
      </c>
      <c r="Y15" s="34" t="s">
        <v>65</v>
      </c>
    </row>
    <row r="16" spans="1:26" ht="216" x14ac:dyDescent="0.2">
      <c r="A16" s="21">
        <v>3</v>
      </c>
      <c r="B16" s="41" t="s">
        <v>121</v>
      </c>
      <c r="C16" s="42" t="s">
        <v>196</v>
      </c>
      <c r="D16" s="42"/>
      <c r="E16" s="42" t="s">
        <v>115</v>
      </c>
      <c r="F16" s="11">
        <v>44013</v>
      </c>
      <c r="G16" s="11">
        <v>47664</v>
      </c>
      <c r="I16" s="27">
        <v>10</v>
      </c>
      <c r="J16" s="30" t="s">
        <v>122</v>
      </c>
      <c r="K16" s="10" t="s">
        <v>124</v>
      </c>
      <c r="L16" s="27"/>
      <c r="M16" s="27"/>
      <c r="N16" s="27">
        <f>SUM(O16:W16)</f>
        <v>1</v>
      </c>
      <c r="O16" s="27">
        <v>1</v>
      </c>
      <c r="P16" s="27"/>
      <c r="Q16" s="27"/>
      <c r="R16" s="27"/>
      <c r="S16" s="27"/>
      <c r="T16" s="27"/>
      <c r="U16" s="31" t="s">
        <v>25</v>
      </c>
      <c r="V16" s="32" t="s">
        <v>25</v>
      </c>
      <c r="W16" s="32"/>
      <c r="X16" s="13" t="s">
        <v>25</v>
      </c>
      <c r="Y16" s="34" t="s">
        <v>122</v>
      </c>
    </row>
  </sheetData>
  <mergeCells count="19">
    <mergeCell ref="N2:N3"/>
    <mergeCell ref="X1:X3"/>
    <mergeCell ref="Y1:Y3"/>
    <mergeCell ref="B1:I1"/>
    <mergeCell ref="N1:W1"/>
    <mergeCell ref="O2:W2"/>
    <mergeCell ref="F2:F3"/>
    <mergeCell ref="G2:G3"/>
    <mergeCell ref="H2:H3"/>
    <mergeCell ref="I2:I3"/>
    <mergeCell ref="J1:J3"/>
    <mergeCell ref="K1:K3"/>
    <mergeCell ref="L1:L3"/>
    <mergeCell ref="M1:M3"/>
    <mergeCell ref="A1:A3"/>
    <mergeCell ref="B2:B3"/>
    <mergeCell ref="C2:C3"/>
    <mergeCell ref="D2:D3"/>
    <mergeCell ref="E2:E3"/>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数字化办公设备购置预算汇总表</vt:lpstr>
      <vt:lpstr>信息化建设项目年度预算表</vt:lpstr>
      <vt:lpstr>信息化运维项目年度预算表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liuxh</dc:creator>
  <cp:lastModifiedBy>王雯珺</cp:lastModifiedBy>
  <cp:revision>1</cp:revision>
  <dcterms:created xsi:type="dcterms:W3CDTF">2018-09-29T06:34:00Z</dcterms:created>
  <dcterms:modified xsi:type="dcterms:W3CDTF">2020-01-14T07:42:49Z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2052-10.8.0.5603</vt:lpwstr>
  </property>
</Properties>
</file>