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64434\"/>
    </mc:Choice>
  </mc:AlternateContent>
  <bookViews>
    <workbookView xWindow="0" yWindow="0" windowWidth="28800" windowHeight="12435"/>
  </bookViews>
  <sheets>
    <sheet name="Arkusz1" sheetId="1" r:id="rId1"/>
  </sheets>
  <calcPr calcId="1142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6" i="1"/>
  <c r="I18" i="1"/>
  <c r="I3" i="1"/>
  <c r="I4" i="1"/>
  <c r="I5" i="1"/>
  <c r="I6" i="1"/>
  <c r="I7" i="1"/>
  <c r="I8" i="1"/>
  <c r="I9" i="1"/>
  <c r="I10" i="1"/>
  <c r="I11" i="1"/>
  <c r="I2" i="1"/>
  <c r="B15" i="1"/>
  <c r="I17" i="1"/>
  <c r="I15" i="1"/>
  <c r="B17" i="1"/>
  <c r="B16" i="1"/>
  <c r="B14" i="1"/>
  <c r="B13" i="1"/>
  <c r="F3" i="1"/>
  <c r="F4" i="1"/>
  <c r="F5" i="1"/>
  <c r="F6" i="1"/>
  <c r="F7" i="1"/>
  <c r="F8" i="1"/>
  <c r="F2" i="1"/>
  <c r="B1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<sst xmlns="http://schemas.openxmlformats.org/spreadsheetml/2006/main" count="25" uniqueCount="25">
  <si>
    <t>czas efektu - min</t>
  </si>
  <si>
    <t>czas efektu - max</t>
  </si>
  <si>
    <t>środek przedziału xi</t>
  </si>
  <si>
    <t>liczba doświadczeń ni</t>
  </si>
  <si>
    <t>xi * ni</t>
  </si>
  <si>
    <t>alfa</t>
  </si>
  <si>
    <t>N</t>
  </si>
  <si>
    <t>średnia x</t>
  </si>
  <si>
    <t>wariancja x</t>
  </si>
  <si>
    <t>odchylenie standardowe x</t>
  </si>
  <si>
    <t>(xi_srednia)^2 * ni</t>
  </si>
  <si>
    <r>
      <t>U</t>
    </r>
    <r>
      <rPr>
        <sz val="8"/>
        <color theme="1"/>
        <rFont val="Calibri"/>
        <family val="2"/>
        <charset val="238"/>
      </rPr>
      <t>α</t>
    </r>
  </si>
  <si>
    <t>a=…..</t>
  </si>
  <si>
    <t>b=….</t>
  </si>
  <si>
    <t>czas mocowania</t>
  </si>
  <si>
    <t>1-alfa</t>
  </si>
  <si>
    <t>n</t>
  </si>
  <si>
    <t>srednia</t>
  </si>
  <si>
    <t>wariancja</t>
  </si>
  <si>
    <t>odch. Stand</t>
  </si>
  <si>
    <t>xi - srednia ^2</t>
  </si>
  <si>
    <t>Tα</t>
  </si>
  <si>
    <t>a</t>
  </si>
  <si>
    <t>b</t>
  </si>
  <si>
    <t>Przedział od 16,... do 23,... a prawdopodobnieństwem 0,95 pokrywa nieznaną wartość średnia czasu mocowania detalu na obrabiarce.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</si>
</sst>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2" borderId="0" xfId="1"/>
    <xf numFmtId="0" fontId="2" fillId="0" borderId="0" xfId="0" applyFont="1"/>
    <xf numFmtId="0" fontId="5" fillId="0" borderId="0" xfId="2" applyNumberFormat="1" applyFont="1" applyAlignment="1">
      <alignment vertical="center"/>
    </xf>
    <xf numFmtId="0" fontId="3" fillId="0" borderId="0" xfId="0" applyFont="1"/>
  </cellXfs>
  <cellStyles count="3">
    <cellStyle name="Dobry" xfId="1" builtinId="26"/>
    <cellStyle name="Normalny" xfId="0" builtinId="0"/>
    <cellStyle name="Normalny_Arkusz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29" sqref="J29"/>
    </sheetView>
  </sheetViews>
  <sheetFormatPr defaultRowHeight="15" x14ac:dyDescent="0.25"/>
  <cols>
    <col min="1" max="1" width="24.7109375" bestFit="1" customWidth="1"/>
    <col min="2" max="2" width="16.28515625" bestFit="1" customWidth="1"/>
    <col min="3" max="3" width="18.85546875" bestFit="1" customWidth="1"/>
    <col min="4" max="4" width="20.28515625" bestFit="1" customWidth="1"/>
    <col min="6" max="6" width="17.42578125" bestFit="1" customWidth="1"/>
    <col min="8" max="8" width="15.28515625" bestFit="1" customWidth="1"/>
    <col min="9" max="9" width="13.28515625" bestFit="1" customWidth="1"/>
    <col min="10" max="10" width="121.5703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H1" s="3" t="s">
        <v>14</v>
      </c>
      <c r="I1" s="3" t="s">
        <v>20</v>
      </c>
    </row>
    <row r="2" spans="1:9" x14ac:dyDescent="0.25">
      <c r="A2" s="1">
        <v>0</v>
      </c>
      <c r="B2">
        <v>0.2</v>
      </c>
      <c r="C2">
        <v>0.1</v>
      </c>
      <c r="D2">
        <v>50</v>
      </c>
      <c r="E2">
        <f>C2*D2</f>
        <v>5</v>
      </c>
      <c r="F2" s="2">
        <f>((C2-$B$12)^2)*D2</f>
        <v>16.404992000000004</v>
      </c>
      <c r="H2" s="5">
        <v>10</v>
      </c>
      <c r="I2">
        <f>(H2-$I$15)^2</f>
        <v>100</v>
      </c>
    </row>
    <row r="3" spans="1:9" x14ac:dyDescent="0.25">
      <c r="A3">
        <v>0.2</v>
      </c>
      <c r="B3">
        <v>0.4</v>
      </c>
      <c r="C3">
        <v>0.3</v>
      </c>
      <c r="D3">
        <v>128</v>
      </c>
      <c r="E3">
        <f t="shared" ref="E3:E8" si="0">C3*D3</f>
        <v>38.4</v>
      </c>
      <c r="F3" s="2">
        <f t="shared" ref="F3:F8" si="1">((C3-$B$12)^2)*D3</f>
        <v>17.789419520000006</v>
      </c>
      <c r="H3" s="5">
        <v>20</v>
      </c>
      <c r="I3">
        <f t="shared" ref="I3:I11" si="2">(H3-$I$15)^2</f>
        <v>0</v>
      </c>
    </row>
    <row r="4" spans="1:9" x14ac:dyDescent="0.25">
      <c r="A4">
        <v>0.4</v>
      </c>
      <c r="B4">
        <v>0.6</v>
      </c>
      <c r="C4">
        <v>0.5</v>
      </c>
      <c r="D4">
        <v>245</v>
      </c>
      <c r="E4">
        <f t="shared" si="0"/>
        <v>122.5</v>
      </c>
      <c r="F4" s="2">
        <f t="shared" si="1"/>
        <v>7.3156608000000052</v>
      </c>
      <c r="H4" s="5">
        <v>16</v>
      </c>
      <c r="I4">
        <f t="shared" si="2"/>
        <v>16</v>
      </c>
    </row>
    <row r="5" spans="1:9" x14ac:dyDescent="0.25">
      <c r="A5" s="1">
        <v>0.6</v>
      </c>
      <c r="B5">
        <v>0.8</v>
      </c>
      <c r="C5">
        <v>0.7</v>
      </c>
      <c r="D5">
        <v>286</v>
      </c>
      <c r="E5">
        <f t="shared" si="0"/>
        <v>200.2</v>
      </c>
      <c r="F5" s="2">
        <f t="shared" si="1"/>
        <v>0.21159423999999832</v>
      </c>
      <c r="H5" s="5">
        <v>20</v>
      </c>
      <c r="I5">
        <f t="shared" si="2"/>
        <v>0</v>
      </c>
    </row>
    <row r="6" spans="1:9" x14ac:dyDescent="0.25">
      <c r="A6">
        <v>0.8</v>
      </c>
      <c r="B6">
        <v>1</v>
      </c>
      <c r="C6">
        <v>0.9</v>
      </c>
      <c r="D6">
        <v>134</v>
      </c>
      <c r="E6">
        <f t="shared" si="0"/>
        <v>120.60000000000001</v>
      </c>
      <c r="F6" s="2">
        <f t="shared" si="1"/>
        <v>6.9170585599999974</v>
      </c>
      <c r="H6" s="5">
        <v>18</v>
      </c>
      <c r="I6">
        <f t="shared" si="2"/>
        <v>4</v>
      </c>
    </row>
    <row r="7" spans="1:9" x14ac:dyDescent="0.25">
      <c r="A7">
        <v>1</v>
      </c>
      <c r="B7">
        <v>1.2</v>
      </c>
      <c r="C7">
        <v>1.1000000000000001</v>
      </c>
      <c r="D7">
        <v>90</v>
      </c>
      <c r="E7">
        <f t="shared" si="0"/>
        <v>99.000000000000014</v>
      </c>
      <c r="F7" s="2">
        <f t="shared" si="1"/>
        <v>16.424985600000003</v>
      </c>
      <c r="H7" s="5">
        <v>30</v>
      </c>
      <c r="I7">
        <f t="shared" si="2"/>
        <v>100</v>
      </c>
    </row>
    <row r="8" spans="1:9" x14ac:dyDescent="0.25">
      <c r="A8" s="1">
        <v>1.2</v>
      </c>
      <c r="B8">
        <v>1.4</v>
      </c>
      <c r="C8">
        <v>1.3</v>
      </c>
      <c r="D8">
        <v>67</v>
      </c>
      <c r="E8">
        <f t="shared" si="0"/>
        <v>87.100000000000009</v>
      </c>
      <c r="F8" s="2">
        <f t="shared" si="1"/>
        <v>26.35644928</v>
      </c>
      <c r="H8" s="5">
        <v>24</v>
      </c>
      <c r="I8">
        <f t="shared" si="2"/>
        <v>16</v>
      </c>
    </row>
    <row r="9" spans="1:9" x14ac:dyDescent="0.25">
      <c r="H9" s="5">
        <v>20</v>
      </c>
      <c r="I9">
        <f t="shared" si="2"/>
        <v>0</v>
      </c>
    </row>
    <row r="10" spans="1:9" x14ac:dyDescent="0.25">
      <c r="A10" t="s">
        <v>5</v>
      </c>
      <c r="B10">
        <v>0.05</v>
      </c>
      <c r="H10" s="5">
        <v>17</v>
      </c>
      <c r="I10">
        <f t="shared" si="2"/>
        <v>9</v>
      </c>
    </row>
    <row r="11" spans="1:9" x14ac:dyDescent="0.25">
      <c r="A11" t="s">
        <v>6</v>
      </c>
      <c r="B11">
        <v>1000</v>
      </c>
      <c r="H11" s="5">
        <v>25</v>
      </c>
      <c r="I11">
        <f t="shared" si="2"/>
        <v>25</v>
      </c>
    </row>
    <row r="12" spans="1:9" x14ac:dyDescent="0.25">
      <c r="A12" t="s">
        <v>7</v>
      </c>
      <c r="B12">
        <f>SUM(E2:E8)/B11</f>
        <v>0.67280000000000006</v>
      </c>
    </row>
    <row r="13" spans="1:9" x14ac:dyDescent="0.25">
      <c r="A13" t="s">
        <v>8</v>
      </c>
      <c r="B13" s="2">
        <f>SUM(F2:F8)/(B11-1)</f>
        <v>9.1511671671671679E-2</v>
      </c>
      <c r="H13" t="s">
        <v>16</v>
      </c>
      <c r="I13">
        <v>10</v>
      </c>
    </row>
    <row r="14" spans="1:9" x14ac:dyDescent="0.25">
      <c r="A14" t="s">
        <v>9</v>
      </c>
      <c r="B14" s="1">
        <f>SQRT(B13)</f>
        <v>0.30250896130804406</v>
      </c>
      <c r="H14" t="s">
        <v>15</v>
      </c>
      <c r="I14">
        <v>0.95</v>
      </c>
    </row>
    <row r="15" spans="1:9" x14ac:dyDescent="0.25">
      <c r="A15" s="4" t="s">
        <v>11</v>
      </c>
      <c r="B15">
        <f>_xlfn.NORM.S.INV(1-(B10/2))</f>
        <v>1.9599639845400536</v>
      </c>
      <c r="H15" t="s">
        <v>17</v>
      </c>
      <c r="I15">
        <f>SUM(H2:H11)/I13</f>
        <v>20</v>
      </c>
    </row>
    <row r="16" spans="1:9" x14ac:dyDescent="0.25">
      <c r="A16" s="4" t="s">
        <v>12</v>
      </c>
      <c r="B16">
        <f>B12-(B15*B14/SQRT(B11))</f>
        <v>0.65405064485536624</v>
      </c>
      <c r="H16" t="s">
        <v>18</v>
      </c>
      <c r="I16">
        <f>SUM(I2:I11)/9</f>
        <v>30</v>
      </c>
    </row>
    <row r="17" spans="1:10" x14ac:dyDescent="0.25">
      <c r="A17" s="4" t="s">
        <v>13</v>
      </c>
      <c r="B17">
        <f>B12+(B15*B14/SQRT(B11))</f>
        <v>0.69154935514463389</v>
      </c>
      <c r="H17" t="s">
        <v>19</v>
      </c>
      <c r="I17">
        <f>SQRT(I16)</f>
        <v>5.4772255750516612</v>
      </c>
    </row>
    <row r="18" spans="1:10" x14ac:dyDescent="0.25">
      <c r="A18" s="4"/>
      <c r="H18" s="6" t="s">
        <v>21</v>
      </c>
      <c r="I18">
        <f>_xlfn.T.INV(1-(0.05/2),I13-1)</f>
        <v>2.2621571627982049</v>
      </c>
    </row>
    <row r="20" spans="1:10" x14ac:dyDescent="0.25">
      <c r="H20" t="s">
        <v>22</v>
      </c>
      <c r="I20">
        <f>I15-(I18*I17/SQRT(I13))</f>
        <v>16.081828859327651</v>
      </c>
    </row>
    <row r="21" spans="1:10" x14ac:dyDescent="0.25">
      <c r="H21" t="s">
        <v>23</v>
      </c>
      <c r="I21">
        <f>I15+(I18*I17/SQRT(I13))</f>
        <v>23.918171140672349</v>
      </c>
    </row>
    <row r="23" spans="1:10" x14ac:dyDescent="0.25">
      <c r="J23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2022-12-15T12:56:50Z</dcterms:created>
  <dcterms:modified xsi:type="dcterms:W3CDTF">2022-12-15T13:34:55Z</dcterms:modified>
</cp:coreProperties>
</file>