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LAB2\dane\"/>
    </mc:Choice>
  </mc:AlternateContent>
  <xr:revisionPtr revIDLastSave="0" documentId="13_ncr:1_{46470D9F-DD97-4DC4-AAFE-C44F26662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" i="1" l="1"/>
  <c r="H100" i="1"/>
  <c r="O2" i="1" a="1"/>
  <c r="O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2" i="1"/>
  <c r="L121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2" i="1"/>
  <c r="F100" i="1"/>
  <c r="J9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2" i="1"/>
  <c r="D100" i="1"/>
  <c r="I97" i="1"/>
  <c r="H97" i="1"/>
  <c r="G97" i="1"/>
  <c r="F97" i="1"/>
  <c r="I4" i="1" s="1"/>
  <c r="I3" i="1"/>
  <c r="I5" i="1"/>
  <c r="I6" i="1"/>
  <c r="I8" i="1"/>
  <c r="I9" i="1"/>
  <c r="I10" i="1"/>
  <c r="I11" i="1"/>
  <c r="I13" i="1"/>
  <c r="I14" i="1"/>
  <c r="I16" i="1"/>
  <c r="I17" i="1"/>
  <c r="I18" i="1"/>
  <c r="I19" i="1"/>
  <c r="I21" i="1"/>
  <c r="I22" i="1"/>
  <c r="I24" i="1"/>
  <c r="I25" i="1"/>
  <c r="I26" i="1"/>
  <c r="I27" i="1"/>
  <c r="I29" i="1"/>
  <c r="I30" i="1"/>
  <c r="I32" i="1"/>
  <c r="I33" i="1"/>
  <c r="I34" i="1"/>
  <c r="I35" i="1"/>
  <c r="I37" i="1"/>
  <c r="I38" i="1"/>
  <c r="I40" i="1"/>
  <c r="I41" i="1"/>
  <c r="I42" i="1"/>
  <c r="I43" i="1"/>
  <c r="I45" i="1"/>
  <c r="I46" i="1"/>
  <c r="I48" i="1"/>
  <c r="I49" i="1"/>
  <c r="I50" i="1"/>
  <c r="I5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  <c r="I47" i="1" l="1"/>
  <c r="I39" i="1"/>
  <c r="I31" i="1"/>
  <c r="I23" i="1"/>
  <c r="I15" i="1"/>
  <c r="I7" i="1"/>
  <c r="I52" i="1"/>
  <c r="I44" i="1"/>
  <c r="I36" i="1"/>
  <c r="I28" i="1"/>
  <c r="I20" i="1"/>
  <c r="I12" i="1"/>
  <c r="B100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2" i="1"/>
  <c r="F94" i="1"/>
  <c r="D9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2" i="1"/>
  <c r="B9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3" i="1"/>
  <c r="B4" i="1" l="1"/>
  <c r="B5" i="1"/>
  <c r="B6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<sst xmlns="http://schemas.openxmlformats.org/spreadsheetml/2006/main" count="24" uniqueCount="24">
  <si>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nr_miesiaca</t>
  </si>
  <si>
    <t>liczba_bledow</t>
  </si>
  <si>
    <t>a:</t>
  </si>
  <si>
    <t>suma</t>
  </si>
  <si>
    <t>k: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</si>
  <si>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</rPr>
      <t>y</t>
    </r>
  </si>
  <si>
    <t>y'</t>
  </si>
  <si>
    <t>y-ȳ</t>
  </si>
  <si>
    <t>ȳ:</t>
  </si>
  <si>
    <t>n:</t>
  </si>
  <si>
    <t>1/n-1:</t>
  </si>
  <si>
    <t>Σ(y')</t>
  </si>
  <si>
    <t>Σ(y-ȳ)</t>
  </si>
  <si>
    <t>(y-ȳ)^2</t>
  </si>
  <si>
    <t>Σ(y-ȳ)^2</t>
  </si>
  <si>
    <t>Σ(y-ȳ)(y'-(1/n-1)*Σ(y'))</t>
  </si>
  <si>
    <t>y' - (1/n-1)*Σ(y')</t>
  </si>
  <si>
    <t>ln((k/y)-1)</t>
  </si>
  <si>
    <t>Σ ln((k/y)-1)</t>
  </si>
  <si>
    <t>b:</t>
  </si>
  <si>
    <t>y(t)</t>
  </si>
  <si>
    <t>(y(t)-y)^2</t>
  </si>
  <si>
    <t>Σ(y(t)-y)^2</t>
  </si>
  <si>
    <t>R^2: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</si>
</sst>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liczby błędów od numeru miesiąca</a:t>
            </a:r>
            <a:endParaRPr lang="pl-PL"/>
          </a:p>
        </c:rich>
      </c:tx>
      <c:layout>
        <c:manualLayout>
          <c:xMode val="edge"/>
          <c:yMode val="edge"/>
          <c:x val="0.28889850593221306"/>
          <c:y val="1.8610832216125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2"/>
          <c:tx>
            <c:v>y = k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Arkusz1!$A$2:$A$121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cat>
          <c:val>
            <c:numRef>
              <c:f>Arkusz1!$M$2:$M$121</c:f>
              <c:numCache>
                <c:formatCode>General</c:formatCode>
                <c:ptCount val="120"/>
                <c:pt idx="0">
                  <c:v>318.22931559279493</c:v>
                </c:pt>
                <c:pt idx="1">
                  <c:v>318.22931559279493</c:v>
                </c:pt>
                <c:pt idx="2">
                  <c:v>318.22931559279493</c:v>
                </c:pt>
                <c:pt idx="3">
                  <c:v>318.22931559279493</c:v>
                </c:pt>
                <c:pt idx="4">
                  <c:v>318.22931559279493</c:v>
                </c:pt>
                <c:pt idx="5">
                  <c:v>318.22931559279493</c:v>
                </c:pt>
                <c:pt idx="6">
                  <c:v>318.22931559279493</c:v>
                </c:pt>
                <c:pt idx="7">
                  <c:v>318.22931559279493</c:v>
                </c:pt>
                <c:pt idx="8">
                  <c:v>318.22931559279493</c:v>
                </c:pt>
                <c:pt idx="9">
                  <c:v>318.22931559279493</c:v>
                </c:pt>
                <c:pt idx="10">
                  <c:v>318.22931559279493</c:v>
                </c:pt>
                <c:pt idx="11">
                  <c:v>318.22931559279493</c:v>
                </c:pt>
                <c:pt idx="12">
                  <c:v>318.22931559279493</c:v>
                </c:pt>
                <c:pt idx="13">
                  <c:v>318.22931559279493</c:v>
                </c:pt>
                <c:pt idx="14">
                  <c:v>318.22931559279493</c:v>
                </c:pt>
                <c:pt idx="15">
                  <c:v>318.22931559279493</c:v>
                </c:pt>
                <c:pt idx="16">
                  <c:v>318.22931559279493</c:v>
                </c:pt>
                <c:pt idx="17">
                  <c:v>318.22931559279493</c:v>
                </c:pt>
                <c:pt idx="18">
                  <c:v>318.22931559279493</c:v>
                </c:pt>
                <c:pt idx="19">
                  <c:v>318.22931559279493</c:v>
                </c:pt>
                <c:pt idx="20">
                  <c:v>318.22931559279493</c:v>
                </c:pt>
                <c:pt idx="21">
                  <c:v>318.22931559279493</c:v>
                </c:pt>
                <c:pt idx="22">
                  <c:v>318.22931559279493</c:v>
                </c:pt>
                <c:pt idx="23">
                  <c:v>318.22931559279493</c:v>
                </c:pt>
                <c:pt idx="24">
                  <c:v>318.22931559279493</c:v>
                </c:pt>
                <c:pt idx="25">
                  <c:v>318.22931559279493</c:v>
                </c:pt>
                <c:pt idx="26">
                  <c:v>318.22931559279493</c:v>
                </c:pt>
                <c:pt idx="27">
                  <c:v>318.22931559279493</c:v>
                </c:pt>
                <c:pt idx="28">
                  <c:v>318.22931559279493</c:v>
                </c:pt>
                <c:pt idx="29">
                  <c:v>318.22931559279493</c:v>
                </c:pt>
                <c:pt idx="30">
                  <c:v>318.22931559279493</c:v>
                </c:pt>
                <c:pt idx="31">
                  <c:v>318.22931559279493</c:v>
                </c:pt>
                <c:pt idx="32">
                  <c:v>318.22931559279493</c:v>
                </c:pt>
                <c:pt idx="33">
                  <c:v>318.22931559279493</c:v>
                </c:pt>
                <c:pt idx="34">
                  <c:v>318.22931559279493</c:v>
                </c:pt>
                <c:pt idx="35">
                  <c:v>318.22931559279493</c:v>
                </c:pt>
                <c:pt idx="36">
                  <c:v>318.22931559279493</c:v>
                </c:pt>
                <c:pt idx="37">
                  <c:v>318.22931559279493</c:v>
                </c:pt>
                <c:pt idx="38">
                  <c:v>318.22931559279493</c:v>
                </c:pt>
                <c:pt idx="39">
                  <c:v>318.22931559279493</c:v>
                </c:pt>
                <c:pt idx="40">
                  <c:v>318.22931559279493</c:v>
                </c:pt>
                <c:pt idx="41">
                  <c:v>318.22931559279493</c:v>
                </c:pt>
                <c:pt idx="42">
                  <c:v>318.22931559279493</c:v>
                </c:pt>
                <c:pt idx="43">
                  <c:v>318.22931559279493</c:v>
                </c:pt>
                <c:pt idx="44">
                  <c:v>318.22931559279493</c:v>
                </c:pt>
                <c:pt idx="45">
                  <c:v>318.22931559279493</c:v>
                </c:pt>
                <c:pt idx="46">
                  <c:v>318.22931559279493</c:v>
                </c:pt>
                <c:pt idx="47">
                  <c:v>318.22931559279493</c:v>
                </c:pt>
                <c:pt idx="48">
                  <c:v>318.22931559279493</c:v>
                </c:pt>
                <c:pt idx="49">
                  <c:v>318.22931559279493</c:v>
                </c:pt>
                <c:pt idx="50">
                  <c:v>318.22931559279493</c:v>
                </c:pt>
                <c:pt idx="51">
                  <c:v>318.22931559279493</c:v>
                </c:pt>
                <c:pt idx="52">
                  <c:v>318.22931559279493</c:v>
                </c:pt>
                <c:pt idx="53">
                  <c:v>318.22931559279493</c:v>
                </c:pt>
                <c:pt idx="54">
                  <c:v>318.22931559279493</c:v>
                </c:pt>
                <c:pt idx="55">
                  <c:v>318.22931559279493</c:v>
                </c:pt>
                <c:pt idx="56">
                  <c:v>318.22931559279493</c:v>
                </c:pt>
                <c:pt idx="57">
                  <c:v>318.22931559279493</c:v>
                </c:pt>
                <c:pt idx="58">
                  <c:v>318.22931559279493</c:v>
                </c:pt>
                <c:pt idx="59">
                  <c:v>318.22931559279493</c:v>
                </c:pt>
                <c:pt idx="60">
                  <c:v>318.22931559279493</c:v>
                </c:pt>
                <c:pt idx="61">
                  <c:v>318.22931559279493</c:v>
                </c:pt>
                <c:pt idx="62">
                  <c:v>318.22931559279493</c:v>
                </c:pt>
                <c:pt idx="63">
                  <c:v>318.22931559279493</c:v>
                </c:pt>
                <c:pt idx="64">
                  <c:v>318.22931559279493</c:v>
                </c:pt>
                <c:pt idx="65">
                  <c:v>318.22931559279493</c:v>
                </c:pt>
                <c:pt idx="66">
                  <c:v>318.22931559279493</c:v>
                </c:pt>
                <c:pt idx="67">
                  <c:v>318.22931559279493</c:v>
                </c:pt>
                <c:pt idx="68">
                  <c:v>318.22931559279493</c:v>
                </c:pt>
                <c:pt idx="69">
                  <c:v>318.22931559279493</c:v>
                </c:pt>
                <c:pt idx="70">
                  <c:v>318.22931559279493</c:v>
                </c:pt>
                <c:pt idx="71">
                  <c:v>318.22931559279493</c:v>
                </c:pt>
                <c:pt idx="72">
                  <c:v>318.22931559279493</c:v>
                </c:pt>
                <c:pt idx="73">
                  <c:v>318.22931559279493</c:v>
                </c:pt>
                <c:pt idx="74">
                  <c:v>318.22931559279493</c:v>
                </c:pt>
                <c:pt idx="75">
                  <c:v>318.22931559279493</c:v>
                </c:pt>
                <c:pt idx="76">
                  <c:v>318.22931559279493</c:v>
                </c:pt>
                <c:pt idx="77">
                  <c:v>318.22931559279493</c:v>
                </c:pt>
                <c:pt idx="78">
                  <c:v>318.22931559279493</c:v>
                </c:pt>
                <c:pt idx="79">
                  <c:v>318.22931559279493</c:v>
                </c:pt>
                <c:pt idx="80">
                  <c:v>318.22931559279493</c:v>
                </c:pt>
                <c:pt idx="81">
                  <c:v>318.22931559279493</c:v>
                </c:pt>
                <c:pt idx="82">
                  <c:v>318.22931559279493</c:v>
                </c:pt>
                <c:pt idx="83">
                  <c:v>318.22931559279493</c:v>
                </c:pt>
                <c:pt idx="84">
                  <c:v>318.22931559279493</c:v>
                </c:pt>
                <c:pt idx="85">
                  <c:v>318.22931559279493</c:v>
                </c:pt>
                <c:pt idx="86">
                  <c:v>318.22931559279493</c:v>
                </c:pt>
                <c:pt idx="87">
                  <c:v>318.22931559279493</c:v>
                </c:pt>
                <c:pt idx="88">
                  <c:v>318.22931559279493</c:v>
                </c:pt>
                <c:pt idx="89">
                  <c:v>318.22931559279493</c:v>
                </c:pt>
                <c:pt idx="90">
                  <c:v>318.22931559279493</c:v>
                </c:pt>
                <c:pt idx="91">
                  <c:v>318.22931559279493</c:v>
                </c:pt>
                <c:pt idx="92">
                  <c:v>318.22931559279493</c:v>
                </c:pt>
                <c:pt idx="93">
                  <c:v>318.22931559279493</c:v>
                </c:pt>
                <c:pt idx="94">
                  <c:v>318.22931559279493</c:v>
                </c:pt>
                <c:pt idx="95">
                  <c:v>318.22931559279493</c:v>
                </c:pt>
                <c:pt idx="96">
                  <c:v>318.22931559279493</c:v>
                </c:pt>
                <c:pt idx="97">
                  <c:v>318.22931559279493</c:v>
                </c:pt>
                <c:pt idx="98">
                  <c:v>318.22931559279493</c:v>
                </c:pt>
                <c:pt idx="99">
                  <c:v>318.22931559279493</c:v>
                </c:pt>
                <c:pt idx="100">
                  <c:v>318.22931559279493</c:v>
                </c:pt>
                <c:pt idx="101">
                  <c:v>318.22931559279493</c:v>
                </c:pt>
                <c:pt idx="102">
                  <c:v>318.22931559279493</c:v>
                </c:pt>
                <c:pt idx="103">
                  <c:v>318.22931559279493</c:v>
                </c:pt>
                <c:pt idx="104">
                  <c:v>318.22931559279493</c:v>
                </c:pt>
                <c:pt idx="105">
                  <c:v>318.22931559279493</c:v>
                </c:pt>
                <c:pt idx="106">
                  <c:v>318.22931559279493</c:v>
                </c:pt>
                <c:pt idx="107">
                  <c:v>318.22931559279493</c:v>
                </c:pt>
                <c:pt idx="108">
                  <c:v>318.22931559279493</c:v>
                </c:pt>
                <c:pt idx="109">
                  <c:v>318.22931559279493</c:v>
                </c:pt>
                <c:pt idx="110">
                  <c:v>318.22931559279493</c:v>
                </c:pt>
                <c:pt idx="111">
                  <c:v>318.22931559279493</c:v>
                </c:pt>
                <c:pt idx="112">
                  <c:v>318.22931559279493</c:v>
                </c:pt>
                <c:pt idx="113">
                  <c:v>318.22931559279493</c:v>
                </c:pt>
                <c:pt idx="114">
                  <c:v>318.22931559279493</c:v>
                </c:pt>
                <c:pt idx="115">
                  <c:v>318.22931559279493</c:v>
                </c:pt>
                <c:pt idx="116">
                  <c:v>318.22931559279493</c:v>
                </c:pt>
                <c:pt idx="117">
                  <c:v>318.22931559279493</c:v>
                </c:pt>
                <c:pt idx="118">
                  <c:v>318.22931559279493</c:v>
                </c:pt>
                <c:pt idx="119">
                  <c:v>318.22931559279493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AD-4D75-BE8E-FB109420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182895"/>
        <c:axId val="1012183375"/>
      </c:lineChart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suma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Arkusz1!$B$2:$B$94</c:f>
              <c:numCache>
                <c:formatCode>General</c:formatCode>
                <c:ptCount val="9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19</c:v>
                </c:pt>
                <c:pt idx="30">
                  <c:v>29</c:v>
                </c:pt>
                <c:pt idx="31">
                  <c:v>29</c:v>
                </c:pt>
                <c:pt idx="32">
                  <c:v>45</c:v>
                </c:pt>
                <c:pt idx="33">
                  <c:v>45</c:v>
                </c:pt>
                <c:pt idx="34">
                  <c:v>47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52</c:v>
                </c:pt>
                <c:pt idx="40">
                  <c:v>55</c:v>
                </c:pt>
                <c:pt idx="41">
                  <c:v>57</c:v>
                </c:pt>
                <c:pt idx="42">
                  <c:v>58</c:v>
                </c:pt>
                <c:pt idx="43">
                  <c:v>64</c:v>
                </c:pt>
                <c:pt idx="44">
                  <c:v>67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83</c:v>
                </c:pt>
                <c:pt idx="51">
                  <c:v>84</c:v>
                </c:pt>
                <c:pt idx="52">
                  <c:v>88</c:v>
                </c:pt>
                <c:pt idx="53">
                  <c:v>89</c:v>
                </c:pt>
                <c:pt idx="54">
                  <c:v>90</c:v>
                </c:pt>
                <c:pt idx="55">
                  <c:v>97</c:v>
                </c:pt>
                <c:pt idx="56">
                  <c:v>111</c:v>
                </c:pt>
                <c:pt idx="57">
                  <c:v>117</c:v>
                </c:pt>
                <c:pt idx="58">
                  <c:v>117</c:v>
                </c:pt>
                <c:pt idx="59">
                  <c:v>118</c:v>
                </c:pt>
                <c:pt idx="60">
                  <c:v>120</c:v>
                </c:pt>
                <c:pt idx="61">
                  <c:v>139</c:v>
                </c:pt>
                <c:pt idx="62">
                  <c:v>146</c:v>
                </c:pt>
                <c:pt idx="63">
                  <c:v>148</c:v>
                </c:pt>
                <c:pt idx="64">
                  <c:v>153</c:v>
                </c:pt>
                <c:pt idx="65">
                  <c:v>154</c:v>
                </c:pt>
                <c:pt idx="66">
                  <c:v>166</c:v>
                </c:pt>
                <c:pt idx="67">
                  <c:v>170</c:v>
                </c:pt>
                <c:pt idx="68">
                  <c:v>176</c:v>
                </c:pt>
                <c:pt idx="69">
                  <c:v>180</c:v>
                </c:pt>
                <c:pt idx="70">
                  <c:v>187</c:v>
                </c:pt>
                <c:pt idx="71">
                  <c:v>189</c:v>
                </c:pt>
                <c:pt idx="72">
                  <c:v>191</c:v>
                </c:pt>
                <c:pt idx="73">
                  <c:v>194</c:v>
                </c:pt>
                <c:pt idx="74">
                  <c:v>202</c:v>
                </c:pt>
                <c:pt idx="75">
                  <c:v>206</c:v>
                </c:pt>
                <c:pt idx="76">
                  <c:v>212</c:v>
                </c:pt>
                <c:pt idx="77">
                  <c:v>215</c:v>
                </c:pt>
                <c:pt idx="78">
                  <c:v>218</c:v>
                </c:pt>
                <c:pt idx="79">
                  <c:v>223</c:v>
                </c:pt>
                <c:pt idx="80">
                  <c:v>231</c:v>
                </c:pt>
                <c:pt idx="81">
                  <c:v>231</c:v>
                </c:pt>
                <c:pt idx="82">
                  <c:v>237</c:v>
                </c:pt>
                <c:pt idx="83">
                  <c:v>242</c:v>
                </c:pt>
                <c:pt idx="84">
                  <c:v>252</c:v>
                </c:pt>
                <c:pt idx="85">
                  <c:v>252</c:v>
                </c:pt>
                <c:pt idx="86">
                  <c:v>257</c:v>
                </c:pt>
                <c:pt idx="87">
                  <c:v>258</c:v>
                </c:pt>
                <c:pt idx="88">
                  <c:v>260</c:v>
                </c:pt>
                <c:pt idx="89">
                  <c:v>261</c:v>
                </c:pt>
                <c:pt idx="90">
                  <c:v>263</c:v>
                </c:pt>
                <c:pt idx="91">
                  <c:v>264</c:v>
                </c:pt>
                <c:pt idx="92">
                  <c:v>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AD-4D75-BE8E-FB109420BD20}"/>
            </c:ext>
          </c:extLst>
        </c:ser>
        <c:ser>
          <c:idx val="2"/>
          <c:order val="1"/>
          <c:tx>
            <c:v>funkcja logistyczna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Arkusz1!$A$2:$A$121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Arkusz1!$L$2:$L$121</c:f>
              <c:numCache>
                <c:formatCode>General</c:formatCode>
                <c:ptCount val="120"/>
                <c:pt idx="0">
                  <c:v>2.5907121273924028</c:v>
                </c:pt>
                <c:pt idx="1">
                  <c:v>2.7672891246304356</c:v>
                </c:pt>
                <c:pt idx="2">
                  <c:v>2.9557885028647028</c:v>
                </c:pt>
                <c:pt idx="3">
                  <c:v>3.1569993925752993</c:v>
                </c:pt>
                <c:pt idx="4">
                  <c:v>3.371760926290952</c:v>
                </c:pt>
                <c:pt idx="5">
                  <c:v>3.6009650923701084</c:v>
                </c:pt>
                <c:pt idx="6">
                  <c:v>3.8455597064446385</c:v>
                </c:pt>
                <c:pt idx="7">
                  <c:v>4.1065514984084581</c:v>
                </c:pt>
                <c:pt idx="8">
                  <c:v>4.385009311438318</c:v>
                </c:pt>
                <c:pt idx="9">
                  <c:v>4.6820674079067857</c:v>
                </c:pt>
                <c:pt idx="10">
                  <c:v>4.9989288751611021</c:v>
                </c:pt>
                <c:pt idx="11">
                  <c:v>5.3368691219671858</c:v>
                </c:pt>
                <c:pt idx="12">
                  <c:v>5.6972394539248548</c:v>
                </c:pt>
                <c:pt idx="13">
                  <c:v>6.0814707133162784</c:v>
                </c:pt>
                <c:pt idx="14">
                  <c:v>6.4910769656213834</c:v>
                </c:pt>
                <c:pt idx="15">
                  <c:v>6.9276592112874749</c:v>
                </c:pt>
                <c:pt idx="16">
                  <c:v>7.3929090972416454</c:v>
                </c:pt>
                <c:pt idx="17">
                  <c:v>7.8886125980505746</c:v>
                </c:pt>
                <c:pt idx="18">
                  <c:v>8.4166536315315597</c:v>
                </c:pt>
                <c:pt idx="19">
                  <c:v>8.9790175679732247</c:v>
                </c:pt>
                <c:pt idx="20">
                  <c:v>9.5777945859111497</c:v>
                </c:pt>
                <c:pt idx="21">
                  <c:v>10.215182820606085</c:v>
                </c:pt>
                <c:pt idx="22">
                  <c:v>10.893491243984156</c:v>
                </c:pt>
                <c:pt idx="23">
                  <c:v>11.615142206824103</c:v>
                </c:pt>
                <c:pt idx="24">
                  <c:v>12.382673565437372</c:v>
                </c:pt>
                <c:pt idx="25">
                  <c:v>13.198740306022613</c:v>
                </c:pt>
                <c:pt idx="26">
                  <c:v>14.066115570350538</c:v>
                </c:pt>
                <c:pt idx="27">
                  <c:v>14.987690976540604</c:v>
                </c:pt>
                <c:pt idx="28">
                  <c:v>15.966476118553002</c:v>
                </c:pt>
                <c:pt idx="29">
                  <c:v>17.0055971178042</c:v>
                </c:pt>
                <c:pt idx="30">
                  <c:v>18.108294090231457</c:v>
                </c:pt>
                <c:pt idx="31">
                  <c:v>19.277917382444695</c:v>
                </c:pt>
                <c:pt idx="32">
                  <c:v>20.517922421631017</c:v>
                </c:pt>
                <c:pt idx="33">
                  <c:v>21.831863016000476</c:v>
                </c:pt>
                <c:pt idx="34">
                  <c:v>23.223382936230127</c:v>
                </c:pt>
                <c:pt idx="35">
                  <c:v>24.696205604094221</c:v>
                </c:pt>
                <c:pt idx="36">
                  <c:v>26.2541217128508</c:v>
                </c:pt>
                <c:pt idx="37">
                  <c:v>27.90097460564462</c:v>
                </c:pt>
                <c:pt idx="38">
                  <c:v>29.64064324390047</c:v>
                </c:pt>
                <c:pt idx="39">
                  <c:v>31.477022608188527</c:v>
                </c:pt>
                <c:pt idx="40">
                  <c:v>33.41400139014528</c:v>
                </c:pt>
                <c:pt idx="41">
                  <c:v>35.455436856542534</c:v>
                </c:pt>
                <c:pt idx="42">
                  <c:v>37.605126796303104</c:v>
                </c:pt>
                <c:pt idx="43">
                  <c:v>39.866778498895272</c:v>
                </c:pt>
                <c:pt idx="44">
                  <c:v>42.243974758719965</c:v>
                </c:pt>
                <c:pt idx="45">
                  <c:v>44.740136955288456</c:v>
                </c:pt>
                <c:pt idx="46">
                  <c:v>47.358485323401283</c:v>
                </c:pt>
                <c:pt idx="47">
                  <c:v>50.101996601100431</c:v>
                </c:pt>
                <c:pt idx="48">
                  <c:v>52.973359325429392</c:v>
                </c:pt>
                <c:pt idx="49">
                  <c:v>55.97492713609676</c:v>
                </c:pt>
                <c:pt idx="50">
                  <c:v>59.108670543583735</c:v>
                </c:pt>
                <c:pt idx="51">
                  <c:v>62.376127719077523</c:v>
                </c:pt>
                <c:pt idx="52">
                  <c:v>65.77835496625238</c:v>
                </c:pt>
                <c:pt idx="53">
                  <c:v>69.31587763614381</c:v>
                </c:pt>
                <c:pt idx="54">
                  <c:v>72.988642342357963</c:v>
                </c:pt>
                <c:pt idx="55">
                  <c:v>76.79597142029391</c:v>
                </c:pt>
                <c:pt idx="56">
                  <c:v>80.736520646184417</c:v>
                </c:pt>
                <c:pt idx="57">
                  <c:v>84.808241284598992</c:v>
                </c:pt>
                <c:pt idx="58">
                  <c:v>89.008347561600218</c:v>
                </c:pt>
                <c:pt idx="59">
                  <c:v>93.333290660253397</c:v>
                </c:pt>
                <c:pt idx="60">
                  <c:v>97.778740301479814</c:v>
                </c:pt>
                <c:pt idx="61">
                  <c:v>102.33957490302764</c:v>
                </c:pt>
                <c:pt idx="62">
                  <c:v>107.00988120056006</c:v>
                </c:pt>
                <c:pt idx="63">
                  <c:v>111.78296406701531</c:v>
                </c:pt>
                <c:pt idx="64">
                  <c:v>116.65136708077462</c:v>
                </c:pt>
                <c:pt idx="65">
                  <c:v>121.60690417304052</c:v>
                </c:pt>
                <c:pt idx="66">
                  <c:v>126.64070243550428</c:v>
                </c:pt>
                <c:pt idx="67">
                  <c:v>131.74325589814592</c:v>
                </c:pt>
                <c:pt idx="68">
                  <c:v>136.90448980291669</c:v>
                </c:pt>
                <c:pt idx="69">
                  <c:v>142.11383461256801</c:v>
                </c:pt>
                <c:pt idx="70">
                  <c:v>147.36030871637055</c:v>
                </c:pt>
                <c:pt idx="71">
                  <c:v>152.63260853760471</c:v>
                </c:pt>
                <c:pt idx="72">
                  <c:v>157.91920452281872</c:v>
                </c:pt>
                <c:pt idx="73">
                  <c:v>163.20844131021514</c:v>
                </c:pt>
                <c:pt idx="74">
                  <c:v>168.48864024272061</c:v>
                </c:pt>
                <c:pt idx="75">
                  <c:v>173.74820231661548</c:v>
                </c:pt>
                <c:pt idx="76">
                  <c:v>178.97570964267308</c:v>
                </c:pt>
                <c:pt idx="77">
                  <c:v>184.16002354425308</c:v>
                </c:pt>
                <c:pt idx="78">
                  <c:v>189.29037752340705</c:v>
                </c:pt>
                <c:pt idx="79">
                  <c:v>194.35646348665594</c:v>
                </c:pt>
                <c:pt idx="80">
                  <c:v>199.34850982907315</c:v>
                </c:pt>
                <c:pt idx="81">
                  <c:v>204.25735021907047</c:v>
                </c:pt>
                <c:pt idx="82">
                  <c:v>209.0744821959135</c:v>
                </c:pt>
                <c:pt idx="83">
                  <c:v>213.79211497586275</c:v>
                </c:pt>
                <c:pt idx="84">
                  <c:v>218.40320614938008</c:v>
                </c:pt>
                <c:pt idx="85">
                  <c:v>222.9014872300985</c:v>
                </c:pt>
                <c:pt idx="86">
                  <c:v>227.28147827649519</c:v>
                </c:pt>
                <c:pt idx="87">
                  <c:v>231.53849204131657</c:v>
                </c:pt>
                <c:pt idx="88">
                  <c:v>235.66862830554547</c:v>
                </c:pt>
                <c:pt idx="89">
                  <c:v>239.66875921889581</c:v>
                </c:pt>
                <c:pt idx="90">
                  <c:v>243.53650659529285</c:v>
                </c:pt>
                <c:pt idx="91">
                  <c:v>247.27021219926894</c:v>
                </c:pt>
                <c:pt idx="92">
                  <c:v>250.86890210907677</c:v>
                </c:pt>
                <c:pt idx="93">
                  <c:v>254.33224625735139</c:v>
                </c:pt>
                <c:pt idx="94">
                  <c:v>257.66051423417048</c:v>
                </c:pt>
                <c:pt idx="95">
                  <c:v>260.85452839488966</c:v>
                </c:pt>
                <c:pt idx="96">
                  <c:v>263.91561525109751</c:v>
                </c:pt>
                <c:pt idx="97">
                  <c:v>266.84555604245764</c:v>
                </c:pt>
                <c:pt idx="98">
                  <c:v>269.6465372949682</c:v>
                </c:pt>
                <c:pt idx="99">
                  <c:v>272.32110207179738</c:v>
                </c:pt>
                <c:pt idx="100">
                  <c:v>274.87210252042553</c:v>
                </c:pt>
                <c:pt idx="101">
                  <c:v>277.30265421780399</c:v>
                </c:pt>
                <c:pt idx="102">
                  <c:v>279.61609271653299</c:v>
                </c:pt>
                <c:pt idx="103">
                  <c:v>281.81593260190266</c:v>
                </c:pt>
                <c:pt idx="104">
                  <c:v>283.90582928371373</c:v>
                </c:pt>
                <c:pt idx="105">
                  <c:v>285.88954366922036</c:v>
                </c:pt>
                <c:pt idx="106">
                  <c:v>287.77090979495938</c:v>
                </c:pt>
                <c:pt idx="107">
                  <c:v>289.5538054358845</c:v>
                </c:pt>
                <c:pt idx="108">
                  <c:v>291.24212566002274</c:v>
                </c:pt>
                <c:pt idx="109">
                  <c:v>292.83975925543473</c:v>
                </c:pt>
                <c:pt idx="110">
                  <c:v>294.35056792306409</c:v>
                </c:pt>
                <c:pt idx="111">
                  <c:v>295.77836810338755</c:v>
                </c:pt>
                <c:pt idx="112">
                  <c:v>297.12691528588522</c:v>
                </c:pt>
                <c:pt idx="113">
                  <c:v>298.39989063741336</c:v>
                </c:pt>
                <c:pt idx="114">
                  <c:v>299.60088977777616</c:v>
                </c:pt>
                <c:pt idx="115">
                  <c:v>300.73341352738271</c:v>
                </c:pt>
                <c:pt idx="116">
                  <c:v>301.80086045207656</c:v>
                </c:pt>
                <c:pt idx="117">
                  <c:v>302.80652103337798</c:v>
                </c:pt>
                <c:pt idx="118">
                  <c:v>303.75357329784532</c:v>
                </c:pt>
                <c:pt idx="119">
                  <c:v>304.64507974649848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AD-4D75-BE8E-FB109420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182895"/>
        <c:axId val="1012183375"/>
      </c:scatterChart>
      <c:catAx>
        <c:axId val="101218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miesiąca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183375"/>
        <c:crosses val="autoZero"/>
        <c:auto val="1"/>
        <c:lblAlgn val="ctr"/>
        <c:lblOffset val="100"/>
        <c:noMultiLvlLbl val="0"/>
      </c:catAx>
      <c:valAx>
        <c:axId val="10121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błędów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18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116461</xdr:colOff>
      <xdr:row>101</xdr:row>
      <xdr:rowOff>184777</xdr:rowOff>
    </xdr:from>
    <xdr:to>
      <xdr:col>10</xdr:col>
      <xdr:colOff>85566</xdr:colOff>
      <xdr:row>127</xdr:row>
      <xdr:rowOff>8565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69FC02B-755A-D0D0-BF48-8E9BC0F45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95" zoomScaleNormal="100" workbookViewId="0">
      <selection activeCell="O121" sqref="O121"/>
    </sheetView>
  </sheetViews>
  <sheetFormatPr defaultRowHeight="15" x14ac:dyDescent="0.25"/>
  <cols>
    <col min="3" max="3" width="14.28515625" customWidth="1"/>
    <col min="5" max="5" width="14.28515625" customWidth="1"/>
    <col min="6" max="6" width="17.28515625" customWidth="1"/>
    <col min="7" max="7" width="19.42578125" customWidth="1"/>
    <col min="8" max="8" width="14.28515625" customWidth="1"/>
    <col min="9" max="9" width="22" customWidth="1"/>
    <col min="10" max="10" width="14.28515625" customWidth="1"/>
    <col min="15" max="15" width="9.85546875" customWidth="1"/>
  </cols>
  <sheetData>
    <row r="1" spans="1:15" x14ac:dyDescent="0.25">
      <c r="A1" t="s">
        <v>0</v>
      </c>
      <c r="B1" t="s">
        <v>3</v>
      </c>
      <c r="C1" t="s">
        <v>1</v>
      </c>
      <c r="E1" s="1" t="s">
        <v>5</v>
      </c>
      <c r="F1" s="1" t="s">
        <v>6</v>
      </c>
      <c r="G1" s="2" t="s">
        <v>7</v>
      </c>
      <c r="H1" s="1" t="s">
        <v>13</v>
      </c>
      <c r="I1" s="1" t="s">
        <v>16</v>
      </c>
      <c r="J1" s="1" t="s">
        <v>17</v>
      </c>
      <c r="L1" t="s">
        <v>20</v>
      </c>
      <c r="O1" t="s">
        <v>21</v>
      </c>
    </row>
    <row r="2" spans="1:15" x14ac:dyDescent="0.25">
      <c r="A2">
        <v>1</v>
      </c>
      <c r="B2">
        <v>1</v>
      </c>
      <c r="C2">
        <v>1</v>
      </c>
      <c r="E2">
        <v>0</v>
      </c>
      <c r="F2">
        <f>E2/B2</f>
        <v>0</v>
      </c>
      <c r="G2">
        <f>B2-$B$97</f>
        <v>-97.010752688172047</v>
      </c>
      <c r="H2">
        <f>POWER(G2,2)</f>
        <v>9411.0861371256797</v>
      </c>
      <c r="I2">
        <f>(G2)*(F2-$D$97*$F$97)</f>
        <v>4.463982353657542</v>
      </c>
      <c r="J2">
        <f>LN(($D$100/B2)-1)</f>
        <v>5.7596249053918607</v>
      </c>
      <c r="L2">
        <f>$D$100/(1+$F$100*EXP(-($B$100*A2)))</f>
        <v>2.5907121273924028</v>
      </c>
      <c r="M2">
        <f>$D$100</f>
        <v>318.22931559279493</v>
      </c>
      <c r="O2" cm="1">
        <f t="array" ref="O2:O94">POWER(B2:B94-L2:L94,2)</f>
        <v>2.5303650722332636</v>
      </c>
    </row>
    <row r="3" spans="1:15" x14ac:dyDescent="0.25">
      <c r="A3">
        <v>2</v>
      </c>
      <c r="B3">
        <f>SUM(C3,B2)</f>
        <v>1</v>
      </c>
      <c r="C3">
        <v>0</v>
      </c>
      <c r="E3">
        <f>B3-B2</f>
        <v>0</v>
      </c>
      <c r="F3">
        <f t="shared" ref="F3:F66" si="0">E3/B3</f>
        <v>0</v>
      </c>
      <c r="G3">
        <f t="shared" ref="G3:G66" si="1">B3-$B$97</f>
        <v>-97.010752688172047</v>
      </c>
      <c r="H3">
        <f t="shared" ref="H3:H66" si="2">POWER(G3,2)</f>
        <v>9411.0861371256797</v>
      </c>
      <c r="I3">
        <f t="shared" ref="I3:I66" si="3">(G3)*(F3-$D$97*$F$97)</f>
        <v>4.463982353657542</v>
      </c>
      <c r="J3">
        <f t="shared" ref="J3:J66" si="4">LN(($D$100/B3)-1)</f>
        <v>5.7596249053918607</v>
      </c>
      <c r="L3">
        <f t="shared" ref="L3:L66" si="5">$D$100/(1+$F$100*EXP(-($B$100*A3)))</f>
        <v>2.7672891246304356</v>
      </c>
      <c r="M3">
        <f t="shared" ref="M3:M66" si="6">$D$100</f>
        <v>318.22931559279493</v>
      </c>
      <c r="O3">
        <v>3.1233108500370115</v>
      </c>
    </row>
    <row r="4" spans="1:15" x14ac:dyDescent="0.25">
      <c r="A4">
        <v>3</v>
      </c>
      <c r="B4">
        <f t="shared" ref="B4:B67" si="7">SUM(C4,B3)</f>
        <v>1</v>
      </c>
      <c r="C4">
        <v>0</v>
      </c>
      <c r="E4">
        <f t="shared" ref="E4:E67" si="8">B4-B3</f>
        <v>0</v>
      </c>
      <c r="F4">
        <f t="shared" si="0"/>
        <v>0</v>
      </c>
      <c r="G4">
        <f t="shared" si="1"/>
        <v>-97.010752688172047</v>
      </c>
      <c r="H4">
        <f t="shared" si="2"/>
        <v>9411.0861371256797</v>
      </c>
      <c r="I4">
        <f t="shared" si="3"/>
        <v>4.463982353657542</v>
      </c>
      <c r="J4">
        <f t="shared" si="4"/>
        <v>5.7596249053918607</v>
      </c>
      <c r="L4">
        <f t="shared" si="5"/>
        <v>2.9557885028647028</v>
      </c>
      <c r="M4">
        <f t="shared" si="6"/>
        <v>318.22931559279493</v>
      </c>
      <c r="O4">
        <v>3.8251086679377559</v>
      </c>
    </row>
    <row r="5" spans="1:15" x14ac:dyDescent="0.25">
      <c r="A5">
        <v>4</v>
      </c>
      <c r="B5">
        <f t="shared" si="7"/>
        <v>1</v>
      </c>
      <c r="C5">
        <v>0</v>
      </c>
      <c r="E5">
        <f t="shared" si="8"/>
        <v>0</v>
      </c>
      <c r="F5">
        <f t="shared" si="0"/>
        <v>0</v>
      </c>
      <c r="G5">
        <f t="shared" si="1"/>
        <v>-97.010752688172047</v>
      </c>
      <c r="H5">
        <f t="shared" si="2"/>
        <v>9411.0861371256797</v>
      </c>
      <c r="I5">
        <f t="shared" si="3"/>
        <v>4.463982353657542</v>
      </c>
      <c r="J5">
        <f t="shared" si="4"/>
        <v>5.7596249053918607</v>
      </c>
      <c r="L5">
        <f t="shared" si="5"/>
        <v>3.1569993925752993</v>
      </c>
      <c r="M5">
        <f t="shared" si="6"/>
        <v>318.22931559279493</v>
      </c>
      <c r="O5">
        <v>4.6526463795702098</v>
      </c>
    </row>
    <row r="6" spans="1:15" x14ac:dyDescent="0.25">
      <c r="A6">
        <v>5</v>
      </c>
      <c r="B6">
        <f t="shared" si="7"/>
        <v>1</v>
      </c>
      <c r="C6">
        <v>0</v>
      </c>
      <c r="E6">
        <f t="shared" si="8"/>
        <v>0</v>
      </c>
      <c r="F6">
        <f t="shared" si="0"/>
        <v>0</v>
      </c>
      <c r="G6">
        <f t="shared" si="1"/>
        <v>-97.010752688172047</v>
      </c>
      <c r="H6">
        <f t="shared" si="2"/>
        <v>9411.0861371256797</v>
      </c>
      <c r="I6">
        <f t="shared" si="3"/>
        <v>4.463982353657542</v>
      </c>
      <c r="J6">
        <f t="shared" si="4"/>
        <v>5.7596249053918607</v>
      </c>
      <c r="L6">
        <f t="shared" si="5"/>
        <v>3.371760926290952</v>
      </c>
      <c r="M6">
        <f t="shared" si="6"/>
        <v>318.22931559279493</v>
      </c>
      <c r="O6">
        <v>5.6252498914805145</v>
      </c>
    </row>
    <row r="7" spans="1:15" x14ac:dyDescent="0.25">
      <c r="A7">
        <v>6</v>
      </c>
      <c r="B7">
        <f t="shared" si="7"/>
        <v>1</v>
      </c>
      <c r="C7">
        <v>0</v>
      </c>
      <c r="E7">
        <f t="shared" si="8"/>
        <v>0</v>
      </c>
      <c r="F7">
        <f t="shared" si="0"/>
        <v>0</v>
      </c>
      <c r="G7">
        <f t="shared" si="1"/>
        <v>-97.010752688172047</v>
      </c>
      <c r="H7">
        <f t="shared" si="2"/>
        <v>9411.0861371256797</v>
      </c>
      <c r="I7">
        <f t="shared" si="3"/>
        <v>4.463982353657542</v>
      </c>
      <c r="J7">
        <f t="shared" si="4"/>
        <v>5.7596249053918607</v>
      </c>
      <c r="L7">
        <f t="shared" si="5"/>
        <v>3.6009650923701084</v>
      </c>
      <c r="M7">
        <f t="shared" si="6"/>
        <v>318.22931559279493</v>
      </c>
      <c r="O7">
        <v>6.765019411727847</v>
      </c>
    </row>
    <row r="8" spans="1:15" x14ac:dyDescent="0.25">
      <c r="A8">
        <v>7</v>
      </c>
      <c r="B8">
        <f t="shared" si="7"/>
        <v>1</v>
      </c>
      <c r="C8">
        <v>0</v>
      </c>
      <c r="E8">
        <f t="shared" si="8"/>
        <v>0</v>
      </c>
      <c r="F8">
        <f t="shared" si="0"/>
        <v>0</v>
      </c>
      <c r="G8">
        <f t="shared" si="1"/>
        <v>-97.010752688172047</v>
      </c>
      <c r="H8">
        <f t="shared" si="2"/>
        <v>9411.0861371256797</v>
      </c>
      <c r="I8">
        <f t="shared" si="3"/>
        <v>4.463982353657542</v>
      </c>
      <c r="J8">
        <f t="shared" si="4"/>
        <v>5.7596249053918607</v>
      </c>
      <c r="L8">
        <f t="shared" si="5"/>
        <v>3.8455597064446385</v>
      </c>
      <c r="M8">
        <f t="shared" si="6"/>
        <v>318.22931559279493</v>
      </c>
      <c r="O8">
        <v>8.0972100429412972</v>
      </c>
    </row>
    <row r="9" spans="1:15" x14ac:dyDescent="0.25">
      <c r="A9">
        <v>8</v>
      </c>
      <c r="B9">
        <f t="shared" si="7"/>
        <v>1</v>
      </c>
      <c r="C9">
        <v>0</v>
      </c>
      <c r="E9">
        <f t="shared" si="8"/>
        <v>0</v>
      </c>
      <c r="F9">
        <f t="shared" si="0"/>
        <v>0</v>
      </c>
      <c r="G9">
        <f t="shared" si="1"/>
        <v>-97.010752688172047</v>
      </c>
      <c r="H9">
        <f t="shared" si="2"/>
        <v>9411.0861371256797</v>
      </c>
      <c r="I9">
        <f t="shared" si="3"/>
        <v>4.463982353657542</v>
      </c>
      <c r="J9">
        <f t="shared" si="4"/>
        <v>5.7596249053918607</v>
      </c>
      <c r="L9">
        <f t="shared" si="5"/>
        <v>4.1065514984084581</v>
      </c>
      <c r="M9">
        <f t="shared" si="6"/>
        <v>318.22931559279493</v>
      </c>
      <c r="O9">
        <v>9.6506622122638372</v>
      </c>
    </row>
    <row r="10" spans="1:15" x14ac:dyDescent="0.25">
      <c r="A10">
        <v>9</v>
      </c>
      <c r="B10">
        <f t="shared" si="7"/>
        <v>1</v>
      </c>
      <c r="C10">
        <v>0</v>
      </c>
      <c r="E10">
        <f t="shared" si="8"/>
        <v>0</v>
      </c>
      <c r="F10">
        <f t="shared" si="0"/>
        <v>0</v>
      </c>
      <c r="G10">
        <f t="shared" si="1"/>
        <v>-97.010752688172047</v>
      </c>
      <c r="H10">
        <f t="shared" si="2"/>
        <v>9411.0861371256797</v>
      </c>
      <c r="I10">
        <f t="shared" si="3"/>
        <v>4.463982353657542</v>
      </c>
      <c r="J10">
        <f t="shared" si="4"/>
        <v>5.7596249053918607</v>
      </c>
      <c r="L10">
        <f t="shared" si="5"/>
        <v>4.385009311438318</v>
      </c>
      <c r="M10">
        <f t="shared" si="6"/>
        <v>318.22931559279493</v>
      </c>
      <c r="O10">
        <v>11.458288038524115</v>
      </c>
    </row>
    <row r="11" spans="1:15" x14ac:dyDescent="0.25">
      <c r="A11">
        <v>10</v>
      </c>
      <c r="B11">
        <f t="shared" si="7"/>
        <v>1</v>
      </c>
      <c r="C11">
        <v>0</v>
      </c>
      <c r="E11">
        <f t="shared" si="8"/>
        <v>0</v>
      </c>
      <c r="F11">
        <f t="shared" si="0"/>
        <v>0</v>
      </c>
      <c r="G11">
        <f t="shared" si="1"/>
        <v>-97.010752688172047</v>
      </c>
      <c r="H11">
        <f t="shared" si="2"/>
        <v>9411.0861371256797</v>
      </c>
      <c r="I11">
        <f t="shared" si="3"/>
        <v>4.463982353657542</v>
      </c>
      <c r="J11">
        <f t="shared" si="4"/>
        <v>5.7596249053918607</v>
      </c>
      <c r="L11">
        <f t="shared" si="5"/>
        <v>4.6820674079067857</v>
      </c>
      <c r="M11">
        <f t="shared" si="6"/>
        <v>318.22931559279493</v>
      </c>
      <c r="O11">
        <v>13.557620396369396</v>
      </c>
    </row>
    <row r="12" spans="1:15" x14ac:dyDescent="0.25">
      <c r="A12">
        <v>11</v>
      </c>
      <c r="B12">
        <f t="shared" si="7"/>
        <v>1</v>
      </c>
      <c r="C12">
        <v>0</v>
      </c>
      <c r="E12">
        <f t="shared" si="8"/>
        <v>0</v>
      </c>
      <c r="F12">
        <f t="shared" si="0"/>
        <v>0</v>
      </c>
      <c r="G12">
        <f t="shared" si="1"/>
        <v>-97.010752688172047</v>
      </c>
      <c r="H12">
        <f t="shared" si="2"/>
        <v>9411.0861371256797</v>
      </c>
      <c r="I12">
        <f t="shared" si="3"/>
        <v>4.463982353657542</v>
      </c>
      <c r="J12">
        <f t="shared" si="4"/>
        <v>5.7596249053918607</v>
      </c>
      <c r="L12">
        <f t="shared" si="5"/>
        <v>4.9989288751611021</v>
      </c>
      <c r="M12">
        <f t="shared" si="6"/>
        <v>318.22931559279493</v>
      </c>
      <c r="O12">
        <v>15.991432148597237</v>
      </c>
    </row>
    <row r="13" spans="1:15" x14ac:dyDescent="0.25">
      <c r="A13">
        <v>12</v>
      </c>
      <c r="B13">
        <f t="shared" si="7"/>
        <v>1</v>
      </c>
      <c r="C13">
        <v>0</v>
      </c>
      <c r="E13">
        <f t="shared" si="8"/>
        <v>0</v>
      </c>
      <c r="F13">
        <f t="shared" si="0"/>
        <v>0</v>
      </c>
      <c r="G13">
        <f t="shared" si="1"/>
        <v>-97.010752688172047</v>
      </c>
      <c r="H13">
        <f t="shared" si="2"/>
        <v>9411.0861371256797</v>
      </c>
      <c r="I13">
        <f t="shared" si="3"/>
        <v>4.463982353657542</v>
      </c>
      <c r="J13">
        <f t="shared" si="4"/>
        <v>5.7596249053918607</v>
      </c>
      <c r="L13">
        <f t="shared" si="5"/>
        <v>5.3368691219671858</v>
      </c>
      <c r="M13">
        <f t="shared" si="6"/>
        <v>318.22931559279493</v>
      </c>
      <c r="O13">
        <v>18.808433781072427</v>
      </c>
    </row>
    <row r="14" spans="1:15" x14ac:dyDescent="0.25">
      <c r="A14">
        <v>13</v>
      </c>
      <c r="B14">
        <f t="shared" si="7"/>
        <v>1</v>
      </c>
      <c r="C14">
        <v>0</v>
      </c>
      <c r="E14">
        <f t="shared" si="8"/>
        <v>0</v>
      </c>
      <c r="F14">
        <f t="shared" si="0"/>
        <v>0</v>
      </c>
      <c r="G14">
        <f t="shared" si="1"/>
        <v>-97.010752688172047</v>
      </c>
      <c r="H14">
        <f t="shared" si="2"/>
        <v>9411.0861371256797</v>
      </c>
      <c r="I14">
        <f t="shared" si="3"/>
        <v>4.463982353657542</v>
      </c>
      <c r="J14">
        <f t="shared" si="4"/>
        <v>5.7596249053918607</v>
      </c>
      <c r="L14">
        <f t="shared" si="5"/>
        <v>5.6972394539248548</v>
      </c>
      <c r="M14">
        <f t="shared" si="6"/>
        <v>318.22931559279493</v>
      </c>
      <c r="O14">
        <v>22.064058487508269</v>
      </c>
    </row>
    <row r="15" spans="1:15" x14ac:dyDescent="0.25">
      <c r="A15">
        <v>14</v>
      </c>
      <c r="B15">
        <f t="shared" si="7"/>
        <v>1</v>
      </c>
      <c r="C15">
        <v>0</v>
      </c>
      <c r="E15">
        <f t="shared" si="8"/>
        <v>0</v>
      </c>
      <c r="F15">
        <f t="shared" si="0"/>
        <v>0</v>
      </c>
      <c r="G15">
        <f t="shared" si="1"/>
        <v>-97.010752688172047</v>
      </c>
      <c r="H15">
        <f t="shared" si="2"/>
        <v>9411.0861371256797</v>
      </c>
      <c r="I15">
        <f t="shared" si="3"/>
        <v>4.463982353657542</v>
      </c>
      <c r="J15">
        <f t="shared" si="4"/>
        <v>5.7596249053918607</v>
      </c>
      <c r="L15">
        <f t="shared" si="5"/>
        <v>6.0814707133162784</v>
      </c>
      <c r="M15">
        <f t="shared" si="6"/>
        <v>318.22931559279493</v>
      </c>
      <c r="O15">
        <v>25.821344610291046</v>
      </c>
    </row>
    <row r="16" spans="1:15" x14ac:dyDescent="0.25">
      <c r="A16">
        <v>15</v>
      </c>
      <c r="B16">
        <f t="shared" si="7"/>
        <v>1</v>
      </c>
      <c r="C16">
        <v>0</v>
      </c>
      <c r="E16">
        <f t="shared" si="8"/>
        <v>0</v>
      </c>
      <c r="F16">
        <f t="shared" si="0"/>
        <v>0</v>
      </c>
      <c r="G16">
        <f t="shared" si="1"/>
        <v>-97.010752688172047</v>
      </c>
      <c r="H16">
        <f t="shared" si="2"/>
        <v>9411.0861371256797</v>
      </c>
      <c r="I16">
        <f t="shared" si="3"/>
        <v>4.463982353657542</v>
      </c>
      <c r="J16">
        <f t="shared" si="4"/>
        <v>5.7596249053918607</v>
      </c>
      <c r="L16">
        <f t="shared" si="5"/>
        <v>6.4910769656213834</v>
      </c>
      <c r="M16">
        <f t="shared" si="6"/>
        <v>318.22931559279493</v>
      </c>
      <c r="O16">
        <v>30.151926242377741</v>
      </c>
    </row>
    <row r="17" spans="1:15" x14ac:dyDescent="0.25">
      <c r="A17">
        <v>16</v>
      </c>
      <c r="B17">
        <f t="shared" si="7"/>
        <v>1</v>
      </c>
      <c r="C17">
        <v>0</v>
      </c>
      <c r="E17">
        <f t="shared" si="8"/>
        <v>0</v>
      </c>
      <c r="F17">
        <f t="shared" si="0"/>
        <v>0</v>
      </c>
      <c r="G17">
        <f t="shared" si="1"/>
        <v>-97.010752688172047</v>
      </c>
      <c r="H17">
        <f t="shared" si="2"/>
        <v>9411.0861371256797</v>
      </c>
      <c r="I17">
        <f t="shared" si="3"/>
        <v>4.463982353657542</v>
      </c>
      <c r="J17">
        <f t="shared" si="4"/>
        <v>5.7596249053918607</v>
      </c>
      <c r="L17">
        <f t="shared" si="5"/>
        <v>6.9276592112874749</v>
      </c>
      <c r="M17">
        <f t="shared" si="6"/>
        <v>318.22931559279493</v>
      </c>
      <c r="O17">
        <v>35.137143725161252</v>
      </c>
    </row>
    <row r="18" spans="1:15" x14ac:dyDescent="0.25">
      <c r="A18">
        <v>17</v>
      </c>
      <c r="B18">
        <f t="shared" si="7"/>
        <v>1</v>
      </c>
      <c r="C18">
        <v>0</v>
      </c>
      <c r="E18">
        <f t="shared" si="8"/>
        <v>0</v>
      </c>
      <c r="F18">
        <f t="shared" si="0"/>
        <v>0</v>
      </c>
      <c r="G18">
        <f t="shared" si="1"/>
        <v>-97.010752688172047</v>
      </c>
      <c r="H18">
        <f t="shared" si="2"/>
        <v>9411.0861371256797</v>
      </c>
      <c r="I18">
        <f t="shared" si="3"/>
        <v>4.463982353657542</v>
      </c>
      <c r="J18">
        <f t="shared" si="4"/>
        <v>5.7596249053918607</v>
      </c>
      <c r="L18">
        <f t="shared" si="5"/>
        <v>7.3929090972416454</v>
      </c>
      <c r="M18">
        <f t="shared" si="6"/>
        <v>318.22931559279493</v>
      </c>
      <c r="O18">
        <v>40.869286725594989</v>
      </c>
    </row>
    <row r="19" spans="1:15" x14ac:dyDescent="0.25">
      <c r="A19">
        <v>18</v>
      </c>
      <c r="B19">
        <f t="shared" si="7"/>
        <v>1</v>
      </c>
      <c r="C19">
        <v>0</v>
      </c>
      <c r="E19">
        <f t="shared" si="8"/>
        <v>0</v>
      </c>
      <c r="F19">
        <f t="shared" si="0"/>
        <v>0</v>
      </c>
      <c r="G19">
        <f t="shared" si="1"/>
        <v>-97.010752688172047</v>
      </c>
      <c r="H19">
        <f t="shared" si="2"/>
        <v>9411.0861371256797</v>
      </c>
      <c r="I19">
        <f t="shared" si="3"/>
        <v>4.463982353657542</v>
      </c>
      <c r="J19">
        <f t="shared" si="4"/>
        <v>5.7596249053918607</v>
      </c>
      <c r="L19">
        <f t="shared" si="5"/>
        <v>7.8886125980505746</v>
      </c>
      <c r="M19">
        <f t="shared" si="6"/>
        <v>318.22931559279493</v>
      </c>
      <c r="O19">
        <v>47.452983526021086</v>
      </c>
    </row>
    <row r="20" spans="1:15" x14ac:dyDescent="0.25">
      <c r="A20">
        <v>19</v>
      </c>
      <c r="B20">
        <f t="shared" si="7"/>
        <v>1</v>
      </c>
      <c r="C20">
        <v>0</v>
      </c>
      <c r="E20">
        <f t="shared" si="8"/>
        <v>0</v>
      </c>
      <c r="F20">
        <f t="shared" si="0"/>
        <v>0</v>
      </c>
      <c r="G20">
        <f t="shared" si="1"/>
        <v>-97.010752688172047</v>
      </c>
      <c r="H20">
        <f t="shared" si="2"/>
        <v>9411.0861371256797</v>
      </c>
      <c r="I20">
        <f t="shared" si="3"/>
        <v>4.463982353657542</v>
      </c>
      <c r="J20">
        <f t="shared" si="4"/>
        <v>5.7596249053918607</v>
      </c>
      <c r="L20">
        <f t="shared" si="5"/>
        <v>8.4166536315315597</v>
      </c>
      <c r="M20">
        <f t="shared" si="6"/>
        <v>318.22931559279493</v>
      </c>
      <c r="O20">
        <v>55.006751090110271</v>
      </c>
    </row>
    <row r="21" spans="1:15" x14ac:dyDescent="0.25">
      <c r="A21">
        <v>20</v>
      </c>
      <c r="B21">
        <f t="shared" si="7"/>
        <v>2</v>
      </c>
      <c r="C21">
        <v>1</v>
      </c>
      <c r="E21">
        <f t="shared" si="8"/>
        <v>1</v>
      </c>
      <c r="F21">
        <f t="shared" si="0"/>
        <v>0.5</v>
      </c>
      <c r="G21">
        <f t="shared" si="1"/>
        <v>-96.010752688172047</v>
      </c>
      <c r="H21">
        <f t="shared" si="2"/>
        <v>9218.0646317493356</v>
      </c>
      <c r="I21">
        <f t="shared" si="3"/>
        <v>-43.587409326151175</v>
      </c>
      <c r="J21">
        <f t="shared" si="4"/>
        <v>5.0633204521025945</v>
      </c>
      <c r="L21">
        <f t="shared" si="5"/>
        <v>8.9790175679732247</v>
      </c>
      <c r="M21">
        <f t="shared" si="6"/>
        <v>318.22931559279493</v>
      </c>
      <c r="O21">
        <v>48.706686214078907</v>
      </c>
    </row>
    <row r="22" spans="1:15" x14ac:dyDescent="0.25">
      <c r="A22">
        <v>21</v>
      </c>
      <c r="B22">
        <f t="shared" si="7"/>
        <v>11</v>
      </c>
      <c r="C22">
        <v>9</v>
      </c>
      <c r="E22">
        <f t="shared" si="8"/>
        <v>9</v>
      </c>
      <c r="F22">
        <f t="shared" si="0"/>
        <v>0.81818181818181823</v>
      </c>
      <c r="G22">
        <f t="shared" si="1"/>
        <v>-87.010752688172047</v>
      </c>
      <c r="H22">
        <f t="shared" si="2"/>
        <v>7570.871083362239</v>
      </c>
      <c r="I22">
        <f t="shared" si="3"/>
        <v>-67.186786839346539</v>
      </c>
      <c r="J22">
        <f t="shared" si="4"/>
        <v>3.3296991522841126</v>
      </c>
      <c r="L22">
        <f t="shared" si="5"/>
        <v>9.5777945859111497</v>
      </c>
      <c r="M22">
        <f t="shared" si="6"/>
        <v>318.22931559279493</v>
      </c>
      <c r="O22">
        <v>2.0226682398636382</v>
      </c>
    </row>
    <row r="23" spans="1:15" x14ac:dyDescent="0.25">
      <c r="A23">
        <v>22</v>
      </c>
      <c r="B23">
        <f t="shared" si="7"/>
        <v>11</v>
      </c>
      <c r="C23">
        <v>0</v>
      </c>
      <c r="E23">
        <f t="shared" si="8"/>
        <v>0</v>
      </c>
      <c r="F23">
        <f t="shared" si="0"/>
        <v>0</v>
      </c>
      <c r="G23">
        <f t="shared" si="1"/>
        <v>-87.010752688172047</v>
      </c>
      <c r="H23">
        <f t="shared" si="2"/>
        <v>7570.871083362239</v>
      </c>
      <c r="I23">
        <f t="shared" si="3"/>
        <v>4.0038289964305953</v>
      </c>
      <c r="J23">
        <f t="shared" si="4"/>
        <v>3.3296991522841126</v>
      </c>
      <c r="L23">
        <f t="shared" si="5"/>
        <v>10.215182820606085</v>
      </c>
      <c r="M23">
        <f t="shared" si="6"/>
        <v>318.22931559279493</v>
      </c>
      <c r="O23">
        <v>0.61593800507182084</v>
      </c>
    </row>
    <row r="24" spans="1:15" x14ac:dyDescent="0.25">
      <c r="A24">
        <v>23</v>
      </c>
      <c r="B24">
        <f t="shared" si="7"/>
        <v>11</v>
      </c>
      <c r="C24">
        <v>0</v>
      </c>
      <c r="E24">
        <f t="shared" si="8"/>
        <v>0</v>
      </c>
      <c r="F24">
        <f t="shared" si="0"/>
        <v>0</v>
      </c>
      <c r="G24">
        <f t="shared" si="1"/>
        <v>-87.010752688172047</v>
      </c>
      <c r="H24">
        <f t="shared" si="2"/>
        <v>7570.871083362239</v>
      </c>
      <c r="I24">
        <f t="shared" si="3"/>
        <v>4.0038289964305953</v>
      </c>
      <c r="J24">
        <f t="shared" si="4"/>
        <v>3.3296991522841126</v>
      </c>
      <c r="L24">
        <f t="shared" si="5"/>
        <v>10.893491243984156</v>
      </c>
      <c r="M24">
        <f t="shared" si="6"/>
        <v>318.22931559279493</v>
      </c>
      <c r="O24">
        <v>1.1344115108042485E-2</v>
      </c>
    </row>
    <row r="25" spans="1:15" x14ac:dyDescent="0.25">
      <c r="A25">
        <v>24</v>
      </c>
      <c r="B25">
        <f t="shared" si="7"/>
        <v>14</v>
      </c>
      <c r="C25">
        <v>3</v>
      </c>
      <c r="E25">
        <f t="shared" si="8"/>
        <v>3</v>
      </c>
      <c r="F25">
        <f t="shared" si="0"/>
        <v>0.21428571428571427</v>
      </c>
      <c r="G25">
        <f t="shared" si="1"/>
        <v>-84.010752688172047</v>
      </c>
      <c r="H25">
        <f t="shared" si="2"/>
        <v>7057.8065672332068</v>
      </c>
      <c r="I25">
        <f t="shared" si="3"/>
        <v>-14.136521158202926</v>
      </c>
      <c r="J25">
        <f t="shared" si="4"/>
        <v>3.0787244150367639</v>
      </c>
      <c r="L25">
        <f t="shared" si="5"/>
        <v>11.615142206824103</v>
      </c>
      <c r="M25">
        <f t="shared" si="6"/>
        <v>318.22931559279493</v>
      </c>
      <c r="O25">
        <v>5.6875466936718082</v>
      </c>
    </row>
    <row r="26" spans="1:15" x14ac:dyDescent="0.25">
      <c r="A26">
        <v>25</v>
      </c>
      <c r="B26">
        <f t="shared" si="7"/>
        <v>15</v>
      </c>
      <c r="C26">
        <v>1</v>
      </c>
      <c r="E26">
        <f t="shared" si="8"/>
        <v>1</v>
      </c>
      <c r="F26">
        <f t="shared" si="0"/>
        <v>6.6666666666666666E-2</v>
      </c>
      <c r="G26">
        <f t="shared" si="1"/>
        <v>-83.010752688172047</v>
      </c>
      <c r="H26">
        <f t="shared" si="2"/>
        <v>6890.7850618568627</v>
      </c>
      <c r="I26">
        <f t="shared" si="3"/>
        <v>-1.7142825256716532</v>
      </c>
      <c r="J26">
        <f t="shared" si="4"/>
        <v>3.0064391353034186</v>
      </c>
      <c r="L26">
        <f t="shared" si="5"/>
        <v>12.382673565437372</v>
      </c>
      <c r="M26">
        <f t="shared" si="6"/>
        <v>318.22931559279493</v>
      </c>
      <c r="O26">
        <v>6.850397665060318</v>
      </c>
    </row>
    <row r="27" spans="1:15" x14ac:dyDescent="0.25">
      <c r="A27">
        <v>26</v>
      </c>
      <c r="B27">
        <f t="shared" si="7"/>
        <v>16</v>
      </c>
      <c r="C27">
        <v>1</v>
      </c>
      <c r="E27">
        <f t="shared" si="8"/>
        <v>1</v>
      </c>
      <c r="F27">
        <f t="shared" si="0"/>
        <v>6.25E-2</v>
      </c>
      <c r="G27">
        <f t="shared" si="1"/>
        <v>-82.010752688172047</v>
      </c>
      <c r="H27">
        <f t="shared" si="2"/>
        <v>6725.7635564805187</v>
      </c>
      <c r="I27">
        <f t="shared" si="3"/>
        <v>-1.351919725193631</v>
      </c>
      <c r="J27">
        <f t="shared" si="4"/>
        <v>2.9385973301500634</v>
      </c>
      <c r="L27">
        <f t="shared" si="5"/>
        <v>13.198740306022613</v>
      </c>
      <c r="M27">
        <f t="shared" si="6"/>
        <v>318.22931559279493</v>
      </c>
      <c r="O27">
        <v>7.8470558731022866</v>
      </c>
    </row>
    <row r="28" spans="1:15" x14ac:dyDescent="0.25">
      <c r="A28">
        <v>27</v>
      </c>
      <c r="B28">
        <f t="shared" si="7"/>
        <v>16</v>
      </c>
      <c r="C28">
        <v>0</v>
      </c>
      <c r="E28">
        <f t="shared" si="8"/>
        <v>0</v>
      </c>
      <c r="F28">
        <f t="shared" si="0"/>
        <v>0</v>
      </c>
      <c r="G28">
        <f t="shared" si="1"/>
        <v>-82.010752688172047</v>
      </c>
      <c r="H28">
        <f t="shared" si="2"/>
        <v>6725.7635564805187</v>
      </c>
      <c r="I28">
        <f t="shared" si="3"/>
        <v>3.7737523178171219</v>
      </c>
      <c r="J28">
        <f t="shared" si="4"/>
        <v>2.9385973301500634</v>
      </c>
      <c r="L28">
        <f t="shared" si="5"/>
        <v>14.066115570350538</v>
      </c>
      <c r="M28">
        <f t="shared" si="6"/>
        <v>318.22931559279493</v>
      </c>
      <c r="O28">
        <v>3.7399089872406237</v>
      </c>
    </row>
    <row r="29" spans="1:15" x14ac:dyDescent="0.25">
      <c r="A29">
        <v>28</v>
      </c>
      <c r="B29">
        <f t="shared" si="7"/>
        <v>17</v>
      </c>
      <c r="C29">
        <v>1</v>
      </c>
      <c r="E29">
        <f t="shared" si="8"/>
        <v>1</v>
      </c>
      <c r="F29">
        <f t="shared" si="0"/>
        <v>5.8823529411764705E-2</v>
      </c>
      <c r="G29">
        <f t="shared" si="1"/>
        <v>-81.010752688172047</v>
      </c>
      <c r="H29">
        <f t="shared" si="2"/>
        <v>6562.7420511041746</v>
      </c>
      <c r="I29">
        <f t="shared" si="3"/>
        <v>-1.0376014113274579</v>
      </c>
      <c r="J29">
        <f t="shared" si="4"/>
        <v>2.8746584764586793</v>
      </c>
      <c r="L29">
        <f t="shared" si="5"/>
        <v>14.987690976540604</v>
      </c>
      <c r="M29">
        <f t="shared" si="6"/>
        <v>318.22931559279493</v>
      </c>
      <c r="O29">
        <v>4.0493876058961096</v>
      </c>
    </row>
    <row r="30" spans="1:15" x14ac:dyDescent="0.25">
      <c r="A30">
        <v>29</v>
      </c>
      <c r="B30">
        <f t="shared" si="7"/>
        <v>17</v>
      </c>
      <c r="C30">
        <v>0</v>
      </c>
      <c r="E30">
        <f t="shared" si="8"/>
        <v>0</v>
      </c>
      <c r="F30">
        <f t="shared" si="0"/>
        <v>0</v>
      </c>
      <c r="G30">
        <f t="shared" si="1"/>
        <v>-81.010752688172047</v>
      </c>
      <c r="H30">
        <f t="shared" si="2"/>
        <v>6562.7420511041746</v>
      </c>
      <c r="I30">
        <f t="shared" si="3"/>
        <v>3.7277369820944273</v>
      </c>
      <c r="J30">
        <f t="shared" si="4"/>
        <v>2.8746584764586793</v>
      </c>
      <c r="L30">
        <f t="shared" si="5"/>
        <v>15.966476118553002</v>
      </c>
      <c r="M30">
        <f t="shared" si="6"/>
        <v>318.22931559279493</v>
      </c>
      <c r="O30">
        <v>1.068171613521268</v>
      </c>
    </row>
    <row r="31" spans="1:15" x14ac:dyDescent="0.25">
      <c r="A31">
        <v>30</v>
      </c>
      <c r="B31">
        <f t="shared" si="7"/>
        <v>19</v>
      </c>
      <c r="C31">
        <v>2</v>
      </c>
      <c r="E31">
        <f t="shared" si="8"/>
        <v>2</v>
      </c>
      <c r="F31">
        <f t="shared" si="0"/>
        <v>0.10526315789473684</v>
      </c>
      <c r="G31">
        <f t="shared" si="1"/>
        <v>-79.010752688172047</v>
      </c>
      <c r="H31">
        <f t="shared" si="2"/>
        <v>6242.6990403514865</v>
      </c>
      <c r="I31">
        <f t="shared" si="3"/>
        <v>-4.6812150249480196</v>
      </c>
      <c r="J31">
        <f t="shared" si="4"/>
        <v>2.7567712420566055</v>
      </c>
      <c r="L31">
        <f t="shared" si="5"/>
        <v>17.0055971178042</v>
      </c>
      <c r="M31">
        <f t="shared" si="6"/>
        <v>318.22931559279493</v>
      </c>
      <c r="O31">
        <v>3.9776428565109141</v>
      </c>
    </row>
    <row r="32" spans="1:15" x14ac:dyDescent="0.25">
      <c r="A32">
        <v>31</v>
      </c>
      <c r="B32">
        <f t="shared" si="7"/>
        <v>29</v>
      </c>
      <c r="C32">
        <v>10</v>
      </c>
      <c r="E32">
        <f t="shared" si="8"/>
        <v>10</v>
      </c>
      <c r="F32">
        <f t="shared" si="0"/>
        <v>0.34482758620689657</v>
      </c>
      <c r="G32">
        <f t="shared" si="1"/>
        <v>-69.010752688172047</v>
      </c>
      <c r="H32">
        <f t="shared" si="2"/>
        <v>4762.4839865880458</v>
      </c>
      <c r="I32">
        <f t="shared" si="3"/>
        <v>-20.621258318361377</v>
      </c>
      <c r="J32">
        <f t="shared" si="4"/>
        <v>2.2999240230473248</v>
      </c>
      <c r="L32">
        <f t="shared" si="5"/>
        <v>18.108294090231457</v>
      </c>
      <c r="M32">
        <f t="shared" si="6"/>
        <v>318.22931559279493</v>
      </c>
      <c r="O32">
        <v>118.629257624887</v>
      </c>
    </row>
    <row r="33" spans="1:15" x14ac:dyDescent="0.25">
      <c r="A33">
        <v>32</v>
      </c>
      <c r="B33">
        <f t="shared" si="7"/>
        <v>29</v>
      </c>
      <c r="C33">
        <v>0</v>
      </c>
      <c r="E33">
        <f t="shared" si="8"/>
        <v>0</v>
      </c>
      <c r="F33">
        <f t="shared" si="0"/>
        <v>0</v>
      </c>
      <c r="G33">
        <f t="shared" si="1"/>
        <v>-69.010752688172047</v>
      </c>
      <c r="H33">
        <f t="shared" si="2"/>
        <v>4762.4839865880458</v>
      </c>
      <c r="I33">
        <f t="shared" si="3"/>
        <v>3.1755529534220912</v>
      </c>
      <c r="J33">
        <f t="shared" si="4"/>
        <v>2.2999240230473248</v>
      </c>
      <c r="L33">
        <f t="shared" si="5"/>
        <v>19.277917382444695</v>
      </c>
      <c r="M33">
        <f t="shared" si="6"/>
        <v>318.22931559279493</v>
      </c>
      <c r="O33">
        <v>94.518890422571005</v>
      </c>
    </row>
    <row r="34" spans="1:15" x14ac:dyDescent="0.25">
      <c r="A34">
        <v>33</v>
      </c>
      <c r="B34">
        <f t="shared" si="7"/>
        <v>45</v>
      </c>
      <c r="C34">
        <v>16</v>
      </c>
      <c r="E34">
        <f t="shared" si="8"/>
        <v>16</v>
      </c>
      <c r="F34">
        <f t="shared" si="0"/>
        <v>0.35555555555555557</v>
      </c>
      <c r="G34">
        <f t="shared" si="1"/>
        <v>-53.010752688172047</v>
      </c>
      <c r="H34">
        <f t="shared" si="2"/>
        <v>2810.1399005665398</v>
      </c>
      <c r="I34">
        <f t="shared" si="3"/>
        <v>-16.408960040602196</v>
      </c>
      <c r="J34">
        <f t="shared" si="4"/>
        <v>1.8036489366820245</v>
      </c>
      <c r="L34">
        <f t="shared" si="5"/>
        <v>20.517922421631017</v>
      </c>
      <c r="M34">
        <f t="shared" si="6"/>
        <v>318.22931559279493</v>
      </c>
      <c r="O34">
        <v>599.37212255327734</v>
      </c>
    </row>
    <row r="35" spans="1:15" x14ac:dyDescent="0.25">
      <c r="A35">
        <v>34</v>
      </c>
      <c r="B35">
        <f t="shared" si="7"/>
        <v>45</v>
      </c>
      <c r="C35">
        <v>0</v>
      </c>
      <c r="E35">
        <f t="shared" si="8"/>
        <v>0</v>
      </c>
      <c r="F35">
        <f t="shared" si="0"/>
        <v>0</v>
      </c>
      <c r="G35">
        <f t="shared" si="1"/>
        <v>-53.010752688172047</v>
      </c>
      <c r="H35">
        <f t="shared" si="2"/>
        <v>2810.1399005665398</v>
      </c>
      <c r="I35">
        <f t="shared" si="3"/>
        <v>2.439307581858976</v>
      </c>
      <c r="J35">
        <f t="shared" si="4"/>
        <v>1.8036489366820245</v>
      </c>
      <c r="L35">
        <f t="shared" si="5"/>
        <v>21.831863016000476</v>
      </c>
      <c r="M35">
        <f t="shared" si="6"/>
        <v>318.22931559279493</v>
      </c>
      <c r="O35">
        <v>536.76257130936654</v>
      </c>
    </row>
    <row r="36" spans="1:15" x14ac:dyDescent="0.25">
      <c r="A36">
        <v>35</v>
      </c>
      <c r="B36">
        <f t="shared" si="7"/>
        <v>47</v>
      </c>
      <c r="C36">
        <v>2</v>
      </c>
      <c r="E36">
        <f t="shared" si="8"/>
        <v>2</v>
      </c>
      <c r="F36">
        <f t="shared" si="0"/>
        <v>4.2553191489361701E-2</v>
      </c>
      <c r="G36">
        <f t="shared" si="1"/>
        <v>-51.010752688172047</v>
      </c>
      <c r="H36">
        <f t="shared" si="2"/>
        <v>2602.0968898138517</v>
      </c>
      <c r="I36">
        <f t="shared" si="3"/>
        <v>0.17660658325732959</v>
      </c>
      <c r="J36">
        <f t="shared" si="4"/>
        <v>1.7528170443578863</v>
      </c>
      <c r="L36">
        <f t="shared" si="5"/>
        <v>23.223382936230127</v>
      </c>
      <c r="M36">
        <f t="shared" si="6"/>
        <v>318.22931559279493</v>
      </c>
      <c r="O36">
        <v>565.32751899715265</v>
      </c>
    </row>
    <row r="37" spans="1:15" x14ac:dyDescent="0.25">
      <c r="A37">
        <v>36</v>
      </c>
      <c r="B37">
        <f t="shared" si="7"/>
        <v>49</v>
      </c>
      <c r="C37">
        <v>2</v>
      </c>
      <c r="E37">
        <f t="shared" si="8"/>
        <v>2</v>
      </c>
      <c r="F37">
        <f t="shared" si="0"/>
        <v>4.0816326530612242E-2</v>
      </c>
      <c r="G37">
        <f t="shared" si="1"/>
        <v>-49.010752688172047</v>
      </c>
      <c r="H37">
        <f t="shared" si="2"/>
        <v>2402.0538790611636</v>
      </c>
      <c r="I37">
        <f t="shared" si="3"/>
        <v>0.2548073537366855</v>
      </c>
      <c r="J37">
        <f t="shared" si="4"/>
        <v>1.7037431926640041</v>
      </c>
      <c r="L37">
        <f t="shared" si="5"/>
        <v>24.696205604094221</v>
      </c>
      <c r="M37">
        <f t="shared" si="6"/>
        <v>318.22931559279493</v>
      </c>
      <c r="O37">
        <v>590.6744220384611</v>
      </c>
    </row>
    <row r="38" spans="1:15" x14ac:dyDescent="0.25">
      <c r="A38">
        <v>37</v>
      </c>
      <c r="B38">
        <f t="shared" si="7"/>
        <v>50</v>
      </c>
      <c r="C38">
        <v>1</v>
      </c>
      <c r="E38">
        <f t="shared" si="8"/>
        <v>1</v>
      </c>
      <c r="F38">
        <f t="shared" si="0"/>
        <v>0.02</v>
      </c>
      <c r="G38">
        <f t="shared" si="1"/>
        <v>-48.010752688172047</v>
      </c>
      <c r="H38">
        <f t="shared" si="2"/>
        <v>2305.0323736848195</v>
      </c>
      <c r="I38">
        <f t="shared" si="3"/>
        <v>1.2490158494820618</v>
      </c>
      <c r="J38">
        <f t="shared" si="4"/>
        <v>1.6798192644154861</v>
      </c>
      <c r="L38">
        <f t="shared" si="5"/>
        <v>26.2541217128508</v>
      </c>
      <c r="M38">
        <f t="shared" si="6"/>
        <v>318.22931559279493</v>
      </c>
      <c r="O38">
        <v>563.86673562810381</v>
      </c>
    </row>
    <row r="39" spans="1:15" x14ac:dyDescent="0.25">
      <c r="A39">
        <v>38</v>
      </c>
      <c r="B39">
        <f t="shared" si="7"/>
        <v>51</v>
      </c>
      <c r="C39">
        <v>1</v>
      </c>
      <c r="E39">
        <f t="shared" si="8"/>
        <v>1</v>
      </c>
      <c r="F39">
        <f t="shared" si="0"/>
        <v>1.9607843137254902E-2</v>
      </c>
      <c r="G39">
        <f t="shared" si="1"/>
        <v>-47.010752688172047</v>
      </c>
      <c r="H39">
        <f t="shared" si="2"/>
        <v>2210.0108683084754</v>
      </c>
      <c r="I39">
        <f t="shared" si="3"/>
        <v>1.2414361030488463</v>
      </c>
      <c r="J39">
        <f t="shared" si="4"/>
        <v>1.6562815169649105</v>
      </c>
      <c r="L39">
        <f t="shared" si="5"/>
        <v>27.90097460564462</v>
      </c>
      <c r="M39">
        <f t="shared" si="6"/>
        <v>318.22931559279493</v>
      </c>
      <c r="O39">
        <v>533.56497416907473</v>
      </c>
    </row>
    <row r="40" spans="1:15" x14ac:dyDescent="0.25">
      <c r="A40">
        <v>39</v>
      </c>
      <c r="B40">
        <f t="shared" si="7"/>
        <v>52</v>
      </c>
      <c r="C40">
        <v>1</v>
      </c>
      <c r="E40">
        <f t="shared" si="8"/>
        <v>1</v>
      </c>
      <c r="F40">
        <f t="shared" si="0"/>
        <v>1.9230769230769232E-2</v>
      </c>
      <c r="G40">
        <f t="shared" si="1"/>
        <v>-46.010752688172047</v>
      </c>
      <c r="H40">
        <f t="shared" si="2"/>
        <v>2116.9893629321314</v>
      </c>
      <c r="I40">
        <f t="shared" si="3"/>
        <v>1.2323780647198816</v>
      </c>
      <c r="J40">
        <f t="shared" si="4"/>
        <v>1.6331143075099599</v>
      </c>
      <c r="L40">
        <f t="shared" si="5"/>
        <v>29.64064324390047</v>
      </c>
      <c r="M40">
        <f t="shared" si="6"/>
        <v>318.22931559279493</v>
      </c>
      <c r="O40">
        <v>499.94083454653367</v>
      </c>
    </row>
    <row r="41" spans="1:15" x14ac:dyDescent="0.25">
      <c r="A41">
        <v>40</v>
      </c>
      <c r="B41">
        <f t="shared" si="7"/>
        <v>52</v>
      </c>
      <c r="C41">
        <v>0</v>
      </c>
      <c r="E41">
        <f t="shared" si="8"/>
        <v>0</v>
      </c>
      <c r="F41">
        <f t="shared" si="0"/>
        <v>0</v>
      </c>
      <c r="G41">
        <f t="shared" si="1"/>
        <v>-46.010752688172047</v>
      </c>
      <c r="H41">
        <f t="shared" si="2"/>
        <v>2116.9893629321314</v>
      </c>
      <c r="I41">
        <f t="shared" si="3"/>
        <v>2.1172002318001133</v>
      </c>
      <c r="J41">
        <f t="shared" si="4"/>
        <v>1.6331143075099599</v>
      </c>
      <c r="L41">
        <f t="shared" si="5"/>
        <v>31.477022608188527</v>
      </c>
      <c r="M41">
        <f t="shared" si="6"/>
        <v>318.22931559279493</v>
      </c>
      <c r="O41">
        <v>421.19260102480484</v>
      </c>
    </row>
    <row r="42" spans="1:15" x14ac:dyDescent="0.25">
      <c r="A42">
        <v>41</v>
      </c>
      <c r="B42">
        <f t="shared" si="7"/>
        <v>55</v>
      </c>
      <c r="C42">
        <v>3</v>
      </c>
      <c r="E42">
        <f t="shared" si="8"/>
        <v>3</v>
      </c>
      <c r="F42">
        <f t="shared" si="0"/>
        <v>5.4545454545454543E-2</v>
      </c>
      <c r="G42">
        <f t="shared" si="1"/>
        <v>-43.010752688172047</v>
      </c>
      <c r="H42">
        <f t="shared" si="2"/>
        <v>1849.9248468030989</v>
      </c>
      <c r="I42">
        <f t="shared" si="3"/>
        <v>-0.36688683108644576</v>
      </c>
      <c r="J42">
        <f t="shared" si="4"/>
        <v>1.5656923894478318</v>
      </c>
      <c r="L42">
        <f t="shared" si="5"/>
        <v>33.41400139014528</v>
      </c>
      <c r="M42">
        <f t="shared" si="6"/>
        <v>318.22931559279493</v>
      </c>
      <c r="O42">
        <v>465.95533598464988</v>
      </c>
    </row>
    <row r="43" spans="1:15" x14ac:dyDescent="0.25">
      <c r="A43">
        <v>42</v>
      </c>
      <c r="B43">
        <f t="shared" si="7"/>
        <v>57</v>
      </c>
      <c r="C43">
        <v>2</v>
      </c>
      <c r="E43">
        <f t="shared" si="8"/>
        <v>2</v>
      </c>
      <c r="F43">
        <f t="shared" si="0"/>
        <v>3.5087719298245612E-2</v>
      </c>
      <c r="G43">
        <f t="shared" si="1"/>
        <v>-41.010752688172047</v>
      </c>
      <c r="H43">
        <f t="shared" si="2"/>
        <v>1681.8818360504108</v>
      </c>
      <c r="I43">
        <f t="shared" si="3"/>
        <v>0.44814977465428762</v>
      </c>
      <c r="J43">
        <f t="shared" si="4"/>
        <v>1.5223473575455622</v>
      </c>
      <c r="L43">
        <f t="shared" si="5"/>
        <v>35.455436856542534</v>
      </c>
      <c r="M43">
        <f t="shared" si="6"/>
        <v>318.22931559279493</v>
      </c>
      <c r="O43">
        <v>464.16820104242589</v>
      </c>
    </row>
    <row r="44" spans="1:15" x14ac:dyDescent="0.25">
      <c r="A44">
        <v>43</v>
      </c>
      <c r="B44">
        <f t="shared" si="7"/>
        <v>58</v>
      </c>
      <c r="C44">
        <v>1</v>
      </c>
      <c r="E44">
        <f t="shared" si="8"/>
        <v>1</v>
      </c>
      <c r="F44">
        <f t="shared" si="0"/>
        <v>1.7241379310344827E-2</v>
      </c>
      <c r="G44">
        <f t="shared" si="1"/>
        <v>-40.010752688172047</v>
      </c>
      <c r="H44">
        <f t="shared" si="2"/>
        <v>1600.8603306740667</v>
      </c>
      <c r="I44">
        <f t="shared" si="3"/>
        <v>1.1512676538747721</v>
      </c>
      <c r="J44">
        <f t="shared" si="4"/>
        <v>1.5011202147998153</v>
      </c>
      <c r="L44">
        <f t="shared" si="5"/>
        <v>37.605126796303104</v>
      </c>
      <c r="M44">
        <f t="shared" si="6"/>
        <v>318.22931559279493</v>
      </c>
      <c r="O44">
        <v>415.95085299487369</v>
      </c>
    </row>
    <row r="45" spans="1:15" x14ac:dyDescent="0.25">
      <c r="A45">
        <v>44</v>
      </c>
      <c r="B45">
        <f t="shared" si="7"/>
        <v>64</v>
      </c>
      <c r="C45">
        <v>6</v>
      </c>
      <c r="E45">
        <f t="shared" si="8"/>
        <v>6</v>
      </c>
      <c r="F45">
        <f t="shared" si="0"/>
        <v>9.375E-2</v>
      </c>
      <c r="G45">
        <f t="shared" si="1"/>
        <v>-34.010752688172047</v>
      </c>
      <c r="H45">
        <f t="shared" si="2"/>
        <v>1156.7312984160021</v>
      </c>
      <c r="I45">
        <f t="shared" si="3"/>
        <v>-1.6234918613883522</v>
      </c>
      <c r="J45">
        <f t="shared" si="4"/>
        <v>1.3793535936589225</v>
      </c>
      <c r="L45">
        <f t="shared" si="5"/>
        <v>39.866778498895272</v>
      </c>
      <c r="M45">
        <f t="shared" si="6"/>
        <v>318.22931559279493</v>
      </c>
      <c r="O45">
        <v>582.41238002138357</v>
      </c>
    </row>
    <row r="46" spans="1:15" x14ac:dyDescent="0.25">
      <c r="A46">
        <v>45</v>
      </c>
      <c r="B46">
        <f t="shared" si="7"/>
        <v>67</v>
      </c>
      <c r="C46">
        <v>3</v>
      </c>
      <c r="E46">
        <f t="shared" si="8"/>
        <v>3</v>
      </c>
      <c r="F46">
        <f t="shared" si="0"/>
        <v>4.4776119402985072E-2</v>
      </c>
      <c r="G46">
        <f t="shared" si="1"/>
        <v>-31.010752688172047</v>
      </c>
      <c r="H46">
        <f t="shared" si="2"/>
        <v>961.66678228696992</v>
      </c>
      <c r="I46">
        <f t="shared" si="3"/>
        <v>3.8429030817661379E-2</v>
      </c>
      <c r="J46">
        <f t="shared" si="4"/>
        <v>1.3216735105945223</v>
      </c>
      <c r="L46">
        <f t="shared" si="5"/>
        <v>42.243974758719965</v>
      </c>
      <c r="M46">
        <f t="shared" si="6"/>
        <v>318.22931559279493</v>
      </c>
      <c r="O46">
        <v>612.86078574689418</v>
      </c>
    </row>
    <row r="47" spans="1:15" x14ac:dyDescent="0.25">
      <c r="A47">
        <v>46</v>
      </c>
      <c r="B47">
        <f t="shared" si="7"/>
        <v>67</v>
      </c>
      <c r="C47">
        <v>0</v>
      </c>
      <c r="E47">
        <f t="shared" si="8"/>
        <v>0</v>
      </c>
      <c r="F47">
        <f t="shared" si="0"/>
        <v>0</v>
      </c>
      <c r="G47">
        <f t="shared" si="1"/>
        <v>-31.010752688172047</v>
      </c>
      <c r="H47">
        <f t="shared" si="2"/>
        <v>961.66678228696992</v>
      </c>
      <c r="I47">
        <f t="shared" si="3"/>
        <v>1.4269701959596932</v>
      </c>
      <c r="J47">
        <f t="shared" si="4"/>
        <v>1.3216735105945223</v>
      </c>
      <c r="L47">
        <f t="shared" si="5"/>
        <v>44.740136955288456</v>
      </c>
      <c r="M47">
        <f t="shared" si="6"/>
        <v>318.22931559279493</v>
      </c>
      <c r="O47">
        <v>495.5015027693147</v>
      </c>
    </row>
    <row r="48" spans="1:15" x14ac:dyDescent="0.25">
      <c r="A48">
        <v>47</v>
      </c>
      <c r="B48">
        <f t="shared" si="7"/>
        <v>68</v>
      </c>
      <c r="C48">
        <v>1</v>
      </c>
      <c r="E48">
        <f t="shared" si="8"/>
        <v>1</v>
      </c>
      <c r="F48">
        <f t="shared" si="0"/>
        <v>1.4705882352941176E-2</v>
      </c>
      <c r="G48">
        <f t="shared" si="1"/>
        <v>-30.010752688172047</v>
      </c>
      <c r="H48">
        <f t="shared" si="2"/>
        <v>900.64527691062574</v>
      </c>
      <c r="I48">
        <f t="shared" si="3"/>
        <v>0.93962026188152736</v>
      </c>
      <c r="J48">
        <f t="shared" si="4"/>
        <v>1.3028700546292662</v>
      </c>
      <c r="L48">
        <f t="shared" si="5"/>
        <v>47.358485323401283</v>
      </c>
      <c r="M48">
        <f t="shared" si="6"/>
        <v>318.22931559279493</v>
      </c>
      <c r="O48">
        <v>426.07212814424025</v>
      </c>
    </row>
    <row r="49" spans="1:15" x14ac:dyDescent="0.25">
      <c r="A49">
        <v>48</v>
      </c>
      <c r="B49">
        <f t="shared" si="7"/>
        <v>69</v>
      </c>
      <c r="C49">
        <v>1</v>
      </c>
      <c r="E49">
        <f t="shared" si="8"/>
        <v>1</v>
      </c>
      <c r="F49">
        <f t="shared" si="0"/>
        <v>1.4492753623188406E-2</v>
      </c>
      <c r="G49">
        <f t="shared" si="1"/>
        <v>-29.010752688172047</v>
      </c>
      <c r="H49">
        <f t="shared" si="2"/>
        <v>841.62377153428167</v>
      </c>
      <c r="I49">
        <f t="shared" si="3"/>
        <v>0.91449383338137569</v>
      </c>
      <c r="J49">
        <f t="shared" si="4"/>
        <v>1.2842669142125249</v>
      </c>
      <c r="L49">
        <f t="shared" si="5"/>
        <v>50.101996601100431</v>
      </c>
      <c r="M49">
        <f t="shared" si="6"/>
        <v>318.22931559279493</v>
      </c>
      <c r="O49">
        <v>357.13453246481964</v>
      </c>
    </row>
    <row r="50" spans="1:15" x14ac:dyDescent="0.25">
      <c r="A50">
        <v>49</v>
      </c>
      <c r="B50">
        <f t="shared" si="7"/>
        <v>69</v>
      </c>
      <c r="C50">
        <v>0</v>
      </c>
      <c r="E50">
        <f t="shared" si="8"/>
        <v>0</v>
      </c>
      <c r="F50">
        <f t="shared" si="0"/>
        <v>0</v>
      </c>
      <c r="G50">
        <f t="shared" si="1"/>
        <v>-29.010752688172047</v>
      </c>
      <c r="H50">
        <f t="shared" si="2"/>
        <v>841.62377153428167</v>
      </c>
      <c r="I50">
        <f t="shared" si="3"/>
        <v>1.3349395245143039</v>
      </c>
      <c r="J50">
        <f t="shared" si="4"/>
        <v>1.2842669142125249</v>
      </c>
      <c r="L50">
        <f t="shared" si="5"/>
        <v>52.973359325429392</v>
      </c>
      <c r="M50">
        <f t="shared" si="6"/>
        <v>318.22931559279493</v>
      </c>
      <c r="O50">
        <v>256.85321131180103</v>
      </c>
    </row>
    <row r="51" spans="1:15" x14ac:dyDescent="0.25">
      <c r="A51">
        <v>50</v>
      </c>
      <c r="B51">
        <f t="shared" si="7"/>
        <v>69</v>
      </c>
      <c r="C51">
        <v>0</v>
      </c>
      <c r="E51">
        <f t="shared" si="8"/>
        <v>0</v>
      </c>
      <c r="F51">
        <f t="shared" si="0"/>
        <v>0</v>
      </c>
      <c r="G51">
        <f t="shared" si="1"/>
        <v>-29.010752688172047</v>
      </c>
      <c r="H51">
        <f t="shared" si="2"/>
        <v>841.62377153428167</v>
      </c>
      <c r="I51">
        <f t="shared" si="3"/>
        <v>1.3349395245143039</v>
      </c>
      <c r="J51">
        <f t="shared" si="4"/>
        <v>1.2842669142125249</v>
      </c>
      <c r="L51">
        <f t="shared" si="5"/>
        <v>55.97492713609676</v>
      </c>
      <c r="M51">
        <f t="shared" si="6"/>
        <v>318.22931559279493</v>
      </c>
      <c r="O51">
        <v>169.65252310998855</v>
      </c>
    </row>
    <row r="52" spans="1:15" x14ac:dyDescent="0.25">
      <c r="A52">
        <v>51</v>
      </c>
      <c r="B52">
        <f t="shared" si="7"/>
        <v>83</v>
      </c>
      <c r="C52">
        <v>14</v>
      </c>
      <c r="E52">
        <f t="shared" si="8"/>
        <v>14</v>
      </c>
      <c r="F52">
        <f t="shared" si="0"/>
        <v>0.16867469879518071</v>
      </c>
      <c r="G52">
        <f t="shared" si="1"/>
        <v>-15.010752688172047</v>
      </c>
      <c r="H52">
        <f t="shared" si="2"/>
        <v>225.32269626546434</v>
      </c>
      <c r="I52">
        <f t="shared" si="3"/>
        <v>-1.8412093639697911</v>
      </c>
      <c r="J52">
        <f t="shared" si="4"/>
        <v>1.0417202415866429</v>
      </c>
      <c r="L52">
        <f t="shared" si="5"/>
        <v>59.108670543583735</v>
      </c>
      <c r="M52">
        <f t="shared" si="6"/>
        <v>318.22931559279493</v>
      </c>
      <c r="O52">
        <v>570.7956231950235</v>
      </c>
    </row>
    <row r="53" spans="1:15" x14ac:dyDescent="0.25">
      <c r="A53">
        <v>52</v>
      </c>
      <c r="B53">
        <f t="shared" si="7"/>
        <v>84</v>
      </c>
      <c r="C53">
        <v>1</v>
      </c>
      <c r="E53">
        <f t="shared" si="8"/>
        <v>1</v>
      </c>
      <c r="F53">
        <f t="shared" si="0"/>
        <v>1.1904761904761904E-2</v>
      </c>
      <c r="G53">
        <f t="shared" si="1"/>
        <v>-14.010752688172047</v>
      </c>
      <c r="H53">
        <f t="shared" si="2"/>
        <v>196.30119088912025</v>
      </c>
      <c r="I53">
        <f t="shared" si="3"/>
        <v>0.4779148138146927</v>
      </c>
      <c r="J53">
        <f t="shared" si="4"/>
        <v>1.0254838178121177</v>
      </c>
      <c r="L53">
        <f t="shared" si="5"/>
        <v>62.376127719077523</v>
      </c>
      <c r="M53">
        <f t="shared" si="6"/>
        <v>318.22931559279493</v>
      </c>
      <c r="O53">
        <v>467.59185242164745</v>
      </c>
    </row>
    <row r="54" spans="1:15" x14ac:dyDescent="0.25">
      <c r="A54">
        <v>53</v>
      </c>
      <c r="B54">
        <f t="shared" si="7"/>
        <v>88</v>
      </c>
      <c r="C54">
        <v>4</v>
      </c>
      <c r="E54">
        <f t="shared" si="8"/>
        <v>4</v>
      </c>
      <c r="F54">
        <f t="shared" si="0"/>
        <v>4.5454545454545456E-2</v>
      </c>
      <c r="G54">
        <f t="shared" si="1"/>
        <v>-10.010752688172047</v>
      </c>
      <c r="H54">
        <f t="shared" si="2"/>
        <v>100.21516938374387</v>
      </c>
      <c r="I54">
        <f t="shared" si="3"/>
        <v>5.6139326843755635E-3</v>
      </c>
      <c r="J54">
        <f t="shared" si="4"/>
        <v>0.96173902206286443</v>
      </c>
      <c r="L54">
        <f t="shared" si="5"/>
        <v>65.77835496625238</v>
      </c>
      <c r="M54">
        <f t="shared" si="6"/>
        <v>318.22931559279493</v>
      </c>
      <c r="O54">
        <v>493.80150800588029</v>
      </c>
    </row>
    <row r="55" spans="1:15" x14ac:dyDescent="0.25">
      <c r="A55">
        <v>54</v>
      </c>
      <c r="B55">
        <f t="shared" si="7"/>
        <v>89</v>
      </c>
      <c r="C55">
        <v>1</v>
      </c>
      <c r="E55">
        <f t="shared" si="8"/>
        <v>1</v>
      </c>
      <c r="F55">
        <f t="shared" si="0"/>
        <v>1.1235955056179775E-2</v>
      </c>
      <c r="G55">
        <f t="shared" si="1"/>
        <v>-9.0107526881720474</v>
      </c>
      <c r="H55">
        <f t="shared" si="2"/>
        <v>81.193664007399775</v>
      </c>
      <c r="I55">
        <f t="shared" si="3"/>
        <v>0.3133883978337581</v>
      </c>
      <c r="J55">
        <f t="shared" si="4"/>
        <v>0.94608651091195362</v>
      </c>
      <c r="L55">
        <f t="shared" si="5"/>
        <v>69.31587763614381</v>
      </c>
      <c r="M55">
        <f t="shared" si="6"/>
        <v>318.22931559279493</v>
      </c>
      <c r="O55">
        <v>387.46467323526338</v>
      </c>
    </row>
    <row r="56" spans="1:15" x14ac:dyDescent="0.25">
      <c r="A56">
        <v>55</v>
      </c>
      <c r="B56">
        <f t="shared" si="7"/>
        <v>90</v>
      </c>
      <c r="C56">
        <v>1</v>
      </c>
      <c r="E56">
        <f t="shared" si="8"/>
        <v>1</v>
      </c>
      <c r="F56">
        <f t="shared" si="0"/>
        <v>1.1111111111111112E-2</v>
      </c>
      <c r="G56">
        <f t="shared" si="1"/>
        <v>-8.0107526881720474</v>
      </c>
      <c r="H56">
        <f t="shared" si="2"/>
        <v>64.17215863105568</v>
      </c>
      <c r="I56">
        <f t="shared" si="3"/>
        <v>0.279609111135804</v>
      </c>
      <c r="J56">
        <f t="shared" si="4"/>
        <v>0.93054122332010325</v>
      </c>
      <c r="L56">
        <f t="shared" si="5"/>
        <v>72.988642342357963</v>
      </c>
      <c r="M56">
        <f t="shared" si="6"/>
        <v>318.22931559279493</v>
      </c>
      <c r="O56">
        <v>289.38628935621637</v>
      </c>
    </row>
    <row r="57" spans="1:15" x14ac:dyDescent="0.25">
      <c r="A57">
        <v>56</v>
      </c>
      <c r="B57">
        <f t="shared" si="7"/>
        <v>97</v>
      </c>
      <c r="C57">
        <v>7</v>
      </c>
      <c r="E57">
        <f t="shared" si="8"/>
        <v>7</v>
      </c>
      <c r="F57">
        <f t="shared" si="0"/>
        <v>7.2164948453608241E-2</v>
      </c>
      <c r="G57">
        <f t="shared" si="1"/>
        <v>-1.0107526881720474</v>
      </c>
      <c r="H57">
        <f t="shared" si="2"/>
        <v>1.0216209966470202</v>
      </c>
      <c r="I57">
        <f t="shared" si="3"/>
        <v>-2.6430791362428877E-2</v>
      </c>
      <c r="J57">
        <f t="shared" si="4"/>
        <v>0.82448881216817693</v>
      </c>
      <c r="L57">
        <f t="shared" si="5"/>
        <v>76.79597142029391</v>
      </c>
      <c r="M57">
        <f t="shared" si="6"/>
        <v>318.22931559279493</v>
      </c>
      <c r="O57">
        <v>408.20277084958047</v>
      </c>
    </row>
    <row r="58" spans="1:15" x14ac:dyDescent="0.25">
      <c r="A58">
        <v>57</v>
      </c>
      <c r="B58">
        <f t="shared" si="7"/>
        <v>111</v>
      </c>
      <c r="C58">
        <v>14</v>
      </c>
      <c r="E58">
        <f t="shared" si="8"/>
        <v>14</v>
      </c>
      <c r="F58">
        <f t="shared" si="0"/>
        <v>0.12612612612612611</v>
      </c>
      <c r="G58">
        <f t="shared" si="1"/>
        <v>12.989247311827953</v>
      </c>
      <c r="H58">
        <f t="shared" si="2"/>
        <v>168.72054572782969</v>
      </c>
      <c r="I58">
        <f t="shared" si="3"/>
        <v>1.0405788688961843</v>
      </c>
      <c r="J58">
        <f t="shared" si="4"/>
        <v>0.62429578358621396</v>
      </c>
      <c r="L58">
        <f t="shared" si="5"/>
        <v>80.736520646184417</v>
      </c>
      <c r="M58">
        <f t="shared" si="6"/>
        <v>318.22931559279493</v>
      </c>
      <c r="O58">
        <v>915.87818259882204</v>
      </c>
    </row>
    <row r="59" spans="1:15" x14ac:dyDescent="0.25">
      <c r="A59">
        <v>58</v>
      </c>
      <c r="B59">
        <f t="shared" si="7"/>
        <v>117</v>
      </c>
      <c r="C59">
        <v>6</v>
      </c>
      <c r="E59">
        <f t="shared" si="8"/>
        <v>6</v>
      </c>
      <c r="F59">
        <f t="shared" si="0"/>
        <v>5.128205128205128E-2</v>
      </c>
      <c r="G59">
        <f t="shared" si="1"/>
        <v>18.989247311827953</v>
      </c>
      <c r="H59">
        <f t="shared" si="2"/>
        <v>360.59151346976512</v>
      </c>
      <c r="I59">
        <f t="shared" si="3"/>
        <v>0.10001096427767478</v>
      </c>
      <c r="J59">
        <f t="shared" si="4"/>
        <v>0.5422711965555943</v>
      </c>
      <c r="L59">
        <f t="shared" si="5"/>
        <v>84.808241284598992</v>
      </c>
      <c r="M59">
        <f t="shared" si="6"/>
        <v>318.22931559279493</v>
      </c>
      <c r="O59">
        <v>1036.3093291905968</v>
      </c>
    </row>
    <row r="60" spans="1:15" x14ac:dyDescent="0.25">
      <c r="A60">
        <v>59</v>
      </c>
      <c r="B60">
        <f t="shared" si="7"/>
        <v>117</v>
      </c>
      <c r="C60">
        <v>0</v>
      </c>
      <c r="E60">
        <f t="shared" si="8"/>
        <v>0</v>
      </c>
      <c r="F60">
        <f t="shared" si="0"/>
        <v>0</v>
      </c>
      <c r="G60">
        <f t="shared" si="1"/>
        <v>18.989247311827953</v>
      </c>
      <c r="H60">
        <f t="shared" si="2"/>
        <v>360.59151346976512</v>
      </c>
      <c r="I60">
        <f t="shared" si="3"/>
        <v>-0.87379659017504074</v>
      </c>
      <c r="J60">
        <f t="shared" si="4"/>
        <v>0.5422711965555943</v>
      </c>
      <c r="L60">
        <f t="shared" si="5"/>
        <v>89.008347561600218</v>
      </c>
      <c r="M60">
        <f t="shared" si="6"/>
        <v>318.22931559279493</v>
      </c>
      <c r="O60">
        <v>783.5326062321725</v>
      </c>
    </row>
    <row r="61" spans="1:15" x14ac:dyDescent="0.25">
      <c r="A61">
        <v>60</v>
      </c>
      <c r="B61">
        <f t="shared" si="7"/>
        <v>118</v>
      </c>
      <c r="C61">
        <v>1</v>
      </c>
      <c r="E61">
        <f t="shared" si="8"/>
        <v>1</v>
      </c>
      <c r="F61">
        <f t="shared" si="0"/>
        <v>8.4745762711864406E-3</v>
      </c>
      <c r="G61">
        <f t="shared" si="1"/>
        <v>19.989247311827953</v>
      </c>
      <c r="H61">
        <f t="shared" si="2"/>
        <v>399.57000809342105</v>
      </c>
      <c r="I61">
        <f t="shared" si="3"/>
        <v>-0.75041152495004093</v>
      </c>
      <c r="J61">
        <f t="shared" si="4"/>
        <v>0.52877866322784739</v>
      </c>
      <c r="L61">
        <f t="shared" si="5"/>
        <v>93.333290660253397</v>
      </c>
      <c r="M61">
        <f t="shared" si="6"/>
        <v>318.22931559279493</v>
      </c>
      <c r="O61">
        <v>608.44654965154234</v>
      </c>
    </row>
    <row r="62" spans="1:15" x14ac:dyDescent="0.25">
      <c r="A62">
        <v>61</v>
      </c>
      <c r="B62">
        <f t="shared" si="7"/>
        <v>120</v>
      </c>
      <c r="C62">
        <v>2</v>
      </c>
      <c r="E62">
        <f t="shared" si="8"/>
        <v>2</v>
      </c>
      <c r="F62">
        <f t="shared" si="0"/>
        <v>1.6666666666666666E-2</v>
      </c>
      <c r="G62">
        <f t="shared" si="1"/>
        <v>21.989247311827953</v>
      </c>
      <c r="H62">
        <f t="shared" si="2"/>
        <v>483.52699734073286</v>
      </c>
      <c r="I62">
        <f t="shared" si="3"/>
        <v>-0.64535514214599221</v>
      </c>
      <c r="J62">
        <f t="shared" si="4"/>
        <v>0.50193277732265351</v>
      </c>
      <c r="L62">
        <f t="shared" si="5"/>
        <v>97.778740301479814</v>
      </c>
      <c r="M62">
        <f t="shared" si="6"/>
        <v>318.22931559279493</v>
      </c>
      <c r="O62">
        <v>493.78438258907738</v>
      </c>
    </row>
    <row r="63" spans="1:15" x14ac:dyDescent="0.25">
      <c r="A63">
        <v>62</v>
      </c>
      <c r="B63">
        <f t="shared" si="7"/>
        <v>139</v>
      </c>
      <c r="C63">
        <v>19</v>
      </c>
      <c r="E63">
        <f t="shared" si="8"/>
        <v>19</v>
      </c>
      <c r="F63">
        <f t="shared" si="0"/>
        <v>0.1366906474820144</v>
      </c>
      <c r="G63">
        <f t="shared" si="1"/>
        <v>40.989247311827953</v>
      </c>
      <c r="H63">
        <f t="shared" si="2"/>
        <v>1680.1183951901951</v>
      </c>
      <c r="I63">
        <f t="shared" si="3"/>
        <v>3.7167127787798577</v>
      </c>
      <c r="J63">
        <f t="shared" si="4"/>
        <v>0.2541921455081621</v>
      </c>
      <c r="L63">
        <f t="shared" si="5"/>
        <v>102.33957490302764</v>
      </c>
      <c r="M63">
        <f t="shared" si="6"/>
        <v>318.22931559279493</v>
      </c>
      <c r="O63">
        <v>1343.9867682907209</v>
      </c>
    </row>
    <row r="64" spans="1:15" x14ac:dyDescent="0.25">
      <c r="A64">
        <v>63</v>
      </c>
      <c r="B64">
        <f t="shared" si="7"/>
        <v>146</v>
      </c>
      <c r="C64">
        <v>7</v>
      </c>
      <c r="E64">
        <f t="shared" si="8"/>
        <v>7</v>
      </c>
      <c r="F64">
        <f t="shared" si="0"/>
        <v>4.7945205479452052E-2</v>
      </c>
      <c r="G64">
        <f t="shared" si="1"/>
        <v>47.989247311827953</v>
      </c>
      <c r="H64">
        <f t="shared" si="2"/>
        <v>2302.9678575557864</v>
      </c>
      <c r="I64">
        <f t="shared" si="3"/>
        <v>9.2612997036646813E-2</v>
      </c>
      <c r="J64">
        <f t="shared" si="4"/>
        <v>0.1652201973335653</v>
      </c>
      <c r="L64">
        <f t="shared" si="5"/>
        <v>107.00988120056006</v>
      </c>
      <c r="M64">
        <f t="shared" si="6"/>
        <v>318.22931559279493</v>
      </c>
      <c r="O64">
        <v>1520.2293639944398</v>
      </c>
    </row>
    <row r="65" spans="1:15" x14ac:dyDescent="0.25">
      <c r="A65">
        <v>64</v>
      </c>
      <c r="B65">
        <f t="shared" si="7"/>
        <v>148</v>
      </c>
      <c r="C65">
        <v>2</v>
      </c>
      <c r="E65">
        <f t="shared" si="8"/>
        <v>2</v>
      </c>
      <c r="F65">
        <f t="shared" si="0"/>
        <v>1.3513513513513514E-2</v>
      </c>
      <c r="G65">
        <f t="shared" si="1"/>
        <v>49.989247311827953</v>
      </c>
      <c r="H65">
        <f t="shared" si="2"/>
        <v>2498.9248468030983</v>
      </c>
      <c r="I65">
        <f t="shared" si="3"/>
        <v>-1.6247416284998195</v>
      </c>
      <c r="J65">
        <f t="shared" si="4"/>
        <v>0.13993416956902638</v>
      </c>
      <c r="L65">
        <f t="shared" si="5"/>
        <v>111.78296406701531</v>
      </c>
      <c r="M65">
        <f t="shared" si="6"/>
        <v>318.22931559279493</v>
      </c>
      <c r="O65">
        <v>1311.6736917711039</v>
      </c>
    </row>
    <row r="66" spans="1:15" x14ac:dyDescent="0.25">
      <c r="A66">
        <v>65</v>
      </c>
      <c r="B66">
        <f t="shared" si="7"/>
        <v>153</v>
      </c>
      <c r="C66">
        <v>5</v>
      </c>
      <c r="E66">
        <f t="shared" si="8"/>
        <v>5</v>
      </c>
      <c r="F66">
        <f t="shared" si="0"/>
        <v>3.2679738562091505E-2</v>
      </c>
      <c r="G66">
        <f t="shared" si="1"/>
        <v>54.989247311827953</v>
      </c>
      <c r="H66">
        <f t="shared" si="2"/>
        <v>3023.8173199213779</v>
      </c>
      <c r="I66">
        <f t="shared" si="3"/>
        <v>-0.73331445031531861</v>
      </c>
      <c r="J66">
        <f t="shared" si="4"/>
        <v>7.6896379113334412E-2</v>
      </c>
      <c r="L66">
        <f t="shared" si="5"/>
        <v>116.65136708077462</v>
      </c>
      <c r="M66">
        <f t="shared" si="6"/>
        <v>318.22931559279493</v>
      </c>
      <c r="O66">
        <v>1321.2231150965949</v>
      </c>
    </row>
    <row r="67" spans="1:15" x14ac:dyDescent="0.25">
      <c r="A67">
        <v>66</v>
      </c>
      <c r="B67">
        <f t="shared" si="7"/>
        <v>154</v>
      </c>
      <c r="C67">
        <v>1</v>
      </c>
      <c r="E67">
        <f t="shared" si="8"/>
        <v>1</v>
      </c>
      <c r="F67">
        <f t="shared" ref="F67:F94" si="9">E67/B67</f>
        <v>6.4935064935064939E-3</v>
      </c>
      <c r="G67">
        <f t="shared" ref="G67:G94" si="10">B67-$B$97</f>
        <v>55.989247311827953</v>
      </c>
      <c r="H67">
        <f t="shared" ref="H67:H94" si="11">POWER(G67,2)</f>
        <v>3134.7958145450334</v>
      </c>
      <c r="I67">
        <f t="shared" ref="I67:I94" si="12">(G67)*(F67-$D$97*$F$97)</f>
        <v>-2.212797470928848</v>
      </c>
      <c r="J67">
        <f t="shared" ref="J67:J94" si="13">LN(($D$100/B67)-1)</f>
        <v>6.4311114556974247E-2</v>
      </c>
      <c r="L67">
        <f t="shared" ref="L67:L121" si="14">$D$100/(1+$F$100*EXP(-($B$100*A67)))</f>
        <v>121.60690417304052</v>
      </c>
      <c r="M67">
        <f t="shared" ref="M67:M121" si="15">$D$100</f>
        <v>318.22931559279493</v>
      </c>
      <c r="O67">
        <v>1049.3126572545798</v>
      </c>
    </row>
    <row r="68" spans="1:15" x14ac:dyDescent="0.25">
      <c r="A68">
        <v>67</v>
      </c>
      <c r="B68">
        <f t="shared" ref="B68:B94" si="16">SUM(C68,B67)</f>
        <v>166</v>
      </c>
      <c r="C68">
        <v>12</v>
      </c>
      <c r="E68">
        <f t="shared" ref="E68:E94" si="17">B68-B67</f>
        <v>12</v>
      </c>
      <c r="F68">
        <f t="shared" si="9"/>
        <v>7.2289156626506021E-2</v>
      </c>
      <c r="G68">
        <f t="shared" si="10"/>
        <v>67.989247311827953</v>
      </c>
      <c r="H68">
        <f t="shared" si="11"/>
        <v>4622.5377500289042</v>
      </c>
      <c r="I68">
        <f t="shared" si="12"/>
        <v>1.7863373072559043</v>
      </c>
      <c r="J68">
        <f t="shared" si="13"/>
        <v>-8.6599749171497514E-2</v>
      </c>
      <c r="L68">
        <f t="shared" si="14"/>
        <v>126.64070243550428</v>
      </c>
      <c r="M68">
        <f t="shared" si="15"/>
        <v>318.22931559279493</v>
      </c>
      <c r="O68">
        <v>1549.1543047705186</v>
      </c>
    </row>
    <row r="69" spans="1:15" x14ac:dyDescent="0.25">
      <c r="A69">
        <v>68</v>
      </c>
      <c r="B69">
        <f t="shared" si="16"/>
        <v>170</v>
      </c>
      <c r="C69">
        <v>4</v>
      </c>
      <c r="E69">
        <f t="shared" si="17"/>
        <v>4</v>
      </c>
      <c r="F69">
        <f t="shared" si="9"/>
        <v>2.3529411764705882E-2</v>
      </c>
      <c r="G69">
        <f t="shared" si="10"/>
        <v>71.989247311827953</v>
      </c>
      <c r="H69">
        <f t="shared" si="11"/>
        <v>5182.4517285235279</v>
      </c>
      <c r="I69">
        <f t="shared" si="12"/>
        <v>-1.6187447408466127</v>
      </c>
      <c r="J69">
        <f t="shared" si="13"/>
        <v>-0.13703793273278514</v>
      </c>
      <c r="L69">
        <f t="shared" si="14"/>
        <v>131.74325589814592</v>
      </c>
      <c r="M69">
        <f t="shared" si="15"/>
        <v>318.22931559279493</v>
      </c>
      <c r="O69">
        <v>1463.578469274747</v>
      </c>
    </row>
    <row r="70" spans="1:15" x14ac:dyDescent="0.25">
      <c r="A70">
        <v>69</v>
      </c>
      <c r="B70">
        <f t="shared" si="16"/>
        <v>176</v>
      </c>
      <c r="C70">
        <v>6</v>
      </c>
      <c r="E70">
        <f t="shared" si="17"/>
        <v>6</v>
      </c>
      <c r="F70">
        <f t="shared" si="9"/>
        <v>3.4090909090909088E-2</v>
      </c>
      <c r="G70">
        <f t="shared" si="10"/>
        <v>77.989247311827953</v>
      </c>
      <c r="H70">
        <f t="shared" si="11"/>
        <v>6082.3226962654635</v>
      </c>
      <c r="I70">
        <f t="shared" si="12"/>
        <v>-0.92997705763807403</v>
      </c>
      <c r="J70">
        <f t="shared" si="13"/>
        <v>-0.21304334144259846</v>
      </c>
      <c r="L70">
        <f t="shared" si="14"/>
        <v>136.90448980291669</v>
      </c>
      <c r="M70">
        <f t="shared" si="15"/>
        <v>318.22931559279493</v>
      </c>
      <c r="O70">
        <v>1528.4589175702454</v>
      </c>
    </row>
    <row r="71" spans="1:15" x14ac:dyDescent="0.25">
      <c r="A71">
        <v>70</v>
      </c>
      <c r="B71">
        <f t="shared" si="16"/>
        <v>180</v>
      </c>
      <c r="C71">
        <v>4</v>
      </c>
      <c r="E71">
        <f t="shared" si="17"/>
        <v>4</v>
      </c>
      <c r="F71">
        <f t="shared" si="9"/>
        <v>2.2222222222222223E-2</v>
      </c>
      <c r="G71">
        <f t="shared" si="10"/>
        <v>81.989247311827953</v>
      </c>
      <c r="H71">
        <f t="shared" si="11"/>
        <v>6722.2366747600872</v>
      </c>
      <c r="I71">
        <f t="shared" si="12"/>
        <v>-1.9507794671086287</v>
      </c>
      <c r="J71">
        <f t="shared" si="13"/>
        <v>-0.26404283764666808</v>
      </c>
      <c r="L71">
        <f t="shared" si="14"/>
        <v>142.11383461256801</v>
      </c>
      <c r="M71">
        <f t="shared" si="15"/>
        <v>318.22931559279493</v>
      </c>
      <c r="O71">
        <v>1435.3615277638496</v>
      </c>
    </row>
    <row r="72" spans="1:15" x14ac:dyDescent="0.25">
      <c r="A72">
        <v>71</v>
      </c>
      <c r="B72">
        <f t="shared" si="16"/>
        <v>187</v>
      </c>
      <c r="C72">
        <v>7</v>
      </c>
      <c r="E72">
        <f t="shared" si="17"/>
        <v>7</v>
      </c>
      <c r="F72">
        <f t="shared" si="9"/>
        <v>3.7433155080213901E-2</v>
      </c>
      <c r="G72">
        <f t="shared" si="10"/>
        <v>88.989247311827953</v>
      </c>
      <c r="H72">
        <f t="shared" si="11"/>
        <v>7919.0861371256788</v>
      </c>
      <c r="I72">
        <f t="shared" si="12"/>
        <v>-0.76372179566850451</v>
      </c>
      <c r="J72">
        <f t="shared" si="13"/>
        <v>-0.35416232328579372</v>
      </c>
      <c r="L72">
        <f t="shared" si="14"/>
        <v>147.36030871637055</v>
      </c>
      <c r="M72">
        <f t="shared" si="15"/>
        <v>318.22931559279493</v>
      </c>
      <c r="O72">
        <v>1571.3051250614483</v>
      </c>
    </row>
    <row r="73" spans="1:15" x14ac:dyDescent="0.25">
      <c r="A73">
        <v>72</v>
      </c>
      <c r="B73">
        <f t="shared" si="16"/>
        <v>189</v>
      </c>
      <c r="C73">
        <v>2</v>
      </c>
      <c r="E73">
        <f t="shared" si="17"/>
        <v>2</v>
      </c>
      <c r="F73">
        <f t="shared" si="9"/>
        <v>1.0582010582010581E-2</v>
      </c>
      <c r="G73">
        <f t="shared" si="10"/>
        <v>90.989247311827953</v>
      </c>
      <c r="H73">
        <f t="shared" si="11"/>
        <v>8279.0431263729897</v>
      </c>
      <c r="I73">
        <f t="shared" si="12"/>
        <v>-3.2240515843061162</v>
      </c>
      <c r="J73">
        <f t="shared" si="13"/>
        <v>-0.38015854857622494</v>
      </c>
      <c r="L73">
        <f t="shared" si="14"/>
        <v>152.63260853760471</v>
      </c>
      <c r="M73">
        <f t="shared" si="15"/>
        <v>318.22931559279493</v>
      </c>
      <c r="O73">
        <v>1322.5871617791017</v>
      </c>
    </row>
    <row r="74" spans="1:15" x14ac:dyDescent="0.25">
      <c r="A74">
        <v>73</v>
      </c>
      <c r="B74">
        <f t="shared" si="16"/>
        <v>191</v>
      </c>
      <c r="C74">
        <v>2</v>
      </c>
      <c r="E74">
        <f t="shared" si="17"/>
        <v>2</v>
      </c>
      <c r="F74">
        <f t="shared" si="9"/>
        <v>1.0471204188481676E-2</v>
      </c>
      <c r="G74">
        <f t="shared" si="10"/>
        <v>92.989247311827953</v>
      </c>
      <c r="H74">
        <f t="shared" si="11"/>
        <v>8647.0001156203016</v>
      </c>
      <c r="I74">
        <f t="shared" si="12"/>
        <v>-3.3052220377190755</v>
      </c>
      <c r="J74">
        <f t="shared" si="13"/>
        <v>-0.40628233519757667</v>
      </c>
      <c r="L74">
        <f t="shared" si="14"/>
        <v>157.91920452281872</v>
      </c>
      <c r="M74">
        <f t="shared" si="15"/>
        <v>318.22931559279493</v>
      </c>
      <c r="O74">
        <v>1094.3390294030976</v>
      </c>
    </row>
    <row r="75" spans="1:15" x14ac:dyDescent="0.25">
      <c r="A75">
        <v>74</v>
      </c>
      <c r="B75">
        <f t="shared" si="16"/>
        <v>194</v>
      </c>
      <c r="C75">
        <v>3</v>
      </c>
      <c r="E75">
        <f t="shared" si="17"/>
        <v>3</v>
      </c>
      <c r="F75">
        <f t="shared" si="9"/>
        <v>1.5463917525773196E-2</v>
      </c>
      <c r="G75">
        <f t="shared" si="10"/>
        <v>95.989247311827953</v>
      </c>
      <c r="H75">
        <f t="shared" si="11"/>
        <v>9213.9355994912694</v>
      </c>
      <c r="I75">
        <f t="shared" si="12"/>
        <v>-2.9326076370313769</v>
      </c>
      <c r="J75">
        <f t="shared" si="13"/>
        <v>-0.44572898204719541</v>
      </c>
      <c r="L75">
        <f t="shared" si="14"/>
        <v>163.20844131021514</v>
      </c>
      <c r="M75">
        <f t="shared" si="15"/>
        <v>318.22931559279493</v>
      </c>
      <c r="O75">
        <v>948.12008654646581</v>
      </c>
    </row>
    <row r="76" spans="1:15" x14ac:dyDescent="0.25">
      <c r="A76">
        <v>75</v>
      </c>
      <c r="B76">
        <f t="shared" si="16"/>
        <v>202</v>
      </c>
      <c r="C76">
        <v>8</v>
      </c>
      <c r="E76">
        <f t="shared" si="17"/>
        <v>8</v>
      </c>
      <c r="F76">
        <f t="shared" si="9"/>
        <v>3.9603960396039604E-2</v>
      </c>
      <c r="G76">
        <f t="shared" si="10"/>
        <v>103.98924731182795</v>
      </c>
      <c r="H76">
        <f t="shared" si="11"/>
        <v>10813.763556480517</v>
      </c>
      <c r="I76">
        <f t="shared" si="12"/>
        <v>-0.66671409445248631</v>
      </c>
      <c r="J76">
        <f t="shared" si="13"/>
        <v>-0.5527025991497877</v>
      </c>
      <c r="L76">
        <f t="shared" si="14"/>
        <v>168.48864024272061</v>
      </c>
      <c r="M76">
        <f t="shared" si="15"/>
        <v>318.22931559279493</v>
      </c>
      <c r="O76">
        <v>1123.0112327818049</v>
      </c>
    </row>
    <row r="77" spans="1:15" x14ac:dyDescent="0.25">
      <c r="A77">
        <v>76</v>
      </c>
      <c r="B77">
        <f t="shared" si="16"/>
        <v>206</v>
      </c>
      <c r="C77">
        <v>4</v>
      </c>
      <c r="E77">
        <f t="shared" si="17"/>
        <v>4</v>
      </c>
      <c r="F77">
        <f t="shared" si="9"/>
        <v>1.9417475728155338E-2</v>
      </c>
      <c r="G77">
        <f t="shared" si="10"/>
        <v>107.98924731182795</v>
      </c>
      <c r="H77">
        <f t="shared" si="11"/>
        <v>11661.677534975141</v>
      </c>
      <c r="I77">
        <f t="shared" si="12"/>
        <v>-2.8722828809156837</v>
      </c>
      <c r="J77">
        <f t="shared" si="13"/>
        <v>-0.60733193003542463</v>
      </c>
      <c r="L77">
        <f t="shared" si="14"/>
        <v>173.74820231661548</v>
      </c>
      <c r="M77">
        <f t="shared" si="15"/>
        <v>318.22931559279493</v>
      </c>
      <c r="O77">
        <v>1040.1784538099673</v>
      </c>
    </row>
    <row r="78" spans="1:15" x14ac:dyDescent="0.25">
      <c r="A78">
        <v>77</v>
      </c>
      <c r="B78">
        <f t="shared" si="16"/>
        <v>212</v>
      </c>
      <c r="C78">
        <v>6</v>
      </c>
      <c r="E78">
        <f t="shared" si="17"/>
        <v>6</v>
      </c>
      <c r="F78">
        <f t="shared" si="9"/>
        <v>2.8301886792452831E-2</v>
      </c>
      <c r="G78">
        <f t="shared" si="10"/>
        <v>113.98924731182795</v>
      </c>
      <c r="H78">
        <f t="shared" si="11"/>
        <v>12993.548502717076</v>
      </c>
      <c r="I78">
        <f t="shared" si="12"/>
        <v>-2.0191427108547724</v>
      </c>
      <c r="J78">
        <f t="shared" si="13"/>
        <v>-0.69098616259316392</v>
      </c>
      <c r="L78">
        <f t="shared" si="14"/>
        <v>178.97570964267308</v>
      </c>
      <c r="M78">
        <f t="shared" si="15"/>
        <v>318.22931559279493</v>
      </c>
      <c r="O78">
        <v>1090.6037536050358</v>
      </c>
    </row>
    <row r="79" spans="1:15" x14ac:dyDescent="0.25">
      <c r="A79">
        <v>78</v>
      </c>
      <c r="B79">
        <f t="shared" si="16"/>
        <v>215</v>
      </c>
      <c r="C79">
        <v>3</v>
      </c>
      <c r="E79">
        <f t="shared" si="17"/>
        <v>3</v>
      </c>
      <c r="F79">
        <f t="shared" si="9"/>
        <v>1.3953488372093023E-2</v>
      </c>
      <c r="G79">
        <f t="shared" si="10"/>
        <v>116.98924731182795</v>
      </c>
      <c r="H79">
        <f t="shared" si="11"/>
        <v>13686.483986588044</v>
      </c>
      <c r="I79">
        <f t="shared" si="12"/>
        <v>-3.7508913889736131</v>
      </c>
      <c r="J79">
        <f t="shared" si="13"/>
        <v>-0.73368514959760045</v>
      </c>
      <c r="L79">
        <f t="shared" si="14"/>
        <v>184.16002354425308</v>
      </c>
      <c r="M79">
        <f t="shared" si="15"/>
        <v>318.22931559279493</v>
      </c>
      <c r="O79">
        <v>951.10414779102439</v>
      </c>
    </row>
    <row r="80" spans="1:15" x14ac:dyDescent="0.25">
      <c r="A80">
        <v>79</v>
      </c>
      <c r="B80">
        <f t="shared" si="16"/>
        <v>218</v>
      </c>
      <c r="C80">
        <v>3</v>
      </c>
      <c r="E80">
        <f t="shared" si="17"/>
        <v>3</v>
      </c>
      <c r="F80">
        <f t="shared" si="9"/>
        <v>1.3761467889908258E-2</v>
      </c>
      <c r="G80">
        <f t="shared" si="10"/>
        <v>119.98924731182795</v>
      </c>
      <c r="H80">
        <f t="shared" si="11"/>
        <v>14397.419470459012</v>
      </c>
      <c r="I80">
        <f t="shared" si="12"/>
        <v>-3.8701173241512223</v>
      </c>
      <c r="J80">
        <f t="shared" si="13"/>
        <v>-0.77703434614243483</v>
      </c>
      <c r="L80">
        <f t="shared" si="14"/>
        <v>189.29037752340705</v>
      </c>
      <c r="M80">
        <f t="shared" si="15"/>
        <v>318.22931559279493</v>
      </c>
      <c r="O80">
        <v>824.24242274849144</v>
      </c>
    </row>
    <row r="81" spans="1:15" x14ac:dyDescent="0.25">
      <c r="A81">
        <v>80</v>
      </c>
      <c r="B81">
        <f t="shared" si="16"/>
        <v>223</v>
      </c>
      <c r="C81">
        <v>5</v>
      </c>
      <c r="E81">
        <f t="shared" si="17"/>
        <v>5</v>
      </c>
      <c r="F81">
        <f t="shared" si="9"/>
        <v>2.2421524663677129E-2</v>
      </c>
      <c r="G81">
        <f t="shared" si="10"/>
        <v>124.98924731182795</v>
      </c>
      <c r="H81">
        <f t="shared" si="11"/>
        <v>15622.311943577291</v>
      </c>
      <c r="I81">
        <f t="shared" si="12"/>
        <v>-2.9489726854840859</v>
      </c>
      <c r="J81">
        <f t="shared" si="13"/>
        <v>-0.85088394016652869</v>
      </c>
      <c r="L81">
        <f t="shared" si="14"/>
        <v>194.35646348665594</v>
      </c>
      <c r="M81">
        <f t="shared" si="15"/>
        <v>318.22931559279493</v>
      </c>
      <c r="O81">
        <v>820.45218399127441</v>
      </c>
    </row>
    <row r="82" spans="1:15" x14ac:dyDescent="0.25">
      <c r="A82">
        <v>81</v>
      </c>
      <c r="B82">
        <f t="shared" si="16"/>
        <v>231</v>
      </c>
      <c r="C82">
        <v>8</v>
      </c>
      <c r="E82">
        <f t="shared" si="17"/>
        <v>8</v>
      </c>
      <c r="F82">
        <f t="shared" si="9"/>
        <v>3.4632034632034632E-2</v>
      </c>
      <c r="G82">
        <f t="shared" si="10"/>
        <v>132.98924731182797</v>
      </c>
      <c r="H82">
        <f t="shared" si="11"/>
        <v>17686.139900566541</v>
      </c>
      <c r="I82">
        <f t="shared" si="12"/>
        <v>-1.5138566439707901</v>
      </c>
      <c r="J82">
        <f t="shared" si="13"/>
        <v>-0.97387724811461229</v>
      </c>
      <c r="L82">
        <f t="shared" si="14"/>
        <v>199.34850982907315</v>
      </c>
      <c r="M82">
        <f t="shared" si="15"/>
        <v>318.22931559279493</v>
      </c>
      <c r="O82">
        <v>1001.8168300402789</v>
      </c>
    </row>
    <row r="83" spans="1:15" x14ac:dyDescent="0.25">
      <c r="A83">
        <v>82</v>
      </c>
      <c r="B83">
        <f t="shared" si="16"/>
        <v>231</v>
      </c>
      <c r="C83">
        <v>0</v>
      </c>
      <c r="E83">
        <f t="shared" si="17"/>
        <v>0</v>
      </c>
      <c r="F83">
        <f t="shared" si="9"/>
        <v>0</v>
      </c>
      <c r="G83">
        <f t="shared" si="10"/>
        <v>132.98924731182797</v>
      </c>
      <c r="H83">
        <f t="shared" si="11"/>
        <v>17686.139900566541</v>
      </c>
      <c r="I83">
        <f t="shared" si="12"/>
        <v>-6.1195448625622344</v>
      </c>
      <c r="J83">
        <f t="shared" si="13"/>
        <v>-0.97387724811461229</v>
      </c>
      <c r="L83">
        <f t="shared" si="14"/>
        <v>204.25735021907047</v>
      </c>
      <c r="M83">
        <f t="shared" si="15"/>
        <v>318.22931559279493</v>
      </c>
      <c r="O83">
        <v>715.16931730545002</v>
      </c>
    </row>
    <row r="84" spans="1:15" x14ac:dyDescent="0.25">
      <c r="A84">
        <v>83</v>
      </c>
      <c r="B84">
        <f t="shared" si="16"/>
        <v>237</v>
      </c>
      <c r="C84">
        <v>6</v>
      </c>
      <c r="E84">
        <f t="shared" si="17"/>
        <v>6</v>
      </c>
      <c r="F84">
        <f t="shared" si="9"/>
        <v>2.5316455696202531E-2</v>
      </c>
      <c r="G84">
        <f t="shared" si="10"/>
        <v>138.98924731182797</v>
      </c>
      <c r="H84">
        <f t="shared" si="11"/>
        <v>19318.010868308476</v>
      </c>
      <c r="I84">
        <f t="shared" si="12"/>
        <v>-2.8769217550799735</v>
      </c>
      <c r="J84">
        <f t="shared" si="13"/>
        <v>-1.0707839296550377</v>
      </c>
      <c r="L84">
        <f t="shared" si="14"/>
        <v>209.0744821959135</v>
      </c>
      <c r="M84">
        <f t="shared" si="15"/>
        <v>318.22931559279493</v>
      </c>
      <c r="O84">
        <v>779.83454462635189</v>
      </c>
    </row>
    <row r="85" spans="1:15" x14ac:dyDescent="0.25">
      <c r="A85">
        <v>84</v>
      </c>
      <c r="B85">
        <f t="shared" si="16"/>
        <v>242</v>
      </c>
      <c r="C85">
        <v>5</v>
      </c>
      <c r="E85">
        <f t="shared" si="17"/>
        <v>5</v>
      </c>
      <c r="F85">
        <f t="shared" si="9"/>
        <v>2.0661157024793389E-2</v>
      </c>
      <c r="G85">
        <f t="shared" si="10"/>
        <v>143.98924731182797</v>
      </c>
      <c r="H85">
        <f t="shared" si="11"/>
        <v>20732.903341426758</v>
      </c>
      <c r="I85">
        <f t="shared" si="12"/>
        <v>-3.6507291069203891</v>
      </c>
      <c r="J85">
        <f t="shared" si="13"/>
        <v>-1.1551916183839404</v>
      </c>
      <c r="L85">
        <f t="shared" si="14"/>
        <v>213.79211497586275</v>
      </c>
      <c r="M85">
        <f t="shared" si="15"/>
        <v>318.22931559279493</v>
      </c>
      <c r="O85">
        <v>795.68477753494687</v>
      </c>
    </row>
    <row r="86" spans="1:15" x14ac:dyDescent="0.25">
      <c r="A86">
        <v>85</v>
      </c>
      <c r="B86">
        <f t="shared" si="16"/>
        <v>252</v>
      </c>
      <c r="C86">
        <v>10</v>
      </c>
      <c r="E86">
        <f t="shared" si="17"/>
        <v>10</v>
      </c>
      <c r="F86">
        <f t="shared" si="9"/>
        <v>3.968253968253968E-2</v>
      </c>
      <c r="G86">
        <f t="shared" si="10"/>
        <v>153.98924731182797</v>
      </c>
      <c r="H86">
        <f t="shared" si="11"/>
        <v>23712.688287663317</v>
      </c>
      <c r="I86">
        <f t="shared" si="12"/>
        <v>-0.97518249560279302</v>
      </c>
      <c r="J86">
        <f t="shared" si="13"/>
        <v>-1.3363058888623591</v>
      </c>
      <c r="L86">
        <f t="shared" si="14"/>
        <v>218.40320614938008</v>
      </c>
      <c r="M86">
        <f t="shared" si="15"/>
        <v>318.22931559279493</v>
      </c>
      <c r="O86">
        <v>1128.7445570410523</v>
      </c>
    </row>
    <row r="87" spans="1:15" x14ac:dyDescent="0.25">
      <c r="A87">
        <v>86</v>
      </c>
      <c r="B87">
        <f t="shared" si="16"/>
        <v>252</v>
      </c>
      <c r="C87">
        <v>0</v>
      </c>
      <c r="E87">
        <f t="shared" si="17"/>
        <v>0</v>
      </c>
      <c r="F87">
        <f t="shared" si="9"/>
        <v>0</v>
      </c>
      <c r="G87">
        <f t="shared" si="10"/>
        <v>153.98924731182797</v>
      </c>
      <c r="H87">
        <f t="shared" si="11"/>
        <v>23712.688287663317</v>
      </c>
      <c r="I87">
        <f t="shared" si="12"/>
        <v>-7.0858669127388234</v>
      </c>
      <c r="J87">
        <f t="shared" si="13"/>
        <v>-1.3363058888623591</v>
      </c>
      <c r="L87">
        <f t="shared" si="14"/>
        <v>222.9014872300985</v>
      </c>
      <c r="M87">
        <f t="shared" si="15"/>
        <v>318.22931559279493</v>
      </c>
      <c r="O87">
        <v>846.72344542012092</v>
      </c>
    </row>
    <row r="88" spans="1:15" x14ac:dyDescent="0.25">
      <c r="A88">
        <v>87</v>
      </c>
      <c r="B88">
        <f t="shared" si="16"/>
        <v>257</v>
      </c>
      <c r="C88">
        <v>5</v>
      </c>
      <c r="E88">
        <f t="shared" si="17"/>
        <v>5</v>
      </c>
      <c r="F88">
        <f t="shared" si="9"/>
        <v>1.9455252918287938E-2</v>
      </c>
      <c r="G88">
        <f t="shared" si="10"/>
        <v>158.98924731182797</v>
      </c>
      <c r="H88">
        <f t="shared" si="11"/>
        <v>25277.580760781595</v>
      </c>
      <c r="I88">
        <f t="shared" si="12"/>
        <v>-4.2227675736124528</v>
      </c>
      <c r="J88">
        <f t="shared" si="13"/>
        <v>-1.434449997112855</v>
      </c>
      <c r="L88">
        <f t="shared" si="14"/>
        <v>227.28147827649519</v>
      </c>
      <c r="M88">
        <f t="shared" si="15"/>
        <v>318.22931559279493</v>
      </c>
      <c r="O88">
        <v>883.19053343042708</v>
      </c>
    </row>
    <row r="89" spans="1:15" x14ac:dyDescent="0.25">
      <c r="A89">
        <v>88</v>
      </c>
      <c r="B89">
        <f t="shared" si="16"/>
        <v>258</v>
      </c>
      <c r="C89">
        <v>1</v>
      </c>
      <c r="E89">
        <f t="shared" si="17"/>
        <v>1</v>
      </c>
      <c r="F89">
        <f t="shared" si="9"/>
        <v>3.875968992248062E-3</v>
      </c>
      <c r="G89">
        <f t="shared" si="10"/>
        <v>159.98924731182797</v>
      </c>
      <c r="H89">
        <f t="shared" si="11"/>
        <v>25596.559255405253</v>
      </c>
      <c r="I89">
        <f t="shared" si="12"/>
        <v>-6.7418455654012392</v>
      </c>
      <c r="J89">
        <f t="shared" si="13"/>
        <v>-1.454800381158261</v>
      </c>
      <c r="L89">
        <f t="shared" si="14"/>
        <v>231.53849204131657</v>
      </c>
      <c r="M89">
        <f t="shared" si="15"/>
        <v>318.22931559279493</v>
      </c>
      <c r="O89">
        <v>700.2114034474663</v>
      </c>
    </row>
    <row r="90" spans="1:15" x14ac:dyDescent="0.25">
      <c r="A90">
        <v>89</v>
      </c>
      <c r="B90">
        <f t="shared" si="16"/>
        <v>260</v>
      </c>
      <c r="C90">
        <v>2</v>
      </c>
      <c r="E90">
        <f t="shared" si="17"/>
        <v>2</v>
      </c>
      <c r="F90">
        <f t="shared" si="9"/>
        <v>7.6923076923076927E-3</v>
      </c>
      <c r="G90">
        <f t="shared" si="10"/>
        <v>161.98924731182797</v>
      </c>
      <c r="H90">
        <f t="shared" si="11"/>
        <v>26240.516244652565</v>
      </c>
      <c r="I90">
        <f t="shared" si="12"/>
        <v>-6.2079184653524733</v>
      </c>
      <c r="J90">
        <f t="shared" si="13"/>
        <v>-1.496292698751029</v>
      </c>
      <c r="L90">
        <f t="shared" si="14"/>
        <v>235.66862830554547</v>
      </c>
      <c r="M90">
        <f t="shared" si="15"/>
        <v>318.22931559279493</v>
      </c>
      <c r="O90">
        <v>592.01564853370326</v>
      </c>
    </row>
    <row r="91" spans="1:15" x14ac:dyDescent="0.25">
      <c r="A91">
        <v>90</v>
      </c>
      <c r="B91">
        <f t="shared" si="16"/>
        <v>261</v>
      </c>
      <c r="C91">
        <v>1</v>
      </c>
      <c r="E91">
        <f t="shared" si="17"/>
        <v>1</v>
      </c>
      <c r="F91">
        <f t="shared" si="9"/>
        <v>3.8314176245210726E-3</v>
      </c>
      <c r="G91">
        <f t="shared" si="10"/>
        <v>162.98924731182797</v>
      </c>
      <c r="H91">
        <f t="shared" si="11"/>
        <v>26565.494739276219</v>
      </c>
      <c r="I91">
        <f t="shared" si="12"/>
        <v>-6.8755250594851143</v>
      </c>
      <c r="J91">
        <f t="shared" si="13"/>
        <v>-1.5174541298619737</v>
      </c>
      <c r="L91">
        <f t="shared" si="14"/>
        <v>239.66875921889581</v>
      </c>
      <c r="M91">
        <f t="shared" si="15"/>
        <v>318.22931559279493</v>
      </c>
      <c r="O91">
        <v>455.02183326144228</v>
      </c>
    </row>
    <row r="92" spans="1:15" x14ac:dyDescent="0.25">
      <c r="A92">
        <v>91</v>
      </c>
      <c r="B92">
        <f t="shared" si="16"/>
        <v>263</v>
      </c>
      <c r="C92">
        <v>2</v>
      </c>
      <c r="E92">
        <f t="shared" si="17"/>
        <v>2</v>
      </c>
      <c r="F92">
        <f t="shared" si="9"/>
        <v>7.6045627376425855E-3</v>
      </c>
      <c r="G92">
        <f t="shared" si="10"/>
        <v>164.98924731182797</v>
      </c>
      <c r="H92">
        <f t="shared" si="11"/>
        <v>27221.451728523531</v>
      </c>
      <c r="I92">
        <f t="shared" si="12"/>
        <v>-6.3373645234692404</v>
      </c>
      <c r="J92">
        <f t="shared" si="13"/>
        <v>-1.5606601402879468</v>
      </c>
      <c r="L92">
        <f t="shared" si="14"/>
        <v>243.53650659529285</v>
      </c>
      <c r="M92">
        <f t="shared" si="15"/>
        <v>318.22931559279493</v>
      </c>
      <c r="O92">
        <v>378.82757551507876</v>
      </c>
    </row>
    <row r="93" spans="1:15" x14ac:dyDescent="0.25">
      <c r="A93">
        <v>92</v>
      </c>
      <c r="B93">
        <f t="shared" si="16"/>
        <v>264</v>
      </c>
      <c r="C93">
        <v>1</v>
      </c>
      <c r="E93">
        <f t="shared" si="17"/>
        <v>1</v>
      </c>
      <c r="F93">
        <f t="shared" si="9"/>
        <v>3.787878787878788E-3</v>
      </c>
      <c r="G93">
        <f t="shared" si="10"/>
        <v>165.98924731182797</v>
      </c>
      <c r="H93">
        <f t="shared" si="11"/>
        <v>27552.430223147188</v>
      </c>
      <c r="I93">
        <f t="shared" si="12"/>
        <v>-7.0093037925027195</v>
      </c>
      <c r="J93">
        <f t="shared" si="13"/>
        <v>-1.5827274628267027</v>
      </c>
      <c r="L93">
        <f t="shared" si="14"/>
        <v>247.27021219926894</v>
      </c>
      <c r="M93">
        <f t="shared" si="15"/>
        <v>318.22931559279493</v>
      </c>
      <c r="O93">
        <v>279.88579985748981</v>
      </c>
    </row>
    <row r="94" spans="1:15" x14ac:dyDescent="0.25">
      <c r="A94">
        <v>93</v>
      </c>
      <c r="B94">
        <f t="shared" si="16"/>
        <v>264</v>
      </c>
      <c r="C94">
        <v>0</v>
      </c>
      <c r="E94">
        <f t="shared" si="17"/>
        <v>0</v>
      </c>
      <c r="F94">
        <f t="shared" si="9"/>
        <v>0</v>
      </c>
      <c r="G94">
        <f t="shared" si="10"/>
        <v>165.98924731182797</v>
      </c>
      <c r="H94">
        <f t="shared" si="11"/>
        <v>27552.430223147188</v>
      </c>
      <c r="I94">
        <f t="shared" si="12"/>
        <v>-7.6380509414111595</v>
      </c>
      <c r="J94">
        <f t="shared" si="13"/>
        <v>-1.5827274628267027</v>
      </c>
      <c r="L94">
        <f t="shared" si="14"/>
        <v>250.86890210907677</v>
      </c>
      <c r="M94">
        <f t="shared" si="15"/>
        <v>318.22931559279493</v>
      </c>
      <c r="O94">
        <v>172.42573182100847</v>
      </c>
    </row>
    <row r="95" spans="1:15" x14ac:dyDescent="0.25">
      <c r="A95">
        <v>94</v>
      </c>
      <c r="L95">
        <f t="shared" si="14"/>
        <v>254.33224625735139</v>
      </c>
      <c r="M95">
        <f t="shared" si="15"/>
        <v>318.22931559279493</v>
      </c>
    </row>
    <row r="96" spans="1:15" x14ac:dyDescent="0.25">
      <c r="A96">
        <v>95</v>
      </c>
      <c r="B96" t="s">
        <v>8</v>
      </c>
      <c r="C96" t="s">
        <v>9</v>
      </c>
      <c r="D96" t="s">
        <v>10</v>
      </c>
      <c r="F96" s="2" t="s">
        <v>11</v>
      </c>
      <c r="G96" t="s">
        <v>12</v>
      </c>
      <c r="H96" t="s">
        <v>14</v>
      </c>
      <c r="I96" t="s">
        <v>15</v>
      </c>
      <c r="J96" t="s">
        <v>18</v>
      </c>
      <c r="L96">
        <f t="shared" si="14"/>
        <v>257.66051423417048</v>
      </c>
      <c r="M96">
        <f t="shared" si="15"/>
        <v>318.22931559279493</v>
      </c>
    </row>
    <row r="97" spans="1:13" x14ac:dyDescent="0.25">
      <c r="A97">
        <v>96</v>
      </c>
      <c r="B97">
        <f>AVERAGE(B2:B94)</f>
        <v>98.010752688172047</v>
      </c>
      <c r="C97">
        <v>93</v>
      </c>
      <c r="D97">
        <f>1/(C97-1)</f>
        <v>1.0869565217391304E-2</v>
      </c>
      <c r="F97">
        <f>SUM(F3:F94)</f>
        <v>4.2334108864879108</v>
      </c>
      <c r="G97">
        <f>SUM(G3:G94)</f>
        <v>97.010752688172488</v>
      </c>
      <c r="H97">
        <f>SUM(H3:H94)</f>
        <v>748415.90311018575</v>
      </c>
      <c r="I97">
        <f>SUM(I3:I94)</f>
        <v>-156.38376977663944</v>
      </c>
      <c r="J97">
        <f>SUM(J2:J94)</f>
        <v>162.1823334223906</v>
      </c>
      <c r="L97">
        <f t="shared" si="14"/>
        <v>260.85452839488966</v>
      </c>
      <c r="M97">
        <f t="shared" si="15"/>
        <v>318.22931559279493</v>
      </c>
    </row>
    <row r="98" spans="1:13" x14ac:dyDescent="0.25">
      <c r="A98">
        <v>97</v>
      </c>
      <c r="L98">
        <f t="shared" si="14"/>
        <v>263.91561525109751</v>
      </c>
      <c r="M98">
        <f t="shared" si="15"/>
        <v>318.22931559279493</v>
      </c>
    </row>
    <row r="99" spans="1:13" x14ac:dyDescent="0.25">
      <c r="A99">
        <v>98</v>
      </c>
      <c r="B99" t="s">
        <v>2</v>
      </c>
      <c r="D99" t="s">
        <v>4</v>
      </c>
      <c r="F99" t="s">
        <v>19</v>
      </c>
      <c r="H99" t="s">
        <v>22</v>
      </c>
      <c r="J99" t="s">
        <v>23</v>
      </c>
      <c r="L99">
        <f t="shared" si="14"/>
        <v>266.84555604245764</v>
      </c>
      <c r="M99">
        <f t="shared" si="15"/>
        <v>318.22931559279493</v>
      </c>
    </row>
    <row r="100" spans="1:13" x14ac:dyDescent="0.25">
      <c r="A100">
        <v>99</v>
      </c>
      <c r="B100">
        <f>D97*F97-((I97/H97)*B97)</f>
        <v>6.6494979354433062E-2</v>
      </c>
      <c r="D100">
        <f>-(B100*H97)/I97</f>
        <v>318.22931559279493</v>
      </c>
      <c r="F100">
        <f>EXP((J97+B100*SUM(A2:A94))/C97)</f>
        <v>130.21150474449038</v>
      </c>
      <c r="H100">
        <f xml:space="preserve"> SUM(_xlfn.ANCHORARRAY(O2))</f>
        <v>47709.245149538714</v>
      </c>
      <c r="J100">
        <f>1-(H100/H97)</f>
        <v>0.93625303130081305</v>
      </c>
      <c r="L100">
        <f t="shared" si="14"/>
        <v>269.6465372949682</v>
      </c>
      <c r="M100">
        <f t="shared" si="15"/>
        <v>318.22931559279493</v>
      </c>
    </row>
    <row r="101" spans="1:13" x14ac:dyDescent="0.25">
      <c r="A101">
        <v>100</v>
      </c>
      <c r="L101">
        <f t="shared" si="14"/>
        <v>272.32110207179738</v>
      </c>
      <c r="M101">
        <f t="shared" si="15"/>
        <v>318.22931559279493</v>
      </c>
    </row>
    <row r="102" spans="1:13" x14ac:dyDescent="0.25">
      <c r="A102">
        <v>101</v>
      </c>
      <c r="L102">
        <f t="shared" si="14"/>
        <v>274.87210252042553</v>
      </c>
      <c r="M102">
        <f t="shared" si="15"/>
        <v>318.22931559279493</v>
      </c>
    </row>
    <row r="103" spans="1:13" x14ac:dyDescent="0.25">
      <c r="A103">
        <v>102</v>
      </c>
      <c r="L103">
        <f t="shared" si="14"/>
        <v>277.30265421780399</v>
      </c>
      <c r="M103">
        <f t="shared" si="15"/>
        <v>318.22931559279493</v>
      </c>
    </row>
    <row r="104" spans="1:13" x14ac:dyDescent="0.25">
      <c r="A104">
        <v>103</v>
      </c>
      <c r="L104">
        <f t="shared" si="14"/>
        <v>279.61609271653299</v>
      </c>
      <c r="M104">
        <f t="shared" si="15"/>
        <v>318.22931559279493</v>
      </c>
    </row>
    <row r="105" spans="1:13" x14ac:dyDescent="0.25">
      <c r="A105">
        <v>104</v>
      </c>
      <c r="L105">
        <f t="shared" si="14"/>
        <v>281.81593260190266</v>
      </c>
      <c r="M105">
        <f t="shared" si="15"/>
        <v>318.22931559279493</v>
      </c>
    </row>
    <row r="106" spans="1:13" x14ac:dyDescent="0.25">
      <c r="A106">
        <v>105</v>
      </c>
      <c r="L106">
        <f t="shared" si="14"/>
        <v>283.90582928371373</v>
      </c>
      <c r="M106">
        <f t="shared" si="15"/>
        <v>318.22931559279493</v>
      </c>
    </row>
    <row r="107" spans="1:13" x14ac:dyDescent="0.25">
      <c r="A107">
        <v>106</v>
      </c>
      <c r="L107">
        <f t="shared" si="14"/>
        <v>285.88954366922036</v>
      </c>
      <c r="M107">
        <f t="shared" si="15"/>
        <v>318.22931559279493</v>
      </c>
    </row>
    <row r="108" spans="1:13" x14ac:dyDescent="0.25">
      <c r="A108">
        <v>107</v>
      </c>
      <c r="L108">
        <f t="shared" si="14"/>
        <v>287.77090979495938</v>
      </c>
      <c r="M108">
        <f t="shared" si="15"/>
        <v>318.22931559279493</v>
      </c>
    </row>
    <row r="109" spans="1:13" x14ac:dyDescent="0.25">
      <c r="A109">
        <v>108</v>
      </c>
      <c r="L109">
        <f t="shared" si="14"/>
        <v>289.5538054358845</v>
      </c>
      <c r="M109">
        <f t="shared" si="15"/>
        <v>318.22931559279493</v>
      </c>
    </row>
    <row r="110" spans="1:13" x14ac:dyDescent="0.25">
      <c r="A110">
        <v>109</v>
      </c>
      <c r="L110">
        <f t="shared" si="14"/>
        <v>291.24212566002274</v>
      </c>
      <c r="M110">
        <f t="shared" si="15"/>
        <v>318.22931559279493</v>
      </c>
    </row>
    <row r="111" spans="1:13" x14ac:dyDescent="0.25">
      <c r="A111">
        <v>110</v>
      </c>
      <c r="L111">
        <f t="shared" si="14"/>
        <v>292.83975925543473</v>
      </c>
      <c r="M111">
        <f t="shared" si="15"/>
        <v>318.22931559279493</v>
      </c>
    </row>
    <row r="112" spans="1:13" x14ac:dyDescent="0.25">
      <c r="A112">
        <v>111</v>
      </c>
      <c r="L112">
        <f t="shared" si="14"/>
        <v>294.35056792306409</v>
      </c>
      <c r="M112">
        <f t="shared" si="15"/>
        <v>318.22931559279493</v>
      </c>
    </row>
    <row r="113" spans="1:13" x14ac:dyDescent="0.25">
      <c r="A113">
        <v>112</v>
      </c>
      <c r="L113">
        <f t="shared" si="14"/>
        <v>295.77836810338755</v>
      </c>
      <c r="M113">
        <f t="shared" si="15"/>
        <v>318.22931559279493</v>
      </c>
    </row>
    <row r="114" spans="1:13" x14ac:dyDescent="0.25">
      <c r="A114">
        <v>113</v>
      </c>
      <c r="L114">
        <f t="shared" si="14"/>
        <v>297.12691528588522</v>
      </c>
      <c r="M114">
        <f t="shared" si="15"/>
        <v>318.22931559279493</v>
      </c>
    </row>
    <row r="115" spans="1:13" x14ac:dyDescent="0.25">
      <c r="A115">
        <v>114</v>
      </c>
      <c r="L115">
        <f t="shared" si="14"/>
        <v>298.39989063741336</v>
      </c>
      <c r="M115">
        <f t="shared" si="15"/>
        <v>318.22931559279493</v>
      </c>
    </row>
    <row r="116" spans="1:13" x14ac:dyDescent="0.25">
      <c r="A116">
        <v>115</v>
      </c>
      <c r="L116">
        <f t="shared" si="14"/>
        <v>299.60088977777616</v>
      </c>
      <c r="M116">
        <f t="shared" si="15"/>
        <v>318.22931559279493</v>
      </c>
    </row>
    <row r="117" spans="1:13" x14ac:dyDescent="0.25">
      <c r="A117">
        <v>116</v>
      </c>
      <c r="L117">
        <f t="shared" si="14"/>
        <v>300.73341352738271</v>
      </c>
      <c r="M117">
        <f t="shared" si="15"/>
        <v>318.22931559279493</v>
      </c>
    </row>
    <row r="118" spans="1:13" x14ac:dyDescent="0.25">
      <c r="A118">
        <v>117</v>
      </c>
      <c r="L118">
        <f t="shared" si="14"/>
        <v>301.80086045207656</v>
      </c>
      <c r="M118">
        <f t="shared" si="15"/>
        <v>318.22931559279493</v>
      </c>
    </row>
    <row r="119" spans="1:13" x14ac:dyDescent="0.25">
      <c r="A119">
        <v>118</v>
      </c>
      <c r="L119">
        <f t="shared" si="14"/>
        <v>302.80652103337798</v>
      </c>
      <c r="M119">
        <f t="shared" si="15"/>
        <v>318.22931559279493</v>
      </c>
    </row>
    <row r="120" spans="1:13" x14ac:dyDescent="0.25">
      <c r="A120">
        <v>119</v>
      </c>
      <c r="L120">
        <f t="shared" si="14"/>
        <v>303.75357329784532</v>
      </c>
      <c r="M120">
        <f t="shared" si="15"/>
        <v>318.22931559279493</v>
      </c>
    </row>
    <row r="121" spans="1:13" x14ac:dyDescent="0.25">
      <c r="A121">
        <v>120</v>
      </c>
      <c r="L121">
        <f t="shared" si="14"/>
        <v>304.64507974649848</v>
      </c>
      <c r="M121">
        <f t="shared" si="15"/>
        <v>318.22931559279493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2025-01-02T17:34:10Z</dcterms:modified>
</cp:coreProperties>
</file>