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minimized="1" xWindow="0" yWindow="0" windowWidth="21600" windowHeight="9735"/>
  </bookViews>
  <sheets>
    <sheet name="moc-4stat" sheetId="1" r:id="rId1"/>
  </sheets>
  <calcPr calcId="152511"/>
</workbook>
</file>

<file path=xl/calcChain.xml><?xml version="1.0" encoding="utf-8"?>
<calcChain xmlns="http://schemas.openxmlformats.org/spreadsheetml/2006/main">
  <c r="U3" i="1" l="1"/>
  <c r="M39" i="1" l="1"/>
  <c r="M37" i="1" l="1"/>
  <c r="M34" i="1" l="1"/>
  <c r="AL33" i="1" l="1"/>
  <c r="AK33" i="1"/>
  <c r="AJ33" i="1"/>
  <c r="AI33" i="1"/>
  <c r="AH33" i="1"/>
  <c r="AG33" i="1"/>
  <c r="AF33" i="1"/>
  <c r="AL32" i="1"/>
  <c r="AK32" i="1"/>
  <c r="AJ32" i="1"/>
  <c r="AI32" i="1"/>
  <c r="AH32" i="1"/>
  <c r="AG32" i="1"/>
  <c r="AF32" i="1"/>
  <c r="AL31" i="1"/>
  <c r="AK31" i="1"/>
  <c r="AJ31" i="1"/>
  <c r="AI31" i="1"/>
  <c r="AH31" i="1"/>
  <c r="AG31" i="1"/>
  <c r="AF31" i="1"/>
  <c r="AL30" i="1"/>
  <c r="AK30" i="1"/>
  <c r="AJ30" i="1"/>
  <c r="AI30" i="1"/>
  <c r="AH30" i="1"/>
  <c r="AG30" i="1"/>
  <c r="AF30" i="1"/>
  <c r="AL29" i="1"/>
  <c r="AK29" i="1"/>
  <c r="AJ29" i="1"/>
  <c r="AI29" i="1"/>
  <c r="AH29" i="1"/>
  <c r="AG29" i="1"/>
  <c r="AF29" i="1"/>
  <c r="AL28" i="1"/>
  <c r="AK28" i="1"/>
  <c r="AJ28" i="1"/>
  <c r="AI28" i="1"/>
  <c r="AH28" i="1"/>
  <c r="AG28" i="1"/>
  <c r="AF28" i="1"/>
  <c r="AL27" i="1"/>
  <c r="AK27" i="1"/>
  <c r="AJ27" i="1"/>
  <c r="AI27" i="1"/>
  <c r="AH27" i="1"/>
  <c r="AG27" i="1"/>
  <c r="AF27" i="1"/>
  <c r="AL26" i="1"/>
  <c r="AK26" i="1"/>
  <c r="AJ26" i="1"/>
  <c r="AI26" i="1"/>
  <c r="AH26" i="1"/>
  <c r="AG26" i="1"/>
  <c r="AF26" i="1"/>
  <c r="AL25" i="1"/>
  <c r="AK25" i="1"/>
  <c r="AJ25" i="1"/>
  <c r="AI25" i="1"/>
  <c r="AH25" i="1"/>
  <c r="AG25" i="1"/>
  <c r="AF25" i="1"/>
  <c r="AL24" i="1"/>
  <c r="AK24" i="1"/>
  <c r="AJ24" i="1"/>
  <c r="AI24" i="1"/>
  <c r="AH24" i="1"/>
  <c r="AG24" i="1"/>
  <c r="AF24" i="1"/>
  <c r="AL23" i="1"/>
  <c r="AK23" i="1"/>
  <c r="AJ23" i="1"/>
  <c r="AI23" i="1"/>
  <c r="AH23" i="1"/>
  <c r="AG23" i="1"/>
  <c r="AF23" i="1"/>
  <c r="AL22" i="1"/>
  <c r="AK22" i="1"/>
  <c r="AJ22" i="1"/>
  <c r="AI22" i="1"/>
  <c r="AH22" i="1"/>
  <c r="AG22" i="1"/>
  <c r="AF22" i="1"/>
  <c r="AL21" i="1"/>
  <c r="AK21" i="1"/>
  <c r="AJ21" i="1"/>
  <c r="AI21" i="1"/>
  <c r="AH21" i="1"/>
  <c r="AG21" i="1"/>
  <c r="AF21" i="1"/>
  <c r="AL20" i="1"/>
  <c r="AK20" i="1"/>
  <c r="AJ20" i="1"/>
  <c r="AI20" i="1"/>
  <c r="AH20" i="1"/>
  <c r="AG20" i="1"/>
  <c r="AF20" i="1"/>
  <c r="AL19" i="1"/>
  <c r="AK19" i="1"/>
  <c r="AJ19" i="1"/>
  <c r="AI19" i="1"/>
  <c r="AH19" i="1"/>
  <c r="AG19" i="1"/>
  <c r="AF19" i="1"/>
  <c r="AL18" i="1"/>
  <c r="AK18" i="1"/>
  <c r="AJ18" i="1"/>
  <c r="AI18" i="1"/>
  <c r="AH18" i="1"/>
  <c r="AG18" i="1"/>
  <c r="AF18" i="1"/>
  <c r="AL17" i="1"/>
  <c r="AK17" i="1"/>
  <c r="AJ17" i="1"/>
  <c r="AI17" i="1"/>
  <c r="AH17" i="1"/>
  <c r="AG17" i="1"/>
  <c r="AF17" i="1"/>
  <c r="AL16" i="1"/>
  <c r="AK16" i="1"/>
  <c r="AJ16" i="1"/>
  <c r="AI16" i="1"/>
  <c r="AH16" i="1"/>
  <c r="AG16" i="1"/>
  <c r="AF16" i="1"/>
  <c r="AL15" i="1"/>
  <c r="AK15" i="1"/>
  <c r="AJ15" i="1"/>
  <c r="AI15" i="1"/>
  <c r="AH15" i="1"/>
  <c r="AG15" i="1"/>
  <c r="AF15" i="1"/>
  <c r="AL14" i="1"/>
  <c r="AK14" i="1"/>
  <c r="AJ14" i="1"/>
  <c r="AI14" i="1"/>
  <c r="AH14" i="1"/>
  <c r="AG14" i="1"/>
  <c r="AF14" i="1"/>
  <c r="AL13" i="1"/>
  <c r="AK13" i="1"/>
  <c r="AJ13" i="1"/>
  <c r="AI13" i="1"/>
  <c r="AH13" i="1"/>
  <c r="AG13" i="1"/>
  <c r="AF13" i="1"/>
  <c r="AL12" i="1"/>
  <c r="AK12" i="1"/>
  <c r="AJ12" i="1"/>
  <c r="AI12" i="1"/>
  <c r="AH12" i="1"/>
  <c r="AG12" i="1"/>
  <c r="AF12" i="1"/>
  <c r="AL11" i="1"/>
  <c r="AK11" i="1"/>
  <c r="AJ11" i="1"/>
  <c r="AI11" i="1"/>
  <c r="AH11" i="1"/>
  <c r="AG11" i="1"/>
  <c r="AF11" i="1"/>
  <c r="AL10" i="1"/>
  <c r="AK10" i="1"/>
  <c r="AJ10" i="1"/>
  <c r="AI10" i="1"/>
  <c r="AH10" i="1"/>
  <c r="AG10" i="1"/>
  <c r="AF10" i="1"/>
  <c r="AL9" i="1"/>
  <c r="AK9" i="1"/>
  <c r="AJ9" i="1"/>
  <c r="AI9" i="1"/>
  <c r="AH9" i="1"/>
  <c r="AG9" i="1"/>
  <c r="AF9" i="1"/>
  <c r="AL8" i="1"/>
  <c r="AK8" i="1"/>
  <c r="AJ8" i="1"/>
  <c r="AI8" i="1"/>
  <c r="AH8" i="1"/>
  <c r="AG8" i="1"/>
  <c r="AF8" i="1"/>
  <c r="AL7" i="1"/>
  <c r="AK7" i="1"/>
  <c r="AJ7" i="1"/>
  <c r="AI7" i="1"/>
  <c r="AH7" i="1"/>
  <c r="AG7" i="1"/>
  <c r="AF7" i="1"/>
  <c r="AL6" i="1"/>
  <c r="AK6" i="1"/>
  <c r="AJ6" i="1"/>
  <c r="AI6" i="1"/>
  <c r="AH6" i="1"/>
  <c r="AG6" i="1"/>
  <c r="AF6" i="1"/>
  <c r="AL5" i="1"/>
  <c r="AK5" i="1"/>
  <c r="AJ5" i="1"/>
  <c r="AI5" i="1"/>
  <c r="AH5" i="1"/>
  <c r="AG5" i="1"/>
  <c r="AF5" i="1"/>
  <c r="AL4" i="1"/>
  <c r="AK4" i="1"/>
  <c r="AJ4" i="1"/>
  <c r="AI4" i="1"/>
  <c r="AH4" i="1"/>
  <c r="AG4" i="1"/>
  <c r="AF4" i="1"/>
  <c r="AL3" i="1"/>
  <c r="AL34" i="1" s="1"/>
  <c r="AK3" i="1"/>
  <c r="AK34" i="1" s="1"/>
  <c r="AK35" i="1" s="1"/>
  <c r="AJ3" i="1"/>
  <c r="AJ34" i="1" s="1"/>
  <c r="AI3" i="1"/>
  <c r="AI34" i="1" s="1"/>
  <c r="AI35" i="1" s="1"/>
  <c r="AH3" i="1"/>
  <c r="AH34" i="1" s="1"/>
  <c r="AG3" i="1"/>
  <c r="AG34" i="1" s="1"/>
  <c r="AG35" i="1" s="1"/>
  <c r="AF3" i="1"/>
  <c r="AF34" i="1" s="1"/>
  <c r="AB34" i="1"/>
  <c r="AA34" i="1"/>
  <c r="Z34" i="1"/>
  <c r="F33" i="1"/>
  <c r="C33" i="1"/>
  <c r="P34" i="1" l="1"/>
  <c r="W29" i="1" s="1"/>
  <c r="AB29" i="1" s="1"/>
  <c r="O34" i="1"/>
  <c r="V29" i="1" s="1"/>
  <c r="AA29" i="1" s="1"/>
  <c r="N32" i="1"/>
  <c r="M32" i="1"/>
  <c r="W31" i="1"/>
  <c r="AB31" i="1" s="1"/>
  <c r="V31" i="1"/>
  <c r="AA31" i="1" s="1"/>
  <c r="N31" i="1"/>
  <c r="M31" i="1"/>
  <c r="N30" i="1"/>
  <c r="M30" i="1"/>
  <c r="N29" i="1"/>
  <c r="M29" i="1"/>
  <c r="N28" i="1"/>
  <c r="M28" i="1"/>
  <c r="N27" i="1"/>
  <c r="M27" i="1"/>
  <c r="N26" i="1"/>
  <c r="M26" i="1"/>
  <c r="W25" i="1"/>
  <c r="AB25" i="1" s="1"/>
  <c r="N25" i="1"/>
  <c r="M25" i="1"/>
  <c r="N24" i="1"/>
  <c r="M24" i="1"/>
  <c r="N23" i="1"/>
  <c r="M23" i="1"/>
  <c r="N22" i="1"/>
  <c r="M22" i="1"/>
  <c r="W21" i="1"/>
  <c r="AB21" i="1" s="1"/>
  <c r="N21" i="1"/>
  <c r="M21" i="1"/>
  <c r="N20" i="1"/>
  <c r="M20" i="1"/>
  <c r="W19" i="1"/>
  <c r="AB19" i="1" s="1"/>
  <c r="N19" i="1"/>
  <c r="M19" i="1"/>
  <c r="N18" i="1"/>
  <c r="M18" i="1"/>
  <c r="N17" i="1"/>
  <c r="M17" i="1"/>
  <c r="N16" i="1"/>
  <c r="M16" i="1"/>
  <c r="W15" i="1"/>
  <c r="AB15" i="1" s="1"/>
  <c r="N15" i="1"/>
  <c r="M15" i="1"/>
  <c r="N14" i="1"/>
  <c r="M14" i="1"/>
  <c r="N13" i="1"/>
  <c r="M13" i="1"/>
  <c r="N12" i="1"/>
  <c r="M12" i="1"/>
  <c r="W11" i="1"/>
  <c r="AB11" i="1" s="1"/>
  <c r="N11" i="1"/>
  <c r="M11" i="1"/>
  <c r="N10" i="1"/>
  <c r="M10" i="1"/>
  <c r="N9" i="1"/>
  <c r="M9" i="1"/>
  <c r="N8" i="1"/>
  <c r="M8" i="1"/>
  <c r="W7" i="1"/>
  <c r="AB7" i="1" s="1"/>
  <c r="N7" i="1"/>
  <c r="M7" i="1"/>
  <c r="N6" i="1"/>
  <c r="M6" i="1"/>
  <c r="W5" i="1"/>
  <c r="AB5" i="1" s="1"/>
  <c r="N4" i="1"/>
  <c r="M4" i="1"/>
  <c r="N3" i="1"/>
  <c r="M3" i="1"/>
  <c r="W33" i="1"/>
  <c r="AB33" i="1" s="1"/>
  <c r="N2" i="1"/>
  <c r="M2" i="1"/>
  <c r="M35" i="1" l="1"/>
  <c r="N35" i="1"/>
  <c r="V17" i="1"/>
  <c r="AA17" i="1" s="1"/>
  <c r="V27" i="1"/>
  <c r="AA27" i="1" s="1"/>
  <c r="W4" i="1"/>
  <c r="AB4" i="1" s="1"/>
  <c r="V9" i="1"/>
  <c r="AA9" i="1" s="1"/>
  <c r="V13" i="1"/>
  <c r="AA13" i="1" s="1"/>
  <c r="W17" i="1"/>
  <c r="AB17" i="1" s="1"/>
  <c r="V23" i="1"/>
  <c r="AA23" i="1" s="1"/>
  <c r="W27" i="1"/>
  <c r="AB27" i="1" s="1"/>
  <c r="V5" i="1"/>
  <c r="AA5" i="1" s="1"/>
  <c r="W9" i="1"/>
  <c r="AB9" i="1" s="1"/>
  <c r="W13" i="1"/>
  <c r="AB13" i="1" s="1"/>
  <c r="V19" i="1"/>
  <c r="AA19" i="1" s="1"/>
  <c r="W23" i="1"/>
  <c r="AB23" i="1" s="1"/>
  <c r="V4" i="1"/>
  <c r="AA4" i="1" s="1"/>
  <c r="V7" i="1"/>
  <c r="AA7" i="1" s="1"/>
  <c r="V21" i="1"/>
  <c r="AA21" i="1" s="1"/>
  <c r="V25" i="1"/>
  <c r="AA25" i="1" s="1"/>
  <c r="V3" i="1"/>
  <c r="AA3" i="1" s="1"/>
  <c r="V11" i="1"/>
  <c r="AA11" i="1" s="1"/>
  <c r="V15" i="1"/>
  <c r="AA15" i="1" s="1"/>
  <c r="N34" i="1"/>
  <c r="V33" i="1"/>
  <c r="AA33" i="1" s="1"/>
  <c r="V32" i="1"/>
  <c r="AA32" i="1" s="1"/>
  <c r="V30" i="1"/>
  <c r="AA30" i="1" s="1"/>
  <c r="V28" i="1"/>
  <c r="AA28" i="1" s="1"/>
  <c r="V26" i="1"/>
  <c r="AA26" i="1" s="1"/>
  <c r="V24" i="1"/>
  <c r="AA24" i="1" s="1"/>
  <c r="V6" i="1"/>
  <c r="AA6" i="1" s="1"/>
  <c r="V8" i="1"/>
  <c r="AA8" i="1" s="1"/>
  <c r="V10" i="1"/>
  <c r="AA10" i="1" s="1"/>
  <c r="V12" i="1"/>
  <c r="AA12" i="1" s="1"/>
  <c r="V14" i="1"/>
  <c r="AA14" i="1" s="1"/>
  <c r="V16" i="1"/>
  <c r="AA16" i="1" s="1"/>
  <c r="V18" i="1"/>
  <c r="AA18" i="1" s="1"/>
  <c r="V20" i="1"/>
  <c r="AA20" i="1" s="1"/>
  <c r="V22" i="1"/>
  <c r="AA22" i="1" s="1"/>
  <c r="W3" i="1"/>
  <c r="AB3" i="1" s="1"/>
  <c r="W6" i="1"/>
  <c r="AB6" i="1" s="1"/>
  <c r="W8" i="1"/>
  <c r="AB8" i="1" s="1"/>
  <c r="W10" i="1"/>
  <c r="AB10" i="1" s="1"/>
  <c r="W12" i="1"/>
  <c r="AB12" i="1" s="1"/>
  <c r="W14" i="1"/>
  <c r="AB14" i="1" s="1"/>
  <c r="W16" i="1"/>
  <c r="AB16" i="1" s="1"/>
  <c r="W18" i="1"/>
  <c r="AB18" i="1" s="1"/>
  <c r="W20" i="1"/>
  <c r="AB20" i="1" s="1"/>
  <c r="W22" i="1"/>
  <c r="AB22" i="1" s="1"/>
  <c r="W24" i="1"/>
  <c r="AB24" i="1" s="1"/>
  <c r="W26" i="1"/>
  <c r="AB26" i="1" s="1"/>
  <c r="W28" i="1"/>
  <c r="AB28" i="1" s="1"/>
  <c r="W30" i="1"/>
  <c r="AB30" i="1" s="1"/>
  <c r="W32" i="1"/>
  <c r="AB32" i="1" s="1"/>
  <c r="U31" i="1" l="1"/>
  <c r="Z31" i="1" s="1"/>
  <c r="U29" i="1"/>
  <c r="Z29" i="1" s="1"/>
  <c r="U27" i="1"/>
  <c r="Z27" i="1" s="1"/>
  <c r="U25" i="1"/>
  <c r="Z25" i="1" s="1"/>
  <c r="U23" i="1"/>
  <c r="Z23" i="1" s="1"/>
  <c r="U21" i="1"/>
  <c r="Z21" i="1" s="1"/>
  <c r="U19" i="1"/>
  <c r="Z19" i="1" s="1"/>
  <c r="U17" i="1"/>
  <c r="Z17" i="1" s="1"/>
  <c r="U15" i="1"/>
  <c r="Z15" i="1" s="1"/>
  <c r="U13" i="1"/>
  <c r="Z13" i="1" s="1"/>
  <c r="U11" i="1"/>
  <c r="Z11" i="1" s="1"/>
  <c r="U9" i="1"/>
  <c r="Z9" i="1" s="1"/>
  <c r="U7" i="1"/>
  <c r="Z7" i="1" s="1"/>
  <c r="U5" i="1"/>
  <c r="Z5" i="1" s="1"/>
  <c r="U4" i="1"/>
  <c r="Z4" i="1" s="1"/>
  <c r="U22" i="1"/>
  <c r="Z22" i="1" s="1"/>
  <c r="U20" i="1"/>
  <c r="Z20" i="1" s="1"/>
  <c r="U18" i="1"/>
  <c r="Z18" i="1" s="1"/>
  <c r="U16" i="1"/>
  <c r="Z16" i="1" s="1"/>
  <c r="U14" i="1"/>
  <c r="Z14" i="1" s="1"/>
  <c r="U12" i="1"/>
  <c r="Z12" i="1" s="1"/>
  <c r="U10" i="1"/>
  <c r="Z10" i="1" s="1"/>
  <c r="U8" i="1"/>
  <c r="Z8" i="1" s="1"/>
  <c r="U6" i="1"/>
  <c r="Z6" i="1" s="1"/>
  <c r="U33" i="1"/>
  <c r="Z33" i="1" s="1"/>
  <c r="U32" i="1"/>
  <c r="Z32" i="1" s="1"/>
  <c r="U30" i="1"/>
  <c r="Z30" i="1" s="1"/>
  <c r="U28" i="1"/>
  <c r="Z28" i="1" s="1"/>
  <c r="U26" i="1"/>
  <c r="Z26" i="1" s="1"/>
  <c r="U24" i="1"/>
  <c r="Z24" i="1" s="1"/>
  <c r="Z3" i="1"/>
  <c r="T31" i="1"/>
  <c r="T29" i="1"/>
  <c r="T27" i="1"/>
  <c r="T25" i="1"/>
  <c r="T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33" i="1"/>
  <c r="T32" i="1"/>
  <c r="T30" i="1"/>
  <c r="T28" i="1"/>
  <c r="T26" i="1"/>
  <c r="T24" i="1"/>
  <c r="T3" i="1"/>
  <c r="Y24" i="1" l="1"/>
  <c r="AE24" i="1"/>
  <c r="Y32" i="1"/>
  <c r="AE32" i="1"/>
  <c r="Y7" i="1"/>
  <c r="AE7" i="1"/>
  <c r="Y11" i="1"/>
  <c r="AE11" i="1"/>
  <c r="Y15" i="1"/>
  <c r="AE15" i="1"/>
  <c r="Y19" i="1"/>
  <c r="AE19" i="1"/>
  <c r="Y23" i="1"/>
  <c r="AE23" i="1"/>
  <c r="Y29" i="1"/>
  <c r="AE29" i="1"/>
  <c r="Y26" i="1"/>
  <c r="AE26" i="1"/>
  <c r="Y33" i="1"/>
  <c r="AE33" i="1"/>
  <c r="Y8" i="1"/>
  <c r="AE8" i="1"/>
  <c r="Y12" i="1"/>
  <c r="AE12" i="1"/>
  <c r="Y16" i="1"/>
  <c r="AE16" i="1"/>
  <c r="Y20" i="1"/>
  <c r="AE20" i="1"/>
  <c r="Y4" i="1"/>
  <c r="AE4" i="1"/>
  <c r="Y31" i="1"/>
  <c r="AE31" i="1"/>
  <c r="Y28" i="1"/>
  <c r="AE28" i="1"/>
  <c r="Y5" i="1"/>
  <c r="AE5" i="1"/>
  <c r="Y9" i="1"/>
  <c r="AE9" i="1"/>
  <c r="Y13" i="1"/>
  <c r="AE13" i="1"/>
  <c r="Y17" i="1"/>
  <c r="AE17" i="1"/>
  <c r="Y21" i="1"/>
  <c r="AE21" i="1"/>
  <c r="Y25" i="1"/>
  <c r="AE25" i="1"/>
  <c r="Y3" i="1"/>
  <c r="AE3" i="1"/>
  <c r="Y30" i="1"/>
  <c r="AE30" i="1"/>
  <c r="Y6" i="1"/>
  <c r="AE6" i="1"/>
  <c r="Y10" i="1"/>
  <c r="AE10" i="1"/>
  <c r="Y14" i="1"/>
  <c r="AE14" i="1"/>
  <c r="Y18" i="1"/>
  <c r="AE18" i="1"/>
  <c r="Y22" i="1"/>
  <c r="AE22" i="1"/>
  <c r="Y27" i="1"/>
  <c r="AE27" i="1"/>
  <c r="AE34" i="1" l="1"/>
  <c r="AE35" i="1" s="1"/>
  <c r="Y34" i="1"/>
</calcChain>
</file>

<file path=xl/sharedStrings.xml><?xml version="1.0" encoding="utf-8"?>
<sst xmlns="http://schemas.openxmlformats.org/spreadsheetml/2006/main" count="48" uniqueCount="31">
  <si>
    <t>Odchylenie standardowe</t>
  </si>
  <si>
    <t>Dystans</t>
  </si>
  <si>
    <t>Liczba próbek</t>
  </si>
  <si>
    <t>Moc rozgłaszania</t>
  </si>
  <si>
    <t>RSSI</t>
  </si>
  <si>
    <t>RSSI po odsianiu</t>
  </si>
  <si>
    <t>A</t>
  </si>
  <si>
    <t>A po odsianiu</t>
  </si>
  <si>
    <t>A wg excela</t>
  </si>
  <si>
    <t>A wg excela po odsianiu</t>
  </si>
  <si>
    <t>n</t>
  </si>
  <si>
    <t>n po odsianiu</t>
  </si>
  <si>
    <t>n wg excela po odsianiu</t>
  </si>
  <si>
    <t>RSSI ze wzoru</t>
  </si>
  <si>
    <t>Błąd średniokwadratowy</t>
  </si>
  <si>
    <t xml:space="preserve">n </t>
  </si>
  <si>
    <t>n wg excela</t>
  </si>
  <si>
    <t>Konwersja ln-&gt;log</t>
  </si>
  <si>
    <t>Średnie</t>
  </si>
  <si>
    <t>z pomiarów</t>
  </si>
  <si>
    <t>z odsianych pomiarów</t>
  </si>
  <si>
    <t>wg excela z pomiarów</t>
  </si>
  <si>
    <t>wg excela z odsianych pomiarów</t>
  </si>
  <si>
    <t>N</t>
  </si>
  <si>
    <t>d&gt;1</t>
  </si>
  <si>
    <t>Średnio</t>
  </si>
  <si>
    <t>Współczynniki determinacji R^2</t>
  </si>
  <si>
    <t>Suma</t>
  </si>
  <si>
    <t>R^2</t>
  </si>
  <si>
    <t>dla dmax=6,5</t>
  </si>
  <si>
    <t>dla dmax=3,5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</si>
</sst>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2" fontId="0" fillId="0" borderId="0" xfId="0" applyNumberFormat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0" xfId="0" applyNumberFormat="1" applyBorder="1" applyAlignme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cat>
          <c:val>
            <c:numRef>
              <c:f>'moc-4stat'!$D$2:$D$32</c:f>
              <c:numCache>
                <c:formatCode>0.00</c:formatCode>
                <c:ptCount val="31"/>
                <c:pt idx="0">
                  <c:v>0.47618421460458399</c:v>
                </c:pt>
                <c:pt idx="1">
                  <c:v>5.1142769749341603</c:v>
                </c:pt>
                <c:pt idx="2">
                  <c:v>3.53726620608529</c:v>
                </c:pt>
                <c:pt idx="3">
                  <c:v>1.1733543024645301</c:v>
                </c:pt>
                <c:pt idx="4">
                  <c:v>1.7206317086182299</c:v>
                </c:pt>
                <c:pt idx="5">
                  <c:v>3.0231503577109402</c:v>
                </c:pt>
                <c:pt idx="6">
                  <c:v>6.2065775543588897</c:v>
                </c:pt>
                <c:pt idx="7">
                  <c:v>6.9501615826426502</c:v>
                </c:pt>
                <c:pt idx="8">
                  <c:v>6.1293196650841004</c:v>
                </c:pt>
                <c:pt idx="9">
                  <c:v>6.6680530407578296</c:v>
                </c:pt>
                <c:pt idx="10">
                  <c:v>8.4244564775508604</c:v>
                </c:pt>
                <c:pt idx="11">
                  <c:v>0.97105642544362403</c:v>
                </c:pt>
                <c:pt idx="12">
                  <c:v>3.05914698776433</c:v>
                </c:pt>
                <c:pt idx="13">
                  <c:v>9.8126613905943092</c:v>
                </c:pt>
                <c:pt idx="14">
                  <c:v>2.2267574527690699</c:v>
                </c:pt>
                <c:pt idx="15">
                  <c:v>9.8167287862352595</c:v>
                </c:pt>
                <c:pt idx="16">
                  <c:v>11.871111170538301</c:v>
                </c:pt>
                <c:pt idx="17">
                  <c:v>7.2467102126545004</c:v>
                </c:pt>
                <c:pt idx="18">
                  <c:v>9.3643825334976594</c:v>
                </c:pt>
                <c:pt idx="19">
                  <c:v>2.3938033329747501</c:v>
                </c:pt>
                <c:pt idx="20">
                  <c:v>1.78296892190996</c:v>
                </c:pt>
                <c:pt idx="21">
                  <c:v>2.3412172936320599</c:v>
                </c:pt>
                <c:pt idx="22">
                  <c:v>9.0456085316503199</c:v>
                </c:pt>
                <c:pt idx="23">
                  <c:v>3.1651295599317901</c:v>
                </c:pt>
                <c:pt idx="24">
                  <c:v>3.51979176274246</c:v>
                </c:pt>
                <c:pt idx="25">
                  <c:v>2.1682637732334</c:v>
                </c:pt>
                <c:pt idx="26">
                  <c:v>4.6716889580560004</c:v>
                </c:pt>
                <c:pt idx="27">
                  <c:v>1.98037803691875</c:v>
                </c:pt>
                <c:pt idx="28">
                  <c:v>0.86338198139693301</c:v>
                </c:pt>
                <c:pt idx="29">
                  <c:v>1.0769008223293699</c:v>
                </c:pt>
                <c:pt idx="30">
                  <c:v>8.3545266960957001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739424"/>
        <c:axId val="425883864"/>
      </c:barChart>
      <c:catAx>
        <c:axId val="4227394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883864"/>
        <c:crosses val="autoZero"/>
        <c:auto val="1"/>
        <c:lblAlgn val="ctr"/>
        <c:lblOffset val="100"/>
        <c:noMultiLvlLbl val="0"/>
      </c:catAx>
      <c:valAx>
        <c:axId val="42588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73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'moc-4stat'!$A$1</c:f>
              <c:strCache>
                <c:ptCount val="1"/>
                <c:pt idx="0">
                  <c:v>Liczba próbek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cat>
          <c:val>
            <c:numRef>
              <c:f>'moc-4stat'!$A$2:$A$32</c:f>
              <c:numCache>
                <c:formatCode>General</c:formatCode>
                <c:ptCount val="31"/>
                <c:pt idx="0">
                  <c:v>117</c:v>
                </c:pt>
                <c:pt idx="1">
                  <c:v>21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36</c:v>
                </c:pt>
                <c:pt idx="6">
                  <c:v>33</c:v>
                </c:pt>
                <c:pt idx="7">
                  <c:v>38</c:v>
                </c:pt>
                <c:pt idx="8">
                  <c:v>35</c:v>
                </c:pt>
                <c:pt idx="9">
                  <c:v>55</c:v>
                </c:pt>
                <c:pt idx="10">
                  <c:v>32</c:v>
                </c:pt>
                <c:pt idx="11">
                  <c:v>43</c:v>
                </c:pt>
                <c:pt idx="12">
                  <c:v>31</c:v>
                </c:pt>
                <c:pt idx="13">
                  <c:v>38</c:v>
                </c:pt>
                <c:pt idx="14">
                  <c:v>32</c:v>
                </c:pt>
                <c:pt idx="15">
                  <c:v>36</c:v>
                </c:pt>
                <c:pt idx="16">
                  <c:v>126</c:v>
                </c:pt>
                <c:pt idx="17">
                  <c:v>113</c:v>
                </c:pt>
                <c:pt idx="18">
                  <c:v>63</c:v>
                </c:pt>
                <c:pt idx="19">
                  <c:v>65</c:v>
                </c:pt>
                <c:pt idx="20">
                  <c:v>93</c:v>
                </c:pt>
                <c:pt idx="21">
                  <c:v>72</c:v>
                </c:pt>
                <c:pt idx="22">
                  <c:v>89</c:v>
                </c:pt>
                <c:pt idx="23">
                  <c:v>62</c:v>
                </c:pt>
                <c:pt idx="24">
                  <c:v>64</c:v>
                </c:pt>
                <c:pt idx="25">
                  <c:v>81</c:v>
                </c:pt>
                <c:pt idx="26">
                  <c:v>76</c:v>
                </c:pt>
                <c:pt idx="27">
                  <c:v>41</c:v>
                </c:pt>
                <c:pt idx="28">
                  <c:v>46</c:v>
                </c:pt>
                <c:pt idx="29">
                  <c:v>71</c:v>
                </c:pt>
                <c:pt idx="30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883080"/>
        <c:axId val="240877240"/>
      </c:barChart>
      <c:catAx>
        <c:axId val="4258830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0877240"/>
        <c:crosses val="autoZero"/>
        <c:auto val="1"/>
        <c:lblAlgn val="ctr"/>
        <c:lblOffset val="100"/>
        <c:noMultiLvlLbl val="0"/>
      </c:catAx>
      <c:valAx>
        <c:axId val="2408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88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'moc-4stat'!$C$1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85725523056436"/>
                  <c:y val="-0.51983880139982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'moc-4stat'!$C$2:$C$32</c:f>
              <c:numCache>
                <c:formatCode>0.00</c:formatCode>
                <c:ptCount val="31"/>
                <c:pt idx="0">
                  <c:v>-59.299145299145302</c:v>
                </c:pt>
                <c:pt idx="1">
                  <c:v>-64.380952380952294</c:v>
                </c:pt>
                <c:pt idx="2">
                  <c:v>-67.709677419354804</c:v>
                </c:pt>
                <c:pt idx="3">
                  <c:v>-66.6666666666666</c:v>
                </c:pt>
                <c:pt idx="4">
                  <c:v>-67.548387096774107</c:v>
                </c:pt>
                <c:pt idx="5">
                  <c:v>-70.3888888888888</c:v>
                </c:pt>
                <c:pt idx="6">
                  <c:v>-76.303030303030297</c:v>
                </c:pt>
                <c:pt idx="7">
                  <c:v>-82.552631578947299</c:v>
                </c:pt>
                <c:pt idx="8">
                  <c:v>-76.514285714285705</c:v>
                </c:pt>
                <c:pt idx="9">
                  <c:v>-81.781818181818096</c:v>
                </c:pt>
                <c:pt idx="10">
                  <c:v>-73.375</c:v>
                </c:pt>
                <c:pt idx="11">
                  <c:v>-73.976744186046503</c:v>
                </c:pt>
                <c:pt idx="12">
                  <c:v>-76.838709677419303</c:v>
                </c:pt>
                <c:pt idx="13">
                  <c:v>-83.605263157894697</c:v>
                </c:pt>
                <c:pt idx="14">
                  <c:v>-84.34375</c:v>
                </c:pt>
                <c:pt idx="15">
                  <c:v>-74.6666666666666</c:v>
                </c:pt>
                <c:pt idx="16">
                  <c:v>-85.753968253968196</c:v>
                </c:pt>
                <c:pt idx="17">
                  <c:v>-91.203539823008796</c:v>
                </c:pt>
                <c:pt idx="18">
                  <c:v>-82.1111111111111</c:v>
                </c:pt>
                <c:pt idx="19">
                  <c:v>-82.230769230769198</c:v>
                </c:pt>
                <c:pt idx="20">
                  <c:v>-80.655913978494596</c:v>
                </c:pt>
                <c:pt idx="21">
                  <c:v>-78.5</c:v>
                </c:pt>
                <c:pt idx="22">
                  <c:v>-87.438202247191001</c:v>
                </c:pt>
                <c:pt idx="23">
                  <c:v>-84.548387096774107</c:v>
                </c:pt>
                <c:pt idx="24">
                  <c:v>-81.796875</c:v>
                </c:pt>
                <c:pt idx="25">
                  <c:v>-79.765432098765402</c:v>
                </c:pt>
                <c:pt idx="26">
                  <c:v>-84.052631578947299</c:v>
                </c:pt>
                <c:pt idx="27">
                  <c:v>-82.219512195121894</c:v>
                </c:pt>
                <c:pt idx="28">
                  <c:v>-81.847826086956502</c:v>
                </c:pt>
                <c:pt idx="29">
                  <c:v>-81.014084507042199</c:v>
                </c:pt>
                <c:pt idx="30">
                  <c:v>-89.202898550724598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7634735533137367E-4"/>
                  <c:y val="-0.510836395450568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-6,237ln(x) - 68,338</a:t>
                    </a:r>
                    <a:br>
                      <a:rPr lang="en-US" baseline="0"/>
                    </a:br>
                    <a:r>
                      <a:rPr lang="en-US" baseline="0"/>
                      <a:t>R² = 0,7376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'moc-4stat'!$F$2:$F$32</c:f>
              <c:numCache>
                <c:formatCode>0.00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'moc-4stat'!$T$2</c:f>
              <c:strCache>
                <c:ptCount val="1"/>
                <c:pt idx="0">
                  <c:v>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'moc-4stat'!$T$3:$T$33</c:f>
              <c:numCache>
                <c:formatCode>0.00</c:formatCode>
                <c:ptCount val="31"/>
                <c:pt idx="0">
                  <c:v>-58.544589322630181</c:v>
                </c:pt>
                <c:pt idx="1">
                  <c:v>-61.990651568085873</c:v>
                </c:pt>
                <c:pt idx="2">
                  <c:v>-64.725945053561546</c:v>
                </c:pt>
                <c:pt idx="3">
                  <c:v>-66.6666666666666</c:v>
                </c:pt>
                <c:pt idx="4">
                  <c:v>-69.401960152142266</c:v>
                </c:pt>
                <c:pt idx="5">
                  <c:v>-71.34268176524732</c:v>
                </c:pt>
                <c:pt idx="6">
                  <c:v>-72.848022397597958</c:v>
                </c:pt>
                <c:pt idx="7">
                  <c:v>-74.077975250722986</c:v>
                </c:pt>
                <c:pt idx="8">
                  <c:v>-75.117885570702143</c:v>
                </c:pt>
                <c:pt idx="9">
                  <c:v>-76.018696863828055</c:v>
                </c:pt>
                <c:pt idx="10">
                  <c:v>-76.813268736198651</c:v>
                </c:pt>
                <c:pt idx="11">
                  <c:v>-77.524037496178693</c:v>
                </c:pt>
                <c:pt idx="12">
                  <c:v>-78.167006049341438</c:v>
                </c:pt>
                <c:pt idx="13">
                  <c:v>-78.75399034930372</c:v>
                </c:pt>
                <c:pt idx="14">
                  <c:v>-79.293963561501428</c:v>
                </c:pt>
                <c:pt idx="15">
                  <c:v>-79.793900669282877</c:v>
                </c:pt>
                <c:pt idx="16">
                  <c:v>-80.259330981654358</c:v>
                </c:pt>
                <c:pt idx="17">
                  <c:v>-80.694711962408775</c:v>
                </c:pt>
                <c:pt idx="18">
                  <c:v>-81.103689528660141</c:v>
                </c:pt>
                <c:pt idx="19">
                  <c:v>-81.489283834779386</c:v>
                </c:pt>
                <c:pt idx="20">
                  <c:v>-81.854024758624561</c:v>
                </c:pt>
                <c:pt idx="21">
                  <c:v>-82.200052594759413</c:v>
                </c:pt>
                <c:pt idx="22">
                  <c:v>-82.529194154758542</c:v>
                </c:pt>
                <c:pt idx="23">
                  <c:v>-82.843021147922158</c:v>
                </c:pt>
                <c:pt idx="24">
                  <c:v>-83.142895573973831</c:v>
                </c:pt>
                <c:pt idx="25">
                  <c:v>-83.43000544788444</c:v>
                </c:pt>
                <c:pt idx="26">
                  <c:v>-83.705393227110051</c:v>
                </c:pt>
                <c:pt idx="27">
                  <c:v>-83.969978660082148</c:v>
                </c:pt>
                <c:pt idx="28">
                  <c:v>-84.224577320255051</c:v>
                </c:pt>
                <c:pt idx="29">
                  <c:v>-84.469915767863597</c:v>
                </c:pt>
                <c:pt idx="30">
                  <c:v>-84.706644049920612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'moc-4stat'!$U$2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'moc-4stat'!$U$3:$U$33</c:f>
              <c:numCache>
                <c:formatCode>0.00</c:formatCode>
                <c:ptCount val="31"/>
                <c:pt idx="0">
                  <c:v>-58.64459265370359</c:v>
                </c:pt>
                <c:pt idx="1">
                  <c:v>-62.028717869284748</c:v>
                </c:pt>
                <c:pt idx="2">
                  <c:v>-64.714849168398587</c:v>
                </c:pt>
                <c:pt idx="3">
                  <c:v>-66.620689655172413</c:v>
                </c:pt>
                <c:pt idx="4">
                  <c:v>-69.306820954286252</c:v>
                </c:pt>
                <c:pt idx="5">
                  <c:v>-71.212661441060078</c:v>
                </c:pt>
                <c:pt idx="6">
                  <c:v>-72.690946169867416</c:v>
                </c:pt>
                <c:pt idx="7">
                  <c:v>-73.898792740173917</c:v>
                </c:pt>
                <c:pt idx="8">
                  <c:v>-74.920012464346129</c:v>
                </c:pt>
                <c:pt idx="9">
                  <c:v>-75.804633226947743</c:v>
                </c:pt>
                <c:pt idx="10">
                  <c:v>-76.584924039287756</c:v>
                </c:pt>
                <c:pt idx="11">
                  <c:v>-77.282917955755067</c:v>
                </c:pt>
                <c:pt idx="12">
                  <c:v>-77.914330257274912</c:v>
                </c:pt>
                <c:pt idx="13">
                  <c:v>-78.490764526061582</c:v>
                </c:pt>
                <c:pt idx="14">
                  <c:v>-79.021032650366749</c:v>
                </c:pt>
                <c:pt idx="15">
                  <c:v>-79.511984250233795</c:v>
                </c:pt>
                <c:pt idx="16">
                  <c:v>-79.969049254868921</c:v>
                </c:pt>
                <c:pt idx="17">
                  <c:v>-80.396605012835408</c:v>
                </c:pt>
                <c:pt idx="18">
                  <c:v>-80.798231912170536</c:v>
                </c:pt>
                <c:pt idx="19">
                  <c:v>-81.176895825175421</c:v>
                </c:pt>
                <c:pt idx="20">
                  <c:v>-81.535081159513624</c:v>
                </c:pt>
                <c:pt idx="21">
                  <c:v>-81.874889741642733</c:v>
                </c:pt>
                <c:pt idx="22">
                  <c:v>-82.198115549347634</c:v>
                </c:pt>
                <c:pt idx="23">
                  <c:v>-82.506302043162577</c:v>
                </c:pt>
                <c:pt idx="24">
                  <c:v>-82.800786743213365</c:v>
                </c:pt>
                <c:pt idx="25">
                  <c:v>-83.082736311949247</c:v>
                </c:pt>
                <c:pt idx="26">
                  <c:v>-83.353174470450071</c:v>
                </c:pt>
                <c:pt idx="27">
                  <c:v>-83.6130044362544</c:v>
                </c:pt>
                <c:pt idx="28">
                  <c:v>-83.86302712428926</c:v>
                </c:pt>
                <c:pt idx="29">
                  <c:v>-84.103956036121446</c:v>
                </c:pt>
                <c:pt idx="30">
                  <c:v>-84.336429535289028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52656"/>
        <c:axId val="445553048"/>
      </c:scatterChart>
      <c:valAx>
        <c:axId val="44555265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5553048"/>
        <c:crosses val="autoZero"/>
        <c:crossBetween val="midCat"/>
      </c:valAx>
      <c:valAx>
        <c:axId val="445553048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55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2037535485076821E-2"/>
                  <c:y val="-0.35849759405074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'moc-4stat'!$E$2:$E$16</c:f>
              <c:numCache>
                <c:formatCode>0.00</c:formatCode>
                <c:ptCount val="15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</c:numCache>
            </c:numRef>
          </c:xVal>
          <c:yVal>
            <c:numRef>
              <c:f>'moc-4stat'!$F$2:$F$16</c:f>
              <c:numCache>
                <c:formatCode>0.00</c:formatCode>
                <c:ptCount val="15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53832"/>
        <c:axId val="445554224"/>
      </c:scatterChart>
      <c:valAx>
        <c:axId val="445553832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5554224"/>
        <c:crosses val="autoZero"/>
        <c:crossBetween val="midCat"/>
      </c:valAx>
      <c:valAx>
        <c:axId val="445554224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555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2037535485076821E-2"/>
                  <c:y val="-0.35849759405074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'moc-4stat'!$E$2:$E$10</c:f>
              <c:numCache>
                <c:formatCode>0.00</c:formatCode>
                <c:ptCount val="9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</c:numCache>
            </c:numRef>
          </c:xVal>
          <c:yVal>
            <c:numRef>
              <c:f>'moc-4stat'!$F$2:$F$10</c:f>
              <c:numCache>
                <c:formatCode>0.00</c:formatCode>
                <c:ptCount val="9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98048"/>
        <c:axId val="445498440"/>
      </c:scatterChart>
      <c:valAx>
        <c:axId val="445498048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5498440"/>
        <c:crosses val="autoZero"/>
        <c:crossBetween val="midCat"/>
      </c:valAx>
      <c:valAx>
        <c:axId val="445498440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549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190499</xdr:rowOff>
    </xdr:from>
    <xdr:to>
      <xdr:col>8</xdr:col>
      <xdr:colOff>219075</xdr:colOff>
      <xdr:row>51</xdr:row>
      <xdr:rowOff>142874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104775</xdr:rowOff>
    </xdr:from>
    <xdr:to>
      <xdr:col>8</xdr:col>
      <xdr:colOff>104774</xdr:colOff>
      <xdr:row>66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525075</xdr:colOff>
      <xdr:row>41</xdr:row>
      <xdr:rowOff>130468</xdr:rowOff>
    </xdr:from>
    <xdr:to>
      <xdr:col>24</xdr:col>
      <xdr:colOff>403571</xdr:colOff>
      <xdr:row>65</xdr:row>
      <xdr:rowOff>130468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517072</xdr:colOff>
      <xdr:row>65</xdr:row>
      <xdr:rowOff>54429</xdr:rowOff>
    </xdr:from>
    <xdr:to>
      <xdr:col>24</xdr:col>
      <xdr:colOff>395568</xdr:colOff>
      <xdr:row>89</xdr:row>
      <xdr:rowOff>54429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41</xdr:row>
      <xdr:rowOff>81643</xdr:rowOff>
    </xdr:from>
    <xdr:to>
      <xdr:col>39</xdr:col>
      <xdr:colOff>490817</xdr:colOff>
      <xdr:row>65</xdr:row>
      <xdr:rowOff>81643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tabSelected="1" topLeftCell="A28" zoomScale="70" zoomScaleNormal="70" workbookViewId="0">
      <selection activeCell="R30" sqref="R30"/>
    </sheetView>
  </sheetViews>
  <sheetFormatPr defaultRowHeight="15" x14ac:dyDescent="0.25"/>
  <sheetData>
    <row r="1" spans="1:38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 t="s">
        <v>10</v>
      </c>
      <c r="N1" s="1" t="s">
        <v>11</v>
      </c>
      <c r="O1" s="1"/>
      <c r="P1" s="1"/>
      <c r="Q1" s="1"/>
      <c r="R1" s="1"/>
      <c r="S1" s="1"/>
      <c r="T1" s="2" t="s">
        <v>13</v>
      </c>
      <c r="U1" s="2"/>
      <c r="V1" s="1"/>
      <c r="W1" s="1"/>
      <c r="X1" s="1"/>
      <c r="Y1" s="2" t="s">
        <v>14</v>
      </c>
      <c r="Z1" s="2"/>
      <c r="AA1" s="1"/>
      <c r="AB1" s="1"/>
      <c r="AC1" s="1"/>
      <c r="AE1" t="s">
        <v>26</v>
      </c>
    </row>
    <row r="2" spans="1:38" x14ac:dyDescent="0.25">
      <c r="A2">
        <v>117</v>
      </c>
      <c r="B2">
        <v>-4</v>
      </c>
      <c r="C2" s="1">
        <v>-59.299145299145302</v>
      </c>
      <c r="D2" s="1">
        <v>0.47618421460458399</v>
      </c>
      <c r="E2" s="1">
        <v>0.3</v>
      </c>
      <c r="F2" s="1">
        <v>-59.310344827586206</v>
      </c>
      <c r="G2" s="6">
        <v>-66.6666666666666</v>
      </c>
      <c r="H2" s="7">
        <v>-66.620689655172413</v>
      </c>
      <c r="I2" s="7">
        <v>-68.385999999999996</v>
      </c>
      <c r="J2" s="8">
        <v>-68.337999999999994</v>
      </c>
      <c r="K2" s="1"/>
      <c r="L2" s="1"/>
      <c r="M2" s="1">
        <f>-(C2-$G$2)/(10*LOG10(E2))</f>
        <v>1.4090305704760013</v>
      </c>
      <c r="N2" s="1">
        <f>-(F2-$H$2)/(10*LOG10(E2))</f>
        <v>1.3980956184529587</v>
      </c>
      <c r="S2" s="1"/>
      <c r="T2" s="1" t="s">
        <v>15</v>
      </c>
      <c r="U2" s="1" t="s">
        <v>11</v>
      </c>
      <c r="V2" s="1" t="s">
        <v>16</v>
      </c>
      <c r="W2" s="1" t="s">
        <v>12</v>
      </c>
      <c r="X2" s="1"/>
      <c r="Y2" s="1" t="s">
        <v>10</v>
      </c>
      <c r="Z2" s="1" t="s">
        <v>11</v>
      </c>
      <c r="AA2" s="1" t="s">
        <v>16</v>
      </c>
      <c r="AB2" s="1" t="s">
        <v>12</v>
      </c>
      <c r="AC2" s="1"/>
      <c r="AE2" s="1" t="s">
        <v>10</v>
      </c>
      <c r="AG2" s="1" t="s">
        <v>11</v>
      </c>
      <c r="AI2" t="s">
        <v>16</v>
      </c>
      <c r="AK2" t="s">
        <v>12</v>
      </c>
    </row>
    <row r="3" spans="1:38" x14ac:dyDescent="0.25">
      <c r="A3">
        <v>21</v>
      </c>
      <c r="B3">
        <v>-4</v>
      </c>
      <c r="C3" s="1">
        <v>-64.380952380952294</v>
      </c>
      <c r="D3" s="1">
        <v>5.1142769749341603</v>
      </c>
      <c r="E3" s="1">
        <v>0.5</v>
      </c>
      <c r="F3" s="1">
        <v>-64.45</v>
      </c>
      <c r="G3" s="1"/>
      <c r="H3" s="1"/>
      <c r="I3" s="1"/>
      <c r="J3" s="1"/>
      <c r="K3" s="1"/>
      <c r="L3" s="1"/>
      <c r="M3" s="1">
        <f>-(C3-$G$2)/(10*LOG10(E3))</f>
        <v>0.7592978502599752</v>
      </c>
      <c r="N3" s="1">
        <f>-(F3-$H$2)/(10*LOG10(E3))</f>
        <v>0.72108749507985892</v>
      </c>
      <c r="O3" s="1"/>
      <c r="P3" s="1"/>
      <c r="Q3" s="1"/>
      <c r="R3" s="1"/>
      <c r="S3" s="1"/>
      <c r="T3" s="1">
        <f t="shared" ref="T3:T33" si="0">-(10*$M$34*LOG10($E2)-$G$2)</f>
        <v>-58.544589322630181</v>
      </c>
      <c r="U3" s="1">
        <f>-(10*$N$34*LOG10($E2)-$H$2)</f>
        <v>-58.64459265370359</v>
      </c>
      <c r="V3" s="1">
        <f t="shared" ref="V3:V33" si="1">-(10*$O$34*LOG10($E2)-$I$2)</f>
        <v>-60.814215033574605</v>
      </c>
      <c r="W3" s="1">
        <f t="shared" ref="W3:W33" si="2">-(10*$P$34*LOG10($E2)-$J$2)</f>
        <v>-60.828821619399712</v>
      </c>
      <c r="X3" s="1"/>
      <c r="Y3" s="1">
        <f t="shared" ref="Y3:Y33" si="3">ABS(T3-$C2)*ABS(T3-$C2)</f>
        <v>0.56935472169468793</v>
      </c>
      <c r="Z3" s="1">
        <f t="shared" ref="Z3:Z33" si="4">ABS(U3-$F2)*ABS(U3-$F2)</f>
        <v>0.44322595702942924</v>
      </c>
      <c r="AA3" s="1">
        <f>ABS(V3-$C2)*ABS(V3-$C2)</f>
        <v>2.2954363001836806</v>
      </c>
      <c r="AB3" s="1">
        <f t="shared" ref="AB3:AB33" si="5">ABS(W3-$F2)*ABS(W3-$F2)</f>
        <v>2.305771767276235</v>
      </c>
      <c r="AC3" s="1"/>
      <c r="AE3" s="1">
        <f t="shared" ref="AE3:AE33" si="6">POWER(T3-$C$33,2)</f>
        <v>396.66568728372829</v>
      </c>
      <c r="AF3" s="1">
        <f>POWER($C2-$C$33,2)</f>
        <v>367.1788624751328</v>
      </c>
      <c r="AG3" s="1">
        <f t="shared" ref="AG3:AG33" si="7">POWER(U3-$F$33,2)</f>
        <v>387.53360608963561</v>
      </c>
      <c r="AH3" s="1">
        <f>POWER($F2-$F$33,2)</f>
        <v>361.76500620868541</v>
      </c>
      <c r="AI3" s="1">
        <f t="shared" ref="AI3:AI33" si="8">POWER(V3-$C$33,2)</f>
        <v>311.41103363855132</v>
      </c>
      <c r="AJ3" s="1">
        <f>POWER($C2-$C$33,2)</f>
        <v>367.1788624751328</v>
      </c>
      <c r="AK3" s="1">
        <f t="shared" ref="AK3:AK33" si="9">POWER(W3-$F$33,2)</f>
        <v>306.30755307622115</v>
      </c>
      <c r="AL3" s="1">
        <f>POWER($F2-$F$33,2)</f>
        <v>361.76500620868541</v>
      </c>
    </row>
    <row r="4" spans="1:38" x14ac:dyDescent="0.25">
      <c r="A4">
        <v>31</v>
      </c>
      <c r="B4">
        <v>-4</v>
      </c>
      <c r="C4" s="1">
        <v>-67.709677419354804</v>
      </c>
      <c r="D4" s="1">
        <v>3.53726620608529</v>
      </c>
      <c r="E4" s="1">
        <v>0.75</v>
      </c>
      <c r="F4" s="1">
        <v>-68</v>
      </c>
      <c r="G4" s="1"/>
      <c r="H4" s="1"/>
      <c r="I4" s="1"/>
      <c r="J4" s="1"/>
      <c r="K4" s="1"/>
      <c r="L4" s="1"/>
      <c r="M4" s="1">
        <f>-(C4-$G$2)/(10*LOG10(E4))</f>
        <v>-0.83481775228621491</v>
      </c>
      <c r="N4" s="1">
        <f>-(F4-$H$2)/(10*LOG10(E4))</f>
        <v>-1.1039893489173931</v>
      </c>
      <c r="O4" s="1"/>
      <c r="P4" s="1"/>
      <c r="Q4" s="1"/>
      <c r="R4" s="1"/>
      <c r="S4" s="1"/>
      <c r="T4" s="1">
        <f t="shared" si="0"/>
        <v>-61.990651568085873</v>
      </c>
      <c r="U4" s="1">
        <f t="shared" ref="U3:U33" si="10">-(10*$N$34*LOG10($E3)-$H$2)</f>
        <v>-62.028717869284748</v>
      </c>
      <c r="V4" s="1">
        <f t="shared" si="1"/>
        <v>-64.026797381447224</v>
      </c>
      <c r="W4" s="1">
        <f t="shared" si="2"/>
        <v>-64.014841034836437</v>
      </c>
      <c r="X4" s="1"/>
      <c r="Y4" s="1">
        <f t="shared" si="3"/>
        <v>5.7135379759898735</v>
      </c>
      <c r="Z4" s="1">
        <f t="shared" si="4"/>
        <v>5.8626071565210065</v>
      </c>
      <c r="AA4" s="1">
        <f t="shared" ref="AA4:AA33" si="11">ABS(V4-$C3)*ABS(V4-$C3)</f>
        <v>0.12542576367443622</v>
      </c>
      <c r="AB4" s="1">
        <f t="shared" si="5"/>
        <v>0.18936332496222594</v>
      </c>
      <c r="AC4" s="1"/>
      <c r="AE4" s="1">
        <f t="shared" si="6"/>
        <v>271.27425719215046</v>
      </c>
      <c r="AF4" s="1">
        <f t="shared" ref="AF4:AF33" si="12">POWER($C3-$C$33,2)</f>
        <v>198.24934787900983</v>
      </c>
      <c r="AG4" s="1">
        <f t="shared" si="7"/>
        <v>265.74698937066711</v>
      </c>
      <c r="AH4" s="1">
        <f t="shared" ref="AH4:AH33" si="13">POWER($F3-$F$33,2)</f>
        <v>192.66733403849616</v>
      </c>
      <c r="AI4" s="1">
        <f t="shared" si="8"/>
        <v>208.34785257663114</v>
      </c>
      <c r="AJ4" s="1">
        <f t="shared" ref="AJ4:AJ33" si="14">POWER($C3-$C$33,2)</f>
        <v>198.24934787900983</v>
      </c>
      <c r="AK4" s="1">
        <f t="shared" si="9"/>
        <v>204.93711573123645</v>
      </c>
      <c r="AL4" s="1">
        <f t="shared" ref="AL4:AL33" si="15">POWER($F3-$F$33,2)</f>
        <v>192.66733403849616</v>
      </c>
    </row>
    <row r="5" spans="1:38" x14ac:dyDescent="0.25">
      <c r="A5">
        <v>30</v>
      </c>
      <c r="B5">
        <v>-4</v>
      </c>
      <c r="C5" s="1">
        <v>-66.6666666666666</v>
      </c>
      <c r="D5" s="1">
        <v>1.1733543024645301</v>
      </c>
      <c r="E5" s="1">
        <v>1</v>
      </c>
      <c r="F5" s="1">
        <v>-66.620689655172413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f t="shared" si="0"/>
        <v>-64.725945053561546</v>
      </c>
      <c r="U5" s="1">
        <f t="shared" si="10"/>
        <v>-64.714849168398587</v>
      </c>
      <c r="V5" s="1">
        <f t="shared" si="1"/>
        <v>-66.576767446346068</v>
      </c>
      <c r="W5" s="1">
        <f t="shared" si="2"/>
        <v>-66.543726914113591</v>
      </c>
      <c r="X5" s="1"/>
      <c r="Y5" s="1">
        <f t="shared" si="3"/>
        <v>8.9026588306822365</v>
      </c>
      <c r="Z5" s="1">
        <f t="shared" si="4"/>
        <v>10.792215986371458</v>
      </c>
      <c r="AA5" s="1">
        <f t="shared" si="11"/>
        <v>1.2834850069426558</v>
      </c>
      <c r="AB5" s="1">
        <f t="shared" si="5"/>
        <v>2.1207313006771233</v>
      </c>
      <c r="AC5" s="1"/>
      <c r="AE5" s="1">
        <f t="shared" si="6"/>
        <v>188.6533019328796</v>
      </c>
      <c r="AF5" s="1">
        <f t="shared" si="12"/>
        <v>115.59216425827267</v>
      </c>
      <c r="AG5" s="1">
        <f t="shared" si="7"/>
        <v>185.38501941095123</v>
      </c>
      <c r="AH5" s="1">
        <f t="shared" si="13"/>
        <v>106.7185260366204</v>
      </c>
      <c r="AI5" s="1">
        <f t="shared" si="8"/>
        <v>141.23633971072985</v>
      </c>
      <c r="AJ5" s="1">
        <f t="shared" si="14"/>
        <v>115.59216425827267</v>
      </c>
      <c r="AK5" s="1">
        <f t="shared" si="9"/>
        <v>138.92721629286561</v>
      </c>
      <c r="AL5" s="1">
        <f t="shared" si="15"/>
        <v>106.7185260366204</v>
      </c>
    </row>
    <row r="6" spans="1:38" x14ac:dyDescent="0.25">
      <c r="A6">
        <v>31</v>
      </c>
      <c r="B6">
        <v>-4</v>
      </c>
      <c r="C6" s="1">
        <v>-67.548387096774107</v>
      </c>
      <c r="D6" s="1">
        <v>1.7206317086182299</v>
      </c>
      <c r="E6" s="1">
        <v>1.5</v>
      </c>
      <c r="F6" s="1">
        <v>-67.285714285714292</v>
      </c>
      <c r="G6" s="1"/>
      <c r="H6" s="1" t="s">
        <v>17</v>
      </c>
      <c r="I6" s="1"/>
      <c r="J6" s="1"/>
      <c r="K6" s="1"/>
      <c r="L6" s="1"/>
      <c r="M6" s="1">
        <f t="shared" ref="M6:M32" si="16">-(C6-$G$2)/(10*LOG10(E6))</f>
        <v>0.50071788618917235</v>
      </c>
      <c r="N6" s="1">
        <f t="shared" ref="N6:N32" si="17">-(F6-$H$2)/(10*LOG10(E6))</f>
        <v>0.37765908092666528</v>
      </c>
      <c r="O6" s="1"/>
      <c r="P6" s="1"/>
      <c r="Q6" s="1"/>
      <c r="R6" s="1"/>
      <c r="S6" s="1"/>
      <c r="T6" s="1">
        <f t="shared" si="0"/>
        <v>-66.6666666666666</v>
      </c>
      <c r="U6" s="1">
        <f t="shared" si="10"/>
        <v>-66.620689655172413</v>
      </c>
      <c r="V6" s="1">
        <f t="shared" si="1"/>
        <v>-68.385999999999996</v>
      </c>
      <c r="W6" s="1">
        <f t="shared" si="2"/>
        <v>-68.337999999999994</v>
      </c>
      <c r="X6" s="1"/>
      <c r="Y6" s="1">
        <f t="shared" si="3"/>
        <v>0</v>
      </c>
      <c r="Z6" s="1">
        <f t="shared" si="4"/>
        <v>0</v>
      </c>
      <c r="AA6" s="1">
        <f t="shared" si="11"/>
        <v>2.9561071111113244</v>
      </c>
      <c r="AB6" s="1">
        <f t="shared" si="5"/>
        <v>2.9491548204518252</v>
      </c>
      <c r="AC6" s="1"/>
      <c r="AE6" s="1">
        <f t="shared" si="6"/>
        <v>139.10764483920508</v>
      </c>
      <c r="AF6" s="1">
        <f t="shared" si="12"/>
        <v>139.10764483920508</v>
      </c>
      <c r="AG6" s="1">
        <f t="shared" si="7"/>
        <v>137.11886007295408</v>
      </c>
      <c r="AH6" s="1">
        <f t="shared" si="13"/>
        <v>137.11886007295408</v>
      </c>
      <c r="AI6" s="1">
        <f t="shared" si="8"/>
        <v>101.5067748381537</v>
      </c>
      <c r="AJ6" s="1">
        <f t="shared" si="14"/>
        <v>139.10764483920508</v>
      </c>
      <c r="AK6" s="1">
        <f t="shared" si="9"/>
        <v>99.849375077568681</v>
      </c>
      <c r="AL6" s="1">
        <f t="shared" si="15"/>
        <v>137.11886007295408</v>
      </c>
    </row>
    <row r="7" spans="1:38" x14ac:dyDescent="0.25">
      <c r="A7">
        <v>36</v>
      </c>
      <c r="B7">
        <v>-4</v>
      </c>
      <c r="C7" s="1">
        <v>-70.3888888888888</v>
      </c>
      <c r="D7" s="1">
        <v>3.0231503577109402</v>
      </c>
      <c r="E7" s="1">
        <v>2</v>
      </c>
      <c r="F7" s="1">
        <v>-70</v>
      </c>
      <c r="G7" s="1"/>
      <c r="H7" s="1">
        <v>2.3025850929999998</v>
      </c>
      <c r="I7" s="1"/>
      <c r="J7" s="1"/>
      <c r="K7" s="1"/>
      <c r="L7" s="1"/>
      <c r="M7" s="1">
        <f t="shared" si="16"/>
        <v>1.2364954575413998</v>
      </c>
      <c r="N7" s="1">
        <f t="shared" si="17"/>
        <v>1.1225825975826262</v>
      </c>
      <c r="O7" s="1"/>
      <c r="P7" s="1"/>
      <c r="Q7" s="1"/>
      <c r="R7" s="1"/>
      <c r="S7" s="1"/>
      <c r="T7" s="1">
        <f t="shared" si="0"/>
        <v>-69.401960152142266</v>
      </c>
      <c r="U7" s="1">
        <f t="shared" si="10"/>
        <v>-69.306820954286252</v>
      </c>
      <c r="V7" s="1">
        <f t="shared" si="1"/>
        <v>-70.935970064898839</v>
      </c>
      <c r="W7" s="1">
        <f t="shared" si="2"/>
        <v>-70.866885879277149</v>
      </c>
      <c r="X7" s="1"/>
      <c r="Y7" s="1">
        <f t="shared" si="3"/>
        <v>3.4357330715868519</v>
      </c>
      <c r="Z7" s="1">
        <f t="shared" si="4"/>
        <v>4.0848721657460469</v>
      </c>
      <c r="AA7" s="1">
        <f t="shared" si="11"/>
        <v>11.475718365928772</v>
      </c>
      <c r="AB7" s="1">
        <f t="shared" si="5"/>
        <v>12.824789982541532</v>
      </c>
      <c r="AC7" s="1"/>
      <c r="AE7" s="1">
        <f t="shared" si="6"/>
        <v>82.067236854201866</v>
      </c>
      <c r="AF7" s="1">
        <f t="shared" si="12"/>
        <v>119.08636580850032</v>
      </c>
      <c r="AG7" s="1">
        <f t="shared" si="7"/>
        <v>81.426168390679294</v>
      </c>
      <c r="AH7" s="1">
        <f t="shared" si="13"/>
        <v>121.98653856933457</v>
      </c>
      <c r="AI7" s="1">
        <f t="shared" si="8"/>
        <v>56.626934340528855</v>
      </c>
      <c r="AJ7" s="1">
        <f t="shared" si="14"/>
        <v>119.08636580850032</v>
      </c>
      <c r="AK7" s="1">
        <f t="shared" si="9"/>
        <v>55.705026960942952</v>
      </c>
      <c r="AL7" s="1">
        <f t="shared" si="15"/>
        <v>121.98653856933457</v>
      </c>
    </row>
    <row r="8" spans="1:38" x14ac:dyDescent="0.25">
      <c r="A8">
        <v>33</v>
      </c>
      <c r="B8">
        <v>-4</v>
      </c>
      <c r="C8" s="1">
        <v>-76.303030303030297</v>
      </c>
      <c r="D8" s="1">
        <v>6.2065775543588897</v>
      </c>
      <c r="E8" s="1">
        <v>2.5</v>
      </c>
      <c r="F8" s="1">
        <v>-76</v>
      </c>
      <c r="G8" s="1"/>
      <c r="H8" s="1"/>
      <c r="I8" s="1"/>
      <c r="J8" s="1"/>
      <c r="K8" s="1"/>
      <c r="L8" s="1"/>
      <c r="M8" s="1">
        <f t="shared" si="16"/>
        <v>2.4215619003781823</v>
      </c>
      <c r="N8" s="1">
        <f t="shared" si="17"/>
        <v>2.3569659095417945</v>
      </c>
      <c r="O8" s="1"/>
      <c r="P8" s="1"/>
      <c r="Q8" s="1"/>
      <c r="R8" s="1"/>
      <c r="S8" s="1"/>
      <c r="T8" s="1">
        <f t="shared" si="0"/>
        <v>-71.34268176524732</v>
      </c>
      <c r="U8" s="1">
        <f t="shared" si="10"/>
        <v>-71.212661441060078</v>
      </c>
      <c r="V8" s="1">
        <f t="shared" si="1"/>
        <v>-72.745202618552767</v>
      </c>
      <c r="W8" s="1">
        <f t="shared" si="2"/>
        <v>-72.661158965163551</v>
      </c>
      <c r="X8" s="1"/>
      <c r="Y8" s="1">
        <f t="shared" si="3"/>
        <v>0.90972085099225897</v>
      </c>
      <c r="Z8" s="1">
        <f t="shared" si="4"/>
        <v>1.470547770633905</v>
      </c>
      <c r="AA8" s="1">
        <f t="shared" si="11"/>
        <v>5.5522143926029131</v>
      </c>
      <c r="AB8" s="1">
        <f t="shared" si="5"/>
        <v>7.0817670378703426</v>
      </c>
      <c r="AC8" s="1"/>
      <c r="AE8" s="1">
        <f t="shared" si="6"/>
        <v>50.67126689056969</v>
      </c>
      <c r="AF8" s="1">
        <f t="shared" si="12"/>
        <v>65.159899043510265</v>
      </c>
      <c r="AG8" s="1">
        <f t="shared" si="7"/>
        <v>50.663140540017793</v>
      </c>
      <c r="AH8" s="1">
        <f t="shared" si="13"/>
        <v>69.396662373591766</v>
      </c>
      <c r="AI8" s="1">
        <f t="shared" si="8"/>
        <v>32.670992038870928</v>
      </c>
      <c r="AJ8" s="1">
        <f t="shared" si="14"/>
        <v>65.159899043510265</v>
      </c>
      <c r="AK8" s="1">
        <f t="shared" si="9"/>
        <v>32.141041300048997</v>
      </c>
      <c r="AL8" s="1">
        <f t="shared" si="15"/>
        <v>69.396662373591766</v>
      </c>
    </row>
    <row r="9" spans="1:38" x14ac:dyDescent="0.25">
      <c r="A9">
        <v>38</v>
      </c>
      <c r="B9">
        <v>-4</v>
      </c>
      <c r="C9" s="1">
        <v>-82.552631578947299</v>
      </c>
      <c r="D9" s="1">
        <v>6.9501615826426502</v>
      </c>
      <c r="E9" s="1">
        <v>3</v>
      </c>
      <c r="F9" s="1">
        <v>-83.129032258064512</v>
      </c>
      <c r="G9" s="1"/>
      <c r="H9" s="1"/>
      <c r="I9" s="1"/>
      <c r="J9" s="1"/>
      <c r="K9" s="1"/>
      <c r="L9" s="1"/>
      <c r="M9" s="1">
        <f t="shared" si="16"/>
        <v>3.3295445874895395</v>
      </c>
      <c r="N9" s="1">
        <f t="shared" si="17"/>
        <v>3.4599889314492493</v>
      </c>
      <c r="O9" s="1"/>
      <c r="P9" s="1"/>
      <c r="Q9" s="1"/>
      <c r="R9" s="1"/>
      <c r="S9" s="1"/>
      <c r="T9" s="1">
        <f t="shared" si="0"/>
        <v>-72.848022397597958</v>
      </c>
      <c r="U9" s="1">
        <f t="shared" si="10"/>
        <v>-72.690946169867416</v>
      </c>
      <c r="V9" s="1">
        <f t="shared" si="1"/>
        <v>-74.148552412771451</v>
      </c>
      <c r="W9" s="1">
        <f t="shared" si="2"/>
        <v>-74.052905294713881</v>
      </c>
      <c r="X9" s="1"/>
      <c r="Y9" s="1">
        <f t="shared" si="3"/>
        <v>11.937079626599958</v>
      </c>
      <c r="Z9" s="1">
        <f t="shared" si="4"/>
        <v>10.949837250715122</v>
      </c>
      <c r="AA9" s="1">
        <f t="shared" si="11"/>
        <v>4.6417749796142092</v>
      </c>
      <c r="AB9" s="1">
        <f t="shared" si="5"/>
        <v>3.7911777913532392</v>
      </c>
      <c r="AC9" s="1"/>
      <c r="AE9" s="1">
        <f t="shared" si="6"/>
        <v>31.506158163611108</v>
      </c>
      <c r="AF9" s="1">
        <f t="shared" si="12"/>
        <v>4.6570795000540928</v>
      </c>
      <c r="AG9" s="1">
        <f t="shared" si="7"/>
        <v>31.804182964280308</v>
      </c>
      <c r="AH9" s="1">
        <f t="shared" si="13"/>
        <v>5.4310713845058549</v>
      </c>
      <c r="AI9" s="1">
        <f t="shared" si="8"/>
        <v>18.597696364854936</v>
      </c>
      <c r="AJ9" s="1">
        <f t="shared" si="14"/>
        <v>4.6570795000540928</v>
      </c>
      <c r="AK9" s="1">
        <f t="shared" si="9"/>
        <v>18.297524866700158</v>
      </c>
      <c r="AL9" s="1">
        <f t="shared" si="15"/>
        <v>5.4310713845058549</v>
      </c>
    </row>
    <row r="10" spans="1:38" x14ac:dyDescent="0.25">
      <c r="A10">
        <v>35</v>
      </c>
      <c r="B10">
        <v>-4</v>
      </c>
      <c r="C10" s="1">
        <v>-76.514285714285705</v>
      </c>
      <c r="D10" s="1">
        <v>6.1293196650841004</v>
      </c>
      <c r="E10" s="1">
        <v>3.5</v>
      </c>
      <c r="F10" s="1">
        <v>-76.617647058823536</v>
      </c>
      <c r="G10" s="1"/>
      <c r="H10" s="1"/>
      <c r="I10" s="1"/>
      <c r="J10" s="1"/>
      <c r="K10" s="1"/>
      <c r="L10" s="1"/>
      <c r="M10" s="1">
        <f t="shared" si="16"/>
        <v>1.8099976923620096</v>
      </c>
      <c r="N10" s="1">
        <f t="shared" si="17"/>
        <v>1.8374461627477972</v>
      </c>
      <c r="O10" s="1"/>
      <c r="P10" s="1"/>
      <c r="Q10" s="1"/>
      <c r="R10" s="1"/>
      <c r="S10" s="1"/>
      <c r="T10" s="1">
        <f t="shared" si="0"/>
        <v>-74.077975250722986</v>
      </c>
      <c r="U10" s="1">
        <f t="shared" si="10"/>
        <v>-73.898792740173917</v>
      </c>
      <c r="V10" s="1">
        <f t="shared" si="1"/>
        <v>-75.295172683451597</v>
      </c>
      <c r="W10" s="1">
        <f t="shared" si="2"/>
        <v>-75.190044844440706</v>
      </c>
      <c r="X10" s="1"/>
      <c r="Y10" s="1">
        <f t="shared" si="3"/>
        <v>71.819799881512395</v>
      </c>
      <c r="Z10" s="1">
        <f t="shared" si="4"/>
        <v>85.197321557629209</v>
      </c>
      <c r="AA10" s="1">
        <f t="shared" si="11"/>
        <v>52.670709619809699</v>
      </c>
      <c r="AB10" s="1">
        <f t="shared" si="5"/>
        <v>63.027521153677213</v>
      </c>
      <c r="AC10" s="1"/>
      <c r="AE10" s="1">
        <f t="shared" si="6"/>
        <v>19.211406179833848</v>
      </c>
      <c r="AF10" s="1">
        <f t="shared" si="12"/>
        <v>16.740982013276032</v>
      </c>
      <c r="AG10" s="1">
        <f t="shared" si="7"/>
        <v>19.639727135184057</v>
      </c>
      <c r="AH10" s="1">
        <f t="shared" si="13"/>
        <v>23.026238941524969</v>
      </c>
      <c r="AI10" s="1">
        <f t="shared" si="8"/>
        <v>10.022823909522621</v>
      </c>
      <c r="AJ10" s="1">
        <f t="shared" si="14"/>
        <v>16.740982013276032</v>
      </c>
      <c r="AK10" s="1">
        <f t="shared" si="9"/>
        <v>9.8622445051683787</v>
      </c>
      <c r="AL10" s="1">
        <f t="shared" si="15"/>
        <v>23.026238941524969</v>
      </c>
    </row>
    <row r="11" spans="1:38" x14ac:dyDescent="0.25">
      <c r="A11">
        <v>55</v>
      </c>
      <c r="B11">
        <v>-4</v>
      </c>
      <c r="C11" s="1">
        <v>-81.781818181818096</v>
      </c>
      <c r="D11" s="1">
        <v>6.6680530407578296</v>
      </c>
      <c r="E11" s="1">
        <v>4</v>
      </c>
      <c r="F11" s="1">
        <v>-81.196078431372555</v>
      </c>
      <c r="G11" s="1"/>
      <c r="H11" s="1"/>
      <c r="I11" s="1"/>
      <c r="J11" s="1"/>
      <c r="K11" s="1"/>
      <c r="L11" s="1"/>
      <c r="M11" s="1">
        <f t="shared" si="16"/>
        <v>2.5105723238330517</v>
      </c>
      <c r="N11" s="1">
        <f t="shared" si="17"/>
        <v>2.420919673478259</v>
      </c>
      <c r="O11" s="1"/>
      <c r="P11" s="1"/>
      <c r="Q11" s="1"/>
      <c r="R11" s="1"/>
      <c r="S11" s="1"/>
      <c r="T11" s="1">
        <f t="shared" si="0"/>
        <v>-75.117885570702143</v>
      </c>
      <c r="U11" s="1">
        <f t="shared" si="10"/>
        <v>-74.920012464346129</v>
      </c>
      <c r="V11" s="1">
        <f t="shared" si="1"/>
        <v>-76.264626308887742</v>
      </c>
      <c r="W11" s="1">
        <f t="shared" si="2"/>
        <v>-76.151482634525806</v>
      </c>
      <c r="X11" s="1"/>
      <c r="Y11" s="1">
        <f t="shared" si="3"/>
        <v>1.9499333610001945</v>
      </c>
      <c r="Z11" s="1">
        <f t="shared" si="4"/>
        <v>2.881963216366469</v>
      </c>
      <c r="AA11" s="1">
        <f t="shared" si="11"/>
        <v>6.2329818703664684E-2</v>
      </c>
      <c r="AB11" s="1">
        <f t="shared" si="5"/>
        <v>0.21730927048083434</v>
      </c>
      <c r="AC11" s="1"/>
      <c r="AE11" s="1">
        <f t="shared" si="6"/>
        <v>11.176795632038948</v>
      </c>
      <c r="AF11" s="1">
        <f t="shared" si="12"/>
        <v>3.7899186871597306</v>
      </c>
      <c r="AG11" s="1">
        <f t="shared" si="7"/>
        <v>11.631192744241405</v>
      </c>
      <c r="AH11" s="1">
        <f t="shared" si="13"/>
        <v>2.9337484366674031</v>
      </c>
      <c r="AI11" s="1">
        <f t="shared" si="8"/>
        <v>4.8243080609777858</v>
      </c>
      <c r="AJ11" s="1">
        <f t="shared" si="14"/>
        <v>3.7899186871597306</v>
      </c>
      <c r="AK11" s="1">
        <f t="shared" si="9"/>
        <v>4.7479681398857556</v>
      </c>
      <c r="AL11" s="1">
        <f t="shared" si="15"/>
        <v>2.9337484366674031</v>
      </c>
    </row>
    <row r="12" spans="1:38" x14ac:dyDescent="0.25">
      <c r="A12">
        <v>32</v>
      </c>
      <c r="B12">
        <v>-4</v>
      </c>
      <c r="C12" s="1">
        <v>-73.375</v>
      </c>
      <c r="D12" s="1">
        <v>8.4244564775508604</v>
      </c>
      <c r="E12" s="1">
        <v>4.5</v>
      </c>
      <c r="F12" s="1">
        <v>-73.41935483870968</v>
      </c>
      <c r="G12" s="1"/>
      <c r="H12" s="1"/>
      <c r="I12" s="1"/>
      <c r="J12" s="1"/>
      <c r="K12" s="1"/>
      <c r="L12" s="1"/>
      <c r="M12" s="1">
        <f t="shared" si="16"/>
        <v>1.02697563072721</v>
      </c>
      <c r="N12" s="1">
        <f t="shared" si="17"/>
        <v>1.0408044916719859</v>
      </c>
      <c r="O12" s="1"/>
      <c r="P12" s="1"/>
      <c r="Q12" s="1"/>
      <c r="R12" s="1"/>
      <c r="S12" s="1"/>
      <c r="T12" s="1">
        <f t="shared" si="0"/>
        <v>-76.018696863828055</v>
      </c>
      <c r="U12" s="1">
        <f t="shared" si="10"/>
        <v>-75.804633226947743</v>
      </c>
      <c r="V12" s="1">
        <f t="shared" si="1"/>
        <v>-77.104405237105539</v>
      </c>
      <c r="W12" s="1">
        <f t="shared" si="2"/>
        <v>-76.984317930327109</v>
      </c>
      <c r="X12" s="1"/>
      <c r="Y12" s="1">
        <f t="shared" si="3"/>
        <v>33.213567325871274</v>
      </c>
      <c r="Z12" s="1">
        <f t="shared" si="4"/>
        <v>29.067681392315304</v>
      </c>
      <c r="AA12" s="1">
        <f t="shared" si="11"/>
        <v>21.878191855364598</v>
      </c>
      <c r="AB12" s="1">
        <f t="shared" si="5"/>
        <v>17.738926518166593</v>
      </c>
      <c r="AC12" s="1"/>
      <c r="AE12" s="1">
        <f t="shared" si="6"/>
        <v>5.965123346243935</v>
      </c>
      <c r="AF12" s="1">
        <f t="shared" si="12"/>
        <v>11.027454403162508</v>
      </c>
      <c r="AG12" s="1">
        <f t="shared" si="7"/>
        <v>6.3798307718582041</v>
      </c>
      <c r="AH12" s="1">
        <f t="shared" si="13"/>
        <v>8.211735089651599</v>
      </c>
      <c r="AI12" s="1">
        <f t="shared" si="8"/>
        <v>1.8405041787828411</v>
      </c>
      <c r="AJ12" s="1">
        <f t="shared" si="14"/>
        <v>11.027454403162508</v>
      </c>
      <c r="AK12" s="1">
        <f t="shared" si="9"/>
        <v>1.8121143986773838</v>
      </c>
      <c r="AL12" s="1">
        <f t="shared" si="15"/>
        <v>8.211735089651599</v>
      </c>
    </row>
    <row r="13" spans="1:38" x14ac:dyDescent="0.25">
      <c r="A13">
        <v>43</v>
      </c>
      <c r="B13">
        <v>-4</v>
      </c>
      <c r="C13" s="1">
        <v>-73.976744186046503</v>
      </c>
      <c r="D13" s="1">
        <v>0.97105642544362403</v>
      </c>
      <c r="E13" s="1">
        <v>5</v>
      </c>
      <c r="F13" s="1">
        <v>-74</v>
      </c>
      <c r="G13" s="1"/>
      <c r="H13" s="1"/>
      <c r="I13" s="1"/>
      <c r="J13" s="1"/>
      <c r="K13" s="1"/>
      <c r="L13" s="1"/>
      <c r="M13" s="1">
        <f t="shared" si="16"/>
        <v>1.0458356544676126</v>
      </c>
      <c r="N13" s="1">
        <f t="shared" si="17"/>
        <v>1.0557406325093315</v>
      </c>
      <c r="O13" s="1"/>
      <c r="P13" s="1"/>
      <c r="Q13" s="1"/>
      <c r="R13" s="1"/>
      <c r="S13" s="1"/>
      <c r="T13" s="1">
        <f t="shared" si="0"/>
        <v>-76.813268736198651</v>
      </c>
      <c r="U13" s="1">
        <f t="shared" si="10"/>
        <v>-76.584924039287756</v>
      </c>
      <c r="V13" s="1">
        <f t="shared" si="1"/>
        <v>-77.84514274835044</v>
      </c>
      <c r="W13" s="1">
        <f t="shared" si="2"/>
        <v>-77.718930723717875</v>
      </c>
      <c r="X13" s="1"/>
      <c r="Y13" s="1">
        <f t="shared" si="3"/>
        <v>11.821691902321071</v>
      </c>
      <c r="Z13" s="1">
        <f t="shared" si="4"/>
        <v>10.020828363648523</v>
      </c>
      <c r="AA13" s="1">
        <f t="shared" si="11"/>
        <v>19.982176190630028</v>
      </c>
      <c r="AB13" s="1">
        <f t="shared" si="5"/>
        <v>18.486352790944007</v>
      </c>
      <c r="AC13" s="1"/>
      <c r="AE13" s="1">
        <f t="shared" si="6"/>
        <v>2.7152063724692339</v>
      </c>
      <c r="AF13" s="1">
        <f t="shared" si="12"/>
        <v>25.867976455890304</v>
      </c>
      <c r="AG13" s="1">
        <f t="shared" si="7"/>
        <v>3.0469164425083246</v>
      </c>
      <c r="AH13" s="1">
        <f t="shared" si="13"/>
        <v>24.119012011098455</v>
      </c>
      <c r="AI13" s="1">
        <f t="shared" si="8"/>
        <v>0.37935044393457773</v>
      </c>
      <c r="AJ13" s="1">
        <f t="shared" si="14"/>
        <v>25.867976455890304</v>
      </c>
      <c r="AK13" s="1">
        <f t="shared" si="9"/>
        <v>0.37397529110252392</v>
      </c>
      <c r="AL13" s="1">
        <f t="shared" si="15"/>
        <v>24.119012011098455</v>
      </c>
    </row>
    <row r="14" spans="1:38" x14ac:dyDescent="0.25">
      <c r="A14">
        <v>31</v>
      </c>
      <c r="B14">
        <v>-4</v>
      </c>
      <c r="C14" s="1">
        <v>-76.838709677419303</v>
      </c>
      <c r="D14" s="1">
        <v>3.05914698776433</v>
      </c>
      <c r="E14" s="1">
        <v>5.5</v>
      </c>
      <c r="F14" s="1">
        <v>-76.766666666666666</v>
      </c>
      <c r="G14" s="1"/>
      <c r="H14" s="1"/>
      <c r="I14" s="1"/>
      <c r="J14" s="1"/>
      <c r="K14" s="1"/>
      <c r="L14" s="1"/>
      <c r="M14" s="1">
        <f t="shared" si="16"/>
        <v>1.3739270164601922</v>
      </c>
      <c r="N14" s="1">
        <f t="shared" si="17"/>
        <v>1.3704063097000696</v>
      </c>
      <c r="O14" s="1"/>
      <c r="P14" s="1"/>
      <c r="Q14" s="1"/>
      <c r="R14" s="1"/>
      <c r="S14" s="1"/>
      <c r="T14" s="1">
        <f t="shared" si="0"/>
        <v>-77.524037496178693</v>
      </c>
      <c r="U14" s="1">
        <f t="shared" si="10"/>
        <v>-77.282917955755067</v>
      </c>
      <c r="V14" s="1">
        <f t="shared" si="1"/>
        <v>-78.507755031324223</v>
      </c>
      <c r="W14" s="1">
        <f t="shared" si="2"/>
        <v>-78.376064259877438</v>
      </c>
      <c r="X14" s="1"/>
      <c r="Y14" s="1">
        <f t="shared" si="3"/>
        <v>12.583289828108589</v>
      </c>
      <c r="Z14" s="1">
        <f t="shared" si="4"/>
        <v>10.77755030421903</v>
      </c>
      <c r="AA14" s="1">
        <f t="shared" si="11"/>
        <v>20.530059280024318</v>
      </c>
      <c r="AB14" s="1">
        <f t="shared" si="5"/>
        <v>19.14993840657667</v>
      </c>
      <c r="AC14" s="1"/>
      <c r="AE14" s="1">
        <f t="shared" si="6"/>
        <v>0.87800567004266095</v>
      </c>
      <c r="AF14" s="1">
        <f t="shared" si="12"/>
        <v>20.109061985286456</v>
      </c>
      <c r="AG14" s="1">
        <f t="shared" si="7"/>
        <v>1.0973567285045442</v>
      </c>
      <c r="AH14" s="1">
        <f t="shared" si="13"/>
        <v>18.752935047534493</v>
      </c>
      <c r="AI14" s="1">
        <f t="shared" si="8"/>
        <v>2.1807001740111833E-3</v>
      </c>
      <c r="AJ14" s="1">
        <f t="shared" si="14"/>
        <v>20.109061985286456</v>
      </c>
      <c r="AK14" s="1">
        <f t="shared" si="9"/>
        <v>2.0792089865113795E-3</v>
      </c>
      <c r="AL14" s="1">
        <f t="shared" si="15"/>
        <v>18.752935047534493</v>
      </c>
    </row>
    <row r="15" spans="1:38" x14ac:dyDescent="0.25">
      <c r="A15">
        <v>38</v>
      </c>
      <c r="B15">
        <v>-4</v>
      </c>
      <c r="C15" s="1">
        <v>-83.605263157894697</v>
      </c>
      <c r="D15" s="1">
        <v>9.8126613905943092</v>
      </c>
      <c r="E15" s="1">
        <v>6</v>
      </c>
      <c r="F15" s="1">
        <v>-83.60526315789474</v>
      </c>
      <c r="G15" s="1"/>
      <c r="H15" s="1"/>
      <c r="I15" s="1"/>
      <c r="J15" s="1"/>
      <c r="K15" s="1"/>
      <c r="L15" s="1"/>
      <c r="M15" s="1">
        <f t="shared" si="16"/>
        <v>2.1767743074212165</v>
      </c>
      <c r="N15" s="1">
        <f t="shared" si="17"/>
        <v>2.1826828003358734</v>
      </c>
      <c r="O15" s="1"/>
      <c r="P15" s="1"/>
      <c r="Q15" s="1"/>
      <c r="R15" s="1"/>
      <c r="S15" s="1"/>
      <c r="T15" s="1">
        <f t="shared" si="0"/>
        <v>-78.167006049341438</v>
      </c>
      <c r="U15" s="1">
        <f t="shared" si="10"/>
        <v>-77.914330257274912</v>
      </c>
      <c r="V15" s="1">
        <f t="shared" si="1"/>
        <v>-79.107160752115178</v>
      </c>
      <c r="W15" s="1">
        <f t="shared" si="2"/>
        <v>-78.970513851318543</v>
      </c>
      <c r="X15" s="1"/>
      <c r="Y15" s="1">
        <f t="shared" si="3"/>
        <v>1.7643712516615087</v>
      </c>
      <c r="Z15" s="1">
        <f t="shared" si="4"/>
        <v>1.3171317172078125</v>
      </c>
      <c r="AA15" s="1">
        <f t="shared" si="11"/>
        <v>5.1458702782888706</v>
      </c>
      <c r="AB15" s="1">
        <f t="shared" si="5"/>
        <v>4.8569424132980066</v>
      </c>
      <c r="AC15" s="1"/>
      <c r="AE15" s="1">
        <f t="shared" si="6"/>
        <v>8.6465999084476761E-2</v>
      </c>
      <c r="AF15" s="1">
        <f t="shared" si="12"/>
        <v>2.6320110419879628</v>
      </c>
      <c r="AG15" s="1">
        <f t="shared" si="7"/>
        <v>0.17316888626045338</v>
      </c>
      <c r="AH15" s="1">
        <f t="shared" si="13"/>
        <v>2.4454680914559912</v>
      </c>
      <c r="AI15" s="1">
        <f t="shared" si="8"/>
        <v>0.41744997609761375</v>
      </c>
      <c r="AJ15" s="1">
        <f t="shared" si="14"/>
        <v>2.6320110419879628</v>
      </c>
      <c r="AK15" s="1">
        <f t="shared" si="9"/>
        <v>0.40966135981638951</v>
      </c>
      <c r="AL15" s="1">
        <f t="shared" si="15"/>
        <v>2.4454680914559912</v>
      </c>
    </row>
    <row r="16" spans="1:38" x14ac:dyDescent="0.25">
      <c r="A16">
        <v>32</v>
      </c>
      <c r="B16">
        <v>-4</v>
      </c>
      <c r="C16" s="1">
        <v>-84.34375</v>
      </c>
      <c r="D16" s="1">
        <v>2.2267574527690699</v>
      </c>
      <c r="E16" s="1">
        <v>6.5</v>
      </c>
      <c r="F16" s="1">
        <v>-84.407407407407405</v>
      </c>
      <c r="G16" s="1"/>
      <c r="H16" s="1"/>
      <c r="I16" s="1"/>
      <c r="J16" s="1"/>
      <c r="K16" s="1"/>
      <c r="L16" s="1"/>
      <c r="M16" s="1">
        <f t="shared" si="16"/>
        <v>2.1745347384050464</v>
      </c>
      <c r="N16" s="1">
        <f t="shared" si="17"/>
        <v>2.1880213440814935</v>
      </c>
      <c r="O16" s="1"/>
      <c r="P16" s="1"/>
      <c r="Q16" s="1"/>
      <c r="R16" s="1"/>
      <c r="S16" s="1"/>
      <c r="T16" s="1">
        <f t="shared" si="0"/>
        <v>-78.75399034930372</v>
      </c>
      <c r="U16" s="1">
        <f t="shared" si="10"/>
        <v>-78.490764526061582</v>
      </c>
      <c r="V16" s="1">
        <f t="shared" si="1"/>
        <v>-79.654375302004368</v>
      </c>
      <c r="W16" s="1">
        <f t="shared" si="2"/>
        <v>-79.513203809604278</v>
      </c>
      <c r="X16" s="1"/>
      <c r="Y16" s="1">
        <f t="shared" si="3"/>
        <v>23.534847863374186</v>
      </c>
      <c r="Z16" s="1">
        <f t="shared" si="4"/>
        <v>26.158096255023242</v>
      </c>
      <c r="AA16" s="1">
        <f t="shared" si="11"/>
        <v>15.609514849821682</v>
      </c>
      <c r="AB16" s="1">
        <f t="shared" si="5"/>
        <v>16.744949709931362</v>
      </c>
      <c r="AC16" s="1"/>
      <c r="AE16" s="1">
        <f t="shared" si="6"/>
        <v>8.5809909775561896E-2</v>
      </c>
      <c r="AF16" s="1">
        <f t="shared" si="12"/>
        <v>26.462856338864476</v>
      </c>
      <c r="AG16" s="1">
        <f t="shared" si="7"/>
        <v>2.5695644465529285E-2</v>
      </c>
      <c r="AH16" s="1">
        <f t="shared" si="13"/>
        <v>27.823485945662227</v>
      </c>
      <c r="AI16" s="1">
        <f t="shared" si="8"/>
        <v>1.4240084177108498</v>
      </c>
      <c r="AJ16" s="1">
        <f t="shared" si="14"/>
        <v>26.462856338864476</v>
      </c>
      <c r="AK16" s="1">
        <f t="shared" si="9"/>
        <v>1.3988689255419178</v>
      </c>
      <c r="AL16" s="1">
        <f t="shared" si="15"/>
        <v>27.823485945662227</v>
      </c>
    </row>
    <row r="17" spans="1:38" x14ac:dyDescent="0.25">
      <c r="A17">
        <v>36</v>
      </c>
      <c r="B17">
        <v>-4</v>
      </c>
      <c r="C17" s="1">
        <v>-74.6666666666666</v>
      </c>
      <c r="D17" s="1">
        <v>9.8167287862352595</v>
      </c>
      <c r="E17" s="1">
        <v>7</v>
      </c>
      <c r="F17" s="1">
        <v>-73.892857142857139</v>
      </c>
      <c r="G17" s="1"/>
      <c r="H17" s="1"/>
      <c r="I17" s="1"/>
      <c r="J17" s="1"/>
      <c r="K17" s="1"/>
      <c r="L17" s="1"/>
      <c r="M17" s="1">
        <f t="shared" si="16"/>
        <v>0.94663572996395073</v>
      </c>
      <c r="N17" s="1">
        <f t="shared" si="17"/>
        <v>0.86051169726556753</v>
      </c>
      <c r="O17" s="1"/>
      <c r="P17" s="1"/>
      <c r="Q17" s="1"/>
      <c r="R17" s="1"/>
      <c r="S17" s="1"/>
      <c r="T17" s="1">
        <f t="shared" si="0"/>
        <v>-79.293963561501428</v>
      </c>
      <c r="U17" s="1">
        <f t="shared" si="10"/>
        <v>-79.021032650366749</v>
      </c>
      <c r="V17" s="1">
        <f t="shared" si="1"/>
        <v>-80.157763890564539</v>
      </c>
      <c r="W17" s="1">
        <f t="shared" si="2"/>
        <v>-80.012430177365403</v>
      </c>
      <c r="X17" s="1"/>
      <c r="Y17" s="1">
        <f t="shared" si="3"/>
        <v>25.500343074444089</v>
      </c>
      <c r="Z17" s="1">
        <f t="shared" si="4"/>
        <v>29.013033023284784</v>
      </c>
      <c r="AA17" s="1">
        <f t="shared" si="11"/>
        <v>17.52247970838663</v>
      </c>
      <c r="AB17" s="1">
        <f t="shared" si="5"/>
        <v>19.315824852587671</v>
      </c>
      <c r="AC17" s="1"/>
      <c r="AE17" s="1">
        <f t="shared" si="6"/>
        <v>0.69373323396886888</v>
      </c>
      <c r="AF17" s="1">
        <f t="shared" si="12"/>
        <v>34.606076182010142</v>
      </c>
      <c r="AG17" s="1">
        <f t="shared" si="7"/>
        <v>0.47688241494935135</v>
      </c>
      <c r="AH17" s="1">
        <f t="shared" si="13"/>
        <v>36.929217892940315</v>
      </c>
      <c r="AI17" s="1">
        <f t="shared" si="8"/>
        <v>2.878814056102672</v>
      </c>
      <c r="AJ17" s="1">
        <f t="shared" si="14"/>
        <v>34.606076182010142</v>
      </c>
      <c r="AK17" s="1">
        <f t="shared" si="9"/>
        <v>2.8290037773273631</v>
      </c>
      <c r="AL17" s="1">
        <f t="shared" si="15"/>
        <v>36.929217892940315</v>
      </c>
    </row>
    <row r="18" spans="1:38" x14ac:dyDescent="0.25">
      <c r="A18">
        <v>126</v>
      </c>
      <c r="B18">
        <v>-4</v>
      </c>
      <c r="C18" s="1">
        <v>-85.753968253968196</v>
      </c>
      <c r="D18" s="1">
        <v>11.871111170538301</v>
      </c>
      <c r="E18" s="1">
        <v>7.5</v>
      </c>
      <c r="F18" s="1">
        <v>-83.822916666666671</v>
      </c>
      <c r="G18" s="1"/>
      <c r="H18" s="1"/>
      <c r="I18" s="1"/>
      <c r="J18" s="1"/>
      <c r="K18" s="1"/>
      <c r="L18" s="1"/>
      <c r="M18" s="1">
        <f t="shared" si="16"/>
        <v>2.1812531745857462</v>
      </c>
      <c r="N18" s="1">
        <f t="shared" si="17"/>
        <v>1.9658311630455634</v>
      </c>
      <c r="O18" s="1"/>
      <c r="P18" s="1"/>
      <c r="Q18" s="1"/>
      <c r="R18" s="1"/>
      <c r="S18" s="1"/>
      <c r="T18" s="1">
        <f t="shared" si="0"/>
        <v>-79.793900669282877</v>
      </c>
      <c r="U18" s="1">
        <f t="shared" si="10"/>
        <v>-79.511984250233795</v>
      </c>
      <c r="V18" s="1">
        <f t="shared" si="1"/>
        <v>-80.623828927440513</v>
      </c>
      <c r="W18" s="1">
        <f t="shared" si="2"/>
        <v>-80.474641599689363</v>
      </c>
      <c r="X18" s="1"/>
      <c r="Y18" s="1">
        <f t="shared" si="3"/>
        <v>26.288528517584524</v>
      </c>
      <c r="Z18" s="1">
        <f t="shared" si="4"/>
        <v>31.574589448855143</v>
      </c>
      <c r="AA18" s="1">
        <f t="shared" si="11"/>
        <v>35.487782201188956</v>
      </c>
      <c r="AB18" s="1">
        <f t="shared" si="5"/>
        <v>43.319886636198255</v>
      </c>
      <c r="AC18" s="1"/>
      <c r="AE18" s="1">
        <f t="shared" si="6"/>
        <v>1.7764720767655833</v>
      </c>
      <c r="AF18" s="1">
        <f t="shared" si="12"/>
        <v>14.397398485604823</v>
      </c>
      <c r="AG18" s="1">
        <f t="shared" si="7"/>
        <v>1.3959855747044423</v>
      </c>
      <c r="AH18" s="1">
        <f t="shared" si="13"/>
        <v>19.692371621319225</v>
      </c>
      <c r="AI18" s="1">
        <f t="shared" si="8"/>
        <v>4.6775821342994579</v>
      </c>
      <c r="AJ18" s="1">
        <f t="shared" si="14"/>
        <v>14.397398485604823</v>
      </c>
      <c r="AK18" s="1">
        <f t="shared" si="9"/>
        <v>4.597489363566134</v>
      </c>
      <c r="AL18" s="1">
        <f t="shared" si="15"/>
        <v>19.692371621319225</v>
      </c>
    </row>
    <row r="19" spans="1:38" x14ac:dyDescent="0.25">
      <c r="A19">
        <v>113</v>
      </c>
      <c r="B19">
        <v>-4</v>
      </c>
      <c r="C19" s="1">
        <v>-91.203539823008796</v>
      </c>
      <c r="D19" s="1">
        <v>7.2467102126545004</v>
      </c>
      <c r="E19" s="1">
        <v>8</v>
      </c>
      <c r="F19" s="1">
        <v>-91.464646464646464</v>
      </c>
      <c r="G19" s="1"/>
      <c r="H19" s="1"/>
      <c r="I19" s="1"/>
      <c r="J19" s="1"/>
      <c r="K19" s="1"/>
      <c r="L19" s="1"/>
      <c r="M19" s="1">
        <f t="shared" si="16"/>
        <v>2.7169909432913566</v>
      </c>
      <c r="N19" s="1">
        <f t="shared" si="17"/>
        <v>2.750994603785335</v>
      </c>
      <c r="O19" s="1"/>
      <c r="P19" s="1"/>
      <c r="Q19" s="1"/>
      <c r="R19" s="1"/>
      <c r="S19" s="1"/>
      <c r="T19" s="1">
        <f t="shared" si="0"/>
        <v>-80.259330981654358</v>
      </c>
      <c r="U19" s="1">
        <f t="shared" si="10"/>
        <v>-79.969049254868921</v>
      </c>
      <c r="V19" s="1">
        <f t="shared" si="1"/>
        <v>-81.057725096223066</v>
      </c>
      <c r="W19" s="1">
        <f t="shared" si="2"/>
        <v>-80.904950139154593</v>
      </c>
      <c r="X19" s="1"/>
      <c r="Y19" s="1">
        <f t="shared" si="3"/>
        <v>30.191038754300454</v>
      </c>
      <c r="Z19" s="1">
        <f t="shared" si="4"/>
        <v>14.852294027716693</v>
      </c>
      <c r="AA19" s="1">
        <f t="shared" si="11"/>
        <v>22.054699796667947</v>
      </c>
      <c r="AB19" s="1">
        <f t="shared" si="5"/>
        <v>8.5145286556808966</v>
      </c>
      <c r="AC19" s="1"/>
      <c r="AE19" s="1">
        <f t="shared" si="6"/>
        <v>3.2337890837553256</v>
      </c>
      <c r="AF19" s="1">
        <f t="shared" si="12"/>
        <v>53.18655362816741</v>
      </c>
      <c r="AG19" s="1">
        <f t="shared" si="7"/>
        <v>2.68495535921465</v>
      </c>
      <c r="AH19" s="1">
        <f t="shared" si="13"/>
        <v>30.167015251166465</v>
      </c>
      <c r="AI19" s="1">
        <f t="shared" si="8"/>
        <v>6.7426848707812477</v>
      </c>
      <c r="AJ19" s="1">
        <f t="shared" si="14"/>
        <v>53.18655362816741</v>
      </c>
      <c r="AK19" s="1">
        <f t="shared" si="9"/>
        <v>6.6279690165222886</v>
      </c>
      <c r="AL19" s="1">
        <f t="shared" si="15"/>
        <v>30.167015251166465</v>
      </c>
    </row>
    <row r="20" spans="1:38" x14ac:dyDescent="0.25">
      <c r="A20">
        <v>63</v>
      </c>
      <c r="B20">
        <v>-4</v>
      </c>
      <c r="C20" s="1">
        <v>-82.1111111111111</v>
      </c>
      <c r="D20" s="1">
        <v>9.3643825334976594</v>
      </c>
      <c r="E20" s="1">
        <v>8.5</v>
      </c>
      <c r="F20" s="1">
        <v>-81.431818181818187</v>
      </c>
      <c r="G20" s="1"/>
      <c r="H20" s="1"/>
      <c r="I20" s="1"/>
      <c r="J20" s="1"/>
      <c r="K20" s="1"/>
      <c r="L20" s="1"/>
      <c r="M20" s="1">
        <f t="shared" si="16"/>
        <v>1.6617312190597879</v>
      </c>
      <c r="N20" s="1">
        <f t="shared" si="17"/>
        <v>1.5935901579863867</v>
      </c>
      <c r="O20" s="1"/>
      <c r="P20" s="1"/>
      <c r="Q20" s="1"/>
      <c r="R20" s="1"/>
      <c r="S20" s="1"/>
      <c r="T20" s="1">
        <f t="shared" si="0"/>
        <v>-80.694711962408775</v>
      </c>
      <c r="U20" s="1">
        <f t="shared" si="10"/>
        <v>-80.396605012835408</v>
      </c>
      <c r="V20" s="1">
        <f t="shared" si="1"/>
        <v>-81.463607855658296</v>
      </c>
      <c r="W20" s="1">
        <f t="shared" si="2"/>
        <v>-81.307476895490666</v>
      </c>
      <c r="X20" s="1"/>
      <c r="Y20" s="1">
        <f t="shared" si="3"/>
        <v>110.43546300372323</v>
      </c>
      <c r="Z20" s="1">
        <f t="shared" si="4"/>
        <v>122.50154157900778</v>
      </c>
      <c r="AA20" s="1">
        <f t="shared" si="11"/>
        <v>94.86627472861619</v>
      </c>
      <c r="AB20" s="1">
        <f t="shared" si="5"/>
        <v>103.16809365658457</v>
      </c>
      <c r="AC20" s="1"/>
      <c r="AE20" s="1">
        <f t="shared" si="6"/>
        <v>4.9892142062281071</v>
      </c>
      <c r="AF20" s="1">
        <f t="shared" si="12"/>
        <v>162.37086686958418</v>
      </c>
      <c r="AG20" s="1">
        <f t="shared" si="7"/>
        <v>4.2689307684753226</v>
      </c>
      <c r="AH20" s="1">
        <f t="shared" si="13"/>
        <v>172.50669869082216</v>
      </c>
      <c r="AI20" s="1">
        <f t="shared" si="8"/>
        <v>9.0153112578893477</v>
      </c>
      <c r="AJ20" s="1">
        <f t="shared" si="14"/>
        <v>162.37086686958418</v>
      </c>
      <c r="AK20" s="1">
        <f t="shared" si="9"/>
        <v>8.8625943734538541</v>
      </c>
      <c r="AL20" s="1">
        <f t="shared" si="15"/>
        <v>172.50669869082216</v>
      </c>
    </row>
    <row r="21" spans="1:38" x14ac:dyDescent="0.25">
      <c r="A21">
        <v>65</v>
      </c>
      <c r="B21">
        <v>-4</v>
      </c>
      <c r="C21" s="1">
        <v>-82.230769230769198</v>
      </c>
      <c r="D21" s="1">
        <v>2.3938033329747501</v>
      </c>
      <c r="E21" s="1">
        <v>9</v>
      </c>
      <c r="F21" s="1">
        <v>-82.359375</v>
      </c>
      <c r="G21" s="1"/>
      <c r="H21" s="1"/>
      <c r="I21" s="1"/>
      <c r="J21" s="1"/>
      <c r="K21" s="1"/>
      <c r="L21" s="1"/>
      <c r="M21" s="1">
        <f t="shared" si="16"/>
        <v>1.6310426762739221</v>
      </c>
      <c r="N21" s="1">
        <f t="shared" si="17"/>
        <v>1.6493381073617246</v>
      </c>
      <c r="O21" s="1"/>
      <c r="P21" s="1"/>
      <c r="Q21" s="1"/>
      <c r="R21" s="1"/>
      <c r="S21" s="1"/>
      <c r="T21" s="1">
        <f t="shared" si="0"/>
        <v>-81.103689528660141</v>
      </c>
      <c r="U21" s="1">
        <f t="shared" si="10"/>
        <v>-80.798231912170536</v>
      </c>
      <c r="V21" s="1">
        <f t="shared" si="1"/>
        <v>-81.844876102262845</v>
      </c>
      <c r="W21" s="1">
        <f t="shared" si="2"/>
        <v>-81.685592661760751</v>
      </c>
      <c r="X21" s="1"/>
      <c r="Y21" s="1">
        <f t="shared" si="3"/>
        <v>1.0148982447879951</v>
      </c>
      <c r="Z21" s="1">
        <f t="shared" si="4"/>
        <v>0.40143156108602601</v>
      </c>
      <c r="AA21" s="1">
        <f t="shared" si="11"/>
        <v>7.0881079936430669E-2</v>
      </c>
      <c r="AB21" s="1">
        <f t="shared" si="5"/>
        <v>6.4401486670118746E-2</v>
      </c>
      <c r="AC21" s="1"/>
      <c r="AE21" s="1">
        <f t="shared" si="6"/>
        <v>6.9835063445092196</v>
      </c>
      <c r="AF21" s="1">
        <f t="shared" si="12"/>
        <v>13.322894548535841</v>
      </c>
      <c r="AG21" s="1">
        <f t="shared" si="7"/>
        <v>6.0898690130541056</v>
      </c>
      <c r="AH21" s="1">
        <f t="shared" si="13"/>
        <v>9.6183858782018721</v>
      </c>
      <c r="AI21" s="1">
        <f t="shared" si="8"/>
        <v>11.450231285289533</v>
      </c>
      <c r="AJ21" s="1">
        <f t="shared" si="14"/>
        <v>13.322894548535841</v>
      </c>
      <c r="AK21" s="1">
        <f t="shared" si="9"/>
        <v>11.256875481748649</v>
      </c>
      <c r="AL21" s="1">
        <f t="shared" si="15"/>
        <v>9.6183858782018721</v>
      </c>
    </row>
    <row r="22" spans="1:38" x14ac:dyDescent="0.25">
      <c r="A22">
        <v>93</v>
      </c>
      <c r="B22">
        <v>-4</v>
      </c>
      <c r="C22" s="1">
        <v>-80.655913978494596</v>
      </c>
      <c r="D22" s="1">
        <v>1.78296892190996</v>
      </c>
      <c r="E22" s="1">
        <v>9.5</v>
      </c>
      <c r="F22" s="1">
        <v>-80.696629213483149</v>
      </c>
      <c r="G22" s="1"/>
      <c r="H22" s="1"/>
      <c r="I22" s="1"/>
      <c r="J22" s="1"/>
      <c r="K22" s="1"/>
      <c r="L22" s="1"/>
      <c r="M22" s="1">
        <f t="shared" si="16"/>
        <v>1.4307977465364732</v>
      </c>
      <c r="N22" s="1">
        <f t="shared" si="17"/>
        <v>1.4396644902679114</v>
      </c>
      <c r="O22" s="1"/>
      <c r="P22" s="1"/>
      <c r="Q22" s="1"/>
      <c r="R22" s="1"/>
      <c r="S22" s="1"/>
      <c r="T22" s="1">
        <f t="shared" si="0"/>
        <v>-81.489283834779386</v>
      </c>
      <c r="U22" s="1">
        <f t="shared" si="10"/>
        <v>-81.176895825175421</v>
      </c>
      <c r="V22" s="1">
        <f t="shared" si="1"/>
        <v>-82.204345366903212</v>
      </c>
      <c r="W22" s="1">
        <f t="shared" si="2"/>
        <v>-82.042089688881433</v>
      </c>
      <c r="X22" s="1"/>
      <c r="Y22" s="1">
        <f t="shared" si="3"/>
        <v>0.54980059246616897</v>
      </c>
      <c r="Z22" s="1">
        <f t="shared" si="4"/>
        <v>1.3982569988938165</v>
      </c>
      <c r="AA22" s="1">
        <f t="shared" si="11"/>
        <v>6.9822058160816922E-4</v>
      </c>
      <c r="AB22" s="1">
        <f t="shared" si="5"/>
        <v>0.1006699686516061</v>
      </c>
      <c r="AC22" s="1"/>
      <c r="AE22" s="1">
        <f t="shared" si="6"/>
        <v>9.1701573766784179</v>
      </c>
      <c r="AF22" s="1">
        <f t="shared" si="12"/>
        <v>14.210729822047293</v>
      </c>
      <c r="AG22" s="1">
        <f t="shared" si="7"/>
        <v>8.1021632292308556</v>
      </c>
      <c r="AH22" s="1">
        <f t="shared" si="13"/>
        <v>16.232108409094486</v>
      </c>
      <c r="AI22" s="1">
        <f t="shared" si="8"/>
        <v>14.012207320399247</v>
      </c>
      <c r="AJ22" s="1">
        <f t="shared" si="14"/>
        <v>14.210729822047293</v>
      </c>
      <c r="AK22" s="1">
        <f t="shared" si="9"/>
        <v>13.776151033221268</v>
      </c>
      <c r="AL22" s="1">
        <f t="shared" si="15"/>
        <v>16.232108409094486</v>
      </c>
    </row>
    <row r="23" spans="1:38" x14ac:dyDescent="0.25">
      <c r="A23">
        <v>72</v>
      </c>
      <c r="B23">
        <v>-4</v>
      </c>
      <c r="C23" s="1">
        <v>-78.5</v>
      </c>
      <c r="D23" s="1">
        <v>2.3412172936320599</v>
      </c>
      <c r="E23" s="1">
        <v>10</v>
      </c>
      <c r="F23" s="1">
        <v>-78.464788732394368</v>
      </c>
      <c r="G23" s="1"/>
      <c r="H23" s="1"/>
      <c r="I23" s="1"/>
      <c r="J23" s="1"/>
      <c r="K23" s="1"/>
      <c r="L23" s="1"/>
      <c r="M23" s="1">
        <f t="shared" si="16"/>
        <v>1.18333333333334</v>
      </c>
      <c r="N23" s="1">
        <f t="shared" si="17"/>
        <v>1.1844099077221955</v>
      </c>
      <c r="O23" s="1"/>
      <c r="P23" s="1"/>
      <c r="Q23" s="1"/>
      <c r="R23" s="1"/>
      <c r="S23" s="1"/>
      <c r="T23" s="1">
        <f t="shared" si="0"/>
        <v>-81.854024758624561</v>
      </c>
      <c r="U23" s="1">
        <f t="shared" si="10"/>
        <v>-81.535081159513624</v>
      </c>
      <c r="V23" s="1">
        <f t="shared" si="1"/>
        <v>-82.544374121472856</v>
      </c>
      <c r="W23" s="1">
        <f t="shared" si="2"/>
        <v>-82.379306947945011</v>
      </c>
      <c r="X23" s="1"/>
      <c r="Y23" s="1">
        <f t="shared" si="3"/>
        <v>1.4354694414636351</v>
      </c>
      <c r="Z23" s="1">
        <f t="shared" si="4"/>
        <v>0.70300166580228962</v>
      </c>
      <c r="AA23" s="1">
        <f t="shared" si="11"/>
        <v>3.5662817116174725</v>
      </c>
      <c r="AB23" s="1">
        <f t="shared" si="5"/>
        <v>2.8314043580537045</v>
      </c>
      <c r="AC23" s="1"/>
      <c r="AE23" s="1">
        <f t="shared" si="6"/>
        <v>11.512229778349631</v>
      </c>
      <c r="AF23" s="1">
        <f t="shared" si="12"/>
        <v>4.8173968761292203</v>
      </c>
      <c r="AG23" s="1">
        <f t="shared" si="7"/>
        <v>10.269558860516304</v>
      </c>
      <c r="AH23" s="1">
        <f t="shared" si="13"/>
        <v>5.5987287515055311</v>
      </c>
      <c r="AI23" s="1">
        <f t="shared" si="8"/>
        <v>16.673478193754736</v>
      </c>
      <c r="AJ23" s="1">
        <f t="shared" si="14"/>
        <v>4.8173968761292203</v>
      </c>
      <c r="AK23" s="1">
        <f t="shared" si="9"/>
        <v>16.393113703927991</v>
      </c>
      <c r="AL23" s="1">
        <f t="shared" si="15"/>
        <v>5.5987287515055311</v>
      </c>
    </row>
    <row r="24" spans="1:38" x14ac:dyDescent="0.25">
      <c r="A24">
        <v>89</v>
      </c>
      <c r="B24">
        <v>-4</v>
      </c>
      <c r="C24" s="1">
        <v>-87.438202247191001</v>
      </c>
      <c r="D24" s="1">
        <v>9.0456085316503199</v>
      </c>
      <c r="E24" s="1">
        <v>10.5</v>
      </c>
      <c r="F24" s="1">
        <v>-87</v>
      </c>
      <c r="G24" s="1"/>
      <c r="H24" s="1"/>
      <c r="I24" s="1"/>
      <c r="J24" s="1"/>
      <c r="K24" s="1"/>
      <c r="L24" s="1"/>
      <c r="M24" s="1">
        <f t="shared" si="16"/>
        <v>2.0340533923967237</v>
      </c>
      <c r="N24" s="1">
        <f t="shared" si="17"/>
        <v>1.9956447216386148</v>
      </c>
      <c r="O24" s="1"/>
      <c r="P24" s="1"/>
      <c r="Q24" s="1"/>
      <c r="R24" s="1"/>
      <c r="S24" s="1"/>
      <c r="T24" s="1">
        <f t="shared" si="0"/>
        <v>-82.200052594759413</v>
      </c>
      <c r="U24" s="1">
        <f t="shared" si="10"/>
        <v>-81.874889741642733</v>
      </c>
      <c r="V24" s="1">
        <f t="shared" si="1"/>
        <v>-82.866957649876994</v>
      </c>
      <c r="W24" s="1">
        <f t="shared" si="2"/>
        <v>-82.699223225040996</v>
      </c>
      <c r="X24" s="1"/>
      <c r="Y24" s="1">
        <f t="shared" si="3"/>
        <v>13.690389203985863</v>
      </c>
      <c r="Z24" s="1">
        <f t="shared" si="4"/>
        <v>11.628788893276717</v>
      </c>
      <c r="AA24" s="1">
        <f t="shared" si="11"/>
        <v>19.070319115819199</v>
      </c>
      <c r="AB24" s="1">
        <f t="shared" si="5"/>
        <v>17.930435472515505</v>
      </c>
      <c r="AC24" s="1"/>
      <c r="AE24" s="1">
        <f t="shared" si="6"/>
        <v>13.980087580784097</v>
      </c>
      <c r="AF24" s="1">
        <f t="shared" si="12"/>
        <v>1.516552282477323E-3</v>
      </c>
      <c r="AG24" s="1">
        <f t="shared" si="7"/>
        <v>12.562940257505325</v>
      </c>
      <c r="AH24" s="1">
        <f t="shared" si="13"/>
        <v>1.8042619069353158E-2</v>
      </c>
      <c r="AI24" s="1">
        <f t="shared" si="8"/>
        <v>19.411959974687765</v>
      </c>
      <c r="AJ24" s="1">
        <f t="shared" si="14"/>
        <v>1.516552282477323E-3</v>
      </c>
      <c r="AK24" s="1">
        <f t="shared" si="9"/>
        <v>19.086040427420947</v>
      </c>
      <c r="AL24" s="1">
        <f t="shared" si="15"/>
        <v>1.8042619069353158E-2</v>
      </c>
    </row>
    <row r="25" spans="1:38" x14ac:dyDescent="0.25">
      <c r="A25">
        <v>62</v>
      </c>
      <c r="B25">
        <v>-4</v>
      </c>
      <c r="C25" s="1">
        <v>-84.548387096774107</v>
      </c>
      <c r="D25" s="1">
        <v>3.1651295599317901</v>
      </c>
      <c r="E25" s="1">
        <v>11</v>
      </c>
      <c r="F25" s="1">
        <v>-84.660714285714292</v>
      </c>
      <c r="G25" s="1"/>
      <c r="H25" s="1"/>
      <c r="I25" s="1"/>
      <c r="J25" s="1"/>
      <c r="K25" s="1"/>
      <c r="L25" s="1"/>
      <c r="M25" s="1">
        <f t="shared" si="16"/>
        <v>1.7170967959498031</v>
      </c>
      <c r="N25" s="1">
        <f t="shared" si="17"/>
        <v>1.7322979974456942</v>
      </c>
      <c r="O25" s="1"/>
      <c r="P25" s="1"/>
      <c r="Q25" s="1"/>
      <c r="R25" s="1"/>
      <c r="S25" s="1"/>
      <c r="T25" s="1">
        <f t="shared" si="0"/>
        <v>-82.529194154758542</v>
      </c>
      <c r="U25" s="1">
        <f t="shared" si="10"/>
        <v>-82.198115549347634</v>
      </c>
      <c r="V25" s="1">
        <f t="shared" si="1"/>
        <v>-83.173798992339343</v>
      </c>
      <c r="W25" s="1">
        <f t="shared" si="2"/>
        <v>-83.003527478966532</v>
      </c>
      <c r="X25" s="1"/>
      <c r="Y25" s="1">
        <f t="shared" si="3"/>
        <v>24.098360451567363</v>
      </c>
      <c r="Z25" s="1">
        <f t="shared" si="4"/>
        <v>23.058094277416977</v>
      </c>
      <c r="AA25" s="1">
        <f t="shared" si="11"/>
        <v>18.185135119989411</v>
      </c>
      <c r="AB25" s="1">
        <f t="shared" si="5"/>
        <v>15.971792611375601</v>
      </c>
      <c r="AC25" s="1"/>
      <c r="AE25" s="1">
        <f t="shared" si="6"/>
        <v>16.549739391104243</v>
      </c>
      <c r="AF25" s="1">
        <f t="shared" si="12"/>
        <v>80.589135644279608</v>
      </c>
      <c r="AG25" s="1">
        <f t="shared" si="7"/>
        <v>14.958713688212532</v>
      </c>
      <c r="AH25" s="1">
        <f t="shared" si="13"/>
        <v>75.160821237848353</v>
      </c>
      <c r="AI25" s="1">
        <f t="shared" si="8"/>
        <v>22.209936485327372</v>
      </c>
      <c r="AJ25" s="1">
        <f t="shared" si="14"/>
        <v>80.589135644279608</v>
      </c>
      <c r="AK25" s="1">
        <f t="shared" si="9"/>
        <v>21.837504373544828</v>
      </c>
      <c r="AL25" s="1">
        <f t="shared" si="15"/>
        <v>75.160821237848353</v>
      </c>
    </row>
    <row r="26" spans="1:38" x14ac:dyDescent="0.25">
      <c r="A26">
        <v>64</v>
      </c>
      <c r="B26">
        <v>-4</v>
      </c>
      <c r="C26" s="1">
        <v>-81.796875</v>
      </c>
      <c r="D26" s="1">
        <v>3.51979176274246</v>
      </c>
      <c r="E26" s="1">
        <v>11.5</v>
      </c>
      <c r="F26" s="1">
        <v>-81.5</v>
      </c>
      <c r="G26" s="1"/>
      <c r="H26" s="1"/>
      <c r="I26" s="1"/>
      <c r="J26" s="1"/>
      <c r="K26" s="1"/>
      <c r="L26" s="1"/>
      <c r="M26" s="1">
        <f t="shared" si="16"/>
        <v>1.4264390628238994</v>
      </c>
      <c r="N26" s="1">
        <f t="shared" si="17"/>
        <v>1.4027850136724307</v>
      </c>
      <c r="O26" s="1"/>
      <c r="P26" s="1"/>
      <c r="Q26" s="1"/>
      <c r="R26" s="1"/>
      <c r="S26" s="1"/>
      <c r="T26" s="1">
        <f t="shared" si="0"/>
        <v>-82.843021147922158</v>
      </c>
      <c r="U26" s="1">
        <f t="shared" si="10"/>
        <v>-82.506302043162577</v>
      </c>
      <c r="V26" s="1">
        <f t="shared" si="1"/>
        <v>-83.466363370667949</v>
      </c>
      <c r="W26" s="1">
        <f t="shared" si="2"/>
        <v>-83.293672816482101</v>
      </c>
      <c r="X26" s="1"/>
      <c r="Y26" s="1">
        <f t="shared" si="3"/>
        <v>2.908273019503707</v>
      </c>
      <c r="Z26" s="1">
        <f t="shared" si="4"/>
        <v>4.6414921108567073</v>
      </c>
      <c r="AA26" s="1">
        <f t="shared" si="11"/>
        <v>1.1707753438566537</v>
      </c>
      <c r="AB26" s="1">
        <f t="shared" si="5"/>
        <v>1.8688023786005081</v>
      </c>
      <c r="AC26" s="1"/>
      <c r="AE26" s="1">
        <f t="shared" si="6"/>
        <v>19.20160923482911</v>
      </c>
      <c r="AF26" s="1">
        <f t="shared" si="12"/>
        <v>37.05558693075497</v>
      </c>
      <c r="AG26" s="1">
        <f t="shared" si="7"/>
        <v>17.437607362944281</v>
      </c>
      <c r="AH26" s="1">
        <f t="shared" si="13"/>
        <v>40.072044425344934</v>
      </c>
      <c r="AI26" s="1">
        <f t="shared" si="8"/>
        <v>25.05309122590625</v>
      </c>
      <c r="AJ26" s="1">
        <f t="shared" si="14"/>
        <v>37.05558693075497</v>
      </c>
      <c r="AK26" s="1">
        <f t="shared" si="9"/>
        <v>24.633422739403677</v>
      </c>
      <c r="AL26" s="1">
        <f t="shared" si="15"/>
        <v>40.072044425344934</v>
      </c>
    </row>
    <row r="27" spans="1:38" x14ac:dyDescent="0.25">
      <c r="A27">
        <v>81</v>
      </c>
      <c r="B27">
        <v>-4</v>
      </c>
      <c r="C27" s="1">
        <v>-79.765432098765402</v>
      </c>
      <c r="D27" s="1">
        <v>2.1682637732334</v>
      </c>
      <c r="E27" s="1">
        <v>12</v>
      </c>
      <c r="F27" s="1">
        <v>-79.828947368421055</v>
      </c>
      <c r="G27" s="1"/>
      <c r="H27" s="1"/>
      <c r="I27" s="1"/>
      <c r="J27" s="1"/>
      <c r="K27" s="1"/>
      <c r="L27" s="1"/>
      <c r="M27" s="1">
        <f t="shared" si="16"/>
        <v>1.2137688159492668</v>
      </c>
      <c r="N27" s="1">
        <f t="shared" si="17"/>
        <v>1.2239146817666022</v>
      </c>
      <c r="O27" s="1"/>
      <c r="P27" s="1"/>
      <c r="Q27" s="1"/>
      <c r="R27" s="1"/>
      <c r="S27" s="1"/>
      <c r="T27" s="1">
        <f t="shared" si="0"/>
        <v>-83.142895573973831</v>
      </c>
      <c r="U27" s="1">
        <f t="shared" si="10"/>
        <v>-82.800786743213365</v>
      </c>
      <c r="V27" s="1">
        <f t="shared" si="1"/>
        <v>-83.745920505476633</v>
      </c>
      <c r="W27" s="1">
        <f t="shared" si="2"/>
        <v>-83.570918459637113</v>
      </c>
      <c r="X27" s="1"/>
      <c r="Y27" s="1">
        <f t="shared" si="3"/>
        <v>1.8117713855608424</v>
      </c>
      <c r="Z27" s="1">
        <f t="shared" si="4"/>
        <v>1.692046151319633</v>
      </c>
      <c r="AA27" s="1">
        <f t="shared" si="11"/>
        <v>3.7987783824186634</v>
      </c>
      <c r="AB27" s="1">
        <f t="shared" si="5"/>
        <v>4.2887032664657534</v>
      </c>
      <c r="AC27" s="1"/>
      <c r="AE27" s="1">
        <f t="shared" si="6"/>
        <v>21.919611835659307</v>
      </c>
      <c r="AF27" s="1">
        <f t="shared" si="12"/>
        <v>11.127681303696345</v>
      </c>
      <c r="AG27" s="1">
        <f t="shared" si="7"/>
        <v>19.983768300388736</v>
      </c>
      <c r="AH27" s="1">
        <f t="shared" si="13"/>
        <v>10.045946311177103</v>
      </c>
      <c r="AI27" s="1">
        <f t="shared" si="8"/>
        <v>27.929781597523032</v>
      </c>
      <c r="AJ27" s="1">
        <f t="shared" si="14"/>
        <v>11.127681303696345</v>
      </c>
      <c r="AK27" s="1">
        <f t="shared" si="9"/>
        <v>27.462342864657881</v>
      </c>
      <c r="AL27" s="1">
        <f t="shared" si="15"/>
        <v>10.045946311177103</v>
      </c>
    </row>
    <row r="28" spans="1:38" x14ac:dyDescent="0.25">
      <c r="A28">
        <v>76</v>
      </c>
      <c r="B28">
        <v>-4</v>
      </c>
      <c r="C28" s="1">
        <v>-84.052631578947299</v>
      </c>
      <c r="D28" s="1">
        <v>4.6716889580560004</v>
      </c>
      <c r="E28" s="1">
        <v>12.5</v>
      </c>
      <c r="F28" s="1">
        <v>-84.109589041095887</v>
      </c>
      <c r="G28" s="1"/>
      <c r="H28" s="1"/>
      <c r="I28" s="1"/>
      <c r="J28" s="1"/>
      <c r="K28" s="1"/>
      <c r="L28" s="1"/>
      <c r="M28" s="1">
        <f t="shared" si="16"/>
        <v>1.584994640043732</v>
      </c>
      <c r="N28" s="1">
        <f t="shared" si="17"/>
        <v>1.5943786799760962</v>
      </c>
      <c r="O28" s="1"/>
      <c r="P28" s="1"/>
      <c r="Q28" s="1"/>
      <c r="R28" s="1"/>
      <c r="S28" s="1"/>
      <c r="T28" s="1">
        <f t="shared" si="0"/>
        <v>-83.43000544788444</v>
      </c>
      <c r="U28" s="1">
        <f t="shared" si="10"/>
        <v>-83.082736311949247</v>
      </c>
      <c r="V28" s="1">
        <f t="shared" si="1"/>
        <v>-84.01357792055714</v>
      </c>
      <c r="W28" s="1">
        <f t="shared" si="2"/>
        <v>-83.836362774767821</v>
      </c>
      <c r="X28" s="1"/>
      <c r="Y28" s="1">
        <f t="shared" si="3"/>
        <v>13.429097831073525</v>
      </c>
      <c r="Z28" s="1">
        <f t="shared" si="4"/>
        <v>10.587142489026311</v>
      </c>
      <c r="AA28" s="1">
        <f t="shared" si="11"/>
        <v>18.046742923206601</v>
      </c>
      <c r="AB28" s="1">
        <f t="shared" si="5"/>
        <v>16.059378239025417</v>
      </c>
      <c r="AC28" s="1"/>
      <c r="AE28" s="1">
        <f t="shared" si="6"/>
        <v>24.690448044027125</v>
      </c>
      <c r="AF28" s="1">
        <f t="shared" si="12"/>
        <v>1.7013942319280806</v>
      </c>
      <c r="AG28" s="1">
        <f t="shared" si="7"/>
        <v>22.584073918523707</v>
      </c>
      <c r="AH28" s="1">
        <f t="shared" si="13"/>
        <v>2.2454466639776989</v>
      </c>
      <c r="AI28" s="1">
        <f t="shared" si="8"/>
        <v>30.830487865093758</v>
      </c>
      <c r="AJ28" s="1">
        <f t="shared" si="14"/>
        <v>1.7013942319280806</v>
      </c>
      <c r="AK28" s="1">
        <f t="shared" si="9"/>
        <v>30.314900222063468</v>
      </c>
      <c r="AL28" s="1">
        <f t="shared" si="15"/>
        <v>2.2454466639776989</v>
      </c>
    </row>
    <row r="29" spans="1:38" x14ac:dyDescent="0.25">
      <c r="A29">
        <v>41</v>
      </c>
      <c r="B29">
        <v>-4</v>
      </c>
      <c r="C29" s="1">
        <v>-82.219512195121894</v>
      </c>
      <c r="D29" s="1">
        <v>1.98037803691875</v>
      </c>
      <c r="E29" s="1">
        <v>13</v>
      </c>
      <c r="F29" s="1">
        <v>-82.128205128205124</v>
      </c>
      <c r="G29" s="1"/>
      <c r="H29" s="1"/>
      <c r="I29" s="1"/>
      <c r="J29" s="1"/>
      <c r="K29" s="1"/>
      <c r="L29" s="1"/>
      <c r="M29" s="1">
        <f t="shared" si="16"/>
        <v>1.3961971671402593</v>
      </c>
      <c r="N29" s="1">
        <f t="shared" si="17"/>
        <v>1.3921278349494699</v>
      </c>
      <c r="O29" s="1"/>
      <c r="P29" s="1"/>
      <c r="Q29" s="1"/>
      <c r="R29" s="1"/>
      <c r="S29" s="1"/>
      <c r="T29" s="1">
        <f t="shared" si="0"/>
        <v>-83.705393227110051</v>
      </c>
      <c r="U29" s="1">
        <f t="shared" si="10"/>
        <v>-83.353174470450071</v>
      </c>
      <c r="V29" s="1">
        <f t="shared" si="1"/>
        <v>-84.270307444095693</v>
      </c>
      <c r="W29" s="1">
        <f t="shared" si="2"/>
        <v>-84.090969554591311</v>
      </c>
      <c r="X29" s="1"/>
      <c r="Y29" s="1">
        <f t="shared" si="3"/>
        <v>0.12057447298664854</v>
      </c>
      <c r="Z29" s="1">
        <f t="shared" si="4"/>
        <v>0.57216300268529463</v>
      </c>
      <c r="AA29" s="1">
        <f t="shared" si="11"/>
        <v>4.7382782268101657E-2</v>
      </c>
      <c r="AB29" s="1">
        <f t="shared" si="5"/>
        <v>3.4668527769410058E-4</v>
      </c>
      <c r="AC29" s="1"/>
      <c r="AE29" s="1">
        <f t="shared" si="6"/>
        <v>27.503061794151726</v>
      </c>
      <c r="AF29" s="1">
        <f t="shared" si="12"/>
        <v>31.265705558818077</v>
      </c>
      <c r="AG29" s="1">
        <f t="shared" si="7"/>
        <v>25.22760122538536</v>
      </c>
      <c r="AH29" s="1">
        <f t="shared" si="13"/>
        <v>33.398264097824871</v>
      </c>
      <c r="AI29" s="1">
        <f t="shared" si="8"/>
        <v>33.747389981353507</v>
      </c>
      <c r="AJ29" s="1">
        <f t="shared" si="14"/>
        <v>31.265705558818077</v>
      </c>
      <c r="AK29" s="1">
        <f t="shared" si="9"/>
        <v>33.183402173021506</v>
      </c>
      <c r="AL29" s="1">
        <f t="shared" si="15"/>
        <v>33.398264097824871</v>
      </c>
    </row>
    <row r="30" spans="1:38" x14ac:dyDescent="0.25">
      <c r="A30">
        <v>46</v>
      </c>
      <c r="B30">
        <v>-4</v>
      </c>
      <c r="C30" s="1">
        <v>-81.847826086956502</v>
      </c>
      <c r="D30" s="1">
        <v>0.86338198139693301</v>
      </c>
      <c r="E30" s="1">
        <v>13.5</v>
      </c>
      <c r="F30" s="1">
        <v>-82</v>
      </c>
      <c r="G30" s="1"/>
      <c r="H30" s="1"/>
      <c r="I30" s="1"/>
      <c r="J30" s="1"/>
      <c r="K30" s="1"/>
      <c r="L30" s="1"/>
      <c r="M30" s="1">
        <f t="shared" si="16"/>
        <v>1.3430687327428077</v>
      </c>
      <c r="N30" s="1">
        <f t="shared" si="17"/>
        <v>1.3605990348589265</v>
      </c>
      <c r="O30" s="1"/>
      <c r="P30" s="1"/>
      <c r="Q30" s="1"/>
      <c r="R30" s="1"/>
      <c r="S30" s="1"/>
      <c r="T30" s="1">
        <f t="shared" si="0"/>
        <v>-83.969978660082148</v>
      </c>
      <c r="U30" s="1">
        <f t="shared" si="10"/>
        <v>-83.6130044362544</v>
      </c>
      <c r="V30" s="1">
        <f t="shared" si="1"/>
        <v>-84.51696650911731</v>
      </c>
      <c r="W30" s="1">
        <f t="shared" si="2"/>
        <v>-84.33558914252896</v>
      </c>
      <c r="X30" s="1"/>
      <c r="Y30" s="1">
        <f t="shared" si="3"/>
        <v>3.0641328449504504</v>
      </c>
      <c r="Z30" s="1">
        <f t="shared" si="4"/>
        <v>2.2046289851836076</v>
      </c>
      <c r="AA30" s="1">
        <f t="shared" si="11"/>
        <v>5.2782963248961492</v>
      </c>
      <c r="AB30" s="1">
        <f t="shared" si="5"/>
        <v>4.8725441866924113</v>
      </c>
      <c r="AC30" s="1"/>
      <c r="AE30" s="1">
        <f t="shared" si="6"/>
        <v>30.348217154351659</v>
      </c>
      <c r="AF30" s="1">
        <f t="shared" si="12"/>
        <v>14.125984974410809</v>
      </c>
      <c r="AG30" s="1">
        <f t="shared" si="7"/>
        <v>27.905213220537174</v>
      </c>
      <c r="AH30" s="1">
        <f t="shared" si="13"/>
        <v>14.422823125764889</v>
      </c>
      <c r="AI30" s="1">
        <f t="shared" si="8"/>
        <v>36.674039210287738</v>
      </c>
      <c r="AJ30" s="1">
        <f t="shared" si="14"/>
        <v>14.125984974410809</v>
      </c>
      <c r="AK30" s="1">
        <f t="shared" si="9"/>
        <v>36.061504968714161</v>
      </c>
      <c r="AL30" s="1">
        <f t="shared" si="15"/>
        <v>14.422823125764889</v>
      </c>
    </row>
    <row r="31" spans="1:38" x14ac:dyDescent="0.25">
      <c r="A31">
        <v>71</v>
      </c>
      <c r="B31">
        <v>-4</v>
      </c>
      <c r="C31" s="1">
        <v>-81.014084507042199</v>
      </c>
      <c r="D31" s="1">
        <v>1.0769008223293699</v>
      </c>
      <c r="E31" s="1">
        <v>14</v>
      </c>
      <c r="F31" s="1">
        <v>-81</v>
      </c>
      <c r="G31" s="1"/>
      <c r="H31" s="1"/>
      <c r="I31" s="1"/>
      <c r="J31" s="1"/>
      <c r="K31" s="1"/>
      <c r="L31" s="1"/>
      <c r="M31" s="1">
        <f t="shared" si="16"/>
        <v>1.2518163236348463</v>
      </c>
      <c r="N31" s="1">
        <f t="shared" si="17"/>
        <v>1.2545989537999933</v>
      </c>
      <c r="O31" s="1"/>
      <c r="P31" s="1"/>
      <c r="Q31" s="1"/>
      <c r="R31" s="1"/>
      <c r="S31" s="1"/>
      <c r="T31" s="1">
        <f t="shared" si="0"/>
        <v>-84.224577320255051</v>
      </c>
      <c r="U31" s="1">
        <f t="shared" si="10"/>
        <v>-83.86302712428926</v>
      </c>
      <c r="V31" s="1">
        <f t="shared" si="1"/>
        <v>-84.754315431802056</v>
      </c>
      <c r="W31" s="1">
        <f t="shared" si="2"/>
        <v>-84.570975568158588</v>
      </c>
      <c r="X31" s="1"/>
      <c r="Y31" s="1">
        <f t="shared" si="3"/>
        <v>5.6489464249861738</v>
      </c>
      <c r="Z31" s="1">
        <f t="shared" si="4"/>
        <v>3.4708700658375116</v>
      </c>
      <c r="AA31" s="1">
        <f t="shared" si="11"/>
        <v>8.4476803117007346</v>
      </c>
      <c r="AB31" s="1">
        <f t="shared" si="5"/>
        <v>6.6099153720683717</v>
      </c>
      <c r="AC31" s="1"/>
      <c r="AE31" s="1">
        <f t="shared" si="6"/>
        <v>33.218165746952501</v>
      </c>
      <c r="AF31" s="1">
        <f t="shared" si="12"/>
        <v>11.470204416438566</v>
      </c>
      <c r="AG31" s="1">
        <f t="shared" si="7"/>
        <v>30.609233526154185</v>
      </c>
      <c r="AH31" s="1">
        <f t="shared" si="13"/>
        <v>13.465480395419943</v>
      </c>
      <c r="AI31" s="1">
        <f t="shared" si="8"/>
        <v>39.605100886848071</v>
      </c>
      <c r="AJ31" s="1">
        <f t="shared" si="14"/>
        <v>11.470204416438566</v>
      </c>
      <c r="AK31" s="1">
        <f t="shared" si="9"/>
        <v>38.943960721715392</v>
      </c>
      <c r="AL31" s="1">
        <f t="shared" si="15"/>
        <v>13.465480395419943</v>
      </c>
    </row>
    <row r="32" spans="1:38" x14ac:dyDescent="0.25">
      <c r="A32">
        <v>69</v>
      </c>
      <c r="B32">
        <v>-4</v>
      </c>
      <c r="C32" s="1">
        <v>-89.202898550724598</v>
      </c>
      <c r="D32" s="1">
        <v>8.3545266960957001</v>
      </c>
      <c r="E32" s="1">
        <v>14.5</v>
      </c>
      <c r="F32" s="1">
        <v>-89.075757575757578</v>
      </c>
      <c r="G32" s="1"/>
      <c r="H32" s="1"/>
      <c r="I32" s="1"/>
      <c r="J32" s="1"/>
      <c r="K32" s="1"/>
      <c r="L32" s="1"/>
      <c r="M32" s="1">
        <f t="shared" si="16"/>
        <v>1.9404901668281314</v>
      </c>
      <c r="N32" s="1">
        <f t="shared" si="17"/>
        <v>1.9335015152278945</v>
      </c>
      <c r="O32" s="1"/>
      <c r="P32" s="1"/>
      <c r="Q32" s="1"/>
      <c r="R32" s="1"/>
      <c r="S32" s="1"/>
      <c r="T32" s="1">
        <f t="shared" si="0"/>
        <v>-84.469915767863597</v>
      </c>
      <c r="U32" s="1">
        <f t="shared" si="10"/>
        <v>-84.103956036121446</v>
      </c>
      <c r="V32" s="1">
        <f t="shared" si="1"/>
        <v>-84.983031545993271</v>
      </c>
      <c r="W32" s="1">
        <f t="shared" si="2"/>
        <v>-84.797800564852921</v>
      </c>
      <c r="X32" s="1"/>
      <c r="Y32" s="1">
        <f t="shared" si="3"/>
        <v>11.942769703270415</v>
      </c>
      <c r="Z32" s="1">
        <f t="shared" si="4"/>
        <v>9.634543074174756</v>
      </c>
      <c r="AA32" s="1">
        <f t="shared" si="11"/>
        <v>15.752540597998481</v>
      </c>
      <c r="AB32" s="1">
        <f t="shared" si="5"/>
        <v>14.423289130397162</v>
      </c>
      <c r="AC32" s="1"/>
      <c r="AE32" s="1">
        <f t="shared" si="6"/>
        <v>36.106382925802038</v>
      </c>
      <c r="AF32" s="1">
        <f t="shared" si="12"/>
        <v>6.5179491261182534</v>
      </c>
      <c r="AG32" s="1">
        <f t="shared" si="7"/>
        <v>33.333188169944023</v>
      </c>
      <c r="AH32" s="1">
        <f t="shared" si="13"/>
        <v>7.1264122269342627</v>
      </c>
      <c r="AI32" s="1">
        <f t="shared" si="8"/>
        <v>42.536151146815627</v>
      </c>
      <c r="AJ32" s="1">
        <f t="shared" si="14"/>
        <v>6.5179491261182534</v>
      </c>
      <c r="AK32" s="1">
        <f t="shared" si="9"/>
        <v>41.826417463394591</v>
      </c>
      <c r="AL32" s="1">
        <f t="shared" si="15"/>
        <v>7.1264122269342627</v>
      </c>
    </row>
    <row r="33" spans="1:38" x14ac:dyDescent="0.25">
      <c r="A33" s="3" t="s">
        <v>18</v>
      </c>
      <c r="B33" s="4"/>
      <c r="C33" s="4">
        <f>AVERAGE(C2:C32)</f>
        <v>-78.461057063766617</v>
      </c>
      <c r="D33" s="4"/>
      <c r="E33" s="4"/>
      <c r="F33" s="5">
        <f>AVERAGE(F2:F32)</f>
        <v>-78.330465915757159</v>
      </c>
      <c r="G33" s="1"/>
      <c r="H33" s="1"/>
      <c r="I33" s="1"/>
      <c r="J33" s="1"/>
      <c r="K33" s="1"/>
      <c r="M33" s="1" t="s">
        <v>19</v>
      </c>
      <c r="N33" s="1" t="s">
        <v>20</v>
      </c>
      <c r="O33" s="1" t="s">
        <v>21</v>
      </c>
      <c r="P33" s="1" t="s">
        <v>22</v>
      </c>
      <c r="Q33" s="1"/>
      <c r="R33" s="1"/>
      <c r="S33" s="1"/>
      <c r="T33" s="1">
        <f t="shared" si="0"/>
        <v>-84.706644049920612</v>
      </c>
      <c r="U33" s="1">
        <f t="shared" si="10"/>
        <v>-84.336429535289028</v>
      </c>
      <c r="V33" s="1">
        <f t="shared" si="1"/>
        <v>-85.203720856286921</v>
      </c>
      <c r="W33" s="1">
        <f t="shared" si="2"/>
        <v>-85.016665126516386</v>
      </c>
      <c r="X33" s="1"/>
      <c r="Y33" s="1">
        <f t="shared" si="3"/>
        <v>20.216304536000095</v>
      </c>
      <c r="Z33" s="1">
        <f t="shared" si="4"/>
        <v>22.461230275171463</v>
      </c>
      <c r="AA33" s="1">
        <f t="shared" si="11"/>
        <v>15.993422231687852</v>
      </c>
      <c r="AB33" s="1">
        <f t="shared" si="5"/>
        <v>16.476231511486855</v>
      </c>
      <c r="AC33" s="1"/>
      <c r="AE33" s="1">
        <f t="shared" si="6"/>
        <v>39.007356801616147</v>
      </c>
      <c r="AF33" s="1">
        <f t="shared" si="12"/>
        <v>115.38715853093164</v>
      </c>
      <c r="AG33" s="1">
        <f t="shared" si="7"/>
        <v>36.071598999140349</v>
      </c>
      <c r="AH33" s="1">
        <f t="shared" si="13"/>
        <v>115.46129285847455</v>
      </c>
      <c r="AI33" s="1">
        <f t="shared" si="8"/>
        <v>45.463515018964287</v>
      </c>
      <c r="AJ33" s="1">
        <f t="shared" si="14"/>
        <v>115.38715853093164</v>
      </c>
      <c r="AK33" s="1">
        <f t="shared" si="9"/>
        <v>44.705259885957311</v>
      </c>
      <c r="AL33" s="1">
        <f t="shared" si="15"/>
        <v>115.46129285847455</v>
      </c>
    </row>
    <row r="34" spans="1:38" x14ac:dyDescent="0.25">
      <c r="L34" s="6" t="s">
        <v>23</v>
      </c>
      <c r="M34" s="7">
        <f>AVERAGE(M2:M32)</f>
        <v>1.5533385928092813</v>
      </c>
      <c r="N34" s="7">
        <f>AVERAGE(N2:N32)</f>
        <v>1.5254200086470324</v>
      </c>
      <c r="O34" s="7">
        <f>6.289*$H$7/10</f>
        <v>1.4480957649876998</v>
      </c>
      <c r="P34" s="8">
        <f>6.237*$H$7/10</f>
        <v>1.4361223225040998</v>
      </c>
      <c r="X34" s="9" t="s">
        <v>25</v>
      </c>
      <c r="Y34" s="7">
        <f>AVERAGE(Y3:Y33)</f>
        <v>15.50005638690485</v>
      </c>
      <c r="Z34" s="7">
        <f>AVERAGE(Z3:Z33)</f>
        <v>15.787710539452325</v>
      </c>
      <c r="AA34" s="7">
        <f>AVERAGE(AA3:AA33)</f>
        <v>14.308683367533479</v>
      </c>
      <c r="AB34" s="5">
        <f>AVERAGE(AB3:AB33)</f>
        <v>14.429062734081914</v>
      </c>
      <c r="AD34" t="s">
        <v>27</v>
      </c>
      <c r="AE34" s="1">
        <f t="shared" ref="AE34:AL34" si="18">SUM(AE3:AE33)</f>
        <v>1500.9481488753684</v>
      </c>
      <c r="AF34" s="1">
        <f t="shared" si="18"/>
        <v>1721.8158584110502</v>
      </c>
      <c r="AG34" s="1">
        <f t="shared" si="18"/>
        <v>1455.6341390810887</v>
      </c>
      <c r="AH34" s="1">
        <f t="shared" si="18"/>
        <v>1704.5577227046695</v>
      </c>
      <c r="AI34" s="1">
        <f t="shared" si="18"/>
        <v>1278.2200117068444</v>
      </c>
      <c r="AJ34" s="1">
        <f t="shared" si="18"/>
        <v>1721.8158584110502</v>
      </c>
      <c r="AK34" s="1">
        <f t="shared" si="18"/>
        <v>1257.1697177244243</v>
      </c>
      <c r="AL34" s="1">
        <f t="shared" si="18"/>
        <v>1704.5577227046695</v>
      </c>
    </row>
    <row r="35" spans="1:38" x14ac:dyDescent="0.25">
      <c r="L35" t="s">
        <v>24</v>
      </c>
      <c r="M35" s="1">
        <f>AVERAGE(M7:M32)</f>
        <v>1.7217665088322889</v>
      </c>
      <c r="N35" s="1">
        <f>AVERAGE(,N7:N32)</f>
        <v>1.6433239782914402</v>
      </c>
      <c r="AD35" s="3" t="s">
        <v>28</v>
      </c>
      <c r="AE35" s="4">
        <f>AE34/AF34</f>
        <v>0.87172396603461066</v>
      </c>
      <c r="AF35" s="4"/>
      <c r="AG35" s="4">
        <f>AG34/AH34</f>
        <v>0.85396588199512147</v>
      </c>
      <c r="AH35" s="4"/>
      <c r="AI35" s="4">
        <f>AI34/AJ34</f>
        <v>0.74236742881810192</v>
      </c>
      <c r="AJ35" s="4"/>
      <c r="AK35" s="5">
        <f>AK34/AL34</f>
        <v>0.73753425946153228</v>
      </c>
    </row>
    <row r="36" spans="1:38" x14ac:dyDescent="0.25">
      <c r="L36" t="s">
        <v>29</v>
      </c>
      <c r="M36" t="s">
        <v>10</v>
      </c>
      <c r="N36" t="s">
        <v>6</v>
      </c>
      <c r="AE36" s="1" t="s">
        <v>10</v>
      </c>
      <c r="AG36" s="1" t="s">
        <v>11</v>
      </c>
      <c r="AI36" t="s">
        <v>16</v>
      </c>
      <c r="AK36" t="s">
        <v>12</v>
      </c>
    </row>
    <row r="37" spans="1:38" x14ac:dyDescent="0.25">
      <c r="M37" s="8">
        <f>6.957*$H$7/10</f>
        <v>1.6019084492000999</v>
      </c>
      <c r="N37">
        <v>68.064999999999998</v>
      </c>
    </row>
    <row r="38" spans="1:38" x14ac:dyDescent="0.25">
      <c r="L38" t="s">
        <v>30</v>
      </c>
      <c r="M38" t="s">
        <v>10</v>
      </c>
      <c r="N38" t="s">
        <v>6</v>
      </c>
    </row>
    <row r="39" spans="1:38" x14ac:dyDescent="0.25">
      <c r="M39" s="8">
        <f>7.671*$H$7/10</f>
        <v>1.7663130248403001</v>
      </c>
      <c r="N39">
        <v>68.298000000000002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moc-4stat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2015-12-20T03:15:27Z</dcterms:created>
  <dcterms:modified xsi:type="dcterms:W3CDTF">2015-12-23T10:21:05Z</dcterms:modified>
</cp:coreProperties>
</file>