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/>
  </bookViews>
  <sheets>
    <sheet name="moc-30stat" sheetId="1" r:id="rId1"/>
  </sheets>
  <calcPr calcId="152511"/>
</workbook>
</file>

<file path=xl/calcChain.xml><?xml version="1.0" encoding="utf-8"?>
<calcChain xmlns="http://schemas.openxmlformats.org/spreadsheetml/2006/main">
  <c r="AK10" i="1" l="1"/>
  <c r="AF10" i="1"/>
  <c r="AL10" i="1"/>
  <c r="AJ10" i="1"/>
  <c r="AI10" i="1"/>
  <c r="AH10" i="1"/>
  <c r="AL9" i="1"/>
  <c r="AK9" i="1"/>
  <c r="AJ9" i="1"/>
  <c r="AI9" i="1"/>
  <c r="AH9" i="1"/>
  <c r="AF9" i="1"/>
  <c r="AL8" i="1"/>
  <c r="AK8" i="1"/>
  <c r="AJ8" i="1"/>
  <c r="AI8" i="1"/>
  <c r="AH8" i="1"/>
  <c r="AF8" i="1"/>
  <c r="AL7" i="1"/>
  <c r="AK7" i="1"/>
  <c r="AJ7" i="1"/>
  <c r="AI7" i="1"/>
  <c r="AH7" i="1"/>
  <c r="AF7" i="1"/>
  <c r="AL6" i="1"/>
  <c r="AK6" i="1"/>
  <c r="AJ6" i="1"/>
  <c r="AI6" i="1"/>
  <c r="AH6" i="1"/>
  <c r="AF6" i="1"/>
  <c r="AL5" i="1"/>
  <c r="AK5" i="1"/>
  <c r="AJ5" i="1"/>
  <c r="AI5" i="1"/>
  <c r="AH5" i="1"/>
  <c r="AF5" i="1"/>
  <c r="AL4" i="1"/>
  <c r="AK4" i="1"/>
  <c r="AJ4" i="1"/>
  <c r="AI4" i="1"/>
  <c r="AH4" i="1"/>
  <c r="AF4" i="1"/>
  <c r="AL3" i="1"/>
  <c r="AK3" i="1"/>
  <c r="AJ3" i="1"/>
  <c r="AI3" i="1"/>
  <c r="AH3" i="1"/>
  <c r="AF3" i="1"/>
  <c r="AB11" i="1"/>
  <c r="AA11" i="1"/>
  <c r="F10" i="1"/>
  <c r="C10" i="1"/>
  <c r="P10" i="1" l="1"/>
  <c r="W7" i="1" s="1"/>
  <c r="AB7" i="1" s="1"/>
  <c r="N7" i="1"/>
  <c r="N2" i="1"/>
  <c r="O10" i="1"/>
  <c r="V4" i="1" s="1"/>
  <c r="AA4" i="1" s="1"/>
  <c r="M2" i="1"/>
  <c r="N9" i="1"/>
  <c r="M9" i="1"/>
  <c r="N8" i="1"/>
  <c r="M8" i="1"/>
  <c r="M7" i="1"/>
  <c r="N6" i="1"/>
  <c r="M6" i="1"/>
  <c r="N4" i="1"/>
  <c r="M4" i="1"/>
  <c r="N3" i="1"/>
  <c r="M3" i="1"/>
  <c r="W4" i="1" l="1"/>
  <c r="AB4" i="1" s="1"/>
  <c r="V5" i="1"/>
  <c r="AA5" i="1" s="1"/>
  <c r="V7" i="1"/>
  <c r="AA7" i="1" s="1"/>
  <c r="V10" i="1"/>
  <c r="AA10" i="1" s="1"/>
  <c r="V9" i="1"/>
  <c r="AA9" i="1" s="1"/>
  <c r="W9" i="1"/>
  <c r="AB9" i="1" s="1"/>
  <c r="W10" i="1"/>
  <c r="AB10" i="1" s="1"/>
  <c r="W5" i="1"/>
  <c r="AB5" i="1" s="1"/>
  <c r="V3" i="1"/>
  <c r="AA3" i="1" s="1"/>
  <c r="V6" i="1"/>
  <c r="AA6" i="1" s="1"/>
  <c r="V8" i="1"/>
  <c r="AA8" i="1" s="1"/>
  <c r="W3" i="1"/>
  <c r="AB3" i="1" s="1"/>
  <c r="W6" i="1"/>
  <c r="AB6" i="1" s="1"/>
  <c r="W8" i="1"/>
  <c r="AB8" i="1" s="1"/>
  <c r="AE7" i="1" l="1"/>
  <c r="Y7" i="1"/>
  <c r="AE9" i="1"/>
  <c r="Y9" i="1"/>
  <c r="N11" i="1"/>
  <c r="AG6" i="1"/>
  <c r="U6" i="1"/>
  <c r="Z6" i="1"/>
  <c r="AI11" i="1"/>
  <c r="AI12" i="1"/>
  <c r="T9" i="1"/>
  <c r="T7" i="1"/>
  <c r="M11" i="1"/>
  <c r="Z5" i="1"/>
  <c r="U5" i="1"/>
  <c r="AG5" i="1"/>
  <c r="Z7" i="1"/>
  <c r="U7" i="1"/>
  <c r="AG7" i="1"/>
  <c r="Z9" i="1"/>
  <c r="U9" i="1"/>
  <c r="AG9" i="1"/>
  <c r="Z11" i="1"/>
  <c r="Z4" i="1"/>
  <c r="U4" i="1"/>
  <c r="AG4" i="1"/>
  <c r="Y6" i="1"/>
  <c r="T6" i="1"/>
  <c r="AE6" i="1"/>
  <c r="Z8" i="1"/>
  <c r="U8" i="1"/>
  <c r="AG8" i="1"/>
  <c r="AG10" i="1"/>
  <c r="U10" i="1"/>
  <c r="Z10" i="1"/>
  <c r="Y10" i="1"/>
  <c r="T10" i="1"/>
  <c r="AE10" i="1"/>
  <c r="AE5" i="1"/>
  <c r="T5" i="1"/>
  <c r="Y5" i="1"/>
  <c r="AL11" i="1"/>
  <c r="Z3" i="1"/>
  <c r="AK11" i="1"/>
  <c r="AK12" i="1"/>
  <c r="Y4" i="1"/>
  <c r="T4" i="1"/>
  <c r="AE4" i="1"/>
  <c r="Y8" i="1"/>
  <c r="T8" i="1"/>
  <c r="AE8" i="1"/>
  <c r="AF11" i="1"/>
  <c r="AH11" i="1"/>
  <c r="AE3" i="1"/>
  <c r="AE11" i="1"/>
  <c r="AE12" i="1"/>
  <c r="N10" i="1"/>
  <c r="U3" i="1"/>
  <c r="AG3" i="1"/>
  <c r="AG11" i="1"/>
  <c r="AG12" i="1"/>
  <c r="M10" i="1"/>
  <c r="T3" i="1"/>
  <c r="Y3" i="1"/>
  <c r="Y11" i="1"/>
  <c r="AJ11" i="1"/>
</calcChain>
</file>

<file path=xl/sharedStrings.xml><?xml version="1.0" encoding="utf-8"?>
<sst xmlns="http://schemas.openxmlformats.org/spreadsheetml/2006/main" count="38" uniqueCount="25">
  <si>
    <t>Odchylenie standardowe</t>
  </si>
  <si>
    <t>Dystans</t>
  </si>
  <si>
    <t>Liczba próbek</t>
  </si>
  <si>
    <t>Błąd średniokwadratowy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</si>
  <si>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</si>
  <si>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</si>
  <si>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</si>
  <si>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</si>
  <si>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</si>
  <si>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</si>
  <si>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</si>
  <si>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</si>
  <si>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</si>
  <si>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n wg excela po odsianiu</t>
  </si>
  <si>
    <t>RSSI ze wzoru</t>
  </si>
  <si>
    <t xml:space="preserve">n </t>
  </si>
  <si>
    <t>n wg excela</t>
  </si>
  <si>
    <t>Konwersja ln-&gt;log</t>
  </si>
  <si>
    <t>Średnie</t>
  </si>
  <si>
    <t>N</t>
  </si>
  <si>
    <t>d&gt;1</t>
  </si>
  <si>
    <t>Średnio</t>
  </si>
  <si>
    <t>Współczynniki determinacji R^2</t>
  </si>
  <si>
    <t>Suma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</si>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</sst>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'moc-30stat'!$D$1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'moc-30stat'!$E$2:$E$9</c:f>
              <c:numCache>
                <c:formatCode>0.00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cat>
          <c:val>
            <c:numRef>
              <c:f>'moc-30stat'!$D$2:$D$9</c:f>
              <c:numCache>
                <c:formatCode>0.00</c:formatCode>
                <c:ptCount val="8"/>
                <c:pt idx="0">
                  <c:v>0.63512813411044</c:v>
                </c:pt>
                <c:pt idx="1">
                  <c:v>5.5597870285641902</c:v>
                </c:pt>
                <c:pt idx="2">
                  <c:v>3.5680395779859402</c:v>
                </c:pt>
                <c:pt idx="3">
                  <c:v>1.87214608577146</c:v>
                </c:pt>
                <c:pt idx="4">
                  <c:v>0.83345097208883001</c:v>
                </c:pt>
                <c:pt idx="5">
                  <c:v>3.8743232470764899</c:v>
                </c:pt>
                <c:pt idx="6">
                  <c:v>3.23529411764705</c:v>
                </c:pt>
                <c:pt idx="7">
                  <c:v>0.57735026918962495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48560"/>
        <c:axId val="278450912"/>
      </c:barChart>
      <c:catAx>
        <c:axId val="278448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450912"/>
        <c:crosses val="autoZero"/>
        <c:auto val="1"/>
        <c:lblAlgn val="ctr"/>
        <c:lblOffset val="100"/>
        <c:noMultiLvlLbl val="0"/>
      </c:catAx>
      <c:valAx>
        <c:axId val="2784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4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'moc-30stat'!$A$1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'moc-30stat'!$E$2:$E$9</c:f>
              <c:numCache>
                <c:formatCode>0.00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cat>
          <c:val>
            <c:numRef>
              <c:f>'moc-30stat'!$A$2:$A$9</c:f>
              <c:numCache>
                <c:formatCode>General</c:formatCode>
                <c:ptCount val="8"/>
                <c:pt idx="0">
                  <c:v>121</c:v>
                </c:pt>
                <c:pt idx="1">
                  <c:v>29</c:v>
                </c:pt>
                <c:pt idx="2">
                  <c:v>26</c:v>
                </c:pt>
                <c:pt idx="3">
                  <c:v>30</c:v>
                </c:pt>
                <c:pt idx="4">
                  <c:v>17</c:v>
                </c:pt>
                <c:pt idx="5">
                  <c:v>17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74096"/>
        <c:axId val="221974488"/>
      </c:barChart>
      <c:catAx>
        <c:axId val="2219740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4488"/>
        <c:crosses val="autoZero"/>
        <c:auto val="1"/>
        <c:lblAlgn val="ctr"/>
        <c:lblOffset val="100"/>
        <c:noMultiLvlLbl val="0"/>
      </c:catAx>
      <c:valAx>
        <c:axId val="2219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'moc-30stat'!$C$1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233042072272612"/>
                  <c:y val="-0.59266535433070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'moc-30stat'!$E$2:$E$9</c:f>
              <c:numCache>
                <c:formatCode>0.00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'moc-30stat'!$C$2:$C$9</c:f>
              <c:numCache>
                <c:formatCode>0.00</c:formatCode>
                <c:ptCount val="8"/>
                <c:pt idx="0">
                  <c:v>-87.900826446280902</c:v>
                </c:pt>
                <c:pt idx="1">
                  <c:v>-93.413793103448199</c:v>
                </c:pt>
                <c:pt idx="2">
                  <c:v>-96.692307692307693</c:v>
                </c:pt>
                <c:pt idx="3">
                  <c:v>-95.066666666666606</c:v>
                </c:pt>
                <c:pt idx="4">
                  <c:v>-95.117647058823493</c:v>
                </c:pt>
                <c:pt idx="5">
                  <c:v>-98.764705882352899</c:v>
                </c:pt>
                <c:pt idx="6">
                  <c:v>-102</c:v>
                </c:pt>
                <c:pt idx="7">
                  <c:v>-102.333333333333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'moc-30stat'!$F$1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9788517152786465E-2"/>
                  <c:y val="-0.583623985272272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-4,7ln(x) - 95,373</a:t>
                    </a:r>
                    <a:br>
                      <a:rPr lang="en-US" baseline="0"/>
                    </a:br>
                    <a:r>
                      <a:rPr lang="en-US" baseline="0"/>
                      <a:t>R² = 0,8824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'moc-30stat'!$E$2:$E$9</c:f>
              <c:numCache>
                <c:formatCode>0.00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'moc-30stat'!$F$2:$F$9</c:f>
              <c:numCache>
                <c:formatCode>0.00</c:formatCode>
                <c:ptCount val="8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  <c:pt idx="6">
                  <c:v>-102</c:v>
                </c:pt>
                <c:pt idx="7">
                  <c:v>-102.33333333333333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'moc-30stat'!$T$2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'moc-30stat'!$E$2:$E$9</c:f>
              <c:numCache>
                <c:formatCode>0.00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'moc-30stat'!$T$3:$T$10</c:f>
              <c:numCache>
                <c:formatCode>0.00</c:formatCode>
                <c:ptCount val="8"/>
                <c:pt idx="0">
                  <c:v>-91.882637152272423</c:v>
                </c:pt>
                <c:pt idx="1">
                  <c:v>-93.233567885039548</c:v>
                </c:pt>
                <c:pt idx="2">
                  <c:v>-94.305861932409016</c:v>
                </c:pt>
                <c:pt idx="3">
                  <c:v>-95.066666666666606</c:v>
                </c:pt>
                <c:pt idx="4">
                  <c:v>-96.138960714036074</c:v>
                </c:pt>
                <c:pt idx="5">
                  <c:v>-96.899765448293664</c:v>
                </c:pt>
                <c:pt idx="6">
                  <c:v>-98.379726772258053</c:v>
                </c:pt>
                <c:pt idx="7">
                  <c:v>-99.044353543032585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'moc-30stat'!$U$2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'moc-30stat'!$E$2:$E$9</c:f>
              <c:numCache>
                <c:formatCode>0.00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'moc-30stat'!$U$3:$U$10</c:f>
              <c:numCache>
                <c:formatCode>0.00</c:formatCode>
                <c:ptCount val="8"/>
                <c:pt idx="0">
                  <c:v>-91.901029417185995</c:v>
                </c:pt>
                <c:pt idx="1">
                  <c:v>-93.170412129714947</c:v>
                </c:pt>
                <c:pt idx="2">
                  <c:v>-94.177977871957282</c:v>
                </c:pt>
                <c:pt idx="3">
                  <c:v>-94.892857142857139</c:v>
                </c:pt>
                <c:pt idx="4">
                  <c:v>-95.900422885099474</c:v>
                </c:pt>
                <c:pt idx="5">
                  <c:v>-96.615302155999331</c:v>
                </c:pt>
                <c:pt idx="6">
                  <c:v>-98.005926615333252</c:v>
                </c:pt>
                <c:pt idx="7">
                  <c:v>-98.630433640484014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75664"/>
        <c:axId val="221976056"/>
      </c:scatterChart>
      <c:valAx>
        <c:axId val="22197566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6056"/>
        <c:crosses val="autoZero"/>
        <c:crossBetween val="midCat"/>
      </c:valAx>
      <c:valAx>
        <c:axId val="221976056"/>
        <c:scaling>
          <c:orientation val="minMax"/>
          <c:max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178734</xdr:rowOff>
    </xdr:from>
    <xdr:to>
      <xdr:col>6</xdr:col>
      <xdr:colOff>581025</xdr:colOff>
      <xdr:row>28</xdr:row>
      <xdr:rowOff>64434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24</xdr:row>
      <xdr:rowOff>9525</xdr:rowOff>
    </xdr:from>
    <xdr:to>
      <xdr:col>6</xdr:col>
      <xdr:colOff>590550</xdr:colOff>
      <xdr:row>38</xdr:row>
      <xdr:rowOff>85725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784413</xdr:colOff>
      <xdr:row>15</xdr:row>
      <xdr:rowOff>24652</xdr:rowOff>
    </xdr:from>
    <xdr:to>
      <xdr:col>22</xdr:col>
      <xdr:colOff>381001</xdr:colOff>
      <xdr:row>49</xdr:row>
      <xdr:rowOff>123265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tabSelected="1" topLeftCell="S1" zoomScale="70" zoomScaleNormal="70" workbookViewId="0">
      <selection activeCell="AH35" sqref="AH35"/>
    </sheetView>
  </sheetViews>
  <sheetFormatPr defaultRowHeight="15" x14ac:dyDescent="0.25"/>
  <cols>
    <col min="6" max="6" width="15.5703125" customWidth="1"/>
    <col min="7" max="7" width="17.140625" customWidth="1"/>
    <col min="8" max="8" width="15.5703125" customWidth="1"/>
    <col min="9" max="9" width="13.28515625" customWidth="1"/>
    <col min="11" max="11" width="7.42578125" customWidth="1"/>
    <col min="12" max="12" width="8.140625" customWidth="1"/>
    <col min="13" max="13" width="6.85546875" customWidth="1"/>
  </cols>
  <sheetData>
    <row r="1" spans="1:38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M1" t="s">
        <v>11</v>
      </c>
      <c r="N1" t="s">
        <v>12</v>
      </c>
      <c r="T1" s="1" t="s">
        <v>14</v>
      </c>
      <c r="U1" s="1"/>
      <c r="Y1" s="1" t="s">
        <v>3</v>
      </c>
      <c r="Z1" s="1"/>
      <c r="AE1" t="s">
        <v>22</v>
      </c>
    </row>
    <row r="2" spans="1:38" x14ac:dyDescent="0.25">
      <c r="A2">
        <v>121</v>
      </c>
      <c r="B2">
        <v>-30</v>
      </c>
      <c r="C2" s="5">
        <v>-87.900826446280902</v>
      </c>
      <c r="D2" s="5">
        <v>0.63512813411044</v>
      </c>
      <c r="E2" s="5">
        <v>0.3</v>
      </c>
      <c r="F2" s="5">
        <v>-88</v>
      </c>
      <c r="G2" s="6">
        <v>-95.066666666666606</v>
      </c>
      <c r="H2" s="7">
        <v>-94.892857142857139</v>
      </c>
      <c r="I2" s="7">
        <v>-95.415999999999997</v>
      </c>
      <c r="J2" s="8">
        <v>-95.373000000000005</v>
      </c>
      <c r="M2" s="5">
        <f>-(C2-$G$2)/(10*LOG10(E2))</f>
        <v>1.3704592670990654</v>
      </c>
      <c r="N2" s="5">
        <f>-(F2-$H$2)/(10*LOG10(E2))</f>
        <v>1.3182515459031681</v>
      </c>
      <c r="O2" s="5"/>
      <c r="P2" s="5"/>
      <c r="Q2" s="5"/>
      <c r="R2" s="5"/>
      <c r="S2" s="5"/>
      <c r="T2" s="5" t="s">
        <v>15</v>
      </c>
      <c r="U2" s="5" t="s">
        <v>12</v>
      </c>
      <c r="V2" s="5" t="s">
        <v>16</v>
      </c>
      <c r="W2" s="5" t="s">
        <v>13</v>
      </c>
      <c r="X2" s="5"/>
      <c r="Y2" s="5" t="s">
        <v>11</v>
      </c>
      <c r="Z2" s="5" t="s">
        <v>12</v>
      </c>
      <c r="AA2" s="5" t="s">
        <v>16</v>
      </c>
      <c r="AB2" s="5" t="s">
        <v>13</v>
      </c>
      <c r="AE2" s="5" t="s">
        <v>11</v>
      </c>
      <c r="AG2" s="5" t="s">
        <v>12</v>
      </c>
      <c r="AI2" t="s">
        <v>16</v>
      </c>
      <c r="AK2" t="s">
        <v>13</v>
      </c>
    </row>
    <row r="3" spans="1:38" x14ac:dyDescent="0.25">
      <c r="A3">
        <v>29</v>
      </c>
      <c r="B3">
        <v>-30</v>
      </c>
      <c r="C3" s="5">
        <v>-93.413793103448199</v>
      </c>
      <c r="D3" s="5">
        <v>5.5597870285641902</v>
      </c>
      <c r="E3" s="5">
        <v>0.5</v>
      </c>
      <c r="F3" s="5">
        <v>-93.52</v>
      </c>
      <c r="M3" s="5">
        <f>-(C3-$G$2)/(10*LOG10(E3))</f>
        <v>0.54907271269518076</v>
      </c>
      <c r="N3" s="5">
        <f>-(F3-$H$2)/(10*LOG10(E3))</f>
        <v>0.45605327131239354</v>
      </c>
      <c r="O3" s="5"/>
      <c r="P3" s="5"/>
      <c r="Q3" s="5"/>
      <c r="R3" s="5"/>
      <c r="S3" s="5"/>
      <c r="T3" s="5">
        <f ca="1">-(10*$M$10*LOG10($E2)-$G$2)</f>
        <v>-91.882637152272423</v>
      </c>
      <c r="U3" s="5">
        <f ca="1">-(10*$N$10*LOG10($E2)-$H$2)</f>
        <v>-91.901029417185995</v>
      </c>
      <c r="V3" s="5">
        <f>-(10*$O$10*LOG10($E2)-$I$2)</f>
        <v>-89.679069587372084</v>
      </c>
      <c r="W3" s="5">
        <f>-(10*$P$10*LOG10($E2)-$J$2)</f>
        <v>-89.714327819653477</v>
      </c>
      <c r="X3" s="5"/>
      <c r="Y3" s="5">
        <f ca="1">ABS(T3-$C2)*ABS(T3-$C2)</f>
        <v>15.854816498348692</v>
      </c>
      <c r="Z3" s="5">
        <f ca="1">ABS(U3-$F2)*ABS(U3-$F2)</f>
        <v>15.218030513750508</v>
      </c>
      <c r="AA3" s="5">
        <f>ABS(V3-$C2)*ABS(V3-$C2)</f>
        <v>3.1621486688378306</v>
      </c>
      <c r="AB3" s="5">
        <f>ABS(W3-$F2)*ABS(W3-$F2)</f>
        <v>2.9389198732378428</v>
      </c>
      <c r="AE3" s="5">
        <f ca="1">POWER(T3-$C$33,2)</f>
        <v>448.37802165806636</v>
      </c>
      <c r="AF3" s="5">
        <f>POWER($C2-$C$33,2)</f>
        <v>7726.555289939196</v>
      </c>
      <c r="AG3" s="5">
        <f ca="1">POWER(U3-$F$33,2)</f>
        <v>401.86369172187648</v>
      </c>
      <c r="AH3" s="5">
        <f>POWER($F2-$F$33,2)</f>
        <v>7744</v>
      </c>
      <c r="AI3" s="5">
        <f>POWER(V3-$C$33,2)</f>
        <v>8042.3355220567246</v>
      </c>
      <c r="AJ3" s="5">
        <f>POWER($C2-$C$33,2)</f>
        <v>7726.555289939196</v>
      </c>
      <c r="AK3" s="5">
        <f>POWER(W3-$F$33,2)</f>
        <v>8048.6606161322497</v>
      </c>
      <c r="AL3" s="5">
        <f>POWER($F2-$F$33,2)</f>
        <v>7744</v>
      </c>
    </row>
    <row r="4" spans="1:38" x14ac:dyDescent="0.25">
      <c r="A4">
        <v>26</v>
      </c>
      <c r="B4">
        <v>-30</v>
      </c>
      <c r="C4" s="5">
        <v>-96.692307692307693</v>
      </c>
      <c r="D4" s="5">
        <v>3.5680395779859402</v>
      </c>
      <c r="E4" s="5">
        <v>0.75</v>
      </c>
      <c r="F4" s="5">
        <v>-96.692307692307693</v>
      </c>
      <c r="M4" s="5">
        <f>-(C4-$G$2)/(10*LOG10(E4))</f>
        <v>-1.3011505236664067</v>
      </c>
      <c r="N4" s="5">
        <f>-(F4-$H$2)/(10*LOG10(E4))</f>
        <v>-1.4402663243602971</v>
      </c>
      <c r="O4" s="5"/>
      <c r="P4" s="5"/>
      <c r="Q4" s="5"/>
      <c r="R4" s="5"/>
      <c r="S4" s="5"/>
      <c r="T4" s="5">
        <f ca="1">-(10*$M$10*LOG10($E3)-$G$2)</f>
        <v>-93.233567885039548</v>
      </c>
      <c r="U4" s="5">
        <f ca="1">-(10*$N$10*LOG10($E3)-$H$2)</f>
        <v>-93.170412129714947</v>
      </c>
      <c r="V4" s="5">
        <f>-(10*$O$10*LOG10($E3)-$I$2)</f>
        <v>-92.113153684623313</v>
      </c>
      <c r="W4" s="5">
        <f>-(10*$P$10*LOG10($E3)-$J$2)</f>
        <v>-92.115208251359832</v>
      </c>
      <c r="X4" s="5"/>
      <c r="Y4" s="5">
        <f ca="1">ABS(T4-$C3)*ABS(T4-$C3)</f>
        <v>3.2481129350446045E-2</v>
      </c>
      <c r="Z4" s="5">
        <f ca="1">ABS(U4-$F3)*ABS(U4-$F3)</f>
        <v>0.12221167905043626</v>
      </c>
      <c r="AA4" s="5">
        <f>ABS(V4-$C3)*ABS(V4-$C3)</f>
        <v>1.6916628978011377</v>
      </c>
      <c r="AB4" s="5">
        <f>ABS(W4-$F3)*ABS(W4-$F3)</f>
        <v>1.9734398570474909</v>
      </c>
      <c r="AE4" s="5">
        <f ca="1">POWER(T4-$C$33,2)</f>
        <v>278.6477739062305</v>
      </c>
      <c r="AF4" s="5">
        <f t="shared" ref="AF4:AF33" si="0">POWER($C3-$C$33,2)</f>
        <v>8726.1367419738272</v>
      </c>
      <c r="AG4" s="5">
        <f ca="1">POWER(U4-$F$33,2)</f>
        <v>275.85436604040581</v>
      </c>
      <c r="AH4" s="5">
        <f t="shared" ref="AH4:AH33" si="1">POWER($F3-$F$33,2)</f>
        <v>8745.9903999999988</v>
      </c>
      <c r="AI4" s="5">
        <f>POWER(V4-$C$33,2)</f>
        <v>8484.8330817270344</v>
      </c>
      <c r="AJ4" s="5">
        <f t="shared" ref="AJ4:AJ33" si="2">POWER($C3-$C$33,2)</f>
        <v>8726.1367419738272</v>
      </c>
      <c r="AK4" s="5">
        <f>POWER(W4-$F$33,2)</f>
        <v>8485.2115911913897</v>
      </c>
      <c r="AL4" s="5">
        <f t="shared" ref="AL4:AL33" si="3">POWER($F3-$F$33,2)</f>
        <v>8745.9903999999988</v>
      </c>
    </row>
    <row r="5" spans="1:38" x14ac:dyDescent="0.25">
      <c r="A5">
        <v>30</v>
      </c>
      <c r="B5">
        <v>-30</v>
      </c>
      <c r="C5" s="5">
        <v>-95.066666666666606</v>
      </c>
      <c r="D5" s="5">
        <v>1.87214608577146</v>
      </c>
      <c r="E5" s="5">
        <v>1</v>
      </c>
      <c r="F5" s="5">
        <v>-94.892857142857139</v>
      </c>
      <c r="M5" s="5"/>
      <c r="N5" s="5"/>
      <c r="O5" s="5"/>
      <c r="P5" s="5"/>
      <c r="Q5" s="5"/>
      <c r="R5" s="5"/>
      <c r="S5" s="5"/>
      <c r="T5" s="5">
        <f ca="1">-(10*$M$10*LOG10($E4)-$G$2)</f>
        <v>-94.305861932409016</v>
      </c>
      <c r="U5" s="5">
        <f ca="1">-(10*$N$10*LOG10($E4)-$H$2)</f>
        <v>-94.177977871957282</v>
      </c>
      <c r="V5" s="5">
        <f>-(10*$O$10*LOG10($E4)-$I$2)</f>
        <v>-94.04519492476372</v>
      </c>
      <c r="W5" s="5">
        <f>-(10*$P$10*LOG10($E4)-$J$2)</f>
        <v>-94.020894259473138</v>
      </c>
      <c r="X5" s="5"/>
      <c r="Y5" s="5">
        <f ca="1">ABS(T5-$C4)*ABS(T5-$C4)</f>
        <v>5.6951233649383761</v>
      </c>
      <c r="Z5" s="5">
        <f ca="1">ABS(U5-$F4)*ABS(U5-$F4)</f>
        <v>6.321854445503333</v>
      </c>
      <c r="AA5" s="5">
        <f>ABS(V5-$C4)*ABS(V5-$C4)</f>
        <v>7.0072060040943134</v>
      </c>
      <c r="AB5" s="5">
        <f>ABS(W5-$F4)*ABS(W5-$F4)</f>
        <v>7.136449729128902</v>
      </c>
      <c r="AE5" s="5">
        <f ca="1">POWER(T5-$C$33,2)</f>
        <v>194.25552531746604</v>
      </c>
      <c r="AF5" s="5">
        <f t="shared" si="0"/>
        <v>9349.4023668639056</v>
      </c>
      <c r="AG5" s="5">
        <f ca="1">POWER(U5-$F$33,2)</f>
        <v>192.66074782490264</v>
      </c>
      <c r="AH5" s="5">
        <f t="shared" si="1"/>
        <v>9349.4023668639056</v>
      </c>
      <c r="AI5" s="5">
        <f>POWER(V5-$C$33,2)</f>
        <v>8844.4986884368045</v>
      </c>
      <c r="AJ5" s="5">
        <f t="shared" si="2"/>
        <v>9349.4023668639056</v>
      </c>
      <c r="AK5" s="5">
        <f>POWER(W5-$F$33,2)</f>
        <v>8839.9285573510297</v>
      </c>
      <c r="AL5" s="5">
        <f t="shared" si="3"/>
        <v>9349.4023668639056</v>
      </c>
    </row>
    <row r="6" spans="1:38" x14ac:dyDescent="0.25">
      <c r="A6">
        <v>17</v>
      </c>
      <c r="B6">
        <v>-30</v>
      </c>
      <c r="C6" s="5">
        <v>-95.117647058823493</v>
      </c>
      <c r="D6" s="5">
        <v>0.83345097208883001</v>
      </c>
      <c r="E6" s="5">
        <v>1.5</v>
      </c>
      <c r="F6" s="5">
        <v>-95</v>
      </c>
      <c r="H6" t="s">
        <v>17</v>
      </c>
      <c r="M6" s="5">
        <f>-(C6-$G$2)/(10*LOG10(E6))</f>
        <v>2.8951120248829097E-2</v>
      </c>
      <c r="N6" s="5">
        <f>-(F6-$H$2)/(10*LOG10(E6))</f>
        <v>6.0845074149297733E-2</v>
      </c>
      <c r="O6" s="5"/>
      <c r="P6" s="5"/>
      <c r="Q6" s="5"/>
      <c r="R6" s="5"/>
      <c r="S6" s="5"/>
      <c r="T6" s="5">
        <f ca="1">-(10*$M$10*LOG10($E5)-$G$2)</f>
        <v>-95.066666666666606</v>
      </c>
      <c r="U6" s="5">
        <f ca="1">-(10*$N$10*LOG10($E5)-$H$2)</f>
        <v>-94.892857142857139</v>
      </c>
      <c r="V6" s="5">
        <f>-(10*$O$10*LOG10($E5)-$I$2)</f>
        <v>-95.415999999999997</v>
      </c>
      <c r="W6" s="5">
        <f>-(10*$P$10*LOG10($E5)-$J$2)</f>
        <v>-95.373000000000005</v>
      </c>
      <c r="X6" s="5"/>
      <c r="Y6" s="5">
        <f ca="1">ABS(T6-$C5)*ABS(T6-$C5)</f>
        <v>0</v>
      </c>
      <c r="Z6" s="5">
        <f ca="1">ABS(U6-$F5)*ABS(U6-$F5)</f>
        <v>0</v>
      </c>
      <c r="AA6" s="5">
        <f>ABS(V6-$C5)*ABS(V6-$C5)</f>
        <v>0.12203377777781792</v>
      </c>
      <c r="AB6" s="5">
        <f>ABS(W6-$F5)*ABS(W6-$F5)</f>
        <v>0.23053716326531451</v>
      </c>
      <c r="AE6" s="5">
        <f ca="1">POWER(T6-$C$33,2)</f>
        <v>143.58560357735067</v>
      </c>
      <c r="AF6" s="5">
        <f t="shared" si="0"/>
        <v>9037.6711111110999</v>
      </c>
      <c r="AG6" s="5">
        <f ca="1">POWER(U6-$F$33,2)</f>
        <v>142.66465489307103</v>
      </c>
      <c r="AH6" s="5">
        <f t="shared" si="1"/>
        <v>9004.6543367346931</v>
      </c>
      <c r="AI6" s="5">
        <f>POWER(V6-$C$33,2)</f>
        <v>9104.2130559999987</v>
      </c>
      <c r="AJ6" s="5">
        <f t="shared" si="2"/>
        <v>9037.6711111110999</v>
      </c>
      <c r="AK6" s="5">
        <f>POWER(W6-$F$33,2)</f>
        <v>9096.009129</v>
      </c>
      <c r="AL6" s="5">
        <f t="shared" si="3"/>
        <v>9004.6543367346931</v>
      </c>
    </row>
    <row r="7" spans="1:38" x14ac:dyDescent="0.25">
      <c r="A7">
        <v>17</v>
      </c>
      <c r="B7">
        <v>-30</v>
      </c>
      <c r="C7" s="5">
        <v>-98.764705882352899</v>
      </c>
      <c r="D7" s="5">
        <v>3.8743232470764899</v>
      </c>
      <c r="E7" s="5">
        <v>2</v>
      </c>
      <c r="F7" s="5">
        <v>-98.4</v>
      </c>
      <c r="H7" s="5">
        <v>2.3025850929999998</v>
      </c>
      <c r="M7" s="5">
        <f>-(C7-$G$2)/(10*LOG10(E7))</f>
        <v>1.2284620366583523</v>
      </c>
      <c r="N7" s="5">
        <f>-(F7-$H$2)/(10*LOG10(E7))</f>
        <v>1.1650476389926423</v>
      </c>
      <c r="O7" s="5"/>
      <c r="P7" s="5"/>
      <c r="Q7" s="5"/>
      <c r="R7" s="5"/>
      <c r="S7" s="5"/>
      <c r="T7" s="5">
        <f ca="1">-(10*$M$10*LOG10($E6)-$G$2)</f>
        <v>-96.138960714036074</v>
      </c>
      <c r="U7" s="5">
        <f ca="1">-(10*$N$10*LOG10($E6)-$H$2)</f>
        <v>-95.900422885099474</v>
      </c>
      <c r="V7" s="5">
        <f>-(10*$O$10*LOG10($E6)-$I$2)</f>
        <v>-97.34804124014039</v>
      </c>
      <c r="W7" s="5">
        <f>-(10*$P$10*LOG10($E6)-$J$2)</f>
        <v>-97.278686008113311</v>
      </c>
      <c r="X7" s="5"/>
      <c r="Y7" s="5">
        <f ca="1">ABS(T7-$C6)*ABS(T7-$C6)</f>
        <v>1.0430815823236814</v>
      </c>
      <c r="Z7" s="5">
        <f ca="1">ABS(U7-$F6)*ABS(U7-$F6)</f>
        <v>0.81076137201085974</v>
      </c>
      <c r="AA7" s="5">
        <f>ABS(V7-$C6)*ABS(V7-$C6)</f>
        <v>4.9746582040522673</v>
      </c>
      <c r="AB7" s="5">
        <f>ABS(W7-$F6)*ABS(W7-$F6)</f>
        <v>5.1924099235713781</v>
      </c>
      <c r="AE7" s="5">
        <f ca="1">POWER(T7-$C$33,2)</f>
        <v>85.147364877883049</v>
      </c>
      <c r="AF7" s="5">
        <f t="shared" si="0"/>
        <v>9047.3667820069131</v>
      </c>
      <c r="AG7" s="5">
        <f ca="1">POWER(U7-$F$33,2)</f>
        <v>84.927202549850435</v>
      </c>
      <c r="AH7" s="5">
        <f t="shared" si="1"/>
        <v>9025</v>
      </c>
      <c r="AI7" s="5">
        <f>POWER(V7-$C$33,2)</f>
        <v>9476.6411332920743</v>
      </c>
      <c r="AJ7" s="5">
        <f t="shared" si="2"/>
        <v>9047.3667820069131</v>
      </c>
      <c r="AK7" s="5">
        <f>POWER(W7-$F$33,2)</f>
        <v>9463.1427514651004</v>
      </c>
      <c r="AL7" s="5">
        <f t="shared" si="3"/>
        <v>9025</v>
      </c>
    </row>
    <row r="8" spans="1:38" x14ac:dyDescent="0.25">
      <c r="A8">
        <v>1</v>
      </c>
      <c r="B8">
        <v>-30</v>
      </c>
      <c r="C8" s="5">
        <v>-102</v>
      </c>
      <c r="D8" s="5">
        <v>3.23529411764705</v>
      </c>
      <c r="E8" s="5">
        <v>3.5</v>
      </c>
      <c r="F8" s="5">
        <v>-102</v>
      </c>
      <c r="M8" s="5">
        <f>-(C8-$G$2)/(10*LOG10(E8))</f>
        <v>1.2743504062278017</v>
      </c>
      <c r="N8" s="5">
        <f>-(F8-$H$2)/(10*LOG10(E8))</f>
        <v>1.3062966904498479</v>
      </c>
      <c r="O8" s="5"/>
      <c r="P8" s="5"/>
      <c r="Q8" s="5"/>
      <c r="R8" s="5"/>
      <c r="S8" s="5"/>
      <c r="T8" s="5">
        <f ca="1">-(10*$M$10*LOG10($E7)-$G$2)</f>
        <v>-96.899765448293664</v>
      </c>
      <c r="U8" s="5">
        <f ca="1">-(10*$N$10*LOG10($E7)-$H$2)</f>
        <v>-96.615302155999331</v>
      </c>
      <c r="V8" s="5">
        <f>-(10*$O$10*LOG10($E7)-$I$2)</f>
        <v>-98.71884631537668</v>
      </c>
      <c r="W8" s="5">
        <f>-(10*$P$10*LOG10($E7)-$J$2)</f>
        <v>-98.630791748640178</v>
      </c>
      <c r="X8" s="5"/>
      <c r="Y8" s="5">
        <f ca="1">ABS(T8-$C7)*ABS(T8-$C7)</f>
        <v>3.4780028225890498</v>
      </c>
      <c r="Z8" s="5">
        <f ca="1">ABS(U8-$F7)*ABS(U8-$F7)</f>
        <v>3.1851463943806579</v>
      </c>
      <c r="AA8" s="5">
        <f>ABS(V8-$C7)*ABS(V8-$C7)</f>
        <v>2.1030998832463122E-3</v>
      </c>
      <c r="AB8" s="5">
        <f>ABS(W8-$F7)*ABS(W8-$F7)</f>
        <v>5.3264831240388354E-2</v>
      </c>
      <c r="AE8" s="5">
        <f ca="1">POWER(T8-$C$33,2)</f>
        <v>0</v>
      </c>
      <c r="AF8" s="5">
        <f t="shared" si="0"/>
        <v>9754.4671280276725</v>
      </c>
      <c r="AG8" s="5">
        <f ca="1">POWER(U8-$F$33,2)</f>
        <v>52.992546738918875</v>
      </c>
      <c r="AH8" s="5">
        <f t="shared" si="1"/>
        <v>9682.5600000000013</v>
      </c>
      <c r="AI8" s="5">
        <f>POWER(V8-$C$33,2)</f>
        <v>9745.4106178389593</v>
      </c>
      <c r="AJ8" s="5">
        <f t="shared" si="2"/>
        <v>9754.4671280276725</v>
      </c>
      <c r="AK8" s="5">
        <f>POWER(W8-$F$33,2)</f>
        <v>9728.0330809636271</v>
      </c>
      <c r="AL8" s="5">
        <f t="shared" si="3"/>
        <v>9682.5600000000013</v>
      </c>
    </row>
    <row r="9" spans="1:38" x14ac:dyDescent="0.25">
      <c r="A9">
        <v>3</v>
      </c>
      <c r="B9">
        <v>-30</v>
      </c>
      <c r="C9" s="5">
        <v>-102.333333333333</v>
      </c>
      <c r="D9" s="5">
        <v>0.57735026918962495</v>
      </c>
      <c r="E9" s="5">
        <v>4.5</v>
      </c>
      <c r="F9" s="5">
        <v>-102.33333333333333</v>
      </c>
      <c r="M9" s="5">
        <f>-(C9-$G$2)/(10*LOG10(E9))</f>
        <v>1.1124506211106644</v>
      </c>
      <c r="N9" s="5">
        <f>-(F9-$H$2)/(10*LOG10(E9))</f>
        <v>1.1390590402919252</v>
      </c>
      <c r="O9" s="5"/>
      <c r="P9" s="5"/>
      <c r="Q9" s="5"/>
      <c r="R9" s="5"/>
      <c r="S9" s="5"/>
      <c r="T9" s="5">
        <f ca="1">-(10*$M$10*LOG10($E8)-$G$2)</f>
        <v>-98.379726772258053</v>
      </c>
      <c r="U9" s="5">
        <f ca="1">-(10*$N$10*LOG10($E8)-$H$2)</f>
        <v>-98.005926615333252</v>
      </c>
      <c r="V9" s="5">
        <f>-(10*$O$10*LOG10($E8)-$I$2)</f>
        <v>-101.38541554489586</v>
      </c>
      <c r="W9" s="5">
        <f>-(10*$P$10*LOG10($E8)-$J$2)</f>
        <v>-101.26098595194345</v>
      </c>
      <c r="X9" s="5"/>
      <c r="Y9" s="5">
        <f ca="1">ABS(T9-$C8)*ABS(T9-$C8)</f>
        <v>0</v>
      </c>
      <c r="Z9" s="5">
        <f ca="1">ABS(U9-$F8)*ABS(U9-$F8)</f>
        <v>15.952622202103296</v>
      </c>
      <c r="AA9" s="5">
        <f>ABS(V9-$C8)*ABS(V9-$C8)</f>
        <v>0.37771405245564826</v>
      </c>
      <c r="AB9" s="5">
        <f>ABS(W9-$F8)*ABS(W9-$F8)</f>
        <v>0.54614176322492336</v>
      </c>
      <c r="AE9" s="5">
        <f ca="1">POWER(T9-$C$33,2)</f>
        <v>33.13621613424467</v>
      </c>
      <c r="AF9" s="5">
        <f t="shared" si="0"/>
        <v>10404</v>
      </c>
      <c r="AG9" s="5">
        <f ca="1">POWER(U9-$F$33,2)</f>
        <v>33.384377413539582</v>
      </c>
      <c r="AH9" s="5">
        <f t="shared" si="1"/>
        <v>10404</v>
      </c>
      <c r="AI9" s="5">
        <f>POWER(V9-$C$33,2)</f>
        <v>10279.002485211211</v>
      </c>
      <c r="AJ9" s="5">
        <f t="shared" si="2"/>
        <v>10404</v>
      </c>
      <c r="AK9" s="5">
        <f>POWER(W9-$F$33,2)</f>
        <v>10253.78727595969</v>
      </c>
      <c r="AL9" s="5">
        <f t="shared" si="3"/>
        <v>10404</v>
      </c>
    </row>
    <row r="10" spans="1:38" x14ac:dyDescent="0.25">
      <c r="A10" s="2" t="s">
        <v>18</v>
      </c>
      <c r="B10" s="3"/>
      <c r="C10" s="7">
        <f>AVERAGE(C2:C9)</f>
        <v>-96.411160022901598</v>
      </c>
      <c r="D10" s="7"/>
      <c r="E10" s="7"/>
      <c r="F10" s="8">
        <f>AVERAGE(F2:F9)</f>
        <v>-96.354812271062272</v>
      </c>
      <c r="L10" s="2" t="s">
        <v>19</v>
      </c>
      <c r="M10" s="7">
        <f ca="1">AVERAGE(M2:M32)</f>
        <v>0.60894223433906958</v>
      </c>
      <c r="N10" s="7">
        <f ca="1">AVERAGE(N2:N32)</f>
        <v>0.5721838481055681</v>
      </c>
      <c r="O10" s="7">
        <f>4.765*$H$7/10</f>
        <v>1.0971817968144999</v>
      </c>
      <c r="P10" s="8">
        <f>4.7*$H$7/10</f>
        <v>1.0822149937099999</v>
      </c>
      <c r="Q10" s="5"/>
      <c r="R10" s="5"/>
      <c r="S10" s="5"/>
      <c r="T10" s="5">
        <f ca="1">-(10*$M$10*LOG10($E9)-$G$2)</f>
        <v>-99.044353543032585</v>
      </c>
      <c r="U10" s="5">
        <f ca="1">-(10*$N$10*LOG10($E9)-$H$2)</f>
        <v>-98.630433640484014</v>
      </c>
      <c r="V10" s="5">
        <f>-(10*$O$10*LOG10($E9)-$I$2)</f>
        <v>-102.58292879565748</v>
      </c>
      <c r="W10" s="5">
        <f>-(10*$P$10*LOG10($E9)-$J$2)</f>
        <v>-102.44216376486678</v>
      </c>
      <c r="X10" s="5"/>
      <c r="Y10" s="5">
        <f ca="1">ABS(T10-$C9)*ABS(T10-$C9)</f>
        <v>10.817388061004571</v>
      </c>
      <c r="Z10" s="5">
        <f ca="1">ABS(U10-$F9)*ABS(U10-$F9)</f>
        <v>13.711466135303546</v>
      </c>
      <c r="AA10" s="5">
        <f>ABS(V10-$C9)*ABS(V10-$C9)</f>
        <v>6.2297894812970163E-2</v>
      </c>
      <c r="AB10" s="5">
        <f>ABS(W10-$F9)*ABS(W10-$F9)</f>
        <v>1.1844062827756576E-2</v>
      </c>
      <c r="AE10" s="5">
        <f ca="1">POWER(T10-$C$33,2)</f>
        <v>0</v>
      </c>
      <c r="AF10" s="5">
        <f>POWER($C9-$C$33,2)</f>
        <v>10472.111111111044</v>
      </c>
      <c r="AG10" s="5">
        <f ca="1">POWER(U10-$F$33,2)</f>
        <v>20.711260267980862</v>
      </c>
      <c r="AH10" s="5">
        <f t="shared" si="1"/>
        <v>10472.111111111109</v>
      </c>
      <c r="AI10" s="5">
        <f>POWER(V10-$C$33,2)</f>
        <v>10523.257280294933</v>
      </c>
      <c r="AJ10" s="5">
        <f t="shared" si="2"/>
        <v>10472.111111111044</v>
      </c>
      <c r="AK10" s="5">
        <f>POWER(W10-$F$33,2)</f>
        <v>10494.396916827784</v>
      </c>
      <c r="AL10" s="5">
        <f t="shared" si="3"/>
        <v>10472.111111111109</v>
      </c>
    </row>
    <row r="11" spans="1:38" x14ac:dyDescent="0.25">
      <c r="L11" t="s">
        <v>20</v>
      </c>
      <c r="M11" s="5">
        <f ca="1">AVERAGE(M7:M13)</f>
        <v>1.2050876879989394</v>
      </c>
      <c r="N11" s="5">
        <f ca="1">AVERAGE(,N7:N32)</f>
        <v>0.90260084243360383</v>
      </c>
      <c r="O11" s="5"/>
      <c r="P11" s="5"/>
      <c r="Q11" s="5"/>
      <c r="R11" s="5"/>
      <c r="S11" s="5"/>
      <c r="T11" s="5"/>
      <c r="U11" s="5"/>
      <c r="V11" s="5"/>
      <c r="W11" s="5"/>
      <c r="X11" s="6" t="s">
        <v>21</v>
      </c>
      <c r="Y11" s="7">
        <f ca="1">AVERAGE(Y3:Y10)</f>
        <v>0</v>
      </c>
      <c r="Z11" s="7">
        <f ca="1">AVERAGE(Z3:Z10)</f>
        <v>0</v>
      </c>
      <c r="AA11" s="7">
        <f>AVERAGE(AA3:AA10)</f>
        <v>2.1749780749644039</v>
      </c>
      <c r="AB11" s="7">
        <f>AVERAGE(AB3:AB10)</f>
        <v>2.2603759004429995</v>
      </c>
      <c r="AD11" t="s">
        <v>23</v>
      </c>
      <c r="AE11" s="5">
        <f ca="1">SUM(AE3:AE33)</f>
        <v>1571.3026496547541</v>
      </c>
      <c r="AF11" s="5">
        <f ca="1">SUM(AF3:AF33)</f>
        <v>83812.8223079952</v>
      </c>
      <c r="AG11" s="5">
        <f ca="1">SUM(AG3:AG33)</f>
        <v>1505.5349645118238</v>
      </c>
      <c r="AH11" s="5">
        <f ca="1">SUM(AH3:AH33)</f>
        <v>83711.968062501357</v>
      </c>
      <c r="AI11" s="5">
        <f ca="1">SUM(AI3:AI33)</f>
        <v>74500.191864857741</v>
      </c>
      <c r="AJ11" s="5">
        <f ca="1">SUM(AJ3:AJ33)</f>
        <v>83812.8223079952</v>
      </c>
      <c r="AK11" s="5">
        <f ca="1">SUM(AK3:AK33)</f>
        <v>74409.169918890868</v>
      </c>
      <c r="AL11" s="5">
        <f ca="1">SUM(AL3:AL33)</f>
        <v>83711.968062501357</v>
      </c>
    </row>
    <row r="12" spans="1:38" x14ac:dyDescent="0.25">
      <c r="AD12" s="2" t="s">
        <v>24</v>
      </c>
      <c r="AE12" s="3">
        <f ca="1">AE11/AF11</f>
        <v>0.89372022044227406</v>
      </c>
      <c r="AF12" s="3"/>
      <c r="AG12" s="3">
        <f ca="1">AG11/AH11</f>
        <v>0.85335635978931368</v>
      </c>
      <c r="AH12" s="3"/>
      <c r="AI12" s="3">
        <f ca="1">AI11/AJ11</f>
        <v>0.88888775981179324</v>
      </c>
      <c r="AJ12" s="3"/>
      <c r="AK12" s="4">
        <f ca="1">AK11/AL11</f>
        <v>0.88887134828003567</v>
      </c>
    </row>
    <row r="13" spans="1:38" x14ac:dyDescent="0.25">
      <c r="AE13" s="5" t="s">
        <v>11</v>
      </c>
      <c r="AG13" s="5" t="s">
        <v>12</v>
      </c>
      <c r="AI13" t="s">
        <v>16</v>
      </c>
      <c r="AK13" t="s">
        <v>13</v>
      </c>
    </row>
    <row r="14" spans="1:38" x14ac:dyDescent="0.25"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E16" s="5"/>
      <c r="AF16" s="5"/>
      <c r="AG16" s="5"/>
      <c r="AH16" s="5"/>
      <c r="AI16" s="5"/>
      <c r="AJ16" s="5"/>
      <c r="AK16" s="5"/>
      <c r="AL16" s="5"/>
    </row>
    <row r="17" spans="31:38" x14ac:dyDescent="0.25">
      <c r="AE17" s="5"/>
      <c r="AF17" s="5"/>
      <c r="AG17" s="5"/>
      <c r="AH17" s="5"/>
      <c r="AI17" s="5"/>
      <c r="AJ17" s="5"/>
      <c r="AK17" s="5"/>
      <c r="AL17" s="5"/>
    </row>
    <row r="18" spans="31:38" x14ac:dyDescent="0.25">
      <c r="AE18" s="5"/>
      <c r="AF18" s="5"/>
      <c r="AG18" s="5"/>
      <c r="AH18" s="5"/>
      <c r="AI18" s="5"/>
      <c r="AJ18" s="5"/>
      <c r="AK18" s="5"/>
      <c r="AL18" s="5"/>
    </row>
    <row r="19" spans="31:38" x14ac:dyDescent="0.25">
      <c r="AE19" s="5"/>
      <c r="AF19" s="5"/>
      <c r="AG19" s="5"/>
      <c r="AH19" s="5"/>
      <c r="AI19" s="5"/>
      <c r="AJ19" s="5"/>
      <c r="AK19" s="5"/>
      <c r="AL19" s="5"/>
    </row>
    <row r="20" spans="31:38" x14ac:dyDescent="0.25">
      <c r="AE20" s="5"/>
      <c r="AF20" s="5"/>
      <c r="AG20" s="5"/>
      <c r="AH20" s="5"/>
      <c r="AI20" s="5"/>
      <c r="AJ20" s="5"/>
      <c r="AK20" s="5"/>
      <c r="AL20" s="5"/>
    </row>
    <row r="21" spans="31:38" x14ac:dyDescent="0.25">
      <c r="AE21" s="5"/>
      <c r="AF21" s="5"/>
      <c r="AG21" s="5"/>
      <c r="AH21" s="5"/>
      <c r="AI21" s="5"/>
      <c r="AJ21" s="5"/>
      <c r="AK21" s="5"/>
      <c r="AL21" s="5"/>
    </row>
    <row r="22" spans="31:38" x14ac:dyDescent="0.25">
      <c r="AE22" s="5"/>
      <c r="AF22" s="5"/>
      <c r="AG22" s="5"/>
      <c r="AH22" s="5"/>
      <c r="AI22" s="5"/>
      <c r="AJ22" s="5"/>
      <c r="AK22" s="5"/>
      <c r="AL22" s="5"/>
    </row>
    <row r="23" spans="31:38" x14ac:dyDescent="0.25">
      <c r="AE23" s="5"/>
      <c r="AF23" s="5"/>
      <c r="AG23" s="5"/>
      <c r="AH23" s="5"/>
      <c r="AI23" s="5"/>
      <c r="AJ23" s="5"/>
      <c r="AK23" s="5"/>
      <c r="AL23" s="5"/>
    </row>
    <row r="24" spans="31:38" x14ac:dyDescent="0.25">
      <c r="AE24" s="5"/>
      <c r="AF24" s="5"/>
      <c r="AG24" s="5"/>
      <c r="AH24" s="5"/>
      <c r="AI24" s="5"/>
      <c r="AJ24" s="5"/>
      <c r="AK24" s="5"/>
      <c r="AL24" s="5"/>
    </row>
    <row r="25" spans="31:38" x14ac:dyDescent="0.25">
      <c r="AE25" s="5"/>
      <c r="AF25" s="5"/>
      <c r="AG25" s="5"/>
      <c r="AH25" s="5"/>
      <c r="AI25" s="5"/>
      <c r="AJ25" s="5"/>
      <c r="AK25" s="5"/>
      <c r="AL25" s="5"/>
    </row>
    <row r="26" spans="31:38" x14ac:dyDescent="0.25">
      <c r="AE26" s="5"/>
      <c r="AF26" s="5"/>
      <c r="AG26" s="5"/>
      <c r="AH26" s="5"/>
      <c r="AI26" s="5"/>
      <c r="AJ26" s="5"/>
      <c r="AK26" s="5"/>
      <c r="AL26" s="5"/>
    </row>
    <row r="27" spans="31:38" x14ac:dyDescent="0.25">
      <c r="AE27" s="5"/>
      <c r="AF27" s="5"/>
      <c r="AG27" s="5"/>
      <c r="AH27" s="5"/>
      <c r="AI27" s="5"/>
      <c r="AJ27" s="5"/>
      <c r="AK27" s="5"/>
      <c r="AL27" s="5"/>
    </row>
    <row r="28" spans="31:38" x14ac:dyDescent="0.25">
      <c r="AE28" s="5"/>
      <c r="AF28" s="5"/>
      <c r="AG28" s="5"/>
      <c r="AH28" s="5"/>
      <c r="AI28" s="5"/>
      <c r="AJ28" s="5"/>
      <c r="AK28" s="5"/>
      <c r="AL28" s="5"/>
    </row>
    <row r="29" spans="31:38" x14ac:dyDescent="0.25">
      <c r="AE29" s="5"/>
      <c r="AF29" s="5"/>
      <c r="AG29" s="5"/>
      <c r="AH29" s="5"/>
      <c r="AI29" s="5"/>
      <c r="AJ29" s="5"/>
      <c r="AK29" s="5"/>
      <c r="AL29" s="5"/>
    </row>
    <row r="30" spans="31:38" x14ac:dyDescent="0.25">
      <c r="AE30" s="5"/>
      <c r="AF30" s="5"/>
      <c r="AG30" s="5"/>
      <c r="AH30" s="5"/>
      <c r="AI30" s="5"/>
      <c r="AJ30" s="5"/>
      <c r="AK30" s="5"/>
      <c r="AL30" s="5"/>
    </row>
    <row r="31" spans="31:38" x14ac:dyDescent="0.25">
      <c r="AE31" s="5"/>
      <c r="AF31" s="5"/>
      <c r="AG31" s="5"/>
      <c r="AH31" s="5"/>
      <c r="AI31" s="5"/>
      <c r="AJ31" s="5"/>
      <c r="AK31" s="5"/>
      <c r="AL31" s="5"/>
    </row>
    <row r="32" spans="31:38" x14ac:dyDescent="0.25">
      <c r="AE32" s="5"/>
      <c r="AF32" s="5"/>
      <c r="AG32" s="5"/>
      <c r="AH32" s="5"/>
      <c r="AI32" s="5"/>
      <c r="AJ32" s="5"/>
      <c r="AK32" s="5"/>
      <c r="AL32" s="5"/>
    </row>
    <row r="33" spans="31:38" x14ac:dyDescent="0.25">
      <c r="AE33" s="5"/>
      <c r="AF33" s="5"/>
      <c r="AG33" s="5"/>
      <c r="AH33" s="5"/>
      <c r="AI33" s="5"/>
      <c r="AJ33" s="5"/>
      <c r="AK33" s="5"/>
      <c r="AL3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moc-30stat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2015-12-19T21:31:18Z</dcterms:created>
  <dcterms:modified xsi:type="dcterms:W3CDTF">2015-12-21T11:04:56Z</dcterms:modified>
</cp:coreProperties>
</file>