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 activeTab="1"/>
  </bookViews>
  <sheets>
    <sheet name="moc-8stat" sheetId="1" r:id="rId1"/>
    <sheet name="Arkusz1" sheetId="2" r:id="rId2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AG33" i="1" l="1"/>
  <c r="AH33" i="1"/>
  <c r="AI34" i="1"/>
  <c r="AI35" i="1" s="1"/>
  <c r="AH34" i="1"/>
  <c r="AG35" i="1" s="1"/>
  <c r="M35" i="1" l="1"/>
  <c r="M34" i="1"/>
  <c r="T5" i="1" s="1"/>
  <c r="T3" i="1"/>
  <c r="AL4" i="1"/>
  <c r="AL5" i="1"/>
  <c r="AL6" i="1"/>
  <c r="AL7" i="1"/>
  <c r="AL34" i="1" s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" i="1"/>
  <c r="AJ3" i="1"/>
  <c r="AH3" i="1"/>
  <c r="AF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4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F33" i="1"/>
  <c r="C33" i="1"/>
  <c r="T32" i="1" l="1"/>
  <c r="T28" i="1"/>
  <c r="T24" i="1"/>
  <c r="T20" i="1"/>
  <c r="T16" i="1"/>
  <c r="T12" i="1"/>
  <c r="T8" i="1"/>
  <c r="T4" i="1"/>
  <c r="T31" i="1"/>
  <c r="T27" i="1"/>
  <c r="T23" i="1"/>
  <c r="T19" i="1"/>
  <c r="T15" i="1"/>
  <c r="T11" i="1"/>
  <c r="T7" i="1"/>
  <c r="T30" i="1"/>
  <c r="T26" i="1"/>
  <c r="T22" i="1"/>
  <c r="T18" i="1"/>
  <c r="T14" i="1"/>
  <c r="T10" i="1"/>
  <c r="T6" i="1"/>
  <c r="AE6" i="1" s="1"/>
  <c r="T33" i="1"/>
  <c r="T29" i="1"/>
  <c r="T25" i="1"/>
  <c r="T21" i="1"/>
  <c r="T17" i="1"/>
  <c r="T13" i="1"/>
  <c r="T9" i="1"/>
  <c r="AF34" i="1"/>
  <c r="N35" i="1" l="1"/>
  <c r="AE3" i="1"/>
  <c r="W4" i="1"/>
  <c r="W5" i="1"/>
  <c r="W6" i="1"/>
  <c r="AK6" i="1" s="1"/>
  <c r="W7" i="1"/>
  <c r="W8" i="1"/>
  <c r="W9" i="1"/>
  <c r="W10" i="1"/>
  <c r="W11" i="1"/>
  <c r="W12" i="1"/>
  <c r="W13" i="1"/>
  <c r="W14" i="1"/>
  <c r="W15" i="1"/>
  <c r="W16" i="1"/>
  <c r="W17" i="1"/>
  <c r="W18" i="1"/>
  <c r="AK18" i="1" s="1"/>
  <c r="W19" i="1"/>
  <c r="W20" i="1"/>
  <c r="W21" i="1"/>
  <c r="W22" i="1"/>
  <c r="AK22" i="1" s="1"/>
  <c r="W23" i="1"/>
  <c r="W24" i="1"/>
  <c r="W25" i="1"/>
  <c r="W26" i="1"/>
  <c r="W27" i="1"/>
  <c r="W28" i="1"/>
  <c r="W29" i="1"/>
  <c r="W30" i="1"/>
  <c r="W31" i="1"/>
  <c r="W32" i="1"/>
  <c r="W33" i="1"/>
  <c r="W3" i="1"/>
  <c r="AK3" i="1" s="1"/>
  <c r="AB22" i="1"/>
  <c r="O34" i="1"/>
  <c r="V4" i="1" s="1"/>
  <c r="AI4" i="1" s="1"/>
  <c r="P34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AB18" i="1" l="1"/>
  <c r="AA4" i="1"/>
  <c r="AB29" i="1"/>
  <c r="AK29" i="1"/>
  <c r="AB21" i="1"/>
  <c r="AK21" i="1"/>
  <c r="AB13" i="1"/>
  <c r="AK13" i="1"/>
  <c r="AB5" i="1"/>
  <c r="AK5" i="1"/>
  <c r="AB32" i="1"/>
  <c r="AK32" i="1"/>
  <c r="AB28" i="1"/>
  <c r="AK28" i="1"/>
  <c r="AB24" i="1"/>
  <c r="AK24" i="1"/>
  <c r="AB20" i="1"/>
  <c r="AK20" i="1"/>
  <c r="AB16" i="1"/>
  <c r="AK16" i="1"/>
  <c r="AB12" i="1"/>
  <c r="AK12" i="1"/>
  <c r="AB8" i="1"/>
  <c r="AK8" i="1"/>
  <c r="AB4" i="1"/>
  <c r="AK4" i="1"/>
  <c r="AB3" i="1"/>
  <c r="AB6" i="1"/>
  <c r="AB31" i="1"/>
  <c r="AK31" i="1"/>
  <c r="AB27" i="1"/>
  <c r="AK27" i="1"/>
  <c r="AB23" i="1"/>
  <c r="AK23" i="1"/>
  <c r="AB19" i="1"/>
  <c r="AK19" i="1"/>
  <c r="AB15" i="1"/>
  <c r="AK15" i="1"/>
  <c r="AB11" i="1"/>
  <c r="AK11" i="1"/>
  <c r="AB7" i="1"/>
  <c r="AK7" i="1"/>
  <c r="AB33" i="1"/>
  <c r="AK33" i="1"/>
  <c r="AB25" i="1"/>
  <c r="AK25" i="1"/>
  <c r="AB17" i="1"/>
  <c r="AK17" i="1"/>
  <c r="AB9" i="1"/>
  <c r="AK9" i="1"/>
  <c r="AB30" i="1"/>
  <c r="AK30" i="1"/>
  <c r="AB26" i="1"/>
  <c r="AK26" i="1"/>
  <c r="AB14" i="1"/>
  <c r="AK14" i="1"/>
  <c r="AB10" i="1"/>
  <c r="AK10" i="1"/>
  <c r="V31" i="1"/>
  <c r="V27" i="1"/>
  <c r="V23" i="1"/>
  <c r="V19" i="1"/>
  <c r="V15" i="1"/>
  <c r="V11" i="1"/>
  <c r="V7" i="1"/>
  <c r="V3" i="1"/>
  <c r="V30" i="1"/>
  <c r="V26" i="1"/>
  <c r="V22" i="1"/>
  <c r="V18" i="1"/>
  <c r="V14" i="1"/>
  <c r="V10" i="1"/>
  <c r="V6" i="1"/>
  <c r="V33" i="1"/>
  <c r="V29" i="1"/>
  <c r="V25" i="1"/>
  <c r="V21" i="1"/>
  <c r="V17" i="1"/>
  <c r="V13" i="1"/>
  <c r="V9" i="1"/>
  <c r="V5" i="1"/>
  <c r="V32" i="1"/>
  <c r="V28" i="1"/>
  <c r="V24" i="1"/>
  <c r="V20" i="1"/>
  <c r="V16" i="1"/>
  <c r="V12" i="1"/>
  <c r="V8" i="1"/>
  <c r="Y3" i="1"/>
  <c r="Y27" i="1" l="1"/>
  <c r="AE27" i="1"/>
  <c r="AI32" i="1"/>
  <c r="AA32" i="1"/>
  <c r="AI18" i="1"/>
  <c r="AA18" i="1"/>
  <c r="AI19" i="1"/>
  <c r="AA19" i="1"/>
  <c r="AK34" i="1"/>
  <c r="AK35" i="1" s="1"/>
  <c r="Y32" i="1"/>
  <c r="AE32" i="1"/>
  <c r="AI5" i="1"/>
  <c r="AA5" i="1"/>
  <c r="AI6" i="1"/>
  <c r="AA6" i="1"/>
  <c r="AI7" i="1"/>
  <c r="AA7" i="1"/>
  <c r="Y28" i="1"/>
  <c r="AE28" i="1"/>
  <c r="AI8" i="1"/>
  <c r="AA8" i="1"/>
  <c r="AI24" i="1"/>
  <c r="AA24" i="1"/>
  <c r="AI9" i="1"/>
  <c r="AA9" i="1"/>
  <c r="AI25" i="1"/>
  <c r="AA25" i="1"/>
  <c r="AI10" i="1"/>
  <c r="AA10" i="1"/>
  <c r="AI26" i="1"/>
  <c r="AA26" i="1"/>
  <c r="AI11" i="1"/>
  <c r="AA11" i="1"/>
  <c r="AI27" i="1"/>
  <c r="AA27" i="1"/>
  <c r="Y29" i="1"/>
  <c r="AE29" i="1"/>
  <c r="AI16" i="1"/>
  <c r="AA16" i="1"/>
  <c r="AI17" i="1"/>
  <c r="AA17" i="1"/>
  <c r="AI33" i="1"/>
  <c r="AA33" i="1"/>
  <c r="AI3" i="1"/>
  <c r="AA3" i="1"/>
  <c r="Y14" i="1"/>
  <c r="AE14" i="1"/>
  <c r="Y33" i="1"/>
  <c r="AE33" i="1"/>
  <c r="AI20" i="1"/>
  <c r="AA20" i="1"/>
  <c r="AI21" i="1"/>
  <c r="AA21" i="1"/>
  <c r="AI22" i="1"/>
  <c r="AA22" i="1"/>
  <c r="AI23" i="1"/>
  <c r="AA23" i="1"/>
  <c r="Y31" i="1"/>
  <c r="AE31" i="1"/>
  <c r="AI12" i="1"/>
  <c r="AA12" i="1"/>
  <c r="AI28" i="1"/>
  <c r="AA28" i="1"/>
  <c r="AI13" i="1"/>
  <c r="AA13" i="1"/>
  <c r="AI29" i="1"/>
  <c r="AA29" i="1"/>
  <c r="AI14" i="1"/>
  <c r="AA14" i="1"/>
  <c r="AI30" i="1"/>
  <c r="AA30" i="1"/>
  <c r="AI15" i="1"/>
  <c r="AA15" i="1"/>
  <c r="AI31" i="1"/>
  <c r="AA31" i="1"/>
  <c r="AB34" i="1"/>
  <c r="Y20" i="1" l="1"/>
  <c r="AE20" i="1"/>
  <c r="Y24" i="1"/>
  <c r="AE24" i="1"/>
  <c r="Y12" i="1"/>
  <c r="AE12" i="1"/>
  <c r="Y10" i="1"/>
  <c r="AE10" i="1"/>
  <c r="Y19" i="1"/>
  <c r="AE19" i="1"/>
  <c r="Y21" i="1"/>
  <c r="AE21" i="1"/>
  <c r="Y23" i="1"/>
  <c r="AE23" i="1"/>
  <c r="Y25" i="1"/>
  <c r="AE25" i="1"/>
  <c r="Y15" i="1"/>
  <c r="AE15" i="1"/>
  <c r="Y26" i="1"/>
  <c r="AE26" i="1"/>
  <c r="Y4" i="1"/>
  <c r="AE4" i="1"/>
  <c r="Y18" i="1"/>
  <c r="AE18" i="1"/>
  <c r="Y8" i="1"/>
  <c r="AE8" i="1"/>
  <c r="Y11" i="1"/>
  <c r="AE11" i="1"/>
  <c r="Y16" i="1"/>
  <c r="AE16" i="1"/>
  <c r="AA34" i="1"/>
  <c r="Y22" i="1"/>
  <c r="AE22" i="1"/>
  <c r="Y17" i="1"/>
  <c r="AE17" i="1"/>
  <c r="Y6" i="1"/>
  <c r="Y5" i="1"/>
  <c r="AE5" i="1"/>
  <c r="Y7" i="1"/>
  <c r="AE7" i="1"/>
  <c r="Y9" i="1"/>
  <c r="AE9" i="1"/>
  <c r="Y13" i="1"/>
  <c r="AE13" i="1"/>
  <c r="Y30" i="1"/>
  <c r="AE30" i="1"/>
  <c r="Y34" i="1" l="1"/>
  <c r="AE34" i="1"/>
  <c r="AE35" i="1" s="1"/>
  <c r="U13" i="1" l="1"/>
  <c r="AG13" i="1" s="1"/>
  <c r="U25" i="1"/>
  <c r="AG25" i="1" s="1"/>
  <c r="U6" i="1"/>
  <c r="Z6" i="1" s="1"/>
  <c r="AG6" i="1"/>
  <c r="U11" i="1"/>
  <c r="Z11" i="1" s="1"/>
  <c r="U10" i="1"/>
  <c r="Z10" i="1" s="1"/>
  <c r="AG10" i="1"/>
  <c r="U17" i="1"/>
  <c r="Z17" i="1" s="1"/>
  <c r="U8" i="1"/>
  <c r="AG8" i="1" s="1"/>
  <c r="Z8" i="1"/>
  <c r="U4" i="1"/>
  <c r="AG4" i="1" s="1"/>
  <c r="U20" i="1"/>
  <c r="AG20" i="1" s="1"/>
  <c r="Z20" i="1"/>
  <c r="U29" i="1"/>
  <c r="Z29" i="1" s="1"/>
  <c r="U26" i="1"/>
  <c r="Z26" i="1" s="1"/>
  <c r="AG26" i="1"/>
  <c r="U7" i="1"/>
  <c r="Z7" i="1" s="1"/>
  <c r="U19" i="1"/>
  <c r="Z19" i="1" s="1"/>
  <c r="AG19" i="1"/>
  <c r="U32" i="1"/>
  <c r="Z32" i="1" s="1"/>
  <c r="U12" i="1"/>
  <c r="Z12" i="1" s="1"/>
  <c r="AG12" i="1"/>
  <c r="Z3" i="1"/>
  <c r="N34" i="1"/>
  <c r="U9" i="1" s="1"/>
  <c r="U3" i="1"/>
  <c r="AG3" i="1"/>
  <c r="Z9" i="1" l="1"/>
  <c r="AG9" i="1"/>
  <c r="AG29" i="1"/>
  <c r="AG17" i="1"/>
  <c r="U30" i="1"/>
  <c r="U18" i="1"/>
  <c r="U24" i="1"/>
  <c r="U5" i="1"/>
  <c r="U28" i="1"/>
  <c r="U27" i="1"/>
  <c r="U14" i="1"/>
  <c r="U31" i="1"/>
  <c r="Z13" i="1"/>
  <c r="AG32" i="1"/>
  <c r="AG7" i="1"/>
  <c r="Z4" i="1"/>
  <c r="AG11" i="1"/>
  <c r="Z25" i="1"/>
  <c r="U21" i="1"/>
  <c r="U33" i="1"/>
  <c r="U15" i="1"/>
  <c r="U16" i="1"/>
  <c r="U23" i="1"/>
  <c r="U22" i="1"/>
  <c r="Z27" i="1" l="1"/>
  <c r="AG27" i="1"/>
  <c r="AG28" i="1"/>
  <c r="Z28" i="1"/>
  <c r="Z22" i="1"/>
  <c r="AG22" i="1"/>
  <c r="Z33" i="1"/>
  <c r="Z31" i="1"/>
  <c r="AG31" i="1"/>
  <c r="Z5" i="1"/>
  <c r="Z34" i="1" s="1"/>
  <c r="AG5" i="1"/>
  <c r="AG16" i="1"/>
  <c r="Z16" i="1"/>
  <c r="AG18" i="1"/>
  <c r="Z18" i="1"/>
  <c r="AG15" i="1"/>
  <c r="Z15" i="1"/>
  <c r="AG30" i="1"/>
  <c r="Z30" i="1"/>
  <c r="AG23" i="1"/>
  <c r="Z23" i="1"/>
  <c r="Z21" i="1"/>
  <c r="AG21" i="1"/>
  <c r="AG14" i="1"/>
  <c r="Z14" i="1"/>
  <c r="AG24" i="1"/>
  <c r="Z24" i="1"/>
  <c r="AG34" i="1" l="1"/>
</calcChain>
</file>

<file path=xl/sharedStrings.xml><?xml version="1.0" encoding="utf-8"?>
<sst xmlns="http://schemas.openxmlformats.org/spreadsheetml/2006/main" count="48" uniqueCount="32">
  <si>
    <t>Odchylenie standardowe</t>
  </si>
  <si>
    <t>Dystans</t>
  </si>
  <si>
    <t>n</t>
  </si>
  <si>
    <t>Moc rozgłaszania</t>
  </si>
  <si>
    <t>A</t>
  </si>
  <si>
    <t>RSSI</t>
  </si>
  <si>
    <t>n po odsianiu</t>
  </si>
  <si>
    <t xml:space="preserve">n </t>
  </si>
  <si>
    <t>Błąd średniokwadratowy</t>
  </si>
  <si>
    <t>Konwersja ln-&gt;log</t>
  </si>
  <si>
    <t>A po odsianiu</t>
  </si>
  <si>
    <t>Liczba próbek</t>
  </si>
  <si>
    <t>A wg excela</t>
  </si>
  <si>
    <t>A wg excela po odsianiu</t>
  </si>
  <si>
    <t>n wg excela po odsianiu</t>
  </si>
  <si>
    <t>n wg excela</t>
  </si>
  <si>
    <t>RSSI po odsianiu</t>
  </si>
  <si>
    <t xml:space="preserve">RSSI ze wzoru </t>
  </si>
  <si>
    <t>RSSI = 10*n*log(d)-A</t>
  </si>
  <si>
    <t>Średnio</t>
  </si>
  <si>
    <t>Średnie</t>
  </si>
  <si>
    <t>Współczynniki determinacji R^2</t>
  </si>
  <si>
    <t>Suma</t>
  </si>
  <si>
    <t>R^2</t>
  </si>
  <si>
    <t>N</t>
  </si>
  <si>
    <t>d&gt;1</t>
  </si>
  <si>
    <t>z pomiarów</t>
  </si>
  <si>
    <t>z odsianych pomiarów</t>
  </si>
  <si>
    <t>wg excela z pomiarów</t>
  </si>
  <si>
    <t>wg excela z odsianych pomiarów</t>
  </si>
  <si>
    <t>-</t>
  </si>
  <si>
    <t>Oddalenie beacon'ów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</si>
</sst>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0" xfId="0" applyNumberFormat="1" applyBorder="1" applyAlignment="1"/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RSSI</a:t>
            </a:r>
            <a:r>
              <a:rPr lang="pl-PL" baseline="0"/>
              <a:t> od odległości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'moc-8stat'!$C$1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72361194184753963"/>
                  <c:y val="-0.18612773403324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'moc-8stat'!$C$2:$C$32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-67.794117647058798</c:v>
                </c:pt>
                <c:pt idx="2">
                  <c:v>-71.515151515151501</c:v>
                </c:pt>
                <c:pt idx="3">
                  <c:v>-69.967741935483801</c:v>
                </c:pt>
                <c:pt idx="4">
                  <c:v>-70.5555555555555</c:v>
                </c:pt>
                <c:pt idx="5">
                  <c:v>-73.1875</c:v>
                </c:pt>
                <c:pt idx="6">
                  <c:v>-80.0555555555555</c:v>
                </c:pt>
                <c:pt idx="7">
                  <c:v>-86.6875</c:v>
                </c:pt>
                <c:pt idx="8">
                  <c:v>-81.147058823529406</c:v>
                </c:pt>
                <c:pt idx="9">
                  <c:v>-86.219512195121894</c:v>
                </c:pt>
                <c:pt idx="10">
                  <c:v>-76.878787878787804</c:v>
                </c:pt>
                <c:pt idx="11">
                  <c:v>-77.733333333333306</c:v>
                </c:pt>
                <c:pt idx="12">
                  <c:v>-80.4722222222222</c:v>
                </c:pt>
                <c:pt idx="13">
                  <c:v>-90.587301587301496</c:v>
                </c:pt>
                <c:pt idx="14">
                  <c:v>-87.391304347826093</c:v>
                </c:pt>
                <c:pt idx="15">
                  <c:v>-78.020408163265301</c:v>
                </c:pt>
                <c:pt idx="16">
                  <c:v>-89.576923076922995</c:v>
                </c:pt>
                <c:pt idx="17">
                  <c:v>-94.577981651376106</c:v>
                </c:pt>
                <c:pt idx="18">
                  <c:v>-85.086956521739097</c:v>
                </c:pt>
                <c:pt idx="19">
                  <c:v>-84.984375</c:v>
                </c:pt>
                <c:pt idx="20">
                  <c:v>-83.636363636363598</c:v>
                </c:pt>
                <c:pt idx="21">
                  <c:v>-81.675675675675606</c:v>
                </c:pt>
                <c:pt idx="22">
                  <c:v>-90.714285714285694</c:v>
                </c:pt>
                <c:pt idx="23">
                  <c:v>-87.823529411764696</c:v>
                </c:pt>
                <c:pt idx="24">
                  <c:v>-84.482758620689594</c:v>
                </c:pt>
                <c:pt idx="25">
                  <c:v>-82.901234567901199</c:v>
                </c:pt>
                <c:pt idx="26">
                  <c:v>-87.302631578947299</c:v>
                </c:pt>
                <c:pt idx="27">
                  <c:v>-85.446808510638206</c:v>
                </c:pt>
                <c:pt idx="28">
                  <c:v>-85.553191489361694</c:v>
                </c:pt>
                <c:pt idx="29">
                  <c:v>-84.158730158730094</c:v>
                </c:pt>
                <c:pt idx="30">
                  <c:v>-91.754098360655703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'moc-8stat'!$F$1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4333275978390089E-4"/>
                  <c:y val="7.03219597550306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-6,151ln(x) - 72,09</a:t>
                    </a:r>
                    <a:br>
                      <a:rPr lang="en-US" baseline="0"/>
                    </a:br>
                    <a:r>
                      <a:rPr lang="en-US" baseline="0"/>
                      <a:t>R² = 0,693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'moc-8stat'!$T$2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'moc-8stat'!$T$3:$T$33</c:f>
              <c:numCache>
                <c:formatCode>0.00</c:formatCode>
                <c:ptCount val="31"/>
                <c:pt idx="0">
                  <c:v>-60.775524449928042</c:v>
                </c:pt>
                <c:pt idx="1">
                  <c:v>-65.257716831431821</c:v>
                </c:pt>
                <c:pt idx="2">
                  <c:v>-68.012904894757497</c:v>
                </c:pt>
                <c:pt idx="3">
                  <c:v>-69.967741935483801</c:v>
                </c:pt>
                <c:pt idx="4">
                  <c:v>-72.722929998809462</c:v>
                </c:pt>
                <c:pt idx="5">
                  <c:v>-74.67776703953578</c:v>
                </c:pt>
                <c:pt idx="6">
                  <c:v>-76.194056448154882</c:v>
                </c:pt>
                <c:pt idx="7">
                  <c:v>-77.432955102861442</c:v>
                </c:pt>
                <c:pt idx="8">
                  <c:v>-78.480428990307018</c:v>
                </c:pt>
                <c:pt idx="9">
                  <c:v>-79.38779214358776</c:v>
                </c:pt>
                <c:pt idx="10">
                  <c:v>-80.188143166187118</c:v>
                </c:pt>
                <c:pt idx="11">
                  <c:v>-80.904081552206861</c:v>
                </c:pt>
                <c:pt idx="12">
                  <c:v>-81.551726600964656</c:v>
                </c:pt>
                <c:pt idx="13">
                  <c:v>-82.142980206913421</c:v>
                </c:pt>
                <c:pt idx="14">
                  <c:v>-82.686880799907385</c:v>
                </c:pt>
                <c:pt idx="15">
                  <c:v>-83.190454094358998</c:v>
                </c:pt>
                <c:pt idx="16">
                  <c:v>-83.659269615532523</c:v>
                </c:pt>
                <c:pt idx="17">
                  <c:v>-84.097817247639725</c:v>
                </c:pt>
                <c:pt idx="18">
                  <c:v>-84.509769425600538</c:v>
                </c:pt>
                <c:pt idx="19">
                  <c:v>-84.898168270239097</c:v>
                </c:pt>
                <c:pt idx="20">
                  <c:v>-85.265562059944202</c:v>
                </c:pt>
                <c:pt idx="21">
                  <c:v>-85.614106656258826</c:v>
                </c:pt>
                <c:pt idx="22">
                  <c:v>-85.945642157684659</c:v>
                </c:pt>
                <c:pt idx="23">
                  <c:v>-86.261751705016636</c:v>
                </c:pt>
                <c:pt idx="24">
                  <c:v>-86.563807204194816</c:v>
                </c:pt>
                <c:pt idx="25">
                  <c:v>-86.853005310965401</c:v>
                </c:pt>
                <c:pt idx="26">
                  <c:v>-87.130396064877942</c:v>
                </c:pt>
                <c:pt idx="27">
                  <c:v>-87.396905903959365</c:v>
                </c:pt>
                <c:pt idx="28">
                  <c:v>-87.653356333564759</c:v>
                </c:pt>
                <c:pt idx="29">
                  <c:v>-87.900479198410977</c:v>
                </c:pt>
                <c:pt idx="30">
                  <c:v>-88.138929273490092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'moc-8stat'!$N$1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'moc-8stat'!$U$3:$U$33</c:f>
              <c:numCache>
                <c:formatCode>0.00</c:formatCode>
                <c:ptCount val="31"/>
                <c:pt idx="0">
                  <c:v>-61.897692881726769</c:v>
                </c:pt>
                <c:pt idx="1">
                  <c:v>-65.335366949416994</c:v>
                </c:pt>
                <c:pt idx="2">
                  <c:v>-68.064002363632582</c:v>
                </c:pt>
                <c:pt idx="3">
                  <c:v>-70</c:v>
                </c:pt>
                <c:pt idx="4">
                  <c:v>-72.728635414215589</c:v>
                </c:pt>
                <c:pt idx="5">
                  <c:v>-74.664633050583006</c:v>
                </c:pt>
                <c:pt idx="6">
                  <c:v>-76.166309481905813</c:v>
                </c:pt>
                <c:pt idx="7">
                  <c:v>-77.393268464798595</c:v>
                </c:pt>
                <c:pt idx="8">
                  <c:v>-78.430647503563776</c:v>
                </c:pt>
                <c:pt idx="9">
                  <c:v>-79.329266101166013</c:v>
                </c:pt>
                <c:pt idx="10">
                  <c:v>-80.121903879014184</c:v>
                </c:pt>
                <c:pt idx="11">
                  <c:v>-80.83094253248882</c:v>
                </c:pt>
                <c:pt idx="12">
                  <c:v>-81.472346013944389</c:v>
                </c:pt>
                <c:pt idx="13">
                  <c:v>-82.057901515381602</c:v>
                </c:pt>
                <c:pt idx="14">
                  <c:v>-82.596560360347993</c:v>
                </c:pt>
                <c:pt idx="15">
                  <c:v>-83.095280554146768</c:v>
                </c:pt>
                <c:pt idx="16">
                  <c:v>-83.559577946704408</c:v>
                </c:pt>
                <c:pt idx="17">
                  <c:v>-83.993899151749019</c:v>
                </c:pt>
                <c:pt idx="18">
                  <c:v>-84.401881211743245</c:v>
                </c:pt>
                <c:pt idx="19">
                  <c:v>-84.78653692959719</c:v>
                </c:pt>
                <c:pt idx="20">
                  <c:v>-85.15039002510683</c:v>
                </c:pt>
                <c:pt idx="21">
                  <c:v>-85.495575583071826</c:v>
                </c:pt>
                <c:pt idx="22">
                  <c:v>-85.823915968362371</c:v>
                </c:pt>
                <c:pt idx="23">
                  <c:v>-86.136979064527395</c:v>
                </c:pt>
                <c:pt idx="24">
                  <c:v>-86.436123556000439</c:v>
                </c:pt>
                <c:pt idx="25">
                  <c:v>-86.722534565964608</c:v>
                </c:pt>
                <c:pt idx="26">
                  <c:v>-86.997252014394633</c:v>
                </c:pt>
                <c:pt idx="27">
                  <c:v>-87.261193410931</c:v>
                </c:pt>
                <c:pt idx="28">
                  <c:v>-87.515172343812779</c:v>
                </c:pt>
                <c:pt idx="29">
                  <c:v>-87.759913604729775</c:v>
                </c:pt>
                <c:pt idx="30">
                  <c:v>-87.996065658393178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16624"/>
        <c:axId val="392150080"/>
      </c:scatterChart>
      <c:valAx>
        <c:axId val="35571662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150080"/>
        <c:crosses val="autoZero"/>
        <c:crossBetween val="midCat"/>
      </c:valAx>
      <c:valAx>
        <c:axId val="392150080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7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'moc-8stat'!$D$1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'moc-8stat'!$D$2:$D$33</c:f>
              <c:numCache>
                <c:formatCode>General</c:formatCode>
                <c:ptCount val="32"/>
                <c:pt idx="0">
                  <c:v>0.49422746758485098</c:v>
                </c:pt>
                <c:pt idx="1">
                  <c:v>5.26202378277583</c:v>
                </c:pt>
                <c:pt idx="2">
                  <c:v>3.9587398316685301</c:v>
                </c:pt>
                <c:pt idx="3">
                  <c:v>1.61840732701436</c:v>
                </c:pt>
                <c:pt idx="4">
                  <c:v>0.76970022228702195</c:v>
                </c:pt>
                <c:pt idx="5">
                  <c:v>2.6724474379568099</c:v>
                </c:pt>
                <c:pt idx="6">
                  <c:v>6.9442534695962799</c:v>
                </c:pt>
                <c:pt idx="7">
                  <c:v>6.8882168130944796</c:v>
                </c:pt>
                <c:pt idx="8">
                  <c:v>5.67747176670784</c:v>
                </c:pt>
                <c:pt idx="9">
                  <c:v>5.8725186804261202</c:v>
                </c:pt>
                <c:pt idx="10">
                  <c:v>9.3917056675091093</c:v>
                </c:pt>
                <c:pt idx="11">
                  <c:v>1.4580135422690199</c:v>
                </c:pt>
                <c:pt idx="12">
                  <c:v>3.1755431148189501</c:v>
                </c:pt>
                <c:pt idx="13">
                  <c:v>10.985635763199699</c:v>
                </c:pt>
                <c:pt idx="14">
                  <c:v>3.9365037623255201</c:v>
                </c:pt>
                <c:pt idx="15">
                  <c:v>9.5338822869673194</c:v>
                </c:pt>
                <c:pt idx="16">
                  <c:v>12.347882276443499</c:v>
                </c:pt>
                <c:pt idx="17">
                  <c:v>6.1455892471795597</c:v>
                </c:pt>
                <c:pt idx="18">
                  <c:v>9.8488340836168202</c:v>
                </c:pt>
                <c:pt idx="19">
                  <c:v>2.4162789218087601</c:v>
                </c:pt>
                <c:pt idx="20">
                  <c:v>1.62929438752825</c:v>
                </c:pt>
                <c:pt idx="21">
                  <c:v>2.1582469577778198</c:v>
                </c:pt>
                <c:pt idx="22">
                  <c:v>9.1176379777596104</c:v>
                </c:pt>
                <c:pt idx="23">
                  <c:v>3.1718487116663998</c:v>
                </c:pt>
                <c:pt idx="24">
                  <c:v>3.4386400388508198</c:v>
                </c:pt>
                <c:pt idx="25">
                  <c:v>1.82509448846084</c:v>
                </c:pt>
                <c:pt idx="26">
                  <c:v>4.9288809755365799</c:v>
                </c:pt>
                <c:pt idx="27">
                  <c:v>2.02898542163841</c:v>
                </c:pt>
                <c:pt idx="28">
                  <c:v>0.94698779081991002</c:v>
                </c:pt>
                <c:pt idx="29">
                  <c:v>1.54774597900517</c:v>
                </c:pt>
                <c:pt idx="30">
                  <c:v>7.7166821428302397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150864"/>
        <c:axId val="392151256"/>
      </c:barChart>
      <c:catAx>
        <c:axId val="3921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151256"/>
        <c:crosses val="autoZero"/>
        <c:auto val="1"/>
        <c:lblAlgn val="ctr"/>
        <c:lblOffset val="100"/>
        <c:noMultiLvlLbl val="0"/>
      </c:catAx>
      <c:valAx>
        <c:axId val="39215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15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'moc-8stat'!$A$1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'moc-8stat'!$A$2:$A$33</c:f>
              <c:numCache>
                <c:formatCode>General</c:formatCode>
                <c:ptCount val="32"/>
                <c:pt idx="0">
                  <c:v>132</c:v>
                </c:pt>
                <c:pt idx="1">
                  <c:v>34</c:v>
                </c:pt>
                <c:pt idx="2">
                  <c:v>33</c:v>
                </c:pt>
                <c:pt idx="3">
                  <c:v>31</c:v>
                </c:pt>
                <c:pt idx="4">
                  <c:v>27</c:v>
                </c:pt>
                <c:pt idx="5">
                  <c:v>32</c:v>
                </c:pt>
                <c:pt idx="6">
                  <c:v>36</c:v>
                </c:pt>
                <c:pt idx="7">
                  <c:v>32</c:v>
                </c:pt>
                <c:pt idx="8">
                  <c:v>34</c:v>
                </c:pt>
                <c:pt idx="9">
                  <c:v>41</c:v>
                </c:pt>
                <c:pt idx="10">
                  <c:v>33</c:v>
                </c:pt>
                <c:pt idx="11">
                  <c:v>30</c:v>
                </c:pt>
                <c:pt idx="12">
                  <c:v>36</c:v>
                </c:pt>
                <c:pt idx="13">
                  <c:v>63</c:v>
                </c:pt>
                <c:pt idx="14">
                  <c:v>23</c:v>
                </c:pt>
                <c:pt idx="15">
                  <c:v>49</c:v>
                </c:pt>
                <c:pt idx="16">
                  <c:v>104</c:v>
                </c:pt>
                <c:pt idx="17">
                  <c:v>109</c:v>
                </c:pt>
                <c:pt idx="18">
                  <c:v>69</c:v>
                </c:pt>
                <c:pt idx="19">
                  <c:v>64</c:v>
                </c:pt>
                <c:pt idx="20">
                  <c:v>99</c:v>
                </c:pt>
                <c:pt idx="21">
                  <c:v>74</c:v>
                </c:pt>
                <c:pt idx="22">
                  <c:v>91</c:v>
                </c:pt>
                <c:pt idx="23">
                  <c:v>68</c:v>
                </c:pt>
                <c:pt idx="24">
                  <c:v>58</c:v>
                </c:pt>
                <c:pt idx="25">
                  <c:v>81</c:v>
                </c:pt>
                <c:pt idx="26">
                  <c:v>76</c:v>
                </c:pt>
                <c:pt idx="27">
                  <c:v>47</c:v>
                </c:pt>
                <c:pt idx="28">
                  <c:v>47</c:v>
                </c:pt>
                <c:pt idx="29">
                  <c:v>63</c:v>
                </c:pt>
                <c:pt idx="30">
                  <c:v>61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152040"/>
        <c:axId val="392152432"/>
      </c:barChart>
      <c:catAx>
        <c:axId val="39215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152432"/>
        <c:crosses val="autoZero"/>
        <c:auto val="1"/>
        <c:lblAlgn val="ctr"/>
        <c:lblOffset val="100"/>
        <c:noMultiLvlLbl val="0"/>
      </c:catAx>
      <c:valAx>
        <c:axId val="3921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15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Beacon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Arkusz1!$D$2:$D$32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Arkusz1!$E$2:$E$32</c:f>
              <c:numCache>
                <c:formatCode>0.00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1"/>
          <c:order val="1"/>
          <c:tx>
            <c:v>Beacon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Arkusz1!$G$2:$G$32</c:f>
              <c:numCache>
                <c:formatCode>General</c:formatCode>
                <c:ptCount val="31"/>
                <c:pt idx="0">
                  <c:v>-7.2</c:v>
                </c:pt>
                <c:pt idx="1">
                  <c:v>-7</c:v>
                </c:pt>
                <c:pt idx="2">
                  <c:v>-6.75</c:v>
                </c:pt>
                <c:pt idx="3">
                  <c:v>-6.5</c:v>
                </c:pt>
                <c:pt idx="4">
                  <c:v>-6</c:v>
                </c:pt>
                <c:pt idx="5">
                  <c:v>-5.5</c:v>
                </c:pt>
                <c:pt idx="6">
                  <c:v>-5</c:v>
                </c:pt>
                <c:pt idx="7">
                  <c:v>-4.5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</c:v>
                </c:pt>
                <c:pt idx="25">
                  <c:v>4.5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</c:numCache>
            </c:numRef>
          </c:xVal>
          <c:yVal>
            <c:numRef>
              <c:f>Arkusz1!$F$2:$F$32</c:f>
              <c:numCache>
                <c:formatCode>0.00</c:formatCode>
                <c:ptCount val="31"/>
                <c:pt idx="0">
                  <c:v>-92.018500000000003</c:v>
                </c:pt>
                <c:pt idx="1">
                  <c:v>-84.237300000000005</c:v>
                </c:pt>
                <c:pt idx="2">
                  <c:v>-85.736800000000002</c:v>
                </c:pt>
                <c:pt idx="3">
                  <c:v>-85.446799999999996</c:v>
                </c:pt>
                <c:pt idx="4">
                  <c:v>-87.416700000000006</c:v>
                </c:pt>
                <c:pt idx="5">
                  <c:v>-82.921099999999996</c:v>
                </c:pt>
                <c:pt idx="6">
                  <c:v>-84.3125</c:v>
                </c:pt>
                <c:pt idx="7">
                  <c:v>-87.953800000000001</c:v>
                </c:pt>
                <c:pt idx="8">
                  <c:v>-90.476200000000006</c:v>
                </c:pt>
                <c:pt idx="9">
                  <c:v>-81.675700000000006</c:v>
                </c:pt>
                <c:pt idx="10">
                  <c:v>-83.536799999999999</c:v>
                </c:pt>
                <c:pt idx="11">
                  <c:v>-84.967200000000005</c:v>
                </c:pt>
                <c:pt idx="12">
                  <c:v>-84.464299999999994</c:v>
                </c:pt>
                <c:pt idx="13">
                  <c:v>-94.633300000000006</c:v>
                </c:pt>
                <c:pt idx="14">
                  <c:v>-87.175700000000006</c:v>
                </c:pt>
                <c:pt idx="15">
                  <c:v>-77.916700000000006</c:v>
                </c:pt>
                <c:pt idx="16">
                  <c:v>-87.391304347826093</c:v>
                </c:pt>
                <c:pt idx="17">
                  <c:v>-92.888900000000007</c:v>
                </c:pt>
                <c:pt idx="18">
                  <c:v>-80.323499999999996</c:v>
                </c:pt>
                <c:pt idx="19">
                  <c:v>-77.964299999999994</c:v>
                </c:pt>
                <c:pt idx="20">
                  <c:v>-76.7667</c:v>
                </c:pt>
                <c:pt idx="21">
                  <c:v>-85.846199999999996</c:v>
                </c:pt>
                <c:pt idx="22">
                  <c:v>-81.5</c:v>
                </c:pt>
                <c:pt idx="23">
                  <c:v>-86.791700000000006</c:v>
                </c:pt>
                <c:pt idx="24">
                  <c:v>-80</c:v>
                </c:pt>
                <c:pt idx="25">
                  <c:v>-73</c:v>
                </c:pt>
                <c:pt idx="26">
                  <c:v>-70.555599999999998</c:v>
                </c:pt>
                <c:pt idx="27">
                  <c:v>-70</c:v>
                </c:pt>
                <c:pt idx="28">
                  <c:v>-71.777799999999999</c:v>
                </c:pt>
                <c:pt idx="29">
                  <c:v>-68</c:v>
                </c:pt>
                <c:pt idx="30">
                  <c:v>-62.5757575757575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13656"/>
        <c:axId val="486513264"/>
      </c:scatterChart>
      <c:valAx>
        <c:axId val="48651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513264"/>
        <c:crosses val="autoZero"/>
        <c:crossBetween val="midCat"/>
      </c:valAx>
      <c:valAx>
        <c:axId val="486513264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51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544286</xdr:colOff>
      <xdr:row>37</xdr:row>
      <xdr:rowOff>182335</xdr:rowOff>
    </xdr:from>
    <xdr:to>
      <xdr:col>27</xdr:col>
      <xdr:colOff>265340</xdr:colOff>
      <xdr:row>63</xdr:row>
      <xdr:rowOff>176893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187779</xdr:rowOff>
    </xdr:from>
    <xdr:to>
      <xdr:col>8</xdr:col>
      <xdr:colOff>228600</xdr:colOff>
      <xdr:row>52</xdr:row>
      <xdr:rowOff>35379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99332</xdr:rowOff>
    </xdr:from>
    <xdr:to>
      <xdr:col>8</xdr:col>
      <xdr:colOff>219075</xdr:colOff>
      <xdr:row>68</xdr:row>
      <xdr:rowOff>32657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133350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zoomScale="70" zoomScaleNormal="70" workbookViewId="0">
      <selection activeCell="E1" sqref="E1:F32"/>
    </sheetView>
  </sheetViews>
  <sheetFormatPr defaultRowHeight="15" x14ac:dyDescent="0.25"/>
  <cols>
    <col min="7" max="7" width="13" customWidth="1"/>
    <col min="8" max="8" width="12.85546875" customWidth="1"/>
  </cols>
  <sheetData>
    <row r="1" spans="1:38" x14ac:dyDescent="0.25">
      <c r="A1" t="s">
        <v>11</v>
      </c>
      <c r="B1" t="s">
        <v>3</v>
      </c>
      <c r="C1" t="s">
        <v>5</v>
      </c>
      <c r="D1" t="s">
        <v>0</v>
      </c>
      <c r="E1" t="s">
        <v>1</v>
      </c>
      <c r="F1" t="s">
        <v>16</v>
      </c>
      <c r="G1" s="1" t="s">
        <v>4</v>
      </c>
      <c r="H1" s="1" t="s">
        <v>10</v>
      </c>
      <c r="I1" s="1" t="s">
        <v>12</v>
      </c>
      <c r="J1" s="1" t="s">
        <v>13</v>
      </c>
      <c r="K1" s="1"/>
      <c r="L1" s="1"/>
      <c r="M1" s="1" t="s">
        <v>2</v>
      </c>
      <c r="N1" s="1" t="s">
        <v>6</v>
      </c>
      <c r="O1" s="1"/>
      <c r="P1" s="1"/>
      <c r="S1" s="1"/>
      <c r="T1" s="2" t="s">
        <v>17</v>
      </c>
      <c r="U1" s="2"/>
      <c r="V1" s="1" t="s">
        <v>18</v>
      </c>
      <c r="W1" s="1"/>
      <c r="X1" s="1"/>
      <c r="Y1" s="2" t="s">
        <v>8</v>
      </c>
      <c r="Z1" s="2"/>
      <c r="AA1" s="1"/>
      <c r="AB1" s="1"/>
      <c r="AC1" s="1"/>
      <c r="AE1" t="s">
        <v>21</v>
      </c>
    </row>
    <row r="2" spans="1:38" x14ac:dyDescent="0.25">
      <c r="A2">
        <v>132</v>
      </c>
      <c r="B2">
        <v>-8</v>
      </c>
      <c r="C2">
        <v>-62.5757575757575</v>
      </c>
      <c r="D2">
        <v>0.49422746758485098</v>
      </c>
      <c r="E2">
        <v>0.3</v>
      </c>
      <c r="F2">
        <v>-62.5757575757575</v>
      </c>
      <c r="G2" s="6">
        <v>-69.967741935483801</v>
      </c>
      <c r="H2" s="7">
        <v>-70</v>
      </c>
      <c r="I2" s="7">
        <v>-72.025000000000006</v>
      </c>
      <c r="J2" s="8">
        <v>-72.09</v>
      </c>
      <c r="K2" s="1"/>
      <c r="L2" s="1"/>
      <c r="M2" s="1">
        <f>-(C2-$G$2)/(10*LOG10(E2))</f>
        <v>1.413709091533859</v>
      </c>
      <c r="N2" s="1">
        <f>-(F2-$H$2)/(10*LOG10(E2))</f>
        <v>1.4198784118222376</v>
      </c>
      <c r="S2" s="1"/>
      <c r="T2" s="1" t="s">
        <v>7</v>
      </c>
      <c r="U2" s="1" t="s">
        <v>6</v>
      </c>
      <c r="V2" s="1" t="s">
        <v>15</v>
      </c>
      <c r="W2" s="1" t="s">
        <v>14</v>
      </c>
      <c r="X2" s="1"/>
      <c r="Y2" s="1" t="s">
        <v>2</v>
      </c>
      <c r="Z2" s="1" t="s">
        <v>6</v>
      </c>
      <c r="AA2" s="1" t="s">
        <v>15</v>
      </c>
      <c r="AB2" s="1" t="s">
        <v>14</v>
      </c>
      <c r="AC2" s="1"/>
      <c r="AE2" s="1" t="s">
        <v>2</v>
      </c>
      <c r="AG2" s="1" t="s">
        <v>6</v>
      </c>
      <c r="AI2" t="s">
        <v>15</v>
      </c>
      <c r="AK2" t="s">
        <v>14</v>
      </c>
    </row>
    <row r="3" spans="1:38" x14ac:dyDescent="0.25">
      <c r="A3">
        <v>34</v>
      </c>
      <c r="B3">
        <v>-8</v>
      </c>
      <c r="C3">
        <v>-67.794117647058798</v>
      </c>
      <c r="D3">
        <v>5.26202378277583</v>
      </c>
      <c r="E3">
        <v>0.5</v>
      </c>
      <c r="F3">
        <v>-68</v>
      </c>
      <c r="G3" s="1"/>
      <c r="H3" s="1"/>
      <c r="I3" s="1"/>
      <c r="J3" s="1"/>
      <c r="K3" s="1"/>
      <c r="L3" s="1"/>
      <c r="M3" s="1">
        <f>-(C3-$G$2)/(10*LOG10(E3))</f>
        <v>0.72206235914485695</v>
      </c>
      <c r="N3" s="1">
        <f>-(F3-$H$2)/(10*LOG10(E3))</f>
        <v>0.66438561897747239</v>
      </c>
      <c r="Q3" s="1"/>
      <c r="R3" s="1"/>
      <c r="S3" s="1"/>
      <c r="T3" s="1">
        <f>-(10*$M$35*LOG10($E2)-$G$2)</f>
        <v>-60.775524449928042</v>
      </c>
      <c r="U3" s="1">
        <f t="shared" ref="U3:U33" si="0">-(10*$N$34*LOG10($E2)-$H$2)</f>
        <v>-61.897692881726769</v>
      </c>
      <c r="V3" s="1">
        <f t="shared" ref="V3:V33" si="1">-(10*$O$34*LOG10($E2)-$I$2)</f>
        <v>-64.566388477181548</v>
      </c>
      <c r="W3" s="1">
        <f t="shared" ref="W3:W33" si="2">-(10*$P$34*LOG10($E2)-$J$2)</f>
        <v>-64.684363280572015</v>
      </c>
      <c r="X3" s="1"/>
      <c r="Y3" s="1">
        <f t="shared" ref="Y3:Y33" si="3">ABS(T3-$C2)*ABS(T3-$C2)</f>
        <v>3.2408393073336992</v>
      </c>
      <c r="Z3" s="1">
        <f t="shared" ref="Z3:Z33" si="4">ABS(U3-$F2)*ABS(U3-$F2)</f>
        <v>0.45977172929098842</v>
      </c>
      <c r="AA3" s="1">
        <f>ABS(V3-$C2)*ABS(V3-$C2)</f>
        <v>3.9626113857043168</v>
      </c>
      <c r="AB3" s="1">
        <f t="shared" ref="AB3:AB33" si="5">ABS(W3-$F2)*ABS(W3-$F2)</f>
        <v>4.4462180183763174</v>
      </c>
      <c r="AC3" s="1"/>
      <c r="AE3" s="1">
        <f t="shared" ref="AE3:AE33" si="6">POWER(T3-$C$33,2)</f>
        <v>448.37802165806636</v>
      </c>
      <c r="AF3" s="1">
        <f>POWER($C2-$C$33,2)</f>
        <v>375.37920941493763</v>
      </c>
      <c r="AG3" s="1">
        <f t="shared" ref="AG3:AG33" si="7">POWER(U3-$F$33,2)</f>
        <v>401.86369172187648</v>
      </c>
      <c r="AH3" s="1">
        <f>POWER($F2-$F$33,2)</f>
        <v>375.13776393967959</v>
      </c>
      <c r="AI3" s="1">
        <f t="shared" ref="AI3:AI33" si="8">POWER(V3-$C$33,2)</f>
        <v>302.20604624215792</v>
      </c>
      <c r="AJ3" s="1">
        <f>POWER($C2-$C$33,2)</f>
        <v>375.37920941493763</v>
      </c>
      <c r="AK3" s="1">
        <f t="shared" ref="AK3:AK33" si="9">POWER(W3-$F$33,2)</f>
        <v>297.9030347206002</v>
      </c>
      <c r="AL3" s="1">
        <f>POWER($F2-$F$33,2)</f>
        <v>375.13776393967959</v>
      </c>
    </row>
    <row r="4" spans="1:38" x14ac:dyDescent="0.25">
      <c r="A4">
        <v>33</v>
      </c>
      <c r="B4">
        <v>-8</v>
      </c>
      <c r="C4">
        <v>-71.515151515151501</v>
      </c>
      <c r="D4">
        <v>3.9587398316685301</v>
      </c>
      <c r="E4">
        <v>0.75</v>
      </c>
      <c r="F4">
        <v>-71.777799999999999</v>
      </c>
      <c r="G4" s="1"/>
      <c r="H4" s="1"/>
      <c r="I4" s="1"/>
      <c r="J4" s="1"/>
      <c r="K4" s="1"/>
      <c r="L4" s="1"/>
      <c r="M4" s="1">
        <f>-(C4-$G$2)/(10*LOG10(E4))</f>
        <v>-1.2385346784152633</v>
      </c>
      <c r="N4" s="1">
        <f>-(F4-$H$2)/(10*LOG10(E4))</f>
        <v>-1.4229373917663708</v>
      </c>
      <c r="O4" s="1"/>
      <c r="P4" s="1"/>
      <c r="Q4" s="1"/>
      <c r="R4" s="1"/>
      <c r="S4" s="1"/>
      <c r="T4" s="1">
        <f t="shared" ref="T4:T33" si="10">-(10*$M$34*LOG10($E3)-$G$2)</f>
        <v>-65.257716831431821</v>
      </c>
      <c r="U4" s="1">
        <f t="shared" si="0"/>
        <v>-65.335366949416994</v>
      </c>
      <c r="V4" s="1">
        <f t="shared" si="1"/>
        <v>-67.730953216420033</v>
      </c>
      <c r="W4" s="1">
        <f t="shared" si="2"/>
        <v>-67.826451692364756</v>
      </c>
      <c r="X4" s="1"/>
      <c r="Y4" s="1">
        <f t="shared" si="3"/>
        <v>6.43332909751319</v>
      </c>
      <c r="Z4" s="1">
        <f t="shared" si="4"/>
        <v>7.1002692942592995</v>
      </c>
      <c r="AA4" s="1">
        <f t="shared" ref="AA4:AA33" si="11">ABS(V4-$C3)*ABS(V4-$C3)</f>
        <v>3.9897452979192538E-3</v>
      </c>
      <c r="AB4" s="1">
        <f t="shared" si="5"/>
        <v>3.0119015083057206E-2</v>
      </c>
      <c r="AC4" s="1"/>
      <c r="AE4" s="1">
        <f t="shared" si="6"/>
        <v>278.6477739062305</v>
      </c>
      <c r="AF4" s="1">
        <f t="shared" ref="AF4:AF33" si="12">POWER($C3-$C$33,2)</f>
        <v>200.40211312246961</v>
      </c>
      <c r="AG4" s="1">
        <f t="shared" si="7"/>
        <v>275.85436604040581</v>
      </c>
      <c r="AH4" s="1">
        <f t="shared" ref="AH4:AH33" si="13">POWER($F3-$F$33,2)</f>
        <v>194.44157901224321</v>
      </c>
      <c r="AI4" s="1">
        <f t="shared" si="8"/>
        <v>202.19445785324828</v>
      </c>
      <c r="AJ4" s="1">
        <f t="shared" ref="AJ4:AJ33" si="14">POWER($C3-$C$33,2)</f>
        <v>200.40211312246961</v>
      </c>
      <c r="AK4" s="1">
        <f t="shared" si="9"/>
        <v>199.31169342031711</v>
      </c>
      <c r="AL4" s="1">
        <f t="shared" ref="AL4:AL33" si="15">POWER($F3-$F$33,2)</f>
        <v>194.44157901224321</v>
      </c>
    </row>
    <row r="5" spans="1:38" x14ac:dyDescent="0.25">
      <c r="A5">
        <v>31</v>
      </c>
      <c r="B5">
        <v>-8</v>
      </c>
      <c r="C5">
        <v>-69.967741935483801</v>
      </c>
      <c r="D5">
        <v>1.61840732701436</v>
      </c>
      <c r="E5">
        <v>1</v>
      </c>
      <c r="F5">
        <v>-70</v>
      </c>
      <c r="G5" s="1"/>
      <c r="H5" s="1"/>
      <c r="I5" s="1"/>
      <c r="J5" s="1"/>
      <c r="K5" s="1"/>
      <c r="L5" s="1"/>
      <c r="M5" s="1" t="s">
        <v>30</v>
      </c>
      <c r="N5" s="1" t="s">
        <v>30</v>
      </c>
      <c r="O5" s="1"/>
      <c r="P5" s="1"/>
      <c r="Q5" s="1"/>
      <c r="R5" s="1"/>
      <c r="S5" s="1"/>
      <c r="T5" s="1">
        <f t="shared" si="10"/>
        <v>-68.012904894757497</v>
      </c>
      <c r="U5" s="1">
        <f t="shared" si="0"/>
        <v>-68.064002363632582</v>
      </c>
      <c r="V5" s="1">
        <f t="shared" si="1"/>
        <v>-70.242809561156619</v>
      </c>
      <c r="W5" s="1">
        <f t="shared" si="2"/>
        <v>-70.320467572344526</v>
      </c>
      <c r="X5" s="1"/>
      <c r="Y5" s="1">
        <f t="shared" si="3"/>
        <v>12.265731390061223</v>
      </c>
      <c r="Z5" s="1">
        <f t="shared" si="4"/>
        <v>13.792292883888214</v>
      </c>
      <c r="AA5" s="1">
        <f t="shared" si="11"/>
        <v>1.6188540478955149</v>
      </c>
      <c r="AB5" s="1">
        <f t="shared" si="5"/>
        <v>2.123817804696194</v>
      </c>
      <c r="AC5" s="1"/>
      <c r="AE5" s="1">
        <f t="shared" si="6"/>
        <v>194.25552531746604</v>
      </c>
      <c r="AF5" s="1">
        <f t="shared" si="12"/>
        <v>108.89572532194605</v>
      </c>
      <c r="AG5" s="1">
        <f t="shared" si="7"/>
        <v>192.66074782490264</v>
      </c>
      <c r="AH5" s="1">
        <f t="shared" si="13"/>
        <v>103.35631988353889</v>
      </c>
      <c r="AI5" s="1">
        <f t="shared" si="8"/>
        <v>137.06914852363883</v>
      </c>
      <c r="AJ5" s="1">
        <f t="shared" si="14"/>
        <v>108.89572532194605</v>
      </c>
      <c r="AK5" s="1">
        <f t="shared" si="9"/>
        <v>135.11187691471554</v>
      </c>
      <c r="AL5" s="1">
        <f t="shared" si="15"/>
        <v>103.35631988353889</v>
      </c>
    </row>
    <row r="6" spans="1:38" x14ac:dyDescent="0.25">
      <c r="A6">
        <v>27</v>
      </c>
      <c r="B6">
        <v>-8</v>
      </c>
      <c r="C6">
        <v>-70.5555555555555</v>
      </c>
      <c r="D6">
        <v>0.76970022228702195</v>
      </c>
      <c r="E6">
        <v>1.5</v>
      </c>
      <c r="F6">
        <v>-70.555599999999998</v>
      </c>
      <c r="G6" s="1"/>
      <c r="H6" s="1" t="s">
        <v>9</v>
      </c>
      <c r="I6" s="1"/>
      <c r="J6" s="1"/>
      <c r="K6" s="1"/>
      <c r="L6" s="1"/>
      <c r="M6" s="1">
        <f t="shared" ref="M6:M32" si="16">-(C6-$G$2)/(10*LOG10(E6))</f>
        <v>0.33381192412613103</v>
      </c>
      <c r="N6" s="1">
        <f t="shared" ref="N6:N32" si="17">-(F6-$H$2)/(10*LOG10(E6))</f>
        <v>0.31551821650858541</v>
      </c>
      <c r="O6" s="1"/>
      <c r="P6" s="1"/>
      <c r="Q6" s="1"/>
      <c r="R6" s="1"/>
      <c r="S6" s="1"/>
      <c r="T6" s="1">
        <f t="shared" si="10"/>
        <v>-69.967741935483801</v>
      </c>
      <c r="U6" s="1">
        <f t="shared" si="0"/>
        <v>-70</v>
      </c>
      <c r="V6" s="1">
        <f t="shared" si="1"/>
        <v>-72.025000000000006</v>
      </c>
      <c r="W6" s="1">
        <f t="shared" si="2"/>
        <v>-72.09</v>
      </c>
      <c r="X6" s="1"/>
      <c r="Y6" s="1">
        <f t="shared" si="3"/>
        <v>0</v>
      </c>
      <c r="Z6" s="1">
        <f t="shared" si="4"/>
        <v>0</v>
      </c>
      <c r="AA6" s="1">
        <f t="shared" si="11"/>
        <v>4.2323107440169609</v>
      </c>
      <c r="AB6" s="1">
        <f t="shared" si="5"/>
        <v>4.3681000000000143</v>
      </c>
      <c r="AC6" s="1"/>
      <c r="AE6" s="1">
        <f t="shared" si="6"/>
        <v>143.58560357735067</v>
      </c>
      <c r="AF6" s="1">
        <f t="shared" si="12"/>
        <v>143.58560357735067</v>
      </c>
      <c r="AG6" s="1">
        <f t="shared" si="7"/>
        <v>142.66465489307103</v>
      </c>
      <c r="AH6" s="1">
        <f t="shared" si="13"/>
        <v>142.66465489307103</v>
      </c>
      <c r="AI6" s="1">
        <f t="shared" si="8"/>
        <v>98.514815323167468</v>
      </c>
      <c r="AJ6" s="1">
        <f t="shared" si="14"/>
        <v>143.58560357735067</v>
      </c>
      <c r="AK6" s="1">
        <f t="shared" si="9"/>
        <v>97.105869188536019</v>
      </c>
      <c r="AL6" s="1">
        <f t="shared" si="15"/>
        <v>142.66465489307103</v>
      </c>
    </row>
    <row r="7" spans="1:38" x14ac:dyDescent="0.25">
      <c r="A7">
        <v>32</v>
      </c>
      <c r="B7">
        <v>-8</v>
      </c>
      <c r="C7">
        <v>-73.1875</v>
      </c>
      <c r="D7">
        <v>2.6724474379568099</v>
      </c>
      <c r="E7">
        <v>2</v>
      </c>
      <c r="F7">
        <v>-73</v>
      </c>
      <c r="G7" s="1"/>
      <c r="H7" s="1">
        <v>2.3025850929999998</v>
      </c>
      <c r="I7" s="1"/>
      <c r="J7" s="1"/>
      <c r="K7" s="1"/>
      <c r="L7" s="1"/>
      <c r="M7" s="1">
        <f t="shared" si="16"/>
        <v>1.0695804773256519</v>
      </c>
      <c r="N7" s="1">
        <f t="shared" si="17"/>
        <v>0.9965784284662087</v>
      </c>
      <c r="O7" s="1"/>
      <c r="P7" s="1"/>
      <c r="Q7" s="1"/>
      <c r="R7" s="1"/>
      <c r="S7" s="1"/>
      <c r="T7" s="1">
        <f t="shared" si="10"/>
        <v>-72.722929998809462</v>
      </c>
      <c r="U7" s="1">
        <f t="shared" si="0"/>
        <v>-72.728635414215589</v>
      </c>
      <c r="V7" s="1">
        <f t="shared" si="1"/>
        <v>-74.536856344736577</v>
      </c>
      <c r="W7" s="1">
        <f t="shared" si="2"/>
        <v>-74.584015879979773</v>
      </c>
      <c r="X7" s="1"/>
      <c r="Y7" s="1">
        <f t="shared" si="3"/>
        <v>4.6975119772704224</v>
      </c>
      <c r="Z7" s="1">
        <f t="shared" si="4"/>
        <v>4.7220829114351224</v>
      </c>
      <c r="AA7" s="1">
        <f t="shared" si="11"/>
        <v>15.850755973933866</v>
      </c>
      <c r="AB7" s="1">
        <f t="shared" si="5"/>
        <v>16.228134502073225</v>
      </c>
      <c r="AC7" s="1"/>
      <c r="AE7" s="1">
        <f t="shared" si="6"/>
        <v>85.147364877883049</v>
      </c>
      <c r="AF7" s="1">
        <f t="shared" si="12"/>
        <v>129.84391516093629</v>
      </c>
      <c r="AG7" s="1">
        <f t="shared" si="7"/>
        <v>84.927202549850435</v>
      </c>
      <c r="AH7" s="1">
        <f t="shared" si="13"/>
        <v>129.70091673276502</v>
      </c>
      <c r="AI7" s="1">
        <f t="shared" si="8"/>
        <v>54.961563309420399</v>
      </c>
      <c r="AJ7" s="1">
        <f t="shared" si="14"/>
        <v>129.84391516093629</v>
      </c>
      <c r="AK7" s="1">
        <f t="shared" si="9"/>
        <v>54.172767051540795</v>
      </c>
      <c r="AL7" s="1">
        <f t="shared" si="15"/>
        <v>129.70091673276502</v>
      </c>
    </row>
    <row r="8" spans="1:38" x14ac:dyDescent="0.25">
      <c r="A8">
        <v>36</v>
      </c>
      <c r="B8">
        <v>-8</v>
      </c>
      <c r="C8">
        <v>-80.0555555555555</v>
      </c>
      <c r="D8">
        <v>6.9442534695962799</v>
      </c>
      <c r="E8">
        <v>2.5</v>
      </c>
      <c r="F8">
        <v>-80</v>
      </c>
      <c r="G8" s="1"/>
      <c r="H8" s="1"/>
      <c r="I8" s="1"/>
      <c r="J8" s="1"/>
      <c r="K8" s="1"/>
      <c r="L8" s="1"/>
      <c r="M8" s="1">
        <f t="shared" si="16"/>
        <v>2.5350086445782773</v>
      </c>
      <c r="N8" s="1">
        <f t="shared" si="17"/>
        <v>2.5129415947320601</v>
      </c>
      <c r="O8" s="1"/>
      <c r="P8" s="1"/>
      <c r="Q8" s="1"/>
      <c r="R8" s="1"/>
      <c r="S8" s="1"/>
      <c r="T8" s="1">
        <f t="shared" si="10"/>
        <v>-74.67776703953578</v>
      </c>
      <c r="U8" s="1">
        <f t="shared" si="0"/>
        <v>-74.664633050583006</v>
      </c>
      <c r="V8" s="1">
        <f t="shared" si="1"/>
        <v>-76.319046783579978</v>
      </c>
      <c r="W8" s="1">
        <f t="shared" si="2"/>
        <v>-76.353548307635251</v>
      </c>
      <c r="X8" s="1"/>
      <c r="Y8" s="1">
        <f t="shared" si="3"/>
        <v>2.2208958491267388</v>
      </c>
      <c r="Z8" s="1">
        <f t="shared" si="4"/>
        <v>2.7710031930932861</v>
      </c>
      <c r="AA8" s="1">
        <f t="shared" si="11"/>
        <v>9.8065852577501058</v>
      </c>
      <c r="AB8" s="1">
        <f t="shared" si="5"/>
        <v>11.246286251643253</v>
      </c>
      <c r="AC8" s="1"/>
      <c r="AE8" s="1">
        <f t="shared" si="6"/>
        <v>52.892106210070558</v>
      </c>
      <c r="AF8" s="1">
        <f t="shared" si="12"/>
        <v>76.789520149842417</v>
      </c>
      <c r="AG8" s="1">
        <f t="shared" si="7"/>
        <v>52.992546738918875</v>
      </c>
      <c r="AH8" s="1">
        <f t="shared" si="13"/>
        <v>79.999268714312748</v>
      </c>
      <c r="AI8" s="1">
        <f t="shared" si="8"/>
        <v>31.712848352233667</v>
      </c>
      <c r="AJ8" s="1">
        <f t="shared" si="14"/>
        <v>76.789520149842417</v>
      </c>
      <c r="AK8" s="1">
        <f t="shared" si="9"/>
        <v>31.255733299833683</v>
      </c>
      <c r="AL8" s="1">
        <f t="shared" si="15"/>
        <v>79.999268714312748</v>
      </c>
    </row>
    <row r="9" spans="1:38" x14ac:dyDescent="0.25">
      <c r="A9">
        <v>32</v>
      </c>
      <c r="B9">
        <v>-8</v>
      </c>
      <c r="C9">
        <v>-86.6875</v>
      </c>
      <c r="D9">
        <v>6.8882168130944796</v>
      </c>
      <c r="E9">
        <v>3</v>
      </c>
      <c r="F9">
        <v>-86.791700000000006</v>
      </c>
      <c r="G9" s="1"/>
      <c r="H9" s="1"/>
      <c r="I9" s="1"/>
      <c r="J9" s="1"/>
      <c r="K9" s="1"/>
      <c r="L9" s="1"/>
      <c r="M9" s="1">
        <f t="shared" si="16"/>
        <v>3.5042995672745847</v>
      </c>
      <c r="N9" s="1">
        <f t="shared" si="17"/>
        <v>3.5193779010885073</v>
      </c>
      <c r="O9" s="1"/>
      <c r="P9" s="1"/>
      <c r="Q9" s="1"/>
      <c r="R9" s="1"/>
      <c r="S9" s="1"/>
      <c r="T9" s="1">
        <f t="shared" si="10"/>
        <v>-76.194056448154882</v>
      </c>
      <c r="U9" s="1">
        <f t="shared" si="0"/>
        <v>-76.166309481905813</v>
      </c>
      <c r="V9" s="1">
        <f t="shared" si="1"/>
        <v>-77.701421083975077</v>
      </c>
      <c r="W9" s="1">
        <f t="shared" si="2"/>
        <v>-77.726104291772501</v>
      </c>
      <c r="X9" s="1"/>
      <c r="Y9" s="1">
        <f t="shared" si="3"/>
        <v>14.911175356455773</v>
      </c>
      <c r="Z9" s="1">
        <f t="shared" si="4"/>
        <v>14.697182988525276</v>
      </c>
      <c r="AA9" s="1">
        <f t="shared" si="11"/>
        <v>5.5419491102832366</v>
      </c>
      <c r="AB9" s="1">
        <f t="shared" si="5"/>
        <v>5.1706016918954409</v>
      </c>
      <c r="AC9" s="1"/>
      <c r="AE9" s="1">
        <f t="shared" si="6"/>
        <v>33.13621613424467</v>
      </c>
      <c r="AF9" s="1">
        <f t="shared" si="12"/>
        <v>3.590674138779764</v>
      </c>
      <c r="AG9" s="1">
        <f t="shared" si="7"/>
        <v>33.384377413539582</v>
      </c>
      <c r="AH9" s="1">
        <f t="shared" si="13"/>
        <v>3.7800342972101233</v>
      </c>
      <c r="AI9" s="1">
        <f t="shared" si="8"/>
        <v>18.054357015260585</v>
      </c>
      <c r="AJ9" s="1">
        <f t="shared" si="14"/>
        <v>3.590674138779764</v>
      </c>
      <c r="AK9" s="1">
        <f t="shared" si="9"/>
        <v>17.792593178003834</v>
      </c>
      <c r="AL9" s="1">
        <f t="shared" si="15"/>
        <v>3.7800342972101233</v>
      </c>
    </row>
    <row r="10" spans="1:38" x14ac:dyDescent="0.25">
      <c r="A10">
        <v>34</v>
      </c>
      <c r="B10">
        <v>-8</v>
      </c>
      <c r="C10">
        <v>-81.147058823529406</v>
      </c>
      <c r="D10">
        <v>5.67747176670784</v>
      </c>
      <c r="E10">
        <v>3.5</v>
      </c>
      <c r="F10">
        <v>-81.5</v>
      </c>
      <c r="G10" s="1"/>
      <c r="H10" s="1"/>
      <c r="I10" s="1"/>
      <c r="J10" s="1"/>
      <c r="K10" s="1"/>
      <c r="L10" s="1"/>
      <c r="M10" s="1">
        <f t="shared" si="16"/>
        <v>2.0547644736966513</v>
      </c>
      <c r="N10" s="1">
        <f t="shared" si="17"/>
        <v>2.1137062026374411</v>
      </c>
      <c r="O10" s="1"/>
      <c r="P10" s="1"/>
      <c r="Q10" s="1"/>
      <c r="R10" s="1"/>
      <c r="S10" s="1"/>
      <c r="T10" s="1">
        <f t="shared" si="10"/>
        <v>-77.432955102861442</v>
      </c>
      <c r="U10" s="1">
        <f t="shared" si="0"/>
        <v>-77.393268464798595</v>
      </c>
      <c r="V10" s="1">
        <f t="shared" si="1"/>
        <v>-78.83090312831655</v>
      </c>
      <c r="W10" s="1">
        <f t="shared" si="2"/>
        <v>-78.847564187615021</v>
      </c>
      <c r="X10" s="1"/>
      <c r="Y10" s="1">
        <f t="shared" si="3"/>
        <v>85.646601253153321</v>
      </c>
      <c r="Z10" s="1">
        <f t="shared" si="4"/>
        <v>88.330515321868347</v>
      </c>
      <c r="AA10" s="1">
        <f t="shared" si="11"/>
        <v>61.72611440414618</v>
      </c>
      <c r="AB10" s="1">
        <f t="shared" si="5"/>
        <v>63.109293805617646</v>
      </c>
      <c r="AC10" s="1"/>
      <c r="AE10" s="1">
        <f t="shared" si="6"/>
        <v>20.407877399899373</v>
      </c>
      <c r="AF10" s="1">
        <f t="shared" si="12"/>
        <v>22.439519749937258</v>
      </c>
      <c r="AG10" s="1">
        <f t="shared" si="7"/>
        <v>20.711260267980862</v>
      </c>
      <c r="AH10" s="1">
        <f t="shared" si="13"/>
        <v>23.497955417119336</v>
      </c>
      <c r="AI10" s="1">
        <f t="shared" si="8"/>
        <v>9.7316536543486443</v>
      </c>
      <c r="AJ10" s="1">
        <f t="shared" si="14"/>
        <v>22.439519749937258</v>
      </c>
      <c r="AK10" s="1">
        <f t="shared" si="9"/>
        <v>9.5893455314448151</v>
      </c>
      <c r="AL10" s="1">
        <f t="shared" si="15"/>
        <v>23.497955417119336</v>
      </c>
    </row>
    <row r="11" spans="1:38" x14ac:dyDescent="0.25">
      <c r="A11">
        <v>41</v>
      </c>
      <c r="B11">
        <v>-8</v>
      </c>
      <c r="C11">
        <v>-86.219512195121894</v>
      </c>
      <c r="D11">
        <v>5.8725186804261202</v>
      </c>
      <c r="E11">
        <v>4</v>
      </c>
      <c r="F11">
        <v>-85.846199999999996</v>
      </c>
      <c r="G11" s="1"/>
      <c r="H11" s="1"/>
      <c r="I11" s="1"/>
      <c r="J11" s="1"/>
      <c r="K11" s="1"/>
      <c r="L11" s="1"/>
      <c r="M11" s="1">
        <f t="shared" si="16"/>
        <v>2.6993606108573331</v>
      </c>
      <c r="N11" s="1">
        <f t="shared" si="17"/>
        <v>2.6319968488602052</v>
      </c>
      <c r="O11" s="1"/>
      <c r="P11" s="1"/>
      <c r="Q11" s="1"/>
      <c r="R11" s="1"/>
      <c r="S11" s="1"/>
      <c r="T11" s="1">
        <f t="shared" si="10"/>
        <v>-78.480428990307018</v>
      </c>
      <c r="U11" s="1">
        <f t="shared" si="0"/>
        <v>-78.430647503563776</v>
      </c>
      <c r="V11" s="1">
        <f t="shared" si="1"/>
        <v>-79.785866589848879</v>
      </c>
      <c r="W11" s="1">
        <f t="shared" si="2"/>
        <v>-79.795745019234943</v>
      </c>
      <c r="X11" s="1"/>
      <c r="Y11" s="1">
        <f t="shared" si="3"/>
        <v>7.1109146674316577</v>
      </c>
      <c r="Z11" s="1">
        <f t="shared" si="4"/>
        <v>9.4209247473792797</v>
      </c>
      <c r="AA11" s="1">
        <f t="shared" si="11"/>
        <v>1.852844297032181</v>
      </c>
      <c r="AB11" s="1">
        <f t="shared" si="5"/>
        <v>2.9044850394625059</v>
      </c>
      <c r="AC11" s="1"/>
      <c r="AE11" s="1">
        <f t="shared" si="6"/>
        <v>12.041135874177838</v>
      </c>
      <c r="AF11" s="1">
        <f t="shared" si="12"/>
        <v>0.64545823505789734</v>
      </c>
      <c r="AG11" s="1">
        <f t="shared" si="7"/>
        <v>12.345269195789703</v>
      </c>
      <c r="AH11" s="1">
        <f t="shared" si="13"/>
        <v>0.19734120783098899</v>
      </c>
      <c r="AI11" s="1">
        <f t="shared" si="8"/>
        <v>4.6854775226196264</v>
      </c>
      <c r="AJ11" s="1">
        <f t="shared" si="14"/>
        <v>0.64545823505789734</v>
      </c>
      <c r="AK11" s="1">
        <f t="shared" si="9"/>
        <v>4.6159921375638691</v>
      </c>
      <c r="AL11" s="1">
        <f t="shared" si="15"/>
        <v>0.19734120783098899</v>
      </c>
    </row>
    <row r="12" spans="1:38" x14ac:dyDescent="0.25">
      <c r="A12">
        <v>33</v>
      </c>
      <c r="B12">
        <v>-8</v>
      </c>
      <c r="C12">
        <v>-76.878787878787804</v>
      </c>
      <c r="D12">
        <v>9.3917056675091093</v>
      </c>
      <c r="E12">
        <v>4.5</v>
      </c>
      <c r="F12">
        <v>-76.7667</v>
      </c>
      <c r="G12" s="1"/>
      <c r="H12" s="1"/>
      <c r="I12" s="1"/>
      <c r="J12" s="1"/>
      <c r="K12" s="1"/>
      <c r="L12" s="1"/>
      <c r="M12" s="1">
        <f t="shared" si="16"/>
        <v>1.0580088099293343</v>
      </c>
      <c r="N12" s="1">
        <f t="shared" si="17"/>
        <v>1.035910956587589</v>
      </c>
      <c r="O12" s="1"/>
      <c r="P12" s="1"/>
      <c r="Q12" s="1"/>
      <c r="R12" s="1"/>
      <c r="S12" s="1"/>
      <c r="T12" s="1">
        <f t="shared" si="10"/>
        <v>-79.38779214358776</v>
      </c>
      <c r="U12" s="1">
        <f t="shared" si="0"/>
        <v>-79.329266101166013</v>
      </c>
      <c r="V12" s="1">
        <f t="shared" si="1"/>
        <v>-80.613093567159936</v>
      </c>
      <c r="W12" s="1">
        <f t="shared" si="2"/>
        <v>-80.617096615270498</v>
      </c>
      <c r="X12" s="1"/>
      <c r="Y12" s="1">
        <f t="shared" si="3"/>
        <v>46.672398862533555</v>
      </c>
      <c r="Z12" s="1">
        <f t="shared" si="4"/>
        <v>42.470427441771498</v>
      </c>
      <c r="AA12" s="1">
        <f t="shared" si="11"/>
        <v>31.43192983195884</v>
      </c>
      <c r="AB12" s="1">
        <f t="shared" si="5"/>
        <v>27.343522208189494</v>
      </c>
      <c r="AC12" s="1"/>
      <c r="AE12" s="1">
        <f t="shared" si="6"/>
        <v>6.5672818043901593</v>
      </c>
      <c r="AF12" s="1">
        <f t="shared" si="12"/>
        <v>18.2247812201364</v>
      </c>
      <c r="AG12" s="1">
        <f t="shared" si="7"/>
        <v>6.8380415779493777</v>
      </c>
      <c r="AH12" s="1">
        <f t="shared" si="13"/>
        <v>15.225361844457897</v>
      </c>
      <c r="AI12" s="1">
        <f t="shared" si="8"/>
        <v>1.7885569404469177</v>
      </c>
      <c r="AJ12" s="1">
        <f t="shared" si="14"/>
        <v>18.2247812201364</v>
      </c>
      <c r="AK12" s="1">
        <f t="shared" si="9"/>
        <v>1.7612857542101037</v>
      </c>
      <c r="AL12" s="1">
        <f t="shared" si="15"/>
        <v>15.225361844457897</v>
      </c>
    </row>
    <row r="13" spans="1:38" x14ac:dyDescent="0.25">
      <c r="A13">
        <v>30</v>
      </c>
      <c r="B13">
        <v>-8</v>
      </c>
      <c r="C13">
        <v>-77.733333333333306</v>
      </c>
      <c r="D13">
        <v>1.4580135422690199</v>
      </c>
      <c r="E13">
        <v>5</v>
      </c>
      <c r="F13">
        <v>-77.964299999999994</v>
      </c>
      <c r="G13" s="1"/>
      <c r="H13" s="1"/>
      <c r="I13" s="1"/>
      <c r="J13" s="1"/>
      <c r="K13" s="1"/>
      <c r="L13" s="1"/>
      <c r="M13" s="1">
        <f t="shared" si="16"/>
        <v>1.1110049572479679</v>
      </c>
      <c r="N13" s="1">
        <f t="shared" si="17"/>
        <v>1.1394337311463916</v>
      </c>
      <c r="O13" s="1"/>
      <c r="P13" s="1"/>
      <c r="Q13" s="1"/>
      <c r="R13" s="1"/>
      <c r="S13" s="1"/>
      <c r="T13" s="1">
        <f t="shared" si="10"/>
        <v>-80.188143166187118</v>
      </c>
      <c r="U13" s="1">
        <f t="shared" si="0"/>
        <v>-80.121903879014184</v>
      </c>
      <c r="V13" s="1">
        <f t="shared" si="1"/>
        <v>-81.342759473053121</v>
      </c>
      <c r="W13" s="1">
        <f t="shared" si="2"/>
        <v>-81.341580067594791</v>
      </c>
      <c r="X13" s="1"/>
      <c r="Y13" s="1">
        <f t="shared" si="3"/>
        <v>10.951832418237791</v>
      </c>
      <c r="Z13" s="1">
        <f t="shared" si="4"/>
        <v>11.257393069751824</v>
      </c>
      <c r="AA13" s="1">
        <f t="shared" si="11"/>
        <v>19.927042394407636</v>
      </c>
      <c r="AB13" s="1">
        <f t="shared" si="5"/>
        <v>20.929527632876116</v>
      </c>
      <c r="AC13" s="1"/>
      <c r="AE13" s="1">
        <f t="shared" si="6"/>
        <v>3.1057711183125587</v>
      </c>
      <c r="AF13" s="1">
        <f t="shared" si="12"/>
        <v>25.721888309679326</v>
      </c>
      <c r="AG13" s="1">
        <f t="shared" si="7"/>
        <v>3.3208762444658015</v>
      </c>
      <c r="AH13" s="1">
        <f t="shared" si="13"/>
        <v>26.806827564469824</v>
      </c>
      <c r="AI13" s="1">
        <f t="shared" si="8"/>
        <v>0.36930354965036133</v>
      </c>
      <c r="AJ13" s="1">
        <f t="shared" si="14"/>
        <v>25.721888309679326</v>
      </c>
      <c r="AK13" s="1">
        <f t="shared" si="9"/>
        <v>0.36318818223848148</v>
      </c>
      <c r="AL13" s="1">
        <f t="shared" si="15"/>
        <v>26.806827564469824</v>
      </c>
    </row>
    <row r="14" spans="1:38" x14ac:dyDescent="0.25">
      <c r="A14">
        <v>36</v>
      </c>
      <c r="B14">
        <v>-8</v>
      </c>
      <c r="C14">
        <v>-80.4722222222222</v>
      </c>
      <c r="D14">
        <v>3.1755431148189501</v>
      </c>
      <c r="E14">
        <v>5.5</v>
      </c>
      <c r="F14">
        <v>-80.323499999999996</v>
      </c>
      <c r="G14" s="1"/>
      <c r="H14" s="1"/>
      <c r="I14" s="1"/>
      <c r="J14" s="1"/>
      <c r="K14" s="1"/>
      <c r="L14" s="1"/>
      <c r="M14" s="1">
        <f t="shared" si="16"/>
        <v>1.4188289652891899</v>
      </c>
      <c r="N14" s="1">
        <f t="shared" si="17"/>
        <v>1.3943841506994603</v>
      </c>
      <c r="O14" s="1"/>
      <c r="P14" s="1"/>
      <c r="Q14" s="1"/>
      <c r="R14" s="1"/>
      <c r="S14" s="1"/>
      <c r="T14" s="1">
        <f t="shared" si="10"/>
        <v>-80.904081552206861</v>
      </c>
      <c r="U14" s="1">
        <f t="shared" si="0"/>
        <v>-80.83094253248882</v>
      </c>
      <c r="V14" s="1">
        <f t="shared" si="1"/>
        <v>-81.995467867555035</v>
      </c>
      <c r="W14" s="1">
        <f t="shared" si="2"/>
        <v>-81.989652599407748</v>
      </c>
      <c r="X14" s="1"/>
      <c r="Y14" s="1">
        <f t="shared" si="3"/>
        <v>10.053644267489824</v>
      </c>
      <c r="Z14" s="1">
        <f t="shared" si="4"/>
        <v>8.2176394090739446</v>
      </c>
      <c r="AA14" s="1">
        <f t="shared" si="11"/>
        <v>18.165790787805481</v>
      </c>
      <c r="AB14" s="1">
        <f t="shared" si="5"/>
        <v>16.203463549558759</v>
      </c>
      <c r="AC14" s="1"/>
      <c r="AE14" s="1">
        <f t="shared" si="6"/>
        <v>1.0949140877724721</v>
      </c>
      <c r="AF14" s="1">
        <f t="shared" si="12"/>
        <v>17.784182438022732</v>
      </c>
      <c r="AG14" s="1">
        <f t="shared" si="7"/>
        <v>1.2394112782298998</v>
      </c>
      <c r="AH14" s="1">
        <f t="shared" si="13"/>
        <v>15.839851001909571</v>
      </c>
      <c r="AI14" s="1">
        <f t="shared" si="8"/>
        <v>2.0254401041792957E-3</v>
      </c>
      <c r="AJ14" s="1">
        <f t="shared" si="14"/>
        <v>17.784182438022732</v>
      </c>
      <c r="AK14" s="1">
        <f t="shared" si="9"/>
        <v>2.0631189862633215E-3</v>
      </c>
      <c r="AL14" s="1">
        <f t="shared" si="15"/>
        <v>15.839851001909571</v>
      </c>
    </row>
    <row r="15" spans="1:38" x14ac:dyDescent="0.25">
      <c r="A15">
        <v>63</v>
      </c>
      <c r="B15">
        <v>-8</v>
      </c>
      <c r="C15">
        <v>-90.587301587301496</v>
      </c>
      <c r="D15">
        <v>10.985635763199699</v>
      </c>
      <c r="E15">
        <v>6</v>
      </c>
      <c r="F15">
        <v>-92.888900000000007</v>
      </c>
      <c r="G15" s="1"/>
      <c r="H15" s="1"/>
      <c r="I15" s="1"/>
      <c r="J15" s="1"/>
      <c r="K15" s="1"/>
      <c r="L15" s="1"/>
      <c r="M15" s="1">
        <f t="shared" si="16"/>
        <v>2.6498138558091182</v>
      </c>
      <c r="N15" s="1">
        <f t="shared" si="17"/>
        <v>2.9414461505671725</v>
      </c>
      <c r="O15" s="1"/>
      <c r="P15" s="1"/>
      <c r="Q15" s="1"/>
      <c r="R15" s="1"/>
      <c r="S15" s="1"/>
      <c r="T15" s="1">
        <f t="shared" si="10"/>
        <v>-81.551726600964656</v>
      </c>
      <c r="U15" s="1">
        <f t="shared" si="0"/>
        <v>-81.472346013944389</v>
      </c>
      <c r="V15" s="1">
        <f t="shared" si="1"/>
        <v>-82.585914431444365</v>
      </c>
      <c r="W15" s="1">
        <f t="shared" si="2"/>
        <v>-82.575905515385671</v>
      </c>
      <c r="X15" s="1"/>
      <c r="Y15" s="1">
        <f t="shared" si="3"/>
        <v>1.1653297037241361</v>
      </c>
      <c r="Z15" s="1">
        <f t="shared" si="4"/>
        <v>1.3198471637559204</v>
      </c>
      <c r="AA15" s="1">
        <f t="shared" si="11"/>
        <v>4.4676947553264776</v>
      </c>
      <c r="AB15" s="1">
        <f t="shared" si="5"/>
        <v>5.073330605739808</v>
      </c>
      <c r="AC15" s="1"/>
      <c r="AE15" s="1">
        <f t="shared" si="6"/>
        <v>0.15899069819125436</v>
      </c>
      <c r="AF15" s="1">
        <f t="shared" si="12"/>
        <v>2.1851957313751398</v>
      </c>
      <c r="AG15" s="1">
        <f t="shared" si="7"/>
        <v>0.22267546818248637</v>
      </c>
      <c r="AH15" s="1">
        <f t="shared" si="13"/>
        <v>2.6267690709340372</v>
      </c>
      <c r="AI15" s="1">
        <f t="shared" si="8"/>
        <v>0.40379854997144371</v>
      </c>
      <c r="AJ15" s="1">
        <f t="shared" si="14"/>
        <v>2.1851957313751398</v>
      </c>
      <c r="AK15" s="1">
        <f t="shared" si="9"/>
        <v>0.39901265574870859</v>
      </c>
      <c r="AL15" s="1">
        <f t="shared" si="15"/>
        <v>2.6267690709340372</v>
      </c>
    </row>
    <row r="16" spans="1:38" x14ac:dyDescent="0.25">
      <c r="A16">
        <v>23</v>
      </c>
      <c r="B16">
        <v>-8</v>
      </c>
      <c r="C16">
        <v>-87.391304347826093</v>
      </c>
      <c r="D16">
        <v>3.9365037623255201</v>
      </c>
      <c r="E16">
        <v>6.5</v>
      </c>
      <c r="F16">
        <v>-87.391304347826093</v>
      </c>
      <c r="G16" s="1"/>
      <c r="H16" s="1"/>
      <c r="I16" s="1"/>
      <c r="J16" s="1"/>
      <c r="K16" s="1"/>
      <c r="L16" s="1"/>
      <c r="M16" s="1">
        <f t="shared" si="16"/>
        <v>2.143348029647044</v>
      </c>
      <c r="N16" s="1">
        <f t="shared" si="17"/>
        <v>2.1393798251326763</v>
      </c>
      <c r="O16" s="1"/>
      <c r="P16" s="1"/>
      <c r="Q16" s="1"/>
      <c r="R16" s="1"/>
      <c r="S16" s="1"/>
      <c r="T16" s="1">
        <f t="shared" si="10"/>
        <v>-82.142980206913421</v>
      </c>
      <c r="U16" s="1">
        <f t="shared" si="0"/>
        <v>-82.057901515381602</v>
      </c>
      <c r="V16" s="1">
        <f t="shared" si="1"/>
        <v>-83.124949911896508</v>
      </c>
      <c r="W16" s="1">
        <f t="shared" si="2"/>
        <v>-83.111112495250268</v>
      </c>
      <c r="X16" s="1"/>
      <c r="Y16" s="1">
        <f t="shared" si="3"/>
        <v>71.306563575279171</v>
      </c>
      <c r="Z16" s="1">
        <f t="shared" si="4"/>
        <v>117.31052817380619</v>
      </c>
      <c r="AA16" s="1">
        <f t="shared" si="11"/>
        <v>55.686692527419645</v>
      </c>
      <c r="AB16" s="1">
        <f t="shared" si="5"/>
        <v>95.605128488040123</v>
      </c>
      <c r="AC16" s="1"/>
      <c r="AE16" s="1">
        <f t="shared" si="6"/>
        <v>3.7062883515418352E-2</v>
      </c>
      <c r="AF16" s="1">
        <f t="shared" si="12"/>
        <v>74.594981167020279</v>
      </c>
      <c r="AG16" s="1">
        <f t="shared" si="7"/>
        <v>1.2920979293938312E-2</v>
      </c>
      <c r="AH16" s="1">
        <f t="shared" si="13"/>
        <v>119.78577886741112</v>
      </c>
      <c r="AI16" s="1">
        <f t="shared" si="8"/>
        <v>1.3794195584238651</v>
      </c>
      <c r="AJ16" s="1">
        <f t="shared" si="14"/>
        <v>74.594981167020279</v>
      </c>
      <c r="AK16" s="1">
        <f t="shared" si="9"/>
        <v>1.3616123544275964</v>
      </c>
      <c r="AL16" s="1">
        <f t="shared" si="15"/>
        <v>119.78577886741112</v>
      </c>
    </row>
    <row r="17" spans="1:38" x14ac:dyDescent="0.25">
      <c r="A17">
        <v>49</v>
      </c>
      <c r="B17">
        <v>-8</v>
      </c>
      <c r="C17">
        <v>-78.020408163265301</v>
      </c>
      <c r="D17">
        <v>9.5338822869673194</v>
      </c>
      <c r="E17">
        <v>7</v>
      </c>
      <c r="F17">
        <v>-77.916700000000006</v>
      </c>
      <c r="G17" s="1"/>
      <c r="H17" s="1"/>
      <c r="I17" s="1"/>
      <c r="J17" s="1"/>
      <c r="K17" s="1"/>
      <c r="L17" s="1"/>
      <c r="M17" s="1">
        <f t="shared" si="16"/>
        <v>0.95286769658649928</v>
      </c>
      <c r="N17" s="1">
        <f t="shared" si="17"/>
        <v>0.93677888542570176</v>
      </c>
      <c r="O17" s="1"/>
      <c r="P17" s="1"/>
      <c r="Q17" s="1"/>
      <c r="R17" s="1"/>
      <c r="S17" s="1"/>
      <c r="T17" s="1">
        <f t="shared" si="10"/>
        <v>-82.686880799907385</v>
      </c>
      <c r="U17" s="1">
        <f t="shared" si="0"/>
        <v>-82.596560360347993</v>
      </c>
      <c r="V17" s="1">
        <f t="shared" si="1"/>
        <v>-83.620814485935355</v>
      </c>
      <c r="W17" s="1">
        <f t="shared" si="2"/>
        <v>-83.603455190151465</v>
      </c>
      <c r="X17" s="1"/>
      <c r="Y17" s="1">
        <f t="shared" si="3"/>
        <v>22.131600918212044</v>
      </c>
      <c r="Z17" s="1">
        <f t="shared" si="4"/>
        <v>22.989569905457387</v>
      </c>
      <c r="AA17" s="1">
        <f t="shared" si="11"/>
        <v>14.216593798620835</v>
      </c>
      <c r="AB17" s="1">
        <f t="shared" si="5"/>
        <v>14.347801241296393</v>
      </c>
      <c r="AC17" s="1"/>
      <c r="AE17" s="1">
        <f t="shared" si="6"/>
        <v>0.54231120875528771</v>
      </c>
      <c r="AF17" s="1">
        <f t="shared" si="12"/>
        <v>29.602754814067453</v>
      </c>
      <c r="AG17" s="1">
        <f t="shared" si="7"/>
        <v>0.42553355550226751</v>
      </c>
      <c r="AH17" s="1">
        <f t="shared" si="13"/>
        <v>29.670607732027563</v>
      </c>
      <c r="AI17" s="1">
        <f t="shared" si="8"/>
        <v>2.7900741608160287</v>
      </c>
      <c r="AJ17" s="1">
        <f t="shared" si="14"/>
        <v>29.602754814067453</v>
      </c>
      <c r="AK17" s="1">
        <f t="shared" si="9"/>
        <v>2.7530248143171034</v>
      </c>
      <c r="AL17" s="1">
        <f t="shared" si="15"/>
        <v>29.670607732027563</v>
      </c>
    </row>
    <row r="18" spans="1:38" x14ac:dyDescent="0.25">
      <c r="A18">
        <v>104</v>
      </c>
      <c r="B18">
        <v>-8</v>
      </c>
      <c r="C18">
        <v>-89.576923076922995</v>
      </c>
      <c r="D18">
        <v>12.347882276443499</v>
      </c>
      <c r="E18">
        <v>7.5</v>
      </c>
      <c r="F18">
        <v>-87.175700000000006</v>
      </c>
      <c r="G18" s="1"/>
      <c r="H18" s="1"/>
      <c r="I18" s="1"/>
      <c r="J18" s="1"/>
      <c r="K18" s="1"/>
      <c r="L18" s="1"/>
      <c r="M18" s="1">
        <f t="shared" si="16"/>
        <v>2.2408923765445685</v>
      </c>
      <c r="N18" s="1">
        <f t="shared" si="17"/>
        <v>1.9627997168367077</v>
      </c>
      <c r="O18" s="1"/>
      <c r="P18" s="1"/>
      <c r="Q18" s="1"/>
      <c r="R18" s="1"/>
      <c r="S18" s="1"/>
      <c r="T18" s="1">
        <f t="shared" si="10"/>
        <v>-83.190454094358998</v>
      </c>
      <c r="U18" s="1">
        <f t="shared" si="0"/>
        <v>-83.095280554146768</v>
      </c>
      <c r="V18" s="1">
        <f t="shared" si="1"/>
        <v>-84.079913373428838</v>
      </c>
      <c r="W18" s="1">
        <f t="shared" si="2"/>
        <v>-84.05929332687019</v>
      </c>
      <c r="X18" s="1"/>
      <c r="Y18" s="1">
        <f t="shared" si="3"/>
        <v>26.729374929618487</v>
      </c>
      <c r="Z18" s="1">
        <f t="shared" si="4"/>
        <v>26.817696555786988</v>
      </c>
      <c r="AA18" s="1">
        <f t="shared" si="11"/>
        <v>36.717603391999042</v>
      </c>
      <c r="AB18" s="1">
        <f t="shared" si="5"/>
        <v>37.731452779310118</v>
      </c>
      <c r="AC18" s="1"/>
      <c r="AE18" s="1">
        <f t="shared" si="6"/>
        <v>1.5375779692090525</v>
      </c>
      <c r="AF18" s="1">
        <f t="shared" si="12"/>
        <v>15.445330845045083</v>
      </c>
      <c r="AG18" s="1">
        <f t="shared" si="7"/>
        <v>1.3249150075149332</v>
      </c>
      <c r="AH18" s="1">
        <f t="shared" si="13"/>
        <v>16.221006195945776</v>
      </c>
      <c r="AI18" s="1">
        <f t="shared" si="8"/>
        <v>4.5345589875534156</v>
      </c>
      <c r="AJ18" s="1">
        <f t="shared" si="14"/>
        <v>15.445330845045083</v>
      </c>
      <c r="AK18" s="1">
        <f t="shared" si="9"/>
        <v>4.4734885205172494</v>
      </c>
      <c r="AL18" s="1">
        <f t="shared" si="15"/>
        <v>16.221006195945776</v>
      </c>
    </row>
    <row r="19" spans="1:38" x14ac:dyDescent="0.25">
      <c r="A19">
        <v>109</v>
      </c>
      <c r="B19">
        <v>-8</v>
      </c>
      <c r="C19">
        <v>-94.577981651376106</v>
      </c>
      <c r="D19">
        <v>6.1455892471795597</v>
      </c>
      <c r="E19">
        <v>8</v>
      </c>
      <c r="F19">
        <v>-94.633300000000006</v>
      </c>
      <c r="G19" s="1"/>
      <c r="H19" s="1"/>
      <c r="I19" s="1"/>
      <c r="J19" s="1"/>
      <c r="K19" s="1"/>
      <c r="L19" s="1"/>
      <c r="M19" s="1">
        <f t="shared" si="16"/>
        <v>2.7251148911378476</v>
      </c>
      <c r="N19" s="1">
        <f t="shared" si="17"/>
        <v>2.7276683779929627</v>
      </c>
      <c r="O19" s="1"/>
      <c r="P19" s="1"/>
      <c r="Q19" s="1"/>
      <c r="R19" s="1"/>
      <c r="S19" s="1"/>
      <c r="T19" s="1">
        <f t="shared" si="10"/>
        <v>-83.659269615532523</v>
      </c>
      <c r="U19" s="1">
        <f t="shared" si="0"/>
        <v>-83.559577946704408</v>
      </c>
      <c r="V19" s="1">
        <f t="shared" si="1"/>
        <v>-84.507324212291621</v>
      </c>
      <c r="W19" s="1">
        <f t="shared" si="2"/>
        <v>-84.483668479387518</v>
      </c>
      <c r="X19" s="1"/>
      <c r="Y19" s="1">
        <f t="shared" si="3"/>
        <v>35.018622489106633</v>
      </c>
      <c r="Z19" s="1">
        <f t="shared" si="4"/>
        <v>13.076338704330771</v>
      </c>
      <c r="AA19" s="1">
        <f t="shared" si="11"/>
        <v>25.700832648271714</v>
      </c>
      <c r="AB19" s="1">
        <f t="shared" si="5"/>
        <v>7.2470337079711857</v>
      </c>
      <c r="AC19" s="1"/>
      <c r="AE19" s="1">
        <f t="shared" si="6"/>
        <v>2.9200201252466815</v>
      </c>
      <c r="AF19" s="1">
        <f t="shared" si="12"/>
        <v>58.162893643907658</v>
      </c>
      <c r="AG19" s="1">
        <f t="shared" si="7"/>
        <v>2.6093456619750475</v>
      </c>
      <c r="AH19" s="1">
        <f t="shared" si="13"/>
        <v>27.368267586238286</v>
      </c>
      <c r="AI19" s="1">
        <f t="shared" si="8"/>
        <v>6.5375393725776192</v>
      </c>
      <c r="AJ19" s="1">
        <f t="shared" si="14"/>
        <v>58.162893643907658</v>
      </c>
      <c r="AK19" s="1">
        <f t="shared" si="9"/>
        <v>6.4487425604028825</v>
      </c>
      <c r="AL19" s="1">
        <f t="shared" si="15"/>
        <v>27.368267586238286</v>
      </c>
    </row>
    <row r="20" spans="1:38" x14ac:dyDescent="0.25">
      <c r="A20">
        <v>69</v>
      </c>
      <c r="B20">
        <v>-8</v>
      </c>
      <c r="C20">
        <v>-85.086956521739097</v>
      </c>
      <c r="D20">
        <v>9.8488340836168202</v>
      </c>
      <c r="E20">
        <v>8.5</v>
      </c>
      <c r="F20">
        <v>-84.464299999999994</v>
      </c>
      <c r="G20" s="1"/>
      <c r="H20" s="1"/>
      <c r="I20" s="1"/>
      <c r="J20" s="1"/>
      <c r="K20" s="1"/>
      <c r="L20" s="1"/>
      <c r="M20" s="1">
        <f t="shared" si="16"/>
        <v>1.6267384026676261</v>
      </c>
      <c r="N20" s="1">
        <f t="shared" si="17"/>
        <v>1.5562734521339392</v>
      </c>
      <c r="O20" s="1"/>
      <c r="P20" s="1"/>
      <c r="Q20" s="1"/>
      <c r="R20" s="1"/>
      <c r="S20" s="1"/>
      <c r="T20" s="1">
        <f t="shared" si="10"/>
        <v>-84.097817247639725</v>
      </c>
      <c r="U20" s="1">
        <f t="shared" si="0"/>
        <v>-83.993899151749019</v>
      </c>
      <c r="V20" s="1">
        <f t="shared" si="1"/>
        <v>-84.907140350739894</v>
      </c>
      <c r="W20" s="1">
        <f t="shared" si="2"/>
        <v>-84.880644922905745</v>
      </c>
      <c r="X20" s="1"/>
      <c r="Y20" s="1">
        <f t="shared" si="3"/>
        <v>109.83384592934314</v>
      </c>
      <c r="Z20" s="1">
        <f t="shared" si="4"/>
        <v>113.1968504097638</v>
      </c>
      <c r="AA20" s="1">
        <f t="shared" si="11"/>
        <v>93.525171462091109</v>
      </c>
      <c r="AB20" s="1">
        <f t="shared" si="5"/>
        <v>95.114281052772455</v>
      </c>
      <c r="AC20" s="1"/>
      <c r="AE20" s="1">
        <f t="shared" si="6"/>
        <v>4.6111303603094216</v>
      </c>
      <c r="AF20" s="1">
        <f t="shared" si="12"/>
        <v>159.4542278521632</v>
      </c>
      <c r="AG20" s="1">
        <f t="shared" si="7"/>
        <v>4.2011394101625328</v>
      </c>
      <c r="AH20" s="1">
        <f t="shared" si="13"/>
        <v>161.01247133066914</v>
      </c>
      <c r="AI20" s="1">
        <f t="shared" si="8"/>
        <v>8.7419410878069339</v>
      </c>
      <c r="AJ20" s="1">
        <f t="shared" si="14"/>
        <v>159.4542278521632</v>
      </c>
      <c r="AK20" s="1">
        <f t="shared" si="9"/>
        <v>8.6225265516652847</v>
      </c>
      <c r="AL20" s="1">
        <f t="shared" si="15"/>
        <v>161.01247133066914</v>
      </c>
    </row>
    <row r="21" spans="1:38" x14ac:dyDescent="0.25">
      <c r="A21">
        <v>64</v>
      </c>
      <c r="B21">
        <v>-8</v>
      </c>
      <c r="C21">
        <v>-84.984375</v>
      </c>
      <c r="D21">
        <v>2.4162789218087601</v>
      </c>
      <c r="E21">
        <v>9</v>
      </c>
      <c r="F21">
        <v>-84.967200000000005</v>
      </c>
      <c r="G21" s="1"/>
      <c r="H21" s="1"/>
      <c r="I21" s="1"/>
      <c r="J21" s="1"/>
      <c r="K21" s="1"/>
      <c r="L21" s="1"/>
      <c r="M21" s="1">
        <f t="shared" si="16"/>
        <v>1.573670520436087</v>
      </c>
      <c r="N21" s="1">
        <f t="shared" si="17"/>
        <v>1.5684901743472044</v>
      </c>
      <c r="O21" s="1"/>
      <c r="P21" s="1"/>
      <c r="Q21" s="1"/>
      <c r="R21" s="1"/>
      <c r="S21" s="1"/>
      <c r="T21" s="1">
        <f t="shared" si="10"/>
        <v>-84.509769425600538</v>
      </c>
      <c r="U21" s="1">
        <f t="shared" si="0"/>
        <v>-84.401881211743245</v>
      </c>
      <c r="V21" s="1">
        <f t="shared" si="1"/>
        <v>-85.282709882893684</v>
      </c>
      <c r="W21" s="1">
        <f t="shared" si="2"/>
        <v>-85.253546971699606</v>
      </c>
      <c r="X21" s="1"/>
      <c r="Y21" s="1">
        <f t="shared" si="3"/>
        <v>0.3331449439488619</v>
      </c>
      <c r="Z21" s="1">
        <f t="shared" si="4"/>
        <v>3.8961051274409588E-3</v>
      </c>
      <c r="AA21" s="1">
        <f t="shared" si="11"/>
        <v>3.8319378403318158E-2</v>
      </c>
      <c r="AB21" s="1">
        <f t="shared" si="5"/>
        <v>0.62291078233700781</v>
      </c>
      <c r="AC21" s="1"/>
      <c r="AE21" s="1">
        <f t="shared" si="6"/>
        <v>6.5500494938851368</v>
      </c>
      <c r="AF21" s="1">
        <f t="shared" si="12"/>
        <v>9.837591751333072</v>
      </c>
      <c r="AG21" s="1">
        <f t="shared" si="7"/>
        <v>6.0400444168398506</v>
      </c>
      <c r="AH21" s="1">
        <f t="shared" si="13"/>
        <v>6.350747614599916</v>
      </c>
      <c r="AI21" s="1">
        <f t="shared" si="8"/>
        <v>11.103869436677947</v>
      </c>
      <c r="AJ21" s="1">
        <f t="shared" si="14"/>
        <v>9.837591751333072</v>
      </c>
      <c r="AK21" s="1">
        <f t="shared" si="9"/>
        <v>10.951572003356912</v>
      </c>
      <c r="AL21" s="1">
        <f t="shared" si="15"/>
        <v>6.350747614599916</v>
      </c>
    </row>
    <row r="22" spans="1:38" x14ac:dyDescent="0.25">
      <c r="A22">
        <v>99</v>
      </c>
      <c r="B22">
        <v>-8</v>
      </c>
      <c r="C22">
        <v>-83.636363636363598</v>
      </c>
      <c r="D22">
        <v>1.62929438752825</v>
      </c>
      <c r="E22">
        <v>9.5</v>
      </c>
      <c r="F22">
        <v>-83.536799999999999</v>
      </c>
      <c r="G22" s="1"/>
      <c r="H22" s="1"/>
      <c r="I22" s="1"/>
      <c r="J22" s="1"/>
      <c r="K22" s="1"/>
      <c r="L22" s="1"/>
      <c r="M22" s="1">
        <f t="shared" si="16"/>
        <v>1.3980046740143592</v>
      </c>
      <c r="N22" s="1">
        <f t="shared" si="17"/>
        <v>1.3845221621708559</v>
      </c>
      <c r="O22" s="1"/>
      <c r="P22" s="1"/>
      <c r="Q22" s="1"/>
      <c r="R22" s="1"/>
      <c r="S22" s="1"/>
      <c r="T22" s="1">
        <f t="shared" si="10"/>
        <v>-84.898168270239097</v>
      </c>
      <c r="U22" s="1">
        <f t="shared" si="0"/>
        <v>-84.78653692959719</v>
      </c>
      <c r="V22" s="1">
        <f t="shared" si="1"/>
        <v>-85.636806256633079</v>
      </c>
      <c r="W22" s="1">
        <f t="shared" si="2"/>
        <v>-85.605128375230038</v>
      </c>
      <c r="X22" s="1"/>
      <c r="Y22" s="1">
        <f t="shared" si="3"/>
        <v>7.4316002560693671E-3</v>
      </c>
      <c r="Z22" s="1">
        <f t="shared" si="4"/>
        <v>3.2639145007372541E-2</v>
      </c>
      <c r="AA22" s="1">
        <f t="shared" si="11"/>
        <v>0.42566654463181886</v>
      </c>
      <c r="AB22" s="1">
        <f t="shared" si="5"/>
        <v>0.40695261192362903</v>
      </c>
      <c r="AC22" s="1"/>
      <c r="AE22" s="1">
        <f t="shared" si="6"/>
        <v>8.6889664912251803</v>
      </c>
      <c r="AF22" s="1">
        <f t="shared" si="12"/>
        <v>9.204622158605849</v>
      </c>
      <c r="AG22" s="1">
        <f t="shared" si="7"/>
        <v>8.0787028280614539</v>
      </c>
      <c r="AH22" s="1">
        <f t="shared" si="13"/>
        <v>9.1383413948341321</v>
      </c>
      <c r="AI22" s="1">
        <f t="shared" si="8"/>
        <v>13.589126769587553</v>
      </c>
      <c r="AJ22" s="1">
        <f t="shared" si="14"/>
        <v>9.204622158605849</v>
      </c>
      <c r="AK22" s="1">
        <f t="shared" si="9"/>
        <v>13.402169373827622</v>
      </c>
      <c r="AL22" s="1">
        <f t="shared" si="15"/>
        <v>9.1383413948341321</v>
      </c>
    </row>
    <row r="23" spans="1:38" x14ac:dyDescent="0.25">
      <c r="A23">
        <v>74</v>
      </c>
      <c r="B23">
        <v>-8</v>
      </c>
      <c r="C23">
        <v>-81.675675675675606</v>
      </c>
      <c r="D23">
        <v>2.1582469577778198</v>
      </c>
      <c r="E23">
        <v>10</v>
      </c>
      <c r="F23">
        <v>-81.675700000000006</v>
      </c>
      <c r="G23" s="1"/>
      <c r="H23" s="1"/>
      <c r="I23" s="1"/>
      <c r="J23" s="1"/>
      <c r="K23" s="1"/>
      <c r="L23" s="1"/>
      <c r="M23" s="1">
        <f t="shared" si="16"/>
        <v>1.1707933740191805</v>
      </c>
      <c r="N23" s="1">
        <f t="shared" si="17"/>
        <v>1.1675700000000007</v>
      </c>
      <c r="O23" s="1"/>
      <c r="P23" s="1"/>
      <c r="Q23" s="1"/>
      <c r="R23" s="1"/>
      <c r="S23" s="1"/>
      <c r="T23" s="1">
        <f t="shared" si="10"/>
        <v>-85.265562059944202</v>
      </c>
      <c r="U23" s="1">
        <f t="shared" si="0"/>
        <v>-85.15039002510683</v>
      </c>
      <c r="V23" s="1">
        <f t="shared" si="1"/>
        <v>-85.971752692403314</v>
      </c>
      <c r="W23" s="1">
        <f t="shared" si="2"/>
        <v>-85.937695853264358</v>
      </c>
      <c r="X23" s="1"/>
      <c r="Y23" s="1">
        <f t="shared" si="3"/>
        <v>2.6542875033975255</v>
      </c>
      <c r="Z23" s="1">
        <f t="shared" si="4"/>
        <v>2.6036727691242625</v>
      </c>
      <c r="AA23" s="1">
        <f t="shared" si="11"/>
        <v>5.4540420430700767</v>
      </c>
      <c r="AB23" s="1">
        <f t="shared" si="5"/>
        <v>5.7643008982219941</v>
      </c>
      <c r="AC23" s="1"/>
      <c r="AE23" s="1">
        <f t="shared" si="6"/>
        <v>10.989881924603957</v>
      </c>
      <c r="AF23" s="1">
        <f t="shared" si="12"/>
        <v>2.8422610306319451</v>
      </c>
      <c r="AG23" s="1">
        <f t="shared" si="7"/>
        <v>10.279455503231501</v>
      </c>
      <c r="AH23" s="1">
        <f t="shared" si="13"/>
        <v>2.5362759248660405</v>
      </c>
      <c r="AI23" s="1">
        <f t="shared" si="8"/>
        <v>16.170770968981376</v>
      </c>
      <c r="AJ23" s="1">
        <f t="shared" si="14"/>
        <v>2.8422610306319451</v>
      </c>
      <c r="AK23" s="1">
        <f t="shared" si="9"/>
        <v>15.947761296302771</v>
      </c>
      <c r="AL23" s="1">
        <f t="shared" si="15"/>
        <v>2.5362759248660405</v>
      </c>
    </row>
    <row r="24" spans="1:38" x14ac:dyDescent="0.25">
      <c r="A24">
        <v>91</v>
      </c>
      <c r="B24">
        <v>-8</v>
      </c>
      <c r="C24">
        <v>-90.714285714285694</v>
      </c>
      <c r="D24">
        <v>9.1176379777596104</v>
      </c>
      <c r="E24">
        <v>10.5</v>
      </c>
      <c r="F24">
        <v>-90.476200000000006</v>
      </c>
      <c r="G24" s="1"/>
      <c r="H24" s="1"/>
      <c r="I24" s="1"/>
      <c r="J24" s="1"/>
      <c r="K24" s="1"/>
      <c r="L24" s="1"/>
      <c r="M24" s="1">
        <f t="shared" si="16"/>
        <v>2.0316060692857913</v>
      </c>
      <c r="N24" s="1">
        <f t="shared" si="17"/>
        <v>2.005132644716213</v>
      </c>
      <c r="O24" s="1"/>
      <c r="P24" s="1"/>
      <c r="Q24" s="1"/>
      <c r="R24" s="1"/>
      <c r="S24" s="1"/>
      <c r="T24" s="1">
        <f t="shared" si="10"/>
        <v>-85.614106656258826</v>
      </c>
      <c r="U24" s="1">
        <f t="shared" si="0"/>
        <v>-85.495575583071826</v>
      </c>
      <c r="V24" s="1">
        <f t="shared" si="1"/>
        <v>-86.289514651135008</v>
      </c>
      <c r="W24" s="1">
        <f t="shared" si="2"/>
        <v>-86.253200907043009</v>
      </c>
      <c r="X24" s="1"/>
      <c r="Y24" s="1">
        <f t="shared" si="3"/>
        <v>15.511238588817706</v>
      </c>
      <c r="Z24" s="1">
        <f t="shared" si="4"/>
        <v>14.591449470148275</v>
      </c>
      <c r="AA24" s="1">
        <f t="shared" si="11"/>
        <v>21.28751009146826</v>
      </c>
      <c r="AB24" s="1">
        <f t="shared" si="5"/>
        <v>20.953514553979517</v>
      </c>
      <c r="AC24" s="1"/>
      <c r="AE24" s="1">
        <f t="shared" si="6"/>
        <v>13.422285002899889</v>
      </c>
      <c r="AF24" s="1">
        <f t="shared" si="12"/>
        <v>7.5508061394659612E-2</v>
      </c>
      <c r="AG24" s="1">
        <f t="shared" si="7"/>
        <v>12.612048136102867</v>
      </c>
      <c r="AH24" s="1">
        <f t="shared" si="13"/>
        <v>7.2108913961709764E-2</v>
      </c>
      <c r="AI24" s="1">
        <f t="shared" si="8"/>
        <v>18.827369424094663</v>
      </c>
      <c r="AJ24" s="1">
        <f t="shared" si="14"/>
        <v>7.5508061394659612E-2</v>
      </c>
      <c r="AK24" s="1">
        <f t="shared" si="9"/>
        <v>18.567221403047576</v>
      </c>
      <c r="AL24" s="1">
        <f t="shared" si="15"/>
        <v>7.2108913961709764E-2</v>
      </c>
    </row>
    <row r="25" spans="1:38" x14ac:dyDescent="0.25">
      <c r="A25">
        <v>68</v>
      </c>
      <c r="B25">
        <v>-8</v>
      </c>
      <c r="C25">
        <v>-87.823529411764696</v>
      </c>
      <c r="D25">
        <v>3.1718487116663998</v>
      </c>
      <c r="E25">
        <v>11</v>
      </c>
      <c r="F25">
        <v>-87.953800000000001</v>
      </c>
      <c r="G25" s="1"/>
      <c r="H25" s="1"/>
      <c r="I25" s="1"/>
      <c r="J25" s="1"/>
      <c r="K25" s="1"/>
      <c r="L25" s="1"/>
      <c r="M25" s="1">
        <f t="shared" si="16"/>
        <v>1.7146065773995671</v>
      </c>
      <c r="N25" s="1">
        <f t="shared" si="17"/>
        <v>1.7240182551572436</v>
      </c>
      <c r="O25" s="1"/>
      <c r="P25" s="1"/>
      <c r="Q25" s="1"/>
      <c r="R25" s="1"/>
      <c r="S25" s="1"/>
      <c r="T25" s="1">
        <f t="shared" si="10"/>
        <v>-85.945642157684659</v>
      </c>
      <c r="U25" s="1">
        <f t="shared" si="0"/>
        <v>-85.823915968362371</v>
      </c>
      <c r="V25" s="1">
        <f t="shared" si="1"/>
        <v>-86.591769718165423</v>
      </c>
      <c r="W25" s="1">
        <f t="shared" si="2"/>
        <v>-86.55330920684996</v>
      </c>
      <c r="X25" s="1"/>
      <c r="Y25" s="1">
        <f t="shared" si="3"/>
        <v>22.739961369912564</v>
      </c>
      <c r="Z25" s="1">
        <f t="shared" si="4"/>
        <v>21.643746711030523</v>
      </c>
      <c r="AA25" s="1">
        <f t="shared" si="11"/>
        <v>16.995138138267507</v>
      </c>
      <c r="AB25" s="1">
        <f t="shared" si="5"/>
        <v>15.389072174981395</v>
      </c>
      <c r="AC25" s="1"/>
      <c r="AE25" s="1">
        <f t="shared" si="6"/>
        <v>15.961456679589492</v>
      </c>
      <c r="AF25" s="1">
        <f t="shared" si="12"/>
        <v>76.804588956994678</v>
      </c>
      <c r="AG25" s="1">
        <f t="shared" si="7"/>
        <v>15.051955222561677</v>
      </c>
      <c r="AH25" s="1">
        <f t="shared" si="13"/>
        <v>72.794494508574431</v>
      </c>
      <c r="AI25" s="1">
        <f t="shared" si="8"/>
        <v>21.541728258400401</v>
      </c>
      <c r="AJ25" s="1">
        <f t="shared" si="14"/>
        <v>76.804588956994678</v>
      </c>
      <c r="AK25" s="1">
        <f t="shared" si="9"/>
        <v>21.243601642222295</v>
      </c>
      <c r="AL25" s="1">
        <f t="shared" si="15"/>
        <v>72.794494508574431</v>
      </c>
    </row>
    <row r="26" spans="1:38" x14ac:dyDescent="0.25">
      <c r="A26">
        <v>58</v>
      </c>
      <c r="B26">
        <v>-8</v>
      </c>
      <c r="C26">
        <v>-84.482758620689594</v>
      </c>
      <c r="D26">
        <v>3.4386400388508198</v>
      </c>
      <c r="E26">
        <v>11.5</v>
      </c>
      <c r="F26">
        <v>-84.3125</v>
      </c>
      <c r="G26" s="1"/>
      <c r="H26" s="1"/>
      <c r="I26" s="1"/>
      <c r="J26" s="1"/>
      <c r="K26" s="1"/>
      <c r="L26" s="1"/>
      <c r="M26" s="1">
        <f t="shared" si="16"/>
        <v>1.368440297791766</v>
      </c>
      <c r="N26" s="1">
        <f t="shared" si="17"/>
        <v>1.3493475196695555</v>
      </c>
      <c r="O26" s="1"/>
      <c r="P26" s="1"/>
      <c r="Q26" s="1"/>
      <c r="R26" s="1"/>
      <c r="S26" s="1"/>
      <c r="T26" s="1">
        <f t="shared" si="10"/>
        <v>-86.261751705016636</v>
      </c>
      <c r="U26" s="1">
        <f t="shared" si="0"/>
        <v>-86.136979064527395</v>
      </c>
      <c r="V26" s="1">
        <f t="shared" si="1"/>
        <v>-86.879961215024323</v>
      </c>
      <c r="W26" s="1">
        <f t="shared" si="2"/>
        <v>-86.839453823020918</v>
      </c>
      <c r="X26" s="1"/>
      <c r="Y26" s="1">
        <f t="shared" si="3"/>
        <v>2.43914960529523</v>
      </c>
      <c r="Z26" s="1">
        <f t="shared" si="4"/>
        <v>3.3008383115715549</v>
      </c>
      <c r="AA26" s="1">
        <f t="shared" si="11"/>
        <v>0.89032094189987809</v>
      </c>
      <c r="AB26" s="1">
        <f t="shared" si="5"/>
        <v>1.2417674021478984</v>
      </c>
      <c r="AC26" s="1"/>
      <c r="AE26" s="1">
        <f t="shared" si="6"/>
        <v>18.587210489647138</v>
      </c>
      <c r="AF26" s="1">
        <f t="shared" si="12"/>
        <v>34.492909338065076</v>
      </c>
      <c r="AG26" s="1">
        <f t="shared" si="7"/>
        <v>17.579136082768759</v>
      </c>
      <c r="AH26" s="1">
        <f t="shared" si="13"/>
        <v>36.114919207674298</v>
      </c>
      <c r="AI26" s="1">
        <f t="shared" si="8"/>
        <v>24.299952871051435</v>
      </c>
      <c r="AJ26" s="1">
        <f t="shared" si="14"/>
        <v>34.492909338065076</v>
      </c>
      <c r="AK26" s="1">
        <f t="shared" si="9"/>
        <v>23.963206195337701</v>
      </c>
      <c r="AL26" s="1">
        <f t="shared" si="15"/>
        <v>36.114919207674298</v>
      </c>
    </row>
    <row r="27" spans="1:38" x14ac:dyDescent="0.25">
      <c r="A27">
        <v>81</v>
      </c>
      <c r="B27">
        <v>-8</v>
      </c>
      <c r="C27">
        <v>-82.901234567901199</v>
      </c>
      <c r="D27">
        <v>1.82509448846084</v>
      </c>
      <c r="E27">
        <v>12</v>
      </c>
      <c r="F27">
        <v>-82.921099999999996</v>
      </c>
      <c r="G27" s="1"/>
      <c r="H27" s="1"/>
      <c r="I27" s="1"/>
      <c r="J27" s="1"/>
      <c r="K27" s="1"/>
      <c r="L27" s="1"/>
      <c r="M27" s="1">
        <f t="shared" si="16"/>
        <v>1.1984541688233372</v>
      </c>
      <c r="N27" s="1">
        <f t="shared" si="17"/>
        <v>1.1973058322985146</v>
      </c>
      <c r="O27" s="1"/>
      <c r="P27" s="1"/>
      <c r="Q27" s="1"/>
      <c r="R27" s="1"/>
      <c r="S27" s="1"/>
      <c r="T27" s="1">
        <f t="shared" si="10"/>
        <v>-86.563807204194816</v>
      </c>
      <c r="U27" s="1">
        <f t="shared" si="0"/>
        <v>-86.436123556000439</v>
      </c>
      <c r="V27" s="1">
        <f t="shared" si="1"/>
        <v>-87.155339884151346</v>
      </c>
      <c r="W27" s="1">
        <f t="shared" si="2"/>
        <v>-87.112876614594825</v>
      </c>
      <c r="X27" s="1"/>
      <c r="Y27" s="1">
        <f t="shared" si="3"/>
        <v>4.3307632069090909</v>
      </c>
      <c r="Z27" s="1">
        <f t="shared" si="4"/>
        <v>4.5097770075999488</v>
      </c>
      <c r="AA27" s="1">
        <f t="shared" si="11"/>
        <v>7.1426906098068104</v>
      </c>
      <c r="AB27" s="1">
        <f t="shared" si="5"/>
        <v>7.8421091835695718</v>
      </c>
      <c r="AC27" s="1"/>
      <c r="AE27" s="1">
        <f t="shared" si="6"/>
        <v>21.282944951447835</v>
      </c>
      <c r="AF27" s="1">
        <f t="shared" si="12"/>
        <v>6.4125212231279614</v>
      </c>
      <c r="AG27" s="1">
        <f t="shared" si="7"/>
        <v>20.177098466997844</v>
      </c>
      <c r="AH27" s="1">
        <f t="shared" si="13"/>
        <v>5.608697915245112</v>
      </c>
      <c r="AI27" s="1">
        <f t="shared" si="8"/>
        <v>27.090743610537448</v>
      </c>
      <c r="AJ27" s="1">
        <f t="shared" si="14"/>
        <v>6.4125212231279614</v>
      </c>
      <c r="AK27" s="1">
        <f t="shared" si="9"/>
        <v>26.714897181290937</v>
      </c>
      <c r="AL27" s="1">
        <f t="shared" si="15"/>
        <v>5.608697915245112</v>
      </c>
    </row>
    <row r="28" spans="1:38" x14ac:dyDescent="0.25">
      <c r="A28">
        <v>76</v>
      </c>
      <c r="B28">
        <v>-8</v>
      </c>
      <c r="C28">
        <v>-87.302631578947299</v>
      </c>
      <c r="D28">
        <v>4.9288809755365799</v>
      </c>
      <c r="E28">
        <v>12.5</v>
      </c>
      <c r="F28">
        <v>-87.416700000000006</v>
      </c>
      <c r="G28" s="1"/>
      <c r="H28" s="1"/>
      <c r="I28" s="1"/>
      <c r="J28" s="1"/>
      <c r="K28" s="1"/>
      <c r="L28" s="1"/>
      <c r="M28" s="1">
        <f t="shared" si="16"/>
        <v>1.580338353911642</v>
      </c>
      <c r="N28" s="1">
        <f t="shared" si="17"/>
        <v>1.5877966098821714</v>
      </c>
      <c r="O28" s="1"/>
      <c r="P28" s="1"/>
      <c r="Q28" s="1"/>
      <c r="R28" s="1"/>
      <c r="S28" s="1"/>
      <c r="T28" s="1">
        <f t="shared" si="10"/>
        <v>-86.853005310965401</v>
      </c>
      <c r="U28" s="1">
        <f t="shared" si="0"/>
        <v>-86.722534565964608</v>
      </c>
      <c r="V28" s="1">
        <f t="shared" si="1"/>
        <v>-87.41899669547648</v>
      </c>
      <c r="W28" s="1">
        <f t="shared" si="2"/>
        <v>-87.374660802885515</v>
      </c>
      <c r="X28" s="1"/>
      <c r="Y28" s="1">
        <f t="shared" si="3"/>
        <v>15.616492005738195</v>
      </c>
      <c r="Z28" s="1">
        <f t="shared" si="4"/>
        <v>14.450904759310562</v>
      </c>
      <c r="AA28" s="1">
        <f t="shared" si="11"/>
        <v>20.410174641353532</v>
      </c>
      <c r="AB28" s="1">
        <f t="shared" si="5"/>
        <v>19.834203824998312</v>
      </c>
      <c r="AC28" s="1"/>
      <c r="AE28" s="1">
        <f t="shared" si="6"/>
        <v>24.034921328731183</v>
      </c>
      <c r="AF28" s="1">
        <f t="shared" si="12"/>
        <v>0.90396661659249777</v>
      </c>
      <c r="AG28" s="1">
        <f t="shared" si="7"/>
        <v>22.832184683789666</v>
      </c>
      <c r="AH28" s="1">
        <f t="shared" si="13"/>
        <v>0.95427298495318857</v>
      </c>
      <c r="AI28" s="1">
        <f t="shared" si="8"/>
        <v>29.904861021646006</v>
      </c>
      <c r="AJ28" s="1">
        <f t="shared" si="14"/>
        <v>0.90396661659249777</v>
      </c>
      <c r="AK28" s="1">
        <f t="shared" si="9"/>
        <v>29.489567520489139</v>
      </c>
      <c r="AL28" s="1">
        <f t="shared" si="15"/>
        <v>0.95427298495318857</v>
      </c>
    </row>
    <row r="29" spans="1:38" x14ac:dyDescent="0.25">
      <c r="A29">
        <v>47</v>
      </c>
      <c r="B29">
        <v>-8</v>
      </c>
      <c r="C29">
        <v>-85.446808510638206</v>
      </c>
      <c r="D29">
        <v>2.02898542163841</v>
      </c>
      <c r="E29">
        <v>13</v>
      </c>
      <c r="F29">
        <v>-85.446799999999996</v>
      </c>
      <c r="G29" s="1"/>
      <c r="H29" s="1"/>
      <c r="I29" s="1"/>
      <c r="J29" s="1"/>
      <c r="K29" s="1"/>
      <c r="L29" s="1"/>
      <c r="M29" s="1">
        <f t="shared" si="16"/>
        <v>1.3895739440519308</v>
      </c>
      <c r="N29" s="1">
        <f t="shared" si="17"/>
        <v>1.3866773357919515</v>
      </c>
      <c r="O29" s="1"/>
      <c r="P29" s="1"/>
      <c r="Q29" s="1"/>
      <c r="R29" s="1"/>
      <c r="S29" s="1"/>
      <c r="T29" s="1">
        <f t="shared" si="10"/>
        <v>-87.130396064877942</v>
      </c>
      <c r="U29" s="1">
        <f t="shared" si="0"/>
        <v>-86.997252014394633</v>
      </c>
      <c r="V29" s="1">
        <f t="shared" si="1"/>
        <v>-87.671888951530107</v>
      </c>
      <c r="W29" s="1">
        <f t="shared" si="2"/>
        <v>-87.625756891180259</v>
      </c>
      <c r="X29" s="1"/>
      <c r="Y29" s="1">
        <f t="shared" si="3"/>
        <v>2.966507230673552E-2</v>
      </c>
      <c r="Z29" s="1">
        <f t="shared" si="4"/>
        <v>0.17593661262840538</v>
      </c>
      <c r="AA29" s="1">
        <f t="shared" si="11"/>
        <v>0.13635100720675894</v>
      </c>
      <c r="AB29" s="1">
        <f t="shared" si="5"/>
        <v>4.3704783749952354E-2</v>
      </c>
      <c r="AC29" s="1"/>
      <c r="AE29" s="1">
        <f t="shared" si="6"/>
        <v>26.831706786871433</v>
      </c>
      <c r="AF29" s="1">
        <f t="shared" si="12"/>
        <v>28.64570873538251</v>
      </c>
      <c r="AG29" s="1">
        <f t="shared" si="7"/>
        <v>25.533021070824002</v>
      </c>
      <c r="AH29" s="1">
        <f t="shared" si="13"/>
        <v>29.947916629878037</v>
      </c>
      <c r="AI29" s="1">
        <f t="shared" si="8"/>
        <v>32.734715173167984</v>
      </c>
      <c r="AJ29" s="1">
        <f t="shared" si="14"/>
        <v>28.64570873538251</v>
      </c>
      <c r="AK29" s="1">
        <f t="shared" si="9"/>
        <v>32.279736113611733</v>
      </c>
      <c r="AL29" s="1">
        <f t="shared" si="15"/>
        <v>29.947916629878037</v>
      </c>
    </row>
    <row r="30" spans="1:38" x14ac:dyDescent="0.25">
      <c r="A30">
        <v>47</v>
      </c>
      <c r="B30">
        <v>-8</v>
      </c>
      <c r="C30">
        <v>-85.553191489361694</v>
      </c>
      <c r="D30">
        <v>0.94698779081991002</v>
      </c>
      <c r="E30">
        <v>13.5</v>
      </c>
      <c r="F30">
        <v>-85.736800000000002</v>
      </c>
      <c r="G30" s="1"/>
      <c r="H30" s="1"/>
      <c r="I30" s="1"/>
      <c r="J30" s="1"/>
      <c r="K30" s="1"/>
      <c r="L30" s="1"/>
      <c r="M30" s="1">
        <f t="shared" si="16"/>
        <v>1.3788360560641562</v>
      </c>
      <c r="N30" s="1">
        <f t="shared" si="17"/>
        <v>1.3922259458772888</v>
      </c>
      <c r="O30" s="1"/>
      <c r="P30" s="1"/>
      <c r="Q30" s="1"/>
      <c r="R30" s="1"/>
      <c r="S30" s="1"/>
      <c r="T30" s="1">
        <f t="shared" si="10"/>
        <v>-87.396905903959365</v>
      </c>
      <c r="U30" s="1">
        <f t="shared" si="0"/>
        <v>-87.261193410931</v>
      </c>
      <c r="V30" s="1">
        <f t="shared" si="1"/>
        <v>-87.914861269515313</v>
      </c>
      <c r="W30" s="1">
        <f t="shared" si="2"/>
        <v>-87.867003497786712</v>
      </c>
      <c r="X30" s="1"/>
      <c r="Y30" s="1">
        <f t="shared" si="3"/>
        <v>3.8028798434379762</v>
      </c>
      <c r="Z30" s="1">
        <f t="shared" si="4"/>
        <v>3.2920234496298426</v>
      </c>
      <c r="AA30" s="1">
        <f t="shared" si="11"/>
        <v>6.0912844206008998</v>
      </c>
      <c r="AB30" s="1">
        <f t="shared" si="5"/>
        <v>5.8573849706990533</v>
      </c>
      <c r="AC30" s="1"/>
      <c r="AE30" s="1">
        <f t="shared" si="6"/>
        <v>29.663740548191708</v>
      </c>
      <c r="AF30" s="1">
        <f t="shared" si="12"/>
        <v>12.224432085177638</v>
      </c>
      <c r="AG30" s="1">
        <f t="shared" si="7"/>
        <v>28.270088962436194</v>
      </c>
      <c r="AH30" s="1">
        <f t="shared" si="13"/>
        <v>12.267989391056584</v>
      </c>
      <c r="AI30" s="1">
        <f t="shared" si="8"/>
        <v>35.574046982523534</v>
      </c>
      <c r="AJ30" s="1">
        <f t="shared" si="14"/>
        <v>12.224432085177638</v>
      </c>
      <c r="AK30" s="1">
        <f t="shared" si="9"/>
        <v>35.079233707623793</v>
      </c>
      <c r="AL30" s="1">
        <f t="shared" si="15"/>
        <v>12.267989391056584</v>
      </c>
    </row>
    <row r="31" spans="1:38" x14ac:dyDescent="0.25">
      <c r="A31">
        <v>63</v>
      </c>
      <c r="B31">
        <v>-8</v>
      </c>
      <c r="C31">
        <v>-84.158730158730094</v>
      </c>
      <c r="D31">
        <v>1.54774597900517</v>
      </c>
      <c r="E31">
        <v>14</v>
      </c>
      <c r="F31">
        <v>-84.237300000000005</v>
      </c>
      <c r="G31" s="1"/>
      <c r="H31" s="1"/>
      <c r="I31" s="1"/>
      <c r="J31" s="1"/>
      <c r="K31" s="1"/>
      <c r="L31" s="1"/>
      <c r="M31" s="1">
        <f t="shared" si="16"/>
        <v>1.2381677946520668</v>
      </c>
      <c r="N31" s="1">
        <f t="shared" si="17"/>
        <v>1.2422085104632201</v>
      </c>
      <c r="O31" s="1"/>
      <c r="P31" s="1"/>
      <c r="Q31" s="1"/>
      <c r="R31" s="1"/>
      <c r="S31" s="1"/>
      <c r="T31" s="1">
        <f t="shared" si="10"/>
        <v>-87.653356333564759</v>
      </c>
      <c r="U31" s="1">
        <f t="shared" si="0"/>
        <v>-87.515172343812779</v>
      </c>
      <c r="V31" s="1">
        <f t="shared" si="1"/>
        <v>-88.148662601369665</v>
      </c>
      <c r="W31" s="1">
        <f t="shared" si="2"/>
        <v>-88.099144255209808</v>
      </c>
      <c r="X31" s="1"/>
      <c r="Y31" s="1">
        <f t="shared" si="3"/>
        <v>4.4106923728264809</v>
      </c>
      <c r="Z31" s="1">
        <f t="shared" si="4"/>
        <v>3.1626081932381482</v>
      </c>
      <c r="AA31" s="1">
        <f t="shared" si="11"/>
        <v>6.7364702932678924</v>
      </c>
      <c r="AB31" s="1">
        <f t="shared" si="5"/>
        <v>5.5806703801227711</v>
      </c>
      <c r="AC31" s="1"/>
      <c r="AE31" s="1">
        <f t="shared" si="6"/>
        <v>32.522992627519358</v>
      </c>
      <c r="AF31" s="1">
        <f t="shared" si="12"/>
        <v>12.979652728204973</v>
      </c>
      <c r="AG31" s="1">
        <f t="shared" si="7"/>
        <v>31.035387124251923</v>
      </c>
      <c r="AH31" s="1">
        <f t="shared" si="13"/>
        <v>14.383579393776662</v>
      </c>
      <c r="AI31" s="1">
        <f t="shared" si="8"/>
        <v>38.417678573938161</v>
      </c>
      <c r="AJ31" s="1">
        <f t="shared" si="14"/>
        <v>12.979652728204973</v>
      </c>
      <c r="AK31" s="1">
        <f t="shared" si="9"/>
        <v>37.882956812410185</v>
      </c>
      <c r="AL31" s="1">
        <f t="shared" si="15"/>
        <v>14.383579393776662</v>
      </c>
    </row>
    <row r="32" spans="1:38" x14ac:dyDescent="0.25">
      <c r="A32">
        <v>61</v>
      </c>
      <c r="B32">
        <v>-8</v>
      </c>
      <c r="C32">
        <v>-91.754098360655703</v>
      </c>
      <c r="D32">
        <v>7.7166821428302397</v>
      </c>
      <c r="E32">
        <v>14.5</v>
      </c>
      <c r="F32">
        <v>-92.018500000000003</v>
      </c>
      <c r="G32" s="1"/>
      <c r="H32" s="1"/>
      <c r="I32" s="1"/>
      <c r="J32" s="1"/>
      <c r="K32" s="1"/>
      <c r="L32" s="1"/>
      <c r="M32" s="1">
        <f t="shared" si="16"/>
        <v>1.8759218768939323</v>
      </c>
      <c r="N32" s="1">
        <f t="shared" si="17"/>
        <v>1.8959106809923192</v>
      </c>
      <c r="O32" s="1"/>
      <c r="P32" s="1"/>
      <c r="Q32" s="1"/>
      <c r="R32" s="1"/>
      <c r="S32" s="1"/>
      <c r="T32" s="1">
        <f t="shared" si="10"/>
        <v>-87.900479198410977</v>
      </c>
      <c r="U32" s="1">
        <f t="shared" si="0"/>
        <v>-87.759913604729775</v>
      </c>
      <c r="V32" s="1">
        <f t="shared" si="1"/>
        <v>-88.37396015700881</v>
      </c>
      <c r="W32" s="1">
        <f t="shared" si="2"/>
        <v>-88.322841634505437</v>
      </c>
      <c r="X32" s="1"/>
      <c r="Y32" s="1">
        <f t="shared" si="3"/>
        <v>14.00068587595281</v>
      </c>
      <c r="Z32" s="1">
        <f t="shared" si="4"/>
        <v>12.408806608227264</v>
      </c>
      <c r="AA32" s="1">
        <f t="shared" si="11"/>
        <v>17.768163938388781</v>
      </c>
      <c r="AB32" s="1">
        <f t="shared" si="5"/>
        <v>16.691650447277318</v>
      </c>
      <c r="AC32" s="1"/>
      <c r="AE32" s="1">
        <f t="shared" si="6"/>
        <v>35.402693025839987</v>
      </c>
      <c r="AF32" s="1">
        <f t="shared" si="12"/>
        <v>4.8764439424866053</v>
      </c>
      <c r="AG32" s="1">
        <f t="shared" si="7"/>
        <v>33.822163812422716</v>
      </c>
      <c r="AH32" s="1">
        <f t="shared" si="13"/>
        <v>5.2581653021260077</v>
      </c>
      <c r="AI32" s="1">
        <f t="shared" si="8"/>
        <v>41.26131601163415</v>
      </c>
      <c r="AJ32" s="1">
        <f t="shared" si="14"/>
        <v>4.8764439424866053</v>
      </c>
      <c r="AK32" s="1">
        <f t="shared" si="9"/>
        <v>40.68667324654939</v>
      </c>
      <c r="AL32" s="1">
        <f t="shared" si="15"/>
        <v>5.2581653021260077</v>
      </c>
    </row>
    <row r="33" spans="1:38" x14ac:dyDescent="0.25">
      <c r="A33" s="3" t="s">
        <v>20</v>
      </c>
      <c r="B33" s="4"/>
      <c r="C33" s="4">
        <f>AVERAGE(C2:C32)</f>
        <v>-81.950462977774265</v>
      </c>
      <c r="D33" s="4"/>
      <c r="E33" s="4"/>
      <c r="F33" s="5">
        <f>AVERAGE(F2:F32)</f>
        <v>-81.944231029793045</v>
      </c>
      <c r="G33" s="1"/>
      <c r="H33" s="1"/>
      <c r="I33" s="1"/>
      <c r="J33" s="1"/>
      <c r="K33" s="1"/>
      <c r="M33" s="1" t="s">
        <v>26</v>
      </c>
      <c r="N33" s="1" t="s">
        <v>27</v>
      </c>
      <c r="O33" s="1" t="s">
        <v>28</v>
      </c>
      <c r="P33" s="1" t="s">
        <v>29</v>
      </c>
      <c r="Q33" s="1"/>
      <c r="R33" s="1"/>
      <c r="S33" s="1"/>
      <c r="T33" s="1">
        <f t="shared" si="10"/>
        <v>-88.138929273490092</v>
      </c>
      <c r="U33" s="1">
        <f t="shared" si="0"/>
        <v>-87.996065658393178</v>
      </c>
      <c r="V33" s="1">
        <f t="shared" si="1"/>
        <v>-88.591350883240182</v>
      </c>
      <c r="W33" s="1">
        <f t="shared" si="2"/>
        <v>-88.538688342665111</v>
      </c>
      <c r="X33" s="1"/>
      <c r="Y33" s="1">
        <f t="shared" si="3"/>
        <v>13.069447528797841</v>
      </c>
      <c r="Z33" s="1">
        <f t="shared" si="4"/>
        <v>16.179978032537932</v>
      </c>
      <c r="AA33" s="1">
        <f t="shared" si="11"/>
        <v>10.002971605898246</v>
      </c>
      <c r="AB33" s="1">
        <f t="shared" si="5"/>
        <v>12.109089170523808</v>
      </c>
      <c r="AC33" s="1"/>
      <c r="AE33" s="1">
        <f t="shared" si="6"/>
        <v>38.29711509321077</v>
      </c>
      <c r="AF33" s="1">
        <f t="shared" si="12"/>
        <v>96.111266720484892</v>
      </c>
      <c r="AG33" s="1">
        <f>POWER(U33-$F$33,2)</f>
        <v>36.624702371923711</v>
      </c>
      <c r="AH33" s="1">
        <f>POWER($F32-$F$33,2)</f>
        <v>101.49089528407477</v>
      </c>
      <c r="AI33" s="1">
        <f t="shared" si="8"/>
        <v>44.101392172963493</v>
      </c>
      <c r="AJ33" s="1">
        <f t="shared" si="14"/>
        <v>96.111266720484892</v>
      </c>
      <c r="AK33" s="1">
        <f t="shared" si="9"/>
        <v>43.486867251291876</v>
      </c>
      <c r="AL33" s="1">
        <f t="shared" si="15"/>
        <v>101.49089528407477</v>
      </c>
    </row>
    <row r="34" spans="1:38" x14ac:dyDescent="0.25">
      <c r="L34" s="6" t="s">
        <v>24</v>
      </c>
      <c r="M34" s="7">
        <f>AVERAGE(M2:M32)</f>
        <v>1.5646364720775032</v>
      </c>
      <c r="N34" s="7">
        <f>AVERAGE(N2:N32)</f>
        <v>1.5495575583071826</v>
      </c>
      <c r="O34" s="7">
        <f>6.195*$H$7/10</f>
        <v>1.4264514651135001</v>
      </c>
      <c r="P34" s="8">
        <f>6.151*$H$7/10</f>
        <v>1.4163200907042999</v>
      </c>
      <c r="X34" s="9" t="s">
        <v>19</v>
      </c>
      <c r="Y34" s="7">
        <f>AVERAGE(Y3:Y33)</f>
        <v>18.365679080951221</v>
      </c>
      <c r="Z34" s="7">
        <f>AVERAGE(Z3:Z33)</f>
        <v>19.171181002529668</v>
      </c>
      <c r="AA34" s="7">
        <f>AVERAGE(AA3:AA33)</f>
        <v>16.703692587684678</v>
      </c>
      <c r="AB34" s="8">
        <f>AVERAGE(AB3:AB33)</f>
        <v>17.469675115455949</v>
      </c>
      <c r="AD34" t="s">
        <v>22</v>
      </c>
      <c r="AE34" s="1">
        <f t="shared" ref="AE34:AL34" si="18">SUM(AE3:AE33)</f>
        <v>1571.3026496547541</v>
      </c>
      <c r="AF34" s="1">
        <f t="shared" si="18"/>
        <v>1758.1594482411574</v>
      </c>
      <c r="AG34" s="1">
        <f t="shared" si="18"/>
        <v>1505.5349645118238</v>
      </c>
      <c r="AH34" s="1">
        <f>SUM(AH3:AH33)</f>
        <v>1764.2511797574548</v>
      </c>
      <c r="AI34" s="1">
        <f>SUM(AI3:AI33)</f>
        <v>1240.2951567186503</v>
      </c>
      <c r="AJ34" s="1">
        <f t="shared" si="18"/>
        <v>1758.1594482411574</v>
      </c>
      <c r="AK34" s="1">
        <f t="shared" si="18"/>
        <v>1222.7393137024314</v>
      </c>
      <c r="AL34" s="1">
        <f t="shared" si="18"/>
        <v>1764.2511797574548</v>
      </c>
    </row>
    <row r="35" spans="1:38" x14ac:dyDescent="0.25">
      <c r="L35" t="s">
        <v>25</v>
      </c>
      <c r="M35" s="1">
        <f>AVERAGE(M7:M32)</f>
        <v>1.7580017486898272</v>
      </c>
      <c r="N35" s="1">
        <f>AVERAGE(,N7:N32)</f>
        <v>1.6855511812471691</v>
      </c>
      <c r="AD35" s="3" t="s">
        <v>23</v>
      </c>
      <c r="AE35" s="4">
        <f>AE34/AF34</f>
        <v>0.89372022044227406</v>
      </c>
      <c r="AF35" s="4"/>
      <c r="AG35" s="4">
        <f>AG34/AH34</f>
        <v>0.85335635978931368</v>
      </c>
      <c r="AH35" s="4"/>
      <c r="AI35" s="4">
        <f>AI34/AJ34</f>
        <v>0.70545089522991067</v>
      </c>
      <c r="AJ35" s="4"/>
      <c r="AK35" s="5">
        <f>AK34/AL34</f>
        <v>0.69306418934662739</v>
      </c>
    </row>
    <row r="36" spans="1:38" x14ac:dyDescent="0.25">
      <c r="AE36" s="1" t="s">
        <v>2</v>
      </c>
      <c r="AG36" s="1" t="s">
        <v>6</v>
      </c>
      <c r="AI36" t="s">
        <v>15</v>
      </c>
      <c r="AK36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2"/>
  <sheetViews>
    <sheetView tabSelected="1" workbookViewId="0">
      <selection activeCell="T17" sqref="T17"/>
    </sheetView>
  </sheetViews>
  <sheetFormatPr defaultRowHeight="15" x14ac:dyDescent="0.25"/>
  <sheetData>
    <row r="1" spans="4:10" x14ac:dyDescent="0.25">
      <c r="D1" t="s">
        <v>1</v>
      </c>
      <c r="E1" t="s">
        <v>16</v>
      </c>
      <c r="H1" s="10" t="s">
        <v>31</v>
      </c>
      <c r="I1" s="10"/>
      <c r="J1">
        <v>7</v>
      </c>
    </row>
    <row r="2" spans="4:10" x14ac:dyDescent="0.25">
      <c r="D2">
        <v>0.3</v>
      </c>
      <c r="E2" s="1">
        <v>-62.5757575757575</v>
      </c>
      <c r="F2" s="1">
        <v>-92.018500000000003</v>
      </c>
      <c r="G2">
        <f>D2+$J$1-14.5</f>
        <v>-7.2</v>
      </c>
    </row>
    <row r="3" spans="4:10" x14ac:dyDescent="0.25">
      <c r="D3">
        <v>0.5</v>
      </c>
      <c r="E3" s="1">
        <v>-68</v>
      </c>
      <c r="F3" s="1">
        <v>-84.237300000000005</v>
      </c>
      <c r="G3">
        <f t="shared" ref="G3:G32" si="0">D3+$J$1-14.5</f>
        <v>-7</v>
      </c>
    </row>
    <row r="4" spans="4:10" x14ac:dyDescent="0.25">
      <c r="D4">
        <v>0.75</v>
      </c>
      <c r="E4" s="1">
        <v>-71.777799999999999</v>
      </c>
      <c r="F4" s="1">
        <v>-85.736800000000002</v>
      </c>
      <c r="G4">
        <f t="shared" si="0"/>
        <v>-6.75</v>
      </c>
    </row>
    <row r="5" spans="4:10" x14ac:dyDescent="0.25">
      <c r="D5">
        <v>1</v>
      </c>
      <c r="E5" s="1">
        <v>-70</v>
      </c>
      <c r="F5" s="1">
        <v>-85.446799999999996</v>
      </c>
      <c r="G5">
        <f t="shared" si="0"/>
        <v>-6.5</v>
      </c>
    </row>
    <row r="6" spans="4:10" x14ac:dyDescent="0.25">
      <c r="D6">
        <v>1.5</v>
      </c>
      <c r="E6" s="1">
        <v>-70.555599999999998</v>
      </c>
      <c r="F6" s="1">
        <v>-87.416700000000006</v>
      </c>
      <c r="G6">
        <f t="shared" si="0"/>
        <v>-6</v>
      </c>
    </row>
    <row r="7" spans="4:10" x14ac:dyDescent="0.25">
      <c r="D7">
        <v>2</v>
      </c>
      <c r="E7" s="1">
        <v>-73</v>
      </c>
      <c r="F7" s="1">
        <v>-82.921099999999996</v>
      </c>
      <c r="G7">
        <f t="shared" si="0"/>
        <v>-5.5</v>
      </c>
    </row>
    <row r="8" spans="4:10" x14ac:dyDescent="0.25">
      <c r="D8">
        <v>2.5</v>
      </c>
      <c r="E8" s="1">
        <v>-80</v>
      </c>
      <c r="F8" s="1">
        <v>-84.3125</v>
      </c>
      <c r="G8">
        <f t="shared" si="0"/>
        <v>-5</v>
      </c>
    </row>
    <row r="9" spans="4:10" x14ac:dyDescent="0.25">
      <c r="D9">
        <v>3</v>
      </c>
      <c r="E9" s="1">
        <v>-86.791700000000006</v>
      </c>
      <c r="F9" s="1">
        <v>-87.953800000000001</v>
      </c>
      <c r="G9">
        <f t="shared" si="0"/>
        <v>-4.5</v>
      </c>
    </row>
    <row r="10" spans="4:10" x14ac:dyDescent="0.25">
      <c r="D10">
        <v>3.5</v>
      </c>
      <c r="E10" s="1">
        <v>-81.5</v>
      </c>
      <c r="F10" s="1">
        <v>-90.476200000000006</v>
      </c>
      <c r="G10">
        <f t="shared" si="0"/>
        <v>-4</v>
      </c>
    </row>
    <row r="11" spans="4:10" x14ac:dyDescent="0.25">
      <c r="D11">
        <v>4</v>
      </c>
      <c r="E11" s="1">
        <v>-85.846199999999996</v>
      </c>
      <c r="F11" s="1">
        <v>-81.675700000000006</v>
      </c>
      <c r="G11">
        <f t="shared" si="0"/>
        <v>-3.5</v>
      </c>
    </row>
    <row r="12" spans="4:10" x14ac:dyDescent="0.25">
      <c r="D12">
        <v>4.5</v>
      </c>
      <c r="E12" s="1">
        <v>-76.7667</v>
      </c>
      <c r="F12" s="1">
        <v>-83.536799999999999</v>
      </c>
      <c r="G12">
        <f t="shared" si="0"/>
        <v>-3</v>
      </c>
    </row>
    <row r="13" spans="4:10" x14ac:dyDescent="0.25">
      <c r="D13">
        <v>5</v>
      </c>
      <c r="E13" s="1">
        <v>-77.964299999999994</v>
      </c>
      <c r="F13" s="1">
        <v>-84.967200000000005</v>
      </c>
      <c r="G13">
        <f t="shared" si="0"/>
        <v>-2.5</v>
      </c>
    </row>
    <row r="14" spans="4:10" x14ac:dyDescent="0.25">
      <c r="D14">
        <v>5.5</v>
      </c>
      <c r="E14" s="1">
        <v>-80.323499999999996</v>
      </c>
      <c r="F14" s="1">
        <v>-84.464299999999994</v>
      </c>
      <c r="G14">
        <f t="shared" si="0"/>
        <v>-2</v>
      </c>
    </row>
    <row r="15" spans="4:10" x14ac:dyDescent="0.25">
      <c r="D15">
        <v>6</v>
      </c>
      <c r="E15" s="1">
        <v>-92.888900000000007</v>
      </c>
      <c r="F15" s="1">
        <v>-94.633300000000006</v>
      </c>
      <c r="G15">
        <f t="shared" si="0"/>
        <v>-1.5</v>
      </c>
    </row>
    <row r="16" spans="4:10" x14ac:dyDescent="0.25">
      <c r="D16">
        <v>6.5</v>
      </c>
      <c r="E16" s="1">
        <v>-87.391304347826093</v>
      </c>
      <c r="F16" s="1">
        <v>-87.175700000000006</v>
      </c>
      <c r="G16">
        <f t="shared" si="0"/>
        <v>-1</v>
      </c>
    </row>
    <row r="17" spans="4:7" x14ac:dyDescent="0.25">
      <c r="D17">
        <v>7</v>
      </c>
      <c r="E17" s="1">
        <v>-77.916700000000006</v>
      </c>
      <c r="F17" s="1">
        <v>-77.916700000000006</v>
      </c>
      <c r="G17">
        <f t="shared" si="0"/>
        <v>-0.5</v>
      </c>
    </row>
    <row r="18" spans="4:7" x14ac:dyDescent="0.25">
      <c r="D18">
        <v>7.5</v>
      </c>
      <c r="E18" s="1">
        <v>-87.175700000000006</v>
      </c>
      <c r="F18" s="1">
        <v>-87.391304347826093</v>
      </c>
      <c r="G18">
        <f t="shared" si="0"/>
        <v>0</v>
      </c>
    </row>
    <row r="19" spans="4:7" x14ac:dyDescent="0.25">
      <c r="D19">
        <v>8</v>
      </c>
      <c r="E19" s="1">
        <v>-94.633300000000006</v>
      </c>
      <c r="F19" s="1">
        <v>-92.888900000000007</v>
      </c>
      <c r="G19">
        <f t="shared" si="0"/>
        <v>0.5</v>
      </c>
    </row>
    <row r="20" spans="4:7" x14ac:dyDescent="0.25">
      <c r="D20">
        <v>8.5</v>
      </c>
      <c r="E20" s="1">
        <v>-84.464299999999994</v>
      </c>
      <c r="F20" s="1">
        <v>-80.323499999999996</v>
      </c>
      <c r="G20">
        <f t="shared" si="0"/>
        <v>1</v>
      </c>
    </row>
    <row r="21" spans="4:7" x14ac:dyDescent="0.25">
      <c r="D21">
        <v>9</v>
      </c>
      <c r="E21" s="1">
        <v>-84.967200000000005</v>
      </c>
      <c r="F21" s="1">
        <v>-77.964299999999994</v>
      </c>
      <c r="G21">
        <f t="shared" si="0"/>
        <v>1.5</v>
      </c>
    </row>
    <row r="22" spans="4:7" x14ac:dyDescent="0.25">
      <c r="D22">
        <v>9.5</v>
      </c>
      <c r="E22" s="1">
        <v>-83.536799999999999</v>
      </c>
      <c r="F22" s="1">
        <v>-76.7667</v>
      </c>
      <c r="G22">
        <f t="shared" si="0"/>
        <v>2</v>
      </c>
    </row>
    <row r="23" spans="4:7" x14ac:dyDescent="0.25">
      <c r="D23">
        <v>10</v>
      </c>
      <c r="E23" s="1">
        <v>-81.675700000000006</v>
      </c>
      <c r="F23" s="1">
        <v>-85.846199999999996</v>
      </c>
      <c r="G23">
        <f t="shared" si="0"/>
        <v>2.5</v>
      </c>
    </row>
    <row r="24" spans="4:7" x14ac:dyDescent="0.25">
      <c r="D24">
        <v>10.5</v>
      </c>
      <c r="E24" s="1">
        <v>-90.476200000000006</v>
      </c>
      <c r="F24" s="1">
        <v>-81.5</v>
      </c>
      <c r="G24">
        <f t="shared" si="0"/>
        <v>3</v>
      </c>
    </row>
    <row r="25" spans="4:7" x14ac:dyDescent="0.25">
      <c r="D25">
        <v>11</v>
      </c>
      <c r="E25" s="1">
        <v>-87.953800000000001</v>
      </c>
      <c r="F25" s="1">
        <v>-86.791700000000006</v>
      </c>
      <c r="G25">
        <f t="shared" si="0"/>
        <v>3.5</v>
      </c>
    </row>
    <row r="26" spans="4:7" x14ac:dyDescent="0.25">
      <c r="D26">
        <v>11.5</v>
      </c>
      <c r="E26" s="1">
        <v>-84.3125</v>
      </c>
      <c r="F26" s="1">
        <v>-80</v>
      </c>
      <c r="G26">
        <f t="shared" si="0"/>
        <v>4</v>
      </c>
    </row>
    <row r="27" spans="4:7" x14ac:dyDescent="0.25">
      <c r="D27">
        <v>12</v>
      </c>
      <c r="E27" s="1">
        <v>-82.921099999999996</v>
      </c>
      <c r="F27" s="1">
        <v>-73</v>
      </c>
      <c r="G27">
        <f t="shared" si="0"/>
        <v>4.5</v>
      </c>
    </row>
    <row r="28" spans="4:7" x14ac:dyDescent="0.25">
      <c r="D28">
        <v>12.5</v>
      </c>
      <c r="E28" s="1">
        <v>-87.416700000000006</v>
      </c>
      <c r="F28" s="1">
        <v>-70.555599999999998</v>
      </c>
      <c r="G28">
        <f t="shared" si="0"/>
        <v>5</v>
      </c>
    </row>
    <row r="29" spans="4:7" x14ac:dyDescent="0.25">
      <c r="D29">
        <v>13</v>
      </c>
      <c r="E29" s="1">
        <v>-85.446799999999996</v>
      </c>
      <c r="F29" s="1">
        <v>-70</v>
      </c>
      <c r="G29">
        <f t="shared" si="0"/>
        <v>5.5</v>
      </c>
    </row>
    <row r="30" spans="4:7" x14ac:dyDescent="0.25">
      <c r="D30">
        <v>13.5</v>
      </c>
      <c r="E30" s="1">
        <v>-85.736800000000002</v>
      </c>
      <c r="F30" s="1">
        <v>-71.777799999999999</v>
      </c>
      <c r="G30">
        <f t="shared" si="0"/>
        <v>6</v>
      </c>
    </row>
    <row r="31" spans="4:7" x14ac:dyDescent="0.25">
      <c r="D31">
        <v>14</v>
      </c>
      <c r="E31" s="1">
        <v>-84.237300000000005</v>
      </c>
      <c r="F31" s="1">
        <v>-68</v>
      </c>
      <c r="G31">
        <f t="shared" si="0"/>
        <v>6.5</v>
      </c>
    </row>
    <row r="32" spans="4:7" x14ac:dyDescent="0.25">
      <c r="D32">
        <v>14.5</v>
      </c>
      <c r="E32" s="1">
        <v>-92.018500000000003</v>
      </c>
      <c r="F32" s="1">
        <v>-62.5757575757575</v>
      </c>
      <c r="G32">
        <f t="shared" si="0"/>
        <v>7</v>
      </c>
    </row>
  </sheetData>
  <sortState ref="F2:G32">
    <sortCondition descending="1" ref="G2"/>
  </sortState>
  <mergeCells count="1"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moc-8stat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2015-12-17T01:04:32Z</dcterms:created>
  <dcterms:modified xsi:type="dcterms:W3CDTF">2015-12-21T17:08:10Z</dcterms:modified>
</cp:coreProperties>
</file>