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arch\Documents\NoweRepo\nowe\Projekt_inz\Praca Inżynierska\dane\excel\"/>
    </mc:Choice>
  </mc:AlternateContent>
  <bookViews>
    <workbookView xWindow="0" yWindow="0" windowWidth="21600" windowHeight="9735" activeTab="1"/>
  </bookViews>
  <sheets>
    <sheet name="moc4stat" sheetId="1" r:id="rId1"/>
    <sheet name="Arkusz1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2" i="2"/>
  <c r="AL33" i="1" l="1"/>
  <c r="AK33" i="1"/>
  <c r="AJ33" i="1"/>
  <c r="AI33" i="1"/>
  <c r="AH33" i="1"/>
  <c r="AG33" i="1"/>
  <c r="AF33" i="1"/>
  <c r="AE33" i="1"/>
  <c r="AL32" i="1"/>
  <c r="AK32" i="1"/>
  <c r="AJ32" i="1"/>
  <c r="AI32" i="1"/>
  <c r="AH32" i="1"/>
  <c r="AG32" i="1"/>
  <c r="AF32" i="1"/>
  <c r="AE32" i="1"/>
  <c r="AL31" i="1"/>
  <c r="AK31" i="1"/>
  <c r="AJ31" i="1"/>
  <c r="AI31" i="1"/>
  <c r="AH31" i="1"/>
  <c r="AG31" i="1"/>
  <c r="AF31" i="1"/>
  <c r="AE31" i="1"/>
  <c r="AL30" i="1"/>
  <c r="AK30" i="1"/>
  <c r="AJ30" i="1"/>
  <c r="AI30" i="1"/>
  <c r="AH30" i="1"/>
  <c r="AG30" i="1"/>
  <c r="AF30" i="1"/>
  <c r="AE30" i="1"/>
  <c r="AL29" i="1"/>
  <c r="AK29" i="1"/>
  <c r="AJ29" i="1"/>
  <c r="AI29" i="1"/>
  <c r="AH29" i="1"/>
  <c r="AG29" i="1"/>
  <c r="AF29" i="1"/>
  <c r="AE29" i="1"/>
  <c r="AL28" i="1"/>
  <c r="AK28" i="1"/>
  <c r="AJ28" i="1"/>
  <c r="AI28" i="1"/>
  <c r="AH28" i="1"/>
  <c r="AG28" i="1"/>
  <c r="AF28" i="1"/>
  <c r="AE28" i="1"/>
  <c r="AL27" i="1"/>
  <c r="AK27" i="1"/>
  <c r="AJ27" i="1"/>
  <c r="AI27" i="1"/>
  <c r="AH27" i="1"/>
  <c r="AG27" i="1"/>
  <c r="AF27" i="1"/>
  <c r="AE27" i="1"/>
  <c r="AL26" i="1"/>
  <c r="AK26" i="1"/>
  <c r="AJ26" i="1"/>
  <c r="AI26" i="1"/>
  <c r="AH26" i="1"/>
  <c r="AG26" i="1"/>
  <c r="AF26" i="1"/>
  <c r="AE26" i="1"/>
  <c r="AL25" i="1"/>
  <c r="AK25" i="1"/>
  <c r="AJ25" i="1"/>
  <c r="AI25" i="1"/>
  <c r="AH25" i="1"/>
  <c r="AG25" i="1"/>
  <c r="AF25" i="1"/>
  <c r="AE25" i="1"/>
  <c r="AL24" i="1"/>
  <c r="AK24" i="1"/>
  <c r="AJ24" i="1"/>
  <c r="AI24" i="1"/>
  <c r="AH24" i="1"/>
  <c r="AG24" i="1"/>
  <c r="AF24" i="1"/>
  <c r="AE24" i="1"/>
  <c r="AL23" i="1"/>
  <c r="AK23" i="1"/>
  <c r="AJ23" i="1"/>
  <c r="AI23" i="1"/>
  <c r="AH23" i="1"/>
  <c r="AG23" i="1"/>
  <c r="AF23" i="1"/>
  <c r="AE23" i="1"/>
  <c r="AL22" i="1"/>
  <c r="AK22" i="1"/>
  <c r="AJ22" i="1"/>
  <c r="AI22" i="1"/>
  <c r="AH22" i="1"/>
  <c r="AG22" i="1"/>
  <c r="AF22" i="1"/>
  <c r="AE22" i="1"/>
  <c r="AL21" i="1"/>
  <c r="AK21" i="1"/>
  <c r="AJ21" i="1"/>
  <c r="AI21" i="1"/>
  <c r="AH21" i="1"/>
  <c r="AG21" i="1"/>
  <c r="AF21" i="1"/>
  <c r="AE21" i="1"/>
  <c r="AL20" i="1"/>
  <c r="AK20" i="1"/>
  <c r="AJ20" i="1"/>
  <c r="AI20" i="1"/>
  <c r="AH20" i="1"/>
  <c r="AG20" i="1"/>
  <c r="AF20" i="1"/>
  <c r="AE20" i="1"/>
  <c r="AL19" i="1"/>
  <c r="AK19" i="1"/>
  <c r="AJ19" i="1"/>
  <c r="AI19" i="1"/>
  <c r="AH19" i="1"/>
  <c r="AG19" i="1"/>
  <c r="AF19" i="1"/>
  <c r="AE19" i="1"/>
  <c r="AL18" i="1"/>
  <c r="AK18" i="1"/>
  <c r="AJ18" i="1"/>
  <c r="AI18" i="1"/>
  <c r="AH18" i="1"/>
  <c r="AG18" i="1"/>
  <c r="AF18" i="1"/>
  <c r="AE18" i="1"/>
  <c r="AL17" i="1"/>
  <c r="AK17" i="1"/>
  <c r="AJ17" i="1"/>
  <c r="AI17" i="1"/>
  <c r="AH17" i="1"/>
  <c r="AG17" i="1"/>
  <c r="AF17" i="1"/>
  <c r="AE17" i="1"/>
  <c r="AL16" i="1"/>
  <c r="AK16" i="1"/>
  <c r="AJ16" i="1"/>
  <c r="AI16" i="1"/>
  <c r="AH16" i="1"/>
  <c r="AG16" i="1"/>
  <c r="AF16" i="1"/>
  <c r="AE16" i="1"/>
  <c r="AL15" i="1"/>
  <c r="AK15" i="1"/>
  <c r="AJ15" i="1"/>
  <c r="AI15" i="1"/>
  <c r="AH15" i="1"/>
  <c r="AG15" i="1"/>
  <c r="AF15" i="1"/>
  <c r="AE15" i="1"/>
  <c r="AL14" i="1"/>
  <c r="AK14" i="1"/>
  <c r="AJ14" i="1"/>
  <c r="AI14" i="1"/>
  <c r="AH14" i="1"/>
  <c r="AG14" i="1"/>
  <c r="AF14" i="1"/>
  <c r="AE14" i="1"/>
  <c r="AL13" i="1"/>
  <c r="AK13" i="1"/>
  <c r="AJ13" i="1"/>
  <c r="AI13" i="1"/>
  <c r="AH13" i="1"/>
  <c r="AG13" i="1"/>
  <c r="AF13" i="1"/>
  <c r="AE13" i="1"/>
  <c r="AL12" i="1"/>
  <c r="AK12" i="1"/>
  <c r="AJ12" i="1"/>
  <c r="AI12" i="1"/>
  <c r="AH12" i="1"/>
  <c r="AG12" i="1"/>
  <c r="AF12" i="1"/>
  <c r="AE12" i="1"/>
  <c r="AL11" i="1"/>
  <c r="AK11" i="1"/>
  <c r="AJ11" i="1"/>
  <c r="AI11" i="1"/>
  <c r="AH11" i="1"/>
  <c r="AG11" i="1"/>
  <c r="AF11" i="1"/>
  <c r="AE11" i="1"/>
  <c r="AL10" i="1"/>
  <c r="AK10" i="1"/>
  <c r="AJ10" i="1"/>
  <c r="AI10" i="1"/>
  <c r="AH10" i="1"/>
  <c r="AG10" i="1"/>
  <c r="AF10" i="1"/>
  <c r="AE10" i="1"/>
  <c r="AL9" i="1"/>
  <c r="AK9" i="1"/>
  <c r="AJ9" i="1"/>
  <c r="AI9" i="1"/>
  <c r="AH9" i="1"/>
  <c r="AG9" i="1"/>
  <c r="AF9" i="1"/>
  <c r="AE9" i="1"/>
  <c r="AL8" i="1"/>
  <c r="AK8" i="1"/>
  <c r="AJ8" i="1"/>
  <c r="AI8" i="1"/>
  <c r="AH8" i="1"/>
  <c r="AG8" i="1"/>
  <c r="AF8" i="1"/>
  <c r="AE8" i="1"/>
  <c r="AL7" i="1"/>
  <c r="AK7" i="1"/>
  <c r="AJ7" i="1"/>
  <c r="AI7" i="1"/>
  <c r="AH7" i="1"/>
  <c r="AG7" i="1"/>
  <c r="AF7" i="1"/>
  <c r="AE7" i="1"/>
  <c r="AL6" i="1"/>
  <c r="AK6" i="1"/>
  <c r="AJ6" i="1"/>
  <c r="AI6" i="1"/>
  <c r="AH6" i="1"/>
  <c r="AG6" i="1"/>
  <c r="AF6" i="1"/>
  <c r="AE6" i="1"/>
  <c r="AL5" i="1"/>
  <c r="AK5" i="1"/>
  <c r="AJ5" i="1"/>
  <c r="AI5" i="1"/>
  <c r="AH5" i="1"/>
  <c r="AG5" i="1"/>
  <c r="AF5" i="1"/>
  <c r="AE5" i="1"/>
  <c r="AL4" i="1"/>
  <c r="AK4" i="1"/>
  <c r="AJ4" i="1"/>
  <c r="AI4" i="1"/>
  <c r="AH4" i="1"/>
  <c r="AG4" i="1"/>
  <c r="AF4" i="1"/>
  <c r="AE4" i="1"/>
  <c r="AL3" i="1"/>
  <c r="AL34" i="1" s="1"/>
  <c r="AK3" i="1"/>
  <c r="AK34" i="1" s="1"/>
  <c r="AK35" i="1" s="1"/>
  <c r="AJ3" i="1"/>
  <c r="AJ34" i="1" s="1"/>
  <c r="AI3" i="1"/>
  <c r="AI34" i="1" s="1"/>
  <c r="AH3" i="1"/>
  <c r="AH34" i="1" s="1"/>
  <c r="AG3" i="1"/>
  <c r="AG34" i="1" s="1"/>
  <c r="AG35" i="1" s="1"/>
  <c r="AF3" i="1"/>
  <c r="AF34" i="1" s="1"/>
  <c r="AE3" i="1"/>
  <c r="AE34" i="1" s="1"/>
  <c r="AB34" i="1"/>
  <c r="AA34" i="1"/>
  <c r="Z34" i="1"/>
  <c r="Y34" i="1"/>
  <c r="N35" i="1"/>
  <c r="M35" i="1"/>
  <c r="F33" i="1"/>
  <c r="C33" i="1"/>
  <c r="AE35" i="1" l="1"/>
  <c r="AI35" i="1"/>
  <c r="AA5" i="1"/>
  <c r="AA13" i="1"/>
  <c r="AA21" i="1"/>
  <c r="AA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" i="1"/>
  <c r="P34" i="1"/>
  <c r="O34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V23" i="1"/>
  <c r="AA23" i="1" s="1"/>
  <c r="N23" i="1"/>
  <c r="M23" i="1"/>
  <c r="N22" i="1"/>
  <c r="M22" i="1"/>
  <c r="V21" i="1"/>
  <c r="N21" i="1"/>
  <c r="M21" i="1"/>
  <c r="N20" i="1"/>
  <c r="M20" i="1"/>
  <c r="V19" i="1"/>
  <c r="AA19" i="1" s="1"/>
  <c r="N19" i="1"/>
  <c r="M19" i="1"/>
  <c r="N18" i="1"/>
  <c r="M18" i="1"/>
  <c r="V17" i="1"/>
  <c r="AA17" i="1" s="1"/>
  <c r="N17" i="1"/>
  <c r="M17" i="1"/>
  <c r="N16" i="1"/>
  <c r="M16" i="1"/>
  <c r="V15" i="1"/>
  <c r="AA15" i="1" s="1"/>
  <c r="N15" i="1"/>
  <c r="M15" i="1"/>
  <c r="N14" i="1"/>
  <c r="M14" i="1"/>
  <c r="V13" i="1"/>
  <c r="N13" i="1"/>
  <c r="M13" i="1"/>
  <c r="N12" i="1"/>
  <c r="M12" i="1"/>
  <c r="V11" i="1"/>
  <c r="AA11" i="1" s="1"/>
  <c r="N11" i="1"/>
  <c r="M11" i="1"/>
  <c r="N10" i="1"/>
  <c r="M10" i="1"/>
  <c r="V9" i="1"/>
  <c r="AA9" i="1" s="1"/>
  <c r="N9" i="1"/>
  <c r="M9" i="1"/>
  <c r="N8" i="1"/>
  <c r="M8" i="1"/>
  <c r="V7" i="1"/>
  <c r="AA7" i="1" s="1"/>
  <c r="N7" i="1"/>
  <c r="M7" i="1"/>
  <c r="N6" i="1"/>
  <c r="M6" i="1"/>
  <c r="V5" i="1"/>
  <c r="V4" i="1"/>
  <c r="AA4" i="1" s="1"/>
  <c r="N4" i="1"/>
  <c r="M4" i="1"/>
  <c r="V3" i="1"/>
  <c r="N3" i="1"/>
  <c r="M3" i="1"/>
  <c r="N2" i="1"/>
  <c r="M2" i="1"/>
  <c r="M34" i="1" s="1"/>
  <c r="Y30" i="1" l="1"/>
  <c r="Y6" i="1"/>
  <c r="Y14" i="1"/>
  <c r="Y26" i="1"/>
  <c r="Y22" i="1"/>
  <c r="W31" i="1"/>
  <c r="AB31" i="1" s="1"/>
  <c r="W29" i="1"/>
  <c r="AB29" i="1" s="1"/>
  <c r="W27" i="1"/>
  <c r="AB27" i="1" s="1"/>
  <c r="W25" i="1"/>
  <c r="AB25" i="1" s="1"/>
  <c r="W23" i="1"/>
  <c r="AB23" i="1" s="1"/>
  <c r="W22" i="1"/>
  <c r="AB22" i="1" s="1"/>
  <c r="W21" i="1"/>
  <c r="AB21" i="1" s="1"/>
  <c r="W20" i="1"/>
  <c r="AB20" i="1" s="1"/>
  <c r="W19" i="1"/>
  <c r="AB19" i="1" s="1"/>
  <c r="W18" i="1"/>
  <c r="AB18" i="1" s="1"/>
  <c r="W17" i="1"/>
  <c r="AB17" i="1" s="1"/>
  <c r="W16" i="1"/>
  <c r="AB16" i="1" s="1"/>
  <c r="W15" i="1"/>
  <c r="AB15" i="1" s="1"/>
  <c r="W14" i="1"/>
  <c r="AB14" i="1" s="1"/>
  <c r="W13" i="1"/>
  <c r="AB13" i="1" s="1"/>
  <c r="W12" i="1"/>
  <c r="AB12" i="1" s="1"/>
  <c r="W11" i="1"/>
  <c r="AB11" i="1" s="1"/>
  <c r="W10" i="1"/>
  <c r="AB10" i="1" s="1"/>
  <c r="W9" i="1"/>
  <c r="AB9" i="1" s="1"/>
  <c r="W8" i="1"/>
  <c r="AB8" i="1" s="1"/>
  <c r="W7" i="1"/>
  <c r="AB7" i="1" s="1"/>
  <c r="W6" i="1"/>
  <c r="AB6" i="1" s="1"/>
  <c r="W5" i="1"/>
  <c r="AB5" i="1" s="1"/>
  <c r="W3" i="1"/>
  <c r="AB3" i="1" s="1"/>
  <c r="W33" i="1"/>
  <c r="AB33" i="1" s="1"/>
  <c r="W32" i="1"/>
  <c r="AB32" i="1" s="1"/>
  <c r="W30" i="1"/>
  <c r="AB30" i="1" s="1"/>
  <c r="W28" i="1"/>
  <c r="AB28" i="1" s="1"/>
  <c r="W26" i="1"/>
  <c r="AB26" i="1" s="1"/>
  <c r="W24" i="1"/>
  <c r="AB24" i="1" s="1"/>
  <c r="W4" i="1"/>
  <c r="AB4" i="1" s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Y5" i="1"/>
  <c r="Y4" i="1"/>
  <c r="Y12" i="1"/>
  <c r="Y20" i="1"/>
  <c r="N34" i="1"/>
  <c r="Y10" i="1"/>
  <c r="Y18" i="1"/>
  <c r="Y24" i="1"/>
  <c r="Y28" i="1"/>
  <c r="Y32" i="1"/>
  <c r="Y8" i="1"/>
  <c r="Y16" i="1"/>
  <c r="Y3" i="1"/>
  <c r="Y33" i="1"/>
  <c r="V33" i="1"/>
  <c r="AA33" i="1" s="1"/>
  <c r="V32" i="1"/>
  <c r="AA32" i="1" s="1"/>
  <c r="V30" i="1"/>
  <c r="AA30" i="1" s="1"/>
  <c r="V28" i="1"/>
  <c r="AA28" i="1" s="1"/>
  <c r="V26" i="1"/>
  <c r="AA26" i="1" s="1"/>
  <c r="V24" i="1"/>
  <c r="AA24" i="1" s="1"/>
  <c r="V22" i="1"/>
  <c r="AA22" i="1" s="1"/>
  <c r="V20" i="1"/>
  <c r="AA20" i="1" s="1"/>
  <c r="V18" i="1"/>
  <c r="AA18" i="1" s="1"/>
  <c r="V16" i="1"/>
  <c r="AA16" i="1" s="1"/>
  <c r="V14" i="1"/>
  <c r="AA14" i="1" s="1"/>
  <c r="V12" i="1"/>
  <c r="AA12" i="1" s="1"/>
  <c r="V10" i="1"/>
  <c r="AA10" i="1" s="1"/>
  <c r="V8" i="1"/>
  <c r="AA8" i="1" s="1"/>
  <c r="V6" i="1"/>
  <c r="AA6" i="1" s="1"/>
  <c r="V25" i="1"/>
  <c r="AA25" i="1" s="1"/>
  <c r="V27" i="1"/>
  <c r="AA27" i="1" s="1"/>
  <c r="V29" i="1"/>
  <c r="AA29" i="1" s="1"/>
  <c r="V31" i="1"/>
  <c r="AA31" i="1" s="1"/>
  <c r="U3" i="1" l="1"/>
  <c r="Z3" i="1" s="1"/>
  <c r="U33" i="1"/>
  <c r="Z33" i="1" s="1"/>
  <c r="U32" i="1"/>
  <c r="Z32" i="1" s="1"/>
  <c r="U30" i="1"/>
  <c r="Z30" i="1" s="1"/>
  <c r="U28" i="1"/>
  <c r="Z28" i="1" s="1"/>
  <c r="U26" i="1"/>
  <c r="Z26" i="1" s="1"/>
  <c r="U24" i="1"/>
  <c r="Z24" i="1" s="1"/>
  <c r="U4" i="1"/>
  <c r="Z4" i="1" s="1"/>
  <c r="U31" i="1"/>
  <c r="Z31" i="1" s="1"/>
  <c r="U29" i="1"/>
  <c r="Z29" i="1" s="1"/>
  <c r="U27" i="1"/>
  <c r="Z27" i="1" s="1"/>
  <c r="U25" i="1"/>
  <c r="Z25" i="1" s="1"/>
  <c r="U22" i="1"/>
  <c r="Z22" i="1" s="1"/>
  <c r="U20" i="1"/>
  <c r="Z20" i="1" s="1"/>
  <c r="U18" i="1"/>
  <c r="Z18" i="1" s="1"/>
  <c r="U16" i="1"/>
  <c r="Z16" i="1" s="1"/>
  <c r="U14" i="1"/>
  <c r="Z14" i="1" s="1"/>
  <c r="U12" i="1"/>
  <c r="Z12" i="1" s="1"/>
  <c r="U10" i="1"/>
  <c r="Z10" i="1" s="1"/>
  <c r="U8" i="1"/>
  <c r="Z8" i="1" s="1"/>
  <c r="U6" i="1"/>
  <c r="Z6" i="1" s="1"/>
  <c r="U23" i="1"/>
  <c r="Z23" i="1" s="1"/>
  <c r="U19" i="1"/>
  <c r="Z19" i="1" s="1"/>
  <c r="U11" i="1"/>
  <c r="Z11" i="1" s="1"/>
  <c r="U21" i="1"/>
  <c r="Z21" i="1" s="1"/>
  <c r="U13" i="1"/>
  <c r="Z13" i="1" s="1"/>
  <c r="U5" i="1"/>
  <c r="Z5" i="1" s="1"/>
  <c r="U15" i="1"/>
  <c r="Z15" i="1" s="1"/>
  <c r="U7" i="1"/>
  <c r="Z7" i="1" s="1"/>
  <c r="U17" i="1"/>
  <c r="Z17" i="1" s="1"/>
  <c r="U9" i="1"/>
  <c r="Z9" i="1" s="1"/>
</calcChain>
</file>

<file path=xl/sharedStrings.xml><?xml version="1.0" encoding="utf-8"?>
<sst xmlns="http://schemas.openxmlformats.org/spreadsheetml/2006/main" count="42" uniqueCount="31">
  <si>
    <t>Odchylenie standardowe</t>
  </si>
  <si>
    <t>Dystans</t>
  </si>
  <si>
    <t>Liczba próbek</t>
  </si>
  <si>
    <t>Moc rozgłaszania</t>
  </si>
  <si>
    <t>RSSI</t>
  </si>
  <si>
    <t>RSSI po odsianiu outliers'ów</t>
  </si>
  <si>
    <t>A</t>
  </si>
  <si>
    <t>A po odsianiu</t>
  </si>
  <si>
    <t>A wg excela</t>
  </si>
  <si>
    <t>A wg excela po odsianiu</t>
  </si>
  <si>
    <t>n</t>
  </si>
  <si>
    <t>n po odsianiu</t>
  </si>
  <si>
    <t>n wg excela po odsianiu</t>
  </si>
  <si>
    <t>RSSI ze wzoru</t>
  </si>
  <si>
    <t>Błąd średniokwadratowy</t>
  </si>
  <si>
    <t xml:space="preserve">n </t>
  </si>
  <si>
    <t>n wg excela</t>
  </si>
  <si>
    <t>Konwersja ln-&gt;log</t>
  </si>
  <si>
    <t>Średnie</t>
  </si>
  <si>
    <t>z pomiarów</t>
  </si>
  <si>
    <t>z odsianych pomiarów</t>
  </si>
  <si>
    <t>wg excela z pomiarów</t>
  </si>
  <si>
    <t>wg excela z odsianych pomiarów</t>
  </si>
  <si>
    <t>N</t>
  </si>
  <si>
    <t>d&gt;1</t>
  </si>
  <si>
    <t>Średnio</t>
  </si>
  <si>
    <t>Współczynniki determinacji R^2</t>
  </si>
  <si>
    <t>Suma</t>
  </si>
  <si>
    <t>R^2</t>
  </si>
  <si>
    <t>Oddalenie beacon'ów :</t>
  </si>
  <si>
    <t>Dystans drugiego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</si>
</sst>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/>
    <xf numFmtId="2" fontId="0" fillId="0" borderId="0" xfId="0" applyNumberFormat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0" fillId="0" borderId="10" xfId="0" applyNumberFormat="1" applyBorder="1" applyAlignment="1"/>
    <xf numFmtId="0" fontId="0" fillId="0" borderId="0" xfId="0" applyAlignment="1">
      <alignment horizont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moc4stat!$D$1</c:f>
              <c:strCache>
                <c:ptCount val="1"/>
                <c:pt idx="0">
                  <c:v>Odchylenie standardowe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cat>
          <c:val>
            <c:numRef>
              <c:f>moc4stat!$D$2:$D$33</c:f>
              <c:numCache>
                <c:formatCode>General</c:formatCode>
                <c:ptCount val="32"/>
                <c:pt idx="0">
                  <c:v>0.31210089156091803</c:v>
                </c:pt>
                <c:pt idx="1">
                  <c:v>4.9284037757566201</c:v>
                </c:pt>
                <c:pt idx="2">
                  <c:v>3.9644004071530499</c:v>
                </c:pt>
                <c:pt idx="3">
                  <c:v>1.40795178376527</c:v>
                </c:pt>
                <c:pt idx="4">
                  <c:v>1.9703687322875501</c:v>
                </c:pt>
                <c:pt idx="5">
                  <c:v>2.8733575341678699</c:v>
                </c:pt>
                <c:pt idx="6">
                  <c:v>6.3754601418623702</c:v>
                </c:pt>
                <c:pt idx="7">
                  <c:v>6.9903573966892898</c:v>
                </c:pt>
                <c:pt idx="8">
                  <c:v>6.5055796063776103</c:v>
                </c:pt>
                <c:pt idx="9">
                  <c:v>8.2626188653224801</c:v>
                </c:pt>
                <c:pt idx="10">
                  <c:v>10.7489914097337</c:v>
                </c:pt>
                <c:pt idx="11">
                  <c:v>1.4983843663568199</c:v>
                </c:pt>
                <c:pt idx="12">
                  <c:v>2.91937799148086</c:v>
                </c:pt>
                <c:pt idx="13">
                  <c:v>9.7896513077470004</c:v>
                </c:pt>
                <c:pt idx="14">
                  <c:v>3.1907091409099899</c:v>
                </c:pt>
                <c:pt idx="15">
                  <c:v>8.6267564859164096</c:v>
                </c:pt>
                <c:pt idx="16">
                  <c:v>12.750617450150299</c:v>
                </c:pt>
                <c:pt idx="17">
                  <c:v>7.4052574457501299</c:v>
                </c:pt>
                <c:pt idx="18">
                  <c:v>10.272145494205899</c:v>
                </c:pt>
                <c:pt idx="19">
                  <c:v>2.3892522333499802</c:v>
                </c:pt>
                <c:pt idx="20">
                  <c:v>2.1534323668723401</c:v>
                </c:pt>
                <c:pt idx="21">
                  <c:v>2.0531637856440001</c:v>
                </c:pt>
                <c:pt idx="22">
                  <c:v>9.54109596650048</c:v>
                </c:pt>
                <c:pt idx="23">
                  <c:v>3.1734705188333798</c:v>
                </c:pt>
                <c:pt idx="24">
                  <c:v>3.8742710837232801</c:v>
                </c:pt>
                <c:pt idx="25">
                  <c:v>1.7233235792621999</c:v>
                </c:pt>
                <c:pt idx="26">
                  <c:v>5.1946858699236902</c:v>
                </c:pt>
                <c:pt idx="27">
                  <c:v>2.2390288187919798</c:v>
                </c:pt>
                <c:pt idx="28">
                  <c:v>1.0826607017026699</c:v>
                </c:pt>
                <c:pt idx="29">
                  <c:v>1.0924873697352899</c:v>
                </c:pt>
                <c:pt idx="30">
                  <c:v>8.8748955047187206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1756096"/>
        <c:axId val="481756488"/>
      </c:barChart>
      <c:catAx>
        <c:axId val="48175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1756488"/>
        <c:crosses val="autoZero"/>
        <c:auto val="1"/>
        <c:lblAlgn val="ctr"/>
        <c:lblOffset val="100"/>
        <c:noMultiLvlLbl val="0"/>
      </c:catAx>
      <c:valAx>
        <c:axId val="48175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175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6.2122484458717743E-2"/>
          <c:y val="0.17929712460063899"/>
          <c:w val="0.91079821049148935"/>
          <c:h val="0.722137304721893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moc4stat!$A$1</c:f>
              <c:strCache>
                <c:ptCount val="1"/>
                <c:pt idx="0">
                  <c:v>Liczba próbek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'[1]moc-8stat'!$E$2:$E$32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cat>
          <c:val>
            <c:numRef>
              <c:f>moc4stat!$A$2:$A$33</c:f>
              <c:numCache>
                <c:formatCode>General</c:formatCode>
                <c:ptCount val="32"/>
                <c:pt idx="0">
                  <c:v>139</c:v>
                </c:pt>
                <c:pt idx="1">
                  <c:v>30</c:v>
                </c:pt>
                <c:pt idx="2">
                  <c:v>34</c:v>
                </c:pt>
                <c:pt idx="3">
                  <c:v>28</c:v>
                </c:pt>
                <c:pt idx="4">
                  <c:v>34</c:v>
                </c:pt>
                <c:pt idx="5">
                  <c:v>27</c:v>
                </c:pt>
                <c:pt idx="6">
                  <c:v>41</c:v>
                </c:pt>
                <c:pt idx="7">
                  <c:v>44</c:v>
                </c:pt>
                <c:pt idx="8">
                  <c:v>41</c:v>
                </c:pt>
                <c:pt idx="9">
                  <c:v>42</c:v>
                </c:pt>
                <c:pt idx="10">
                  <c:v>34</c:v>
                </c:pt>
                <c:pt idx="11">
                  <c:v>40</c:v>
                </c:pt>
                <c:pt idx="12">
                  <c:v>35</c:v>
                </c:pt>
                <c:pt idx="13">
                  <c:v>44</c:v>
                </c:pt>
                <c:pt idx="14">
                  <c:v>29</c:v>
                </c:pt>
                <c:pt idx="15">
                  <c:v>29</c:v>
                </c:pt>
                <c:pt idx="16">
                  <c:v>138</c:v>
                </c:pt>
                <c:pt idx="17">
                  <c:v>148</c:v>
                </c:pt>
                <c:pt idx="18">
                  <c:v>72</c:v>
                </c:pt>
                <c:pt idx="19">
                  <c:v>62</c:v>
                </c:pt>
                <c:pt idx="20">
                  <c:v>115</c:v>
                </c:pt>
                <c:pt idx="21">
                  <c:v>74</c:v>
                </c:pt>
                <c:pt idx="22">
                  <c:v>81</c:v>
                </c:pt>
                <c:pt idx="23">
                  <c:v>62</c:v>
                </c:pt>
                <c:pt idx="24">
                  <c:v>83</c:v>
                </c:pt>
                <c:pt idx="25">
                  <c:v>78</c:v>
                </c:pt>
                <c:pt idx="26">
                  <c:v>73</c:v>
                </c:pt>
                <c:pt idx="27">
                  <c:v>105</c:v>
                </c:pt>
                <c:pt idx="28">
                  <c:v>90</c:v>
                </c:pt>
                <c:pt idx="29">
                  <c:v>67</c:v>
                </c:pt>
                <c:pt idx="30">
                  <c:v>62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1757272"/>
        <c:axId val="481757664"/>
      </c:barChart>
      <c:catAx>
        <c:axId val="48175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1757664"/>
        <c:crosses val="autoZero"/>
        <c:auto val="1"/>
        <c:lblAlgn val="ctr"/>
        <c:lblOffset val="100"/>
        <c:noMultiLvlLbl val="0"/>
      </c:catAx>
      <c:valAx>
        <c:axId val="48175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1757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moc4stat!$C$1</c:f>
              <c:strCache>
                <c:ptCount val="1"/>
                <c:pt idx="0">
                  <c:v>RSSI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7435485121321861"/>
                  <c:y val="-0.448739938757655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moc4stat!$E$2:$E$32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moc4stat!$C$2:$C$32</c:f>
              <c:numCache>
                <c:formatCode>General</c:formatCode>
                <c:ptCount val="31"/>
                <c:pt idx="0">
                  <c:v>-52.942446043165397</c:v>
                </c:pt>
                <c:pt idx="1">
                  <c:v>-57.8</c:v>
                </c:pt>
                <c:pt idx="2">
                  <c:v>-61.3823529411764</c:v>
                </c:pt>
                <c:pt idx="3">
                  <c:v>-60</c:v>
                </c:pt>
                <c:pt idx="4">
                  <c:v>-61.058823529411697</c:v>
                </c:pt>
                <c:pt idx="5">
                  <c:v>-63.8888888888888</c:v>
                </c:pt>
                <c:pt idx="6">
                  <c:v>-70.146341463414601</c:v>
                </c:pt>
                <c:pt idx="7">
                  <c:v>-76.590909090909093</c:v>
                </c:pt>
                <c:pt idx="8">
                  <c:v>-70.243902439024396</c:v>
                </c:pt>
                <c:pt idx="9">
                  <c:v>-77.571428571428498</c:v>
                </c:pt>
                <c:pt idx="10">
                  <c:v>-66.852941176470594</c:v>
                </c:pt>
                <c:pt idx="11">
                  <c:v>-67.674999999999997</c:v>
                </c:pt>
                <c:pt idx="12">
                  <c:v>-70.400000000000006</c:v>
                </c:pt>
                <c:pt idx="13">
                  <c:v>-78.386363636363598</c:v>
                </c:pt>
                <c:pt idx="14">
                  <c:v>-76.620689655172399</c:v>
                </c:pt>
                <c:pt idx="15">
                  <c:v>-68.137931034482705</c:v>
                </c:pt>
                <c:pt idx="16">
                  <c:v>-80</c:v>
                </c:pt>
                <c:pt idx="17">
                  <c:v>-85.675675675675606</c:v>
                </c:pt>
                <c:pt idx="18">
                  <c:v>-75.7361111111111</c:v>
                </c:pt>
                <c:pt idx="19">
                  <c:v>-76.354838709677395</c:v>
                </c:pt>
                <c:pt idx="20">
                  <c:v>-74.2869565217391</c:v>
                </c:pt>
                <c:pt idx="21">
                  <c:v>-72.472972972972897</c:v>
                </c:pt>
                <c:pt idx="22">
                  <c:v>-81.938271604938194</c:v>
                </c:pt>
                <c:pt idx="23">
                  <c:v>-79.016129032257993</c:v>
                </c:pt>
                <c:pt idx="24">
                  <c:v>-75.337349397590302</c:v>
                </c:pt>
                <c:pt idx="25">
                  <c:v>-73.769230769230703</c:v>
                </c:pt>
                <c:pt idx="26">
                  <c:v>-78.630136986301295</c:v>
                </c:pt>
                <c:pt idx="27">
                  <c:v>-76.657142857142802</c:v>
                </c:pt>
                <c:pt idx="28">
                  <c:v>-75.977777777777703</c:v>
                </c:pt>
                <c:pt idx="29">
                  <c:v>-74.970149253731293</c:v>
                </c:pt>
                <c:pt idx="30">
                  <c:v>-83.725806451612897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moc4stat!$F$1</c:f>
              <c:strCache>
                <c:ptCount val="1"/>
                <c:pt idx="0">
                  <c:v>RSSI po odsianiu outliers'ów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2.6056679623907772E-2"/>
                  <c:y val="-0.4539525371828521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aseline="0"/>
                      <a:t>Po odsianiu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-6,404ln(x) - 62,07</a:t>
                    </a:r>
                    <a:br>
                      <a:rPr lang="en-US" baseline="0"/>
                    </a:br>
                    <a:r>
                      <a:rPr lang="en-US" baseline="0"/>
                      <a:t>R² = 0,7138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moc4stat!$E$2:$E$32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moc4stat!$F$2:$F$32</c:f>
              <c:numCache>
                <c:formatCode>General</c:formatCode>
                <c:ptCount val="31"/>
                <c:pt idx="0">
                  <c:v>-53</c:v>
                </c:pt>
                <c:pt idx="1">
                  <c:v>-58</c:v>
                </c:pt>
                <c:pt idx="2">
                  <c:v>-61.958300000000001</c:v>
                </c:pt>
                <c:pt idx="3">
                  <c:v>-60</c:v>
                </c:pt>
                <c:pt idx="4">
                  <c:v>-60.666699999999999</c:v>
                </c:pt>
                <c:pt idx="5">
                  <c:v>-64</c:v>
                </c:pt>
                <c:pt idx="6">
                  <c:v>-70.031300000000002</c:v>
                </c:pt>
                <c:pt idx="7">
                  <c:v>-76.470600000000005</c:v>
                </c:pt>
                <c:pt idx="8">
                  <c:v>-70.714299999999994</c:v>
                </c:pt>
                <c:pt idx="9">
                  <c:v>-77.599999999999994</c:v>
                </c:pt>
                <c:pt idx="10">
                  <c:v>-66.633300000000006</c:v>
                </c:pt>
                <c:pt idx="11">
                  <c:v>-68</c:v>
                </c:pt>
                <c:pt idx="12">
                  <c:v>-70.129000000000005</c:v>
                </c:pt>
                <c:pt idx="13">
                  <c:v>-78.093000000000004</c:v>
                </c:pt>
                <c:pt idx="14">
                  <c:v>-76.428600000000003</c:v>
                </c:pt>
                <c:pt idx="15">
                  <c:v>-67.238100000000003</c:v>
                </c:pt>
                <c:pt idx="16">
                  <c:v>-79.712100000000007</c:v>
                </c:pt>
                <c:pt idx="17">
                  <c:v>-86.130399999999995</c:v>
                </c:pt>
                <c:pt idx="18">
                  <c:v>-74.9833</c:v>
                </c:pt>
                <c:pt idx="19">
                  <c:v>-76.278700000000001</c:v>
                </c:pt>
                <c:pt idx="20">
                  <c:v>-74.339600000000004</c:v>
                </c:pt>
                <c:pt idx="21">
                  <c:v>-72.279399999999995</c:v>
                </c:pt>
                <c:pt idx="22">
                  <c:v>-81.671199999999999</c:v>
                </c:pt>
                <c:pt idx="23">
                  <c:v>-79.016129032257993</c:v>
                </c:pt>
                <c:pt idx="24">
                  <c:v>-74.730199999999996</c:v>
                </c:pt>
                <c:pt idx="25">
                  <c:v>-73.84</c:v>
                </c:pt>
                <c:pt idx="26">
                  <c:v>-78.732100000000003</c:v>
                </c:pt>
                <c:pt idx="27">
                  <c:v>-76.657142857142802</c:v>
                </c:pt>
                <c:pt idx="28">
                  <c:v>-75.858800000000002</c:v>
                </c:pt>
                <c:pt idx="29">
                  <c:v>-75</c:v>
                </c:pt>
                <c:pt idx="30">
                  <c:v>-84.0364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moc4stat!$T$2</c:f>
              <c:strCache>
                <c:ptCount val="1"/>
                <c:pt idx="0">
                  <c:v>n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moc4stat!$E$2:$E$32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moc4stat!$T$3:$T$33</c:f>
              <c:numCache>
                <c:formatCode>0.00</c:formatCode>
                <c:ptCount val="31"/>
                <c:pt idx="0">
                  <c:v>-51.544228930892309</c:v>
                </c:pt>
                <c:pt idx="1">
                  <c:v>-55.131871870400111</c:v>
                </c:pt>
                <c:pt idx="2">
                  <c:v>-57.979544274921871</c:v>
                </c:pt>
                <c:pt idx="3">
                  <c:v>-60</c:v>
                </c:pt>
                <c:pt idx="4">
                  <c:v>-62.847672404521752</c:v>
                </c:pt>
                <c:pt idx="5">
                  <c:v>-64.868128129599882</c:v>
                </c:pt>
                <c:pt idx="6">
                  <c:v>-66.435315344029561</c:v>
                </c:pt>
                <c:pt idx="7">
                  <c:v>-67.715800534121641</c:v>
                </c:pt>
                <c:pt idx="8">
                  <c:v>-68.798435336239436</c:v>
                </c:pt>
                <c:pt idx="9">
                  <c:v>-69.736256259199777</c:v>
                </c:pt>
                <c:pt idx="10">
                  <c:v>-70.5634729386434</c:v>
                </c:pt>
                <c:pt idx="11">
                  <c:v>-71.303443473629443</c:v>
                </c:pt>
                <c:pt idx="12">
                  <c:v>-71.972828245515615</c:v>
                </c:pt>
                <c:pt idx="13">
                  <c:v>-72.583928663721537</c:v>
                </c:pt>
                <c:pt idx="14">
                  <c:v>-73.146086554171447</c:v>
                </c:pt>
                <c:pt idx="15">
                  <c:v>-73.666563465839317</c:v>
                </c:pt>
                <c:pt idx="16">
                  <c:v>-74.151115878151202</c:v>
                </c:pt>
                <c:pt idx="17">
                  <c:v>-74.604384388799659</c:v>
                </c:pt>
                <c:pt idx="18">
                  <c:v>-75.030164706585168</c:v>
                </c:pt>
                <c:pt idx="19">
                  <c:v>-75.431601068243282</c:v>
                </c:pt>
                <c:pt idx="20">
                  <c:v>-75.811327291096134</c:v>
                </c:pt>
                <c:pt idx="21">
                  <c:v>-76.171571603229324</c:v>
                </c:pt>
                <c:pt idx="22">
                  <c:v>-76.514235870361077</c:v>
                </c:pt>
                <c:pt idx="23">
                  <c:v>-76.840956375115496</c:v>
                </c:pt>
                <c:pt idx="24">
                  <c:v>-77.15315107466914</c:v>
                </c:pt>
                <c:pt idx="25">
                  <c:v>-77.452056793321418</c:v>
                </c:pt>
                <c:pt idx="26">
                  <c:v>-77.738758817659004</c:v>
                </c:pt>
                <c:pt idx="27">
                  <c:v>-78.014214683771328</c:v>
                </c:pt>
                <c:pt idx="28">
                  <c:v>-78.279273472765041</c:v>
                </c:pt>
                <c:pt idx="29">
                  <c:v>-78.534691595439199</c:v>
                </c:pt>
                <c:pt idx="30">
                  <c:v>-78.7811458058423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moc4stat!$N$1</c:f>
              <c:strCache>
                <c:ptCount val="1"/>
                <c:pt idx="0">
                  <c:v>n po odsianiu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moc4stat!$E$2:$E$32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moc4stat!$U$3:$U$33</c:f>
              <c:numCache>
                <c:formatCode>0.00</c:formatCode>
                <c:ptCount val="31"/>
                <c:pt idx="0">
                  <c:v>-51.720765919886937</c:v>
                </c:pt>
                <c:pt idx="1">
                  <c:v>-55.233507152980003</c:v>
                </c:pt>
                <c:pt idx="2">
                  <c:v>-58.021726728442324</c:v>
                </c:pt>
                <c:pt idx="3">
                  <c:v>-60</c:v>
                </c:pt>
                <c:pt idx="4">
                  <c:v>-62.788219575462321</c:v>
                </c:pt>
                <c:pt idx="5">
                  <c:v>-64.766492847020004</c:v>
                </c:pt>
                <c:pt idx="6">
                  <c:v>-66.300960808555388</c:v>
                </c:pt>
                <c:pt idx="7">
                  <c:v>-67.554712422482325</c:v>
                </c:pt>
                <c:pt idx="8">
                  <c:v>-68.614744308013954</c:v>
                </c:pt>
                <c:pt idx="9">
                  <c:v>-69.532985694039994</c:v>
                </c:pt>
                <c:pt idx="10">
                  <c:v>-70.342931997944646</c:v>
                </c:pt>
                <c:pt idx="11">
                  <c:v>-71.067453655575392</c:v>
                </c:pt>
                <c:pt idx="12">
                  <c:v>-71.72286321796949</c:v>
                </c:pt>
                <c:pt idx="13">
                  <c:v>-72.321205269502315</c:v>
                </c:pt>
                <c:pt idx="14">
                  <c:v>-72.871626600328213</c:v>
                </c:pt>
                <c:pt idx="15">
                  <c:v>-73.381237155033958</c:v>
                </c:pt>
                <c:pt idx="16">
                  <c:v>-73.855673231037713</c:v>
                </c:pt>
                <c:pt idx="17">
                  <c:v>-74.299478541059997</c:v>
                </c:pt>
                <c:pt idx="18">
                  <c:v>-74.716369548259792</c:v>
                </c:pt>
                <c:pt idx="19">
                  <c:v>-75.109424844964636</c:v>
                </c:pt>
                <c:pt idx="20">
                  <c:v>-75.481223260468298</c:v>
                </c:pt>
                <c:pt idx="21">
                  <c:v>-75.833946502595381</c:v>
                </c:pt>
                <c:pt idx="22">
                  <c:v>-76.169456730496279</c:v>
                </c:pt>
                <c:pt idx="23">
                  <c:v>-76.489356064989494</c:v>
                </c:pt>
                <c:pt idx="24">
                  <c:v>-76.795032859577546</c:v>
                </c:pt>
                <c:pt idx="25">
                  <c:v>-77.087698116522319</c:v>
                </c:pt>
                <c:pt idx="26">
                  <c:v>-77.36841446413078</c:v>
                </c:pt>
                <c:pt idx="27">
                  <c:v>-77.638119447348217</c:v>
                </c:pt>
                <c:pt idx="28">
                  <c:v>-77.897644420426957</c:v>
                </c:pt>
                <c:pt idx="29">
                  <c:v>-78.147730002053947</c:v>
                </c:pt>
                <c:pt idx="30">
                  <c:v>-78.389038817214669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758448"/>
        <c:axId val="481758840"/>
      </c:scatterChart>
      <c:valAx>
        <c:axId val="481758448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1758840"/>
        <c:crosses val="autoZero"/>
        <c:crossBetween val="midCat"/>
      </c:valAx>
      <c:valAx>
        <c:axId val="481758840"/>
        <c:scaling>
          <c:orientation val="minMax"/>
          <c:max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1758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4.0394584538754878E-2"/>
          <c:y val="5.6674480328791028E-2"/>
          <c:w val="0.94615930262927694"/>
          <c:h val="0.87063650079225108"/>
        </c:manualLayout>
      </c:layout>
      <c:scatterChart>
        <c:scatterStyle val="smoothMarker"/>
        <c:varyColors val="0"/>
        <c:ser>
          <c:idx val="0"/>
          <c:order val="0"/>
          <c:tx>
            <c:v>Beacon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Arkusz1!$C$2:$C$33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Arkusz1!$D$2:$D$33</c:f>
              <c:numCache>
                <c:formatCode>General</c:formatCode>
                <c:ptCount val="32"/>
                <c:pt idx="0">
                  <c:v>-53</c:v>
                </c:pt>
                <c:pt idx="1">
                  <c:v>-58</c:v>
                </c:pt>
                <c:pt idx="2">
                  <c:v>-61.958300000000001</c:v>
                </c:pt>
                <c:pt idx="3">
                  <c:v>-60</c:v>
                </c:pt>
                <c:pt idx="4">
                  <c:v>-60.666699999999999</c:v>
                </c:pt>
                <c:pt idx="5">
                  <c:v>-64</c:v>
                </c:pt>
                <c:pt idx="6">
                  <c:v>-70.031300000000002</c:v>
                </c:pt>
                <c:pt idx="7">
                  <c:v>-76.470600000000005</c:v>
                </c:pt>
                <c:pt idx="8">
                  <c:v>-70.714299999999994</c:v>
                </c:pt>
                <c:pt idx="9">
                  <c:v>-77.599999999999994</c:v>
                </c:pt>
                <c:pt idx="10">
                  <c:v>-66.633300000000006</c:v>
                </c:pt>
                <c:pt idx="11">
                  <c:v>-68</c:v>
                </c:pt>
                <c:pt idx="12">
                  <c:v>-70.129000000000005</c:v>
                </c:pt>
                <c:pt idx="13">
                  <c:v>-78.093000000000004</c:v>
                </c:pt>
                <c:pt idx="14">
                  <c:v>-76.428600000000003</c:v>
                </c:pt>
                <c:pt idx="15">
                  <c:v>-67.238100000000003</c:v>
                </c:pt>
                <c:pt idx="16">
                  <c:v>-79.712100000000007</c:v>
                </c:pt>
                <c:pt idx="17">
                  <c:v>-86.130399999999995</c:v>
                </c:pt>
                <c:pt idx="18">
                  <c:v>-74.9833</c:v>
                </c:pt>
                <c:pt idx="19">
                  <c:v>-76.278700000000001</c:v>
                </c:pt>
                <c:pt idx="20">
                  <c:v>-74.339600000000004</c:v>
                </c:pt>
                <c:pt idx="21">
                  <c:v>-72.279399999999995</c:v>
                </c:pt>
                <c:pt idx="22">
                  <c:v>-81.671199999999999</c:v>
                </c:pt>
                <c:pt idx="23">
                  <c:v>-79.016129032257993</c:v>
                </c:pt>
                <c:pt idx="24">
                  <c:v>-74.730199999999996</c:v>
                </c:pt>
                <c:pt idx="25">
                  <c:v>-73.84</c:v>
                </c:pt>
                <c:pt idx="26">
                  <c:v>-78.732100000000003</c:v>
                </c:pt>
                <c:pt idx="27">
                  <c:v>-76.657142857142802</c:v>
                </c:pt>
                <c:pt idx="28">
                  <c:v>-75.858800000000002</c:v>
                </c:pt>
                <c:pt idx="29">
                  <c:v>-75</c:v>
                </c:pt>
                <c:pt idx="30">
                  <c:v>-84.0364</c:v>
                </c:pt>
              </c:numCache>
            </c:numRef>
          </c:yVal>
          <c:smooth val="1"/>
        </c:ser>
        <c:ser>
          <c:idx val="1"/>
          <c:order val="1"/>
          <c:tx>
            <c:v>Beacon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Arkusz1!$F$2:$F$32</c:f>
              <c:numCache>
                <c:formatCode>General</c:formatCode>
                <c:ptCount val="31"/>
                <c:pt idx="0">
                  <c:v>-7.2</c:v>
                </c:pt>
                <c:pt idx="1">
                  <c:v>-7</c:v>
                </c:pt>
                <c:pt idx="2">
                  <c:v>-6.75</c:v>
                </c:pt>
                <c:pt idx="3">
                  <c:v>-6.5</c:v>
                </c:pt>
                <c:pt idx="4">
                  <c:v>-6</c:v>
                </c:pt>
                <c:pt idx="5">
                  <c:v>-5.5</c:v>
                </c:pt>
                <c:pt idx="6">
                  <c:v>-5</c:v>
                </c:pt>
                <c:pt idx="7">
                  <c:v>-4.5</c:v>
                </c:pt>
                <c:pt idx="8">
                  <c:v>-4</c:v>
                </c:pt>
                <c:pt idx="9">
                  <c:v>-3.5</c:v>
                </c:pt>
                <c:pt idx="10">
                  <c:v>-3</c:v>
                </c:pt>
                <c:pt idx="11">
                  <c:v>-2.5</c:v>
                </c:pt>
                <c:pt idx="12">
                  <c:v>-2</c:v>
                </c:pt>
                <c:pt idx="13">
                  <c:v>-1.5</c:v>
                </c:pt>
                <c:pt idx="14">
                  <c:v>-1</c:v>
                </c:pt>
                <c:pt idx="15">
                  <c:v>-0.5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1.5</c:v>
                </c:pt>
                <c:pt idx="20">
                  <c:v>2</c:v>
                </c:pt>
                <c:pt idx="21">
                  <c:v>2.5</c:v>
                </c:pt>
                <c:pt idx="22">
                  <c:v>3</c:v>
                </c:pt>
                <c:pt idx="23">
                  <c:v>3.5</c:v>
                </c:pt>
                <c:pt idx="24">
                  <c:v>4</c:v>
                </c:pt>
                <c:pt idx="25">
                  <c:v>4.5</c:v>
                </c:pt>
                <c:pt idx="26">
                  <c:v>5</c:v>
                </c:pt>
                <c:pt idx="27">
                  <c:v>5.5</c:v>
                </c:pt>
                <c:pt idx="28">
                  <c:v>6</c:v>
                </c:pt>
                <c:pt idx="29">
                  <c:v>6.5</c:v>
                </c:pt>
                <c:pt idx="30">
                  <c:v>7</c:v>
                </c:pt>
              </c:numCache>
            </c:numRef>
          </c:xVal>
          <c:yVal>
            <c:numRef>
              <c:f>Arkusz1!$E$2:$E$33</c:f>
              <c:numCache>
                <c:formatCode>General</c:formatCode>
                <c:ptCount val="32"/>
                <c:pt idx="0">
                  <c:v>-84.0364</c:v>
                </c:pt>
                <c:pt idx="1">
                  <c:v>-75</c:v>
                </c:pt>
                <c:pt idx="2">
                  <c:v>-75.858800000000002</c:v>
                </c:pt>
                <c:pt idx="3">
                  <c:v>-76.657142857142802</c:v>
                </c:pt>
                <c:pt idx="4">
                  <c:v>-78.732100000000003</c:v>
                </c:pt>
                <c:pt idx="5">
                  <c:v>-73.84</c:v>
                </c:pt>
                <c:pt idx="6">
                  <c:v>-74.730199999999996</c:v>
                </c:pt>
                <c:pt idx="7">
                  <c:v>-79.016129032257993</c:v>
                </c:pt>
                <c:pt idx="8">
                  <c:v>-81.671199999999999</c:v>
                </c:pt>
                <c:pt idx="9">
                  <c:v>-72.279399999999995</c:v>
                </c:pt>
                <c:pt idx="10">
                  <c:v>-74.339600000000004</c:v>
                </c:pt>
                <c:pt idx="11">
                  <c:v>-76.278700000000001</c:v>
                </c:pt>
                <c:pt idx="12">
                  <c:v>-74.9833</c:v>
                </c:pt>
                <c:pt idx="13">
                  <c:v>-86.130399999999995</c:v>
                </c:pt>
                <c:pt idx="14">
                  <c:v>-79.712100000000007</c:v>
                </c:pt>
                <c:pt idx="15">
                  <c:v>-67.238100000000003</c:v>
                </c:pt>
                <c:pt idx="16">
                  <c:v>-76.428600000000003</c:v>
                </c:pt>
                <c:pt idx="17">
                  <c:v>-78.093000000000004</c:v>
                </c:pt>
                <c:pt idx="18">
                  <c:v>-70.129000000000005</c:v>
                </c:pt>
                <c:pt idx="19">
                  <c:v>-68</c:v>
                </c:pt>
                <c:pt idx="20">
                  <c:v>-66.633300000000006</c:v>
                </c:pt>
                <c:pt idx="21">
                  <c:v>-77.599999999999994</c:v>
                </c:pt>
                <c:pt idx="22">
                  <c:v>-70.714299999999994</c:v>
                </c:pt>
                <c:pt idx="23">
                  <c:v>-76.470600000000005</c:v>
                </c:pt>
                <c:pt idx="24">
                  <c:v>-70.031300000000002</c:v>
                </c:pt>
                <c:pt idx="25">
                  <c:v>-64</c:v>
                </c:pt>
                <c:pt idx="26">
                  <c:v>-60.666699999999999</c:v>
                </c:pt>
                <c:pt idx="27">
                  <c:v>-60</c:v>
                </c:pt>
                <c:pt idx="28">
                  <c:v>-61.958300000000001</c:v>
                </c:pt>
                <c:pt idx="29">
                  <c:v>-58</c:v>
                </c:pt>
                <c:pt idx="30">
                  <c:v>-53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759624"/>
        <c:axId val="481760016"/>
      </c:scatterChart>
      <c:valAx>
        <c:axId val="48175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1760016"/>
        <c:crosses val="autoZero"/>
        <c:crossBetween val="midCat"/>
      </c:valAx>
      <c:valAx>
        <c:axId val="481760016"/>
        <c:scaling>
          <c:orientation val="minMax"/>
          <c:max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1759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54428</xdr:rowOff>
    </xdr:from>
    <xdr:to>
      <xdr:col>9</xdr:col>
      <xdr:colOff>85725</xdr:colOff>
      <xdr:row>51</xdr:row>
      <xdr:rowOff>92528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51</xdr:row>
      <xdr:rowOff>187779</xdr:rowOff>
    </xdr:from>
    <xdr:to>
      <xdr:col>9</xdr:col>
      <xdr:colOff>85725</xdr:colOff>
      <xdr:row>67</xdr:row>
      <xdr:rowOff>121104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582386</xdr:colOff>
      <xdr:row>37</xdr:row>
      <xdr:rowOff>102053</xdr:rowOff>
    </xdr:from>
    <xdr:to>
      <xdr:col>26</xdr:col>
      <xdr:colOff>468086</xdr:colOff>
      <xdr:row>61</xdr:row>
      <xdr:rowOff>102053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4</xdr:row>
      <xdr:rowOff>142875</xdr:rowOff>
    </xdr:from>
    <xdr:to>
      <xdr:col>26</xdr:col>
      <xdr:colOff>452437</xdr:colOff>
      <xdr:row>38</xdr:row>
      <xdr:rowOff>142875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c-8st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8stat"/>
      <sheetName val="Arkusz1"/>
    </sheetNames>
    <sheetDataSet>
      <sheetData sheetId="0">
        <row r="2">
          <cell r="E2">
            <v>0.3</v>
          </cell>
        </row>
        <row r="3">
          <cell r="E3">
            <v>0.5</v>
          </cell>
        </row>
        <row r="4">
          <cell r="E4">
            <v>0.75</v>
          </cell>
        </row>
        <row r="5">
          <cell r="E5">
            <v>1</v>
          </cell>
        </row>
        <row r="6">
          <cell r="E6">
            <v>1.5</v>
          </cell>
        </row>
        <row r="7">
          <cell r="E7">
            <v>2</v>
          </cell>
        </row>
        <row r="8">
          <cell r="E8">
            <v>2.5</v>
          </cell>
        </row>
        <row r="9">
          <cell r="E9">
            <v>3</v>
          </cell>
        </row>
        <row r="10">
          <cell r="E10">
            <v>3.5</v>
          </cell>
        </row>
        <row r="11">
          <cell r="E11">
            <v>4</v>
          </cell>
        </row>
        <row r="12">
          <cell r="E12">
            <v>4.5</v>
          </cell>
        </row>
        <row r="13">
          <cell r="E13">
            <v>5</v>
          </cell>
        </row>
        <row r="14">
          <cell r="E14">
            <v>5.5</v>
          </cell>
        </row>
        <row r="15">
          <cell r="E15">
            <v>6</v>
          </cell>
        </row>
        <row r="16">
          <cell r="E16">
            <v>6.5</v>
          </cell>
        </row>
        <row r="17">
          <cell r="E17">
            <v>7</v>
          </cell>
        </row>
        <row r="18">
          <cell r="E18">
            <v>7.5</v>
          </cell>
        </row>
        <row r="19">
          <cell r="E19">
            <v>8</v>
          </cell>
        </row>
        <row r="20">
          <cell r="E20">
            <v>8.5</v>
          </cell>
        </row>
        <row r="21">
          <cell r="E21">
            <v>9</v>
          </cell>
        </row>
        <row r="22">
          <cell r="E22">
            <v>9.5</v>
          </cell>
        </row>
        <row r="23">
          <cell r="E23">
            <v>10</v>
          </cell>
        </row>
        <row r="24">
          <cell r="E24">
            <v>10.5</v>
          </cell>
        </row>
        <row r="25">
          <cell r="E25">
            <v>11</v>
          </cell>
        </row>
        <row r="26">
          <cell r="E26">
            <v>11.5</v>
          </cell>
        </row>
        <row r="27">
          <cell r="E27">
            <v>12</v>
          </cell>
        </row>
        <row r="28">
          <cell r="E28">
            <v>12.5</v>
          </cell>
        </row>
        <row r="29">
          <cell r="E29">
            <v>13</v>
          </cell>
        </row>
        <row r="30">
          <cell r="E30">
            <v>13.5</v>
          </cell>
        </row>
        <row r="31">
          <cell r="E31">
            <v>14</v>
          </cell>
        </row>
        <row r="32">
          <cell r="E32">
            <v>14.5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5"/>
  <sheetViews>
    <sheetView zoomScale="70" zoomScaleNormal="70" workbookViewId="0">
      <selection activeCell="AK35" sqref="AK35"/>
    </sheetView>
  </sheetViews>
  <sheetFormatPr defaultRowHeight="15" x14ac:dyDescent="0.25"/>
  <cols>
    <col min="9" max="9" width="9.7109375" customWidth="1"/>
  </cols>
  <sheetData>
    <row r="1" spans="1:38" x14ac:dyDescent="0.25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10</v>
      </c>
      <c r="N1" t="s">
        <v>11</v>
      </c>
      <c r="T1" s="1" t="s">
        <v>13</v>
      </c>
      <c r="U1" s="1"/>
      <c r="Y1" s="1" t="s">
        <v>14</v>
      </c>
      <c r="Z1" s="1"/>
      <c r="AE1" t="s">
        <v>26</v>
      </c>
    </row>
    <row r="2" spans="1:38" x14ac:dyDescent="0.25">
      <c r="A2">
        <v>139</v>
      </c>
      <c r="B2">
        <v>4</v>
      </c>
      <c r="C2">
        <v>-52.942446043165397</v>
      </c>
      <c r="D2">
        <v>0.31210089156091803</v>
      </c>
      <c r="E2">
        <v>0.3</v>
      </c>
      <c r="F2">
        <v>-53</v>
      </c>
      <c r="G2" s="3">
        <v>-60</v>
      </c>
      <c r="H2" s="4">
        <v>-60</v>
      </c>
      <c r="I2" s="4">
        <v>-62.009</v>
      </c>
      <c r="J2" s="5">
        <v>-62.07</v>
      </c>
      <c r="K2" s="2"/>
      <c r="L2" s="2"/>
      <c r="M2" s="2">
        <f>-(C2-$G$2)/(10*LOG10(E2))</f>
        <v>1.3497496351760765</v>
      </c>
      <c r="N2" s="2">
        <f>-(F2-$H$2)/(10*LOG10(E2))</f>
        <v>1.3387425025752389</v>
      </c>
      <c r="S2" s="2"/>
      <c r="T2" s="2" t="s">
        <v>15</v>
      </c>
      <c r="U2" s="2" t="s">
        <v>11</v>
      </c>
      <c r="V2" s="2" t="s">
        <v>16</v>
      </c>
      <c r="W2" s="2" t="s">
        <v>12</v>
      </c>
      <c r="X2" s="2"/>
      <c r="Y2" s="2" t="s">
        <v>10</v>
      </c>
      <c r="Z2" s="2" t="s">
        <v>11</v>
      </c>
      <c r="AA2" s="2" t="s">
        <v>16</v>
      </c>
      <c r="AB2" s="2" t="s">
        <v>12</v>
      </c>
      <c r="AC2" s="2"/>
      <c r="AE2" s="2" t="s">
        <v>10</v>
      </c>
      <c r="AG2" s="2" t="s">
        <v>11</v>
      </c>
      <c r="AI2" t="s">
        <v>16</v>
      </c>
      <c r="AK2" t="s">
        <v>12</v>
      </c>
    </row>
    <row r="3" spans="1:38" x14ac:dyDescent="0.25">
      <c r="A3">
        <v>30</v>
      </c>
      <c r="B3">
        <v>4</v>
      </c>
      <c r="C3">
        <v>-57.8</v>
      </c>
      <c r="D3">
        <v>4.9284037757566201</v>
      </c>
      <c r="E3">
        <v>0.5</v>
      </c>
      <c r="F3">
        <v>-58</v>
      </c>
      <c r="G3" s="2"/>
      <c r="H3" s="2"/>
      <c r="I3" s="2"/>
      <c r="J3" s="2"/>
      <c r="K3" s="2"/>
      <c r="L3" s="2"/>
      <c r="M3" s="2">
        <f>-(C3-$G$2)/(10*LOG10(E3))</f>
        <v>0.73082418087522061</v>
      </c>
      <c r="N3" s="2">
        <f>-(F3-$H$2)/(10*LOG10(E3))</f>
        <v>0.66438561897747239</v>
      </c>
      <c r="O3" s="2"/>
      <c r="P3" s="2"/>
      <c r="Q3" s="2"/>
      <c r="R3" s="2"/>
      <c r="S3" s="2"/>
      <c r="T3" s="2">
        <f t="shared" ref="T3:T33" si="0">-(10*$M$34*LOG10($E2)-$G$2)</f>
        <v>-51.544228930892309</v>
      </c>
      <c r="U3" s="2">
        <f t="shared" ref="U3:U33" si="1">-(10*$N$34*LOG10($E2)-$H$2)</f>
        <v>-51.720765919886937</v>
      </c>
      <c r="V3" s="2">
        <f t="shared" ref="V3:V33" si="2">-(10*$O$34*LOG10($E2)-$I$2)</f>
        <v>-54.203644309534774</v>
      </c>
      <c r="W3" s="2">
        <f t="shared" ref="W3:W33" si="3">-(10*$P$34*LOG10($E2)-$J$2)</f>
        <v>-54.359758161076769</v>
      </c>
      <c r="X3" s="2"/>
      <c r="Y3" s="2">
        <f t="shared" ref="Y3:Y33" si="4">ABS(T3-$C2)*ABS(T3-$C2)</f>
        <v>1.9550110930532918</v>
      </c>
      <c r="Z3" s="2">
        <f t="shared" ref="Z3:Z33" si="5">ABS(U3-$F2)*ABS(U3-$F2)</f>
        <v>1.6364398317227158</v>
      </c>
      <c r="AA3" s="2">
        <f>ABS(V3-$C2)*ABS(V3-$C2)</f>
        <v>1.5906210670931209</v>
      </c>
      <c r="AB3" s="2">
        <f t="shared" ref="AB3:AB33" si="6">ABS(W3-$F2)*ABS(W3-$F2)</f>
        <v>1.8489422566148765</v>
      </c>
      <c r="AC3" s="2"/>
      <c r="AE3" s="2">
        <f t="shared" ref="AE3:AE33" si="7">POWER(T3-$C$33,2)</f>
        <v>434.75676292050707</v>
      </c>
      <c r="AF3" s="2">
        <f>POWER($C2-$C$33,2)</f>
        <v>378.40382277911789</v>
      </c>
      <c r="AG3" s="2">
        <f t="shared" ref="AG3:AG33" si="8">POWER(U3-$F$33,2)</f>
        <v>424.73876347768243</v>
      </c>
      <c r="AH3" s="2">
        <f>POWER($F2-$F$33,2)</f>
        <v>373.64724371939133</v>
      </c>
      <c r="AI3" s="2">
        <f t="shared" ref="AI3:AI33" si="9">POWER(V3-$C$33,2)</f>
        <v>330.92726164135894</v>
      </c>
      <c r="AJ3" s="2">
        <f>POWER($C2-$C$33,2)</f>
        <v>378.40382277911789</v>
      </c>
      <c r="AK3" s="2">
        <f t="shared" ref="AK3:AK33" si="10">POWER(W3-$F$33,2)</f>
        <v>322.92805197905096</v>
      </c>
      <c r="AL3" s="2">
        <f>POWER($F2-$F$33,2)</f>
        <v>373.64724371939133</v>
      </c>
    </row>
    <row r="4" spans="1:38" x14ac:dyDescent="0.25">
      <c r="A4">
        <v>34</v>
      </c>
      <c r="B4">
        <v>4</v>
      </c>
      <c r="C4">
        <v>-61.3823529411764</v>
      </c>
      <c r="D4">
        <v>3.9644004071530499</v>
      </c>
      <c r="E4">
        <v>0.75</v>
      </c>
      <c r="F4">
        <v>-61.958300000000001</v>
      </c>
      <c r="G4" s="2"/>
      <c r="H4" s="2"/>
      <c r="I4" s="2"/>
      <c r="J4" s="2"/>
      <c r="K4" s="2"/>
      <c r="L4" s="2"/>
      <c r="M4" s="2">
        <f>-(C4-$G$2)/(10*LOG10(E4))</f>
        <v>-1.1064246195399476</v>
      </c>
      <c r="N4" s="2">
        <f>-(F4-$H$2)/(10*LOG10(E4))</f>
        <v>-1.5674081979390746</v>
      </c>
      <c r="O4" s="2"/>
      <c r="P4" s="2"/>
      <c r="Q4" s="2"/>
      <c r="R4" s="2"/>
      <c r="S4" s="2"/>
      <c r="T4" s="2">
        <f t="shared" si="0"/>
        <v>-55.131871870400111</v>
      </c>
      <c r="U4" s="2">
        <f t="shared" si="1"/>
        <v>-55.233507152980003</v>
      </c>
      <c r="V4" s="2">
        <f t="shared" si="2"/>
        <v>-57.515326828418253</v>
      </c>
      <c r="W4" s="2">
        <f t="shared" si="3"/>
        <v>-57.63108545568263</v>
      </c>
      <c r="X4" s="2"/>
      <c r="Y4" s="2">
        <f t="shared" si="4"/>
        <v>7.1189077159621847</v>
      </c>
      <c r="Z4" s="2">
        <f t="shared" si="5"/>
        <v>7.6534826726128076</v>
      </c>
      <c r="AA4" s="2">
        <f t="shared" ref="AA4:AA33" si="11">ABS(V4-$C3)*ABS(V4-$C3)</f>
        <v>8.1038814618409116E-2</v>
      </c>
      <c r="AB4" s="2">
        <f t="shared" si="6"/>
        <v>0.13609794100889278</v>
      </c>
      <c r="AC4" s="2"/>
      <c r="AE4" s="2">
        <f t="shared" si="7"/>
        <v>298.01733872707587</v>
      </c>
      <c r="AF4" s="2">
        <f t="shared" ref="AF4:AF33" si="12">POWER($C3-$C$33,2)</f>
        <v>213.01550106709794</v>
      </c>
      <c r="AG4" s="2">
        <f t="shared" si="8"/>
        <v>292.28860276466327</v>
      </c>
      <c r="AH4" s="2">
        <f t="shared" ref="AH4:AH33" si="13">POWER($F3-$F$33,2)</f>
        <v>205.34767214216527</v>
      </c>
      <c r="AI4" s="2">
        <f t="shared" si="9"/>
        <v>221.40617855059338</v>
      </c>
      <c r="AJ4" s="2">
        <f t="shared" ref="AJ4:AJ33" si="14">POWER($C3-$C$33,2)</f>
        <v>213.01550106709794</v>
      </c>
      <c r="AK4" s="2">
        <f t="shared" si="10"/>
        <v>216.0568293130315</v>
      </c>
      <c r="AL4" s="2">
        <f t="shared" ref="AL4:AL33" si="15">POWER($F3-$F$33,2)</f>
        <v>205.34767214216527</v>
      </c>
    </row>
    <row r="5" spans="1:38" x14ac:dyDescent="0.25">
      <c r="A5">
        <v>28</v>
      </c>
      <c r="B5">
        <v>4</v>
      </c>
      <c r="C5">
        <v>-60</v>
      </c>
      <c r="D5">
        <v>1.40795178376527</v>
      </c>
      <c r="E5">
        <v>1</v>
      </c>
      <c r="F5">
        <v>-60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>
        <f t="shared" si="0"/>
        <v>-57.979544274921871</v>
      </c>
      <c r="U5" s="2">
        <f t="shared" si="1"/>
        <v>-58.021726728442324</v>
      </c>
      <c r="V5" s="2">
        <f t="shared" si="2"/>
        <v>-60.143957124290282</v>
      </c>
      <c r="W5" s="2">
        <f t="shared" si="3"/>
        <v>-60.22768400801403</v>
      </c>
      <c r="X5" s="2"/>
      <c r="Y5" s="2">
        <f t="shared" si="4"/>
        <v>11.579106819136928</v>
      </c>
      <c r="Z5" s="2">
        <f t="shared" si="5"/>
        <v>15.496609122342312</v>
      </c>
      <c r="AA5" s="2">
        <f t="shared" si="11"/>
        <v>1.5336241992810367</v>
      </c>
      <c r="AB5" s="2">
        <f t="shared" si="6"/>
        <v>2.9950317117175862</v>
      </c>
      <c r="AC5" s="2"/>
      <c r="AE5" s="2">
        <f t="shared" si="7"/>
        <v>207.80682167058509</v>
      </c>
      <c r="AF5" s="2">
        <f t="shared" si="12"/>
        <v>121.27950900824173</v>
      </c>
      <c r="AG5" s="2">
        <f t="shared" si="8"/>
        <v>204.72545801738212</v>
      </c>
      <c r="AH5" s="2">
        <f t="shared" si="13"/>
        <v>107.57127219733849</v>
      </c>
      <c r="AI5" s="2">
        <f t="shared" si="9"/>
        <v>150.08929055359789</v>
      </c>
      <c r="AJ5" s="2">
        <f t="shared" si="14"/>
        <v>121.27950900824173</v>
      </c>
      <c r="AK5" s="2">
        <f t="shared" si="10"/>
        <v>146.46501539015705</v>
      </c>
      <c r="AL5" s="2">
        <f t="shared" si="15"/>
        <v>107.57127219733849</v>
      </c>
    </row>
    <row r="6" spans="1:38" x14ac:dyDescent="0.25">
      <c r="A6">
        <v>34</v>
      </c>
      <c r="B6">
        <v>4</v>
      </c>
      <c r="C6">
        <v>-61.058823529411697</v>
      </c>
      <c r="D6">
        <v>1.9703687322875501</v>
      </c>
      <c r="E6">
        <v>1.5</v>
      </c>
      <c r="F6">
        <v>-60.666699999999999</v>
      </c>
      <c r="G6" s="2"/>
      <c r="H6" s="2" t="s">
        <v>17</v>
      </c>
      <c r="I6" s="2"/>
      <c r="J6" s="2"/>
      <c r="K6" s="2"/>
      <c r="L6" s="2"/>
      <c r="M6" s="2">
        <f t="shared" ref="M6:M32" si="16">-(C6-$G$2)/(10*LOG10(E6))</f>
        <v>0.60129249747535163</v>
      </c>
      <c r="N6" s="2">
        <f t="shared" ref="N6:N32" si="17">-(F6-$H$2)/(10*LOG10(E6))</f>
        <v>0.37861050206312835</v>
      </c>
      <c r="O6" s="2"/>
      <c r="P6" s="2"/>
      <c r="Q6" s="2"/>
      <c r="R6" s="2"/>
      <c r="S6" s="2"/>
      <c r="T6" s="2">
        <f t="shared" si="0"/>
        <v>-60</v>
      </c>
      <c r="U6" s="2">
        <f t="shared" si="1"/>
        <v>-60</v>
      </c>
      <c r="V6" s="2">
        <f t="shared" si="2"/>
        <v>-62.009</v>
      </c>
      <c r="W6" s="2">
        <f t="shared" si="3"/>
        <v>-62.07</v>
      </c>
      <c r="X6" s="2"/>
      <c r="Y6" s="2">
        <f t="shared" si="4"/>
        <v>0</v>
      </c>
      <c r="Z6" s="2">
        <f t="shared" si="5"/>
        <v>0</v>
      </c>
      <c r="AA6" s="2">
        <f t="shared" si="11"/>
        <v>4.0360810000000011</v>
      </c>
      <c r="AB6" s="2">
        <f t="shared" si="6"/>
        <v>4.2849000000000013</v>
      </c>
      <c r="AC6" s="2"/>
      <c r="AE6" s="2">
        <f t="shared" si="7"/>
        <v>153.63727857021607</v>
      </c>
      <c r="AF6" s="2">
        <f t="shared" si="12"/>
        <v>153.63727857021607</v>
      </c>
      <c r="AG6" s="2">
        <f t="shared" si="8"/>
        <v>152.02784351127485</v>
      </c>
      <c r="AH6" s="2">
        <f t="shared" si="13"/>
        <v>152.02784351127485</v>
      </c>
      <c r="AI6" s="2">
        <f t="shared" si="9"/>
        <v>107.87004639010901</v>
      </c>
      <c r="AJ6" s="2">
        <f t="shared" si="14"/>
        <v>153.63727857021607</v>
      </c>
      <c r="AK6" s="2">
        <f t="shared" si="10"/>
        <v>105.26672087830327</v>
      </c>
      <c r="AL6" s="2">
        <f t="shared" si="15"/>
        <v>152.02784351127485</v>
      </c>
    </row>
    <row r="7" spans="1:38" x14ac:dyDescent="0.25">
      <c r="A7">
        <v>27</v>
      </c>
      <c r="B7">
        <v>4</v>
      </c>
      <c r="C7">
        <v>-63.8888888888888</v>
      </c>
      <c r="D7">
        <v>2.8733575341678699</v>
      </c>
      <c r="E7">
        <v>2</v>
      </c>
      <c r="F7">
        <v>-64</v>
      </c>
      <c r="G7" s="2"/>
      <c r="H7" s="2">
        <v>2.3025850929999998</v>
      </c>
      <c r="I7" s="2"/>
      <c r="J7" s="2"/>
      <c r="K7" s="2"/>
      <c r="L7" s="2"/>
      <c r="M7" s="2">
        <f t="shared" si="16"/>
        <v>1.2918609257895004</v>
      </c>
      <c r="N7" s="2">
        <f t="shared" si="17"/>
        <v>1.3287712379549448</v>
      </c>
      <c r="O7" s="2"/>
      <c r="P7" s="2"/>
      <c r="Q7" s="2"/>
      <c r="R7" s="2"/>
      <c r="S7" s="2"/>
      <c r="T7" s="2">
        <f t="shared" si="0"/>
        <v>-62.847672404521752</v>
      </c>
      <c r="U7" s="2">
        <f t="shared" si="1"/>
        <v>-62.788219575462321</v>
      </c>
      <c r="V7" s="2">
        <f t="shared" si="2"/>
        <v>-64.637630295872029</v>
      </c>
      <c r="W7" s="2">
        <f t="shared" si="3"/>
        <v>-64.666598552331394</v>
      </c>
      <c r="X7" s="2"/>
      <c r="Y7" s="2">
        <f t="shared" si="4"/>
        <v>3.1999802979825103</v>
      </c>
      <c r="Z7" s="2">
        <f t="shared" si="5"/>
        <v>4.5008453090698328</v>
      </c>
      <c r="AA7" s="2">
        <f t="shared" si="11"/>
        <v>12.807857871662256</v>
      </c>
      <c r="AB7" s="2">
        <f t="shared" si="6"/>
        <v>15.999188428942787</v>
      </c>
      <c r="AC7" s="2"/>
      <c r="AE7" s="2">
        <f t="shared" si="7"/>
        <v>91.152429786400916</v>
      </c>
      <c r="AF7" s="2">
        <f t="shared" si="12"/>
        <v>128.5100434584752</v>
      </c>
      <c r="AG7" s="2">
        <f t="shared" si="8"/>
        <v>91.044756088718287</v>
      </c>
      <c r="AH7" s="2">
        <f t="shared" si="13"/>
        <v>136.03156752716757</v>
      </c>
      <c r="AI7" s="2">
        <f t="shared" si="9"/>
        <v>60.177569270247773</v>
      </c>
      <c r="AJ7" s="2">
        <f t="shared" si="14"/>
        <v>128.5100434584752</v>
      </c>
      <c r="AK7" s="2">
        <f t="shared" si="10"/>
        <v>58.72706511482351</v>
      </c>
      <c r="AL7" s="2">
        <f t="shared" si="15"/>
        <v>136.03156752716757</v>
      </c>
    </row>
    <row r="8" spans="1:38" x14ac:dyDescent="0.25">
      <c r="A8">
        <v>41</v>
      </c>
      <c r="B8">
        <v>4</v>
      </c>
      <c r="C8">
        <v>-70.146341463414601</v>
      </c>
      <c r="D8">
        <v>6.3754601418623702</v>
      </c>
      <c r="E8">
        <v>2.5</v>
      </c>
      <c r="F8">
        <v>-70.031300000000002</v>
      </c>
      <c r="G8" s="2"/>
      <c r="H8" s="2"/>
      <c r="I8" s="2"/>
      <c r="J8" s="2"/>
      <c r="K8" s="2"/>
      <c r="L8" s="2"/>
      <c r="M8" s="2">
        <f t="shared" si="16"/>
        <v>2.5497163497769111</v>
      </c>
      <c r="N8" s="2">
        <f t="shared" si="17"/>
        <v>2.5208071019235718</v>
      </c>
      <c r="O8" s="2"/>
      <c r="P8" s="2"/>
      <c r="Q8" s="2"/>
      <c r="R8" s="2"/>
      <c r="S8" s="2"/>
      <c r="T8" s="2">
        <f t="shared" si="0"/>
        <v>-64.868128129599882</v>
      </c>
      <c r="U8" s="2">
        <f t="shared" si="1"/>
        <v>-64.766492847020004</v>
      </c>
      <c r="V8" s="2">
        <f t="shared" si="2"/>
        <v>-66.502673171581748</v>
      </c>
      <c r="W8" s="2">
        <f t="shared" si="3"/>
        <v>-66.508914544317363</v>
      </c>
      <c r="X8" s="2"/>
      <c r="Y8" s="2">
        <f t="shared" si="4"/>
        <v>0.95890949054841446</v>
      </c>
      <c r="Z8" s="2">
        <f t="shared" si="5"/>
        <v>0.58751128453283108</v>
      </c>
      <c r="AA8" s="2">
        <f t="shared" si="11"/>
        <v>6.8318682764526839</v>
      </c>
      <c r="AB8" s="2">
        <f t="shared" si="6"/>
        <v>6.2946521906872039</v>
      </c>
      <c r="AC8" s="2"/>
      <c r="AE8" s="2">
        <f t="shared" si="7"/>
        <v>56.654561385759834</v>
      </c>
      <c r="AF8" s="2">
        <f t="shared" si="12"/>
        <v>72.354786502216655</v>
      </c>
      <c r="AG8" s="2">
        <f t="shared" si="8"/>
        <v>57.205992379271947</v>
      </c>
      <c r="AH8" s="2">
        <f t="shared" si="13"/>
        <v>69.388186249494026</v>
      </c>
      <c r="AI8" s="2">
        <f t="shared" si="9"/>
        <v>34.720111375611765</v>
      </c>
      <c r="AJ8" s="2">
        <f t="shared" si="14"/>
        <v>72.354786502216655</v>
      </c>
      <c r="AK8" s="2">
        <f t="shared" si="10"/>
        <v>33.884537107079701</v>
      </c>
      <c r="AL8" s="2">
        <f t="shared" si="15"/>
        <v>69.388186249494026</v>
      </c>
    </row>
    <row r="9" spans="1:38" x14ac:dyDescent="0.25">
      <c r="A9">
        <v>44</v>
      </c>
      <c r="B9">
        <v>4</v>
      </c>
      <c r="C9">
        <v>-76.590909090909093</v>
      </c>
      <c r="D9">
        <v>6.9903573966892898</v>
      </c>
      <c r="E9">
        <v>3</v>
      </c>
      <c r="F9">
        <v>-76.470600000000005</v>
      </c>
      <c r="G9" s="2"/>
      <c r="H9" s="2"/>
      <c r="I9" s="2"/>
      <c r="J9" s="2"/>
      <c r="K9" s="2"/>
      <c r="L9" s="2"/>
      <c r="M9" s="2">
        <f t="shared" si="16"/>
        <v>3.4772940687073888</v>
      </c>
      <c r="N9" s="2">
        <f t="shared" si="17"/>
        <v>3.452078446951075</v>
      </c>
      <c r="O9" s="2"/>
      <c r="P9" s="2"/>
      <c r="Q9" s="2"/>
      <c r="R9" s="2"/>
      <c r="S9" s="2"/>
      <c r="T9" s="2">
        <f t="shared" si="0"/>
        <v>-66.435315344029561</v>
      </c>
      <c r="U9" s="2">
        <f t="shared" si="1"/>
        <v>-66.300960808555388</v>
      </c>
      <c r="V9" s="2">
        <f t="shared" si="2"/>
        <v>-67.949312814755501</v>
      </c>
      <c r="W9" s="2">
        <f t="shared" si="3"/>
        <v>-67.937925846937262</v>
      </c>
      <c r="X9" s="2"/>
      <c r="Y9" s="2">
        <f t="shared" si="4"/>
        <v>13.771714858757983</v>
      </c>
      <c r="Z9" s="2">
        <f t="shared" si="5"/>
        <v>13.915430483227654</v>
      </c>
      <c r="AA9" s="2">
        <f t="shared" si="11"/>
        <v>4.8269348830288283</v>
      </c>
      <c r="AB9" s="2">
        <f t="shared" si="6"/>
        <v>4.3822153447111445</v>
      </c>
      <c r="AC9" s="2"/>
      <c r="AE9" s="2">
        <f t="shared" si="7"/>
        <v>35.518443933554018</v>
      </c>
      <c r="AF9" s="2">
        <f t="shared" si="12"/>
        <v>5.056692634675735</v>
      </c>
      <c r="AG9" s="2">
        <f t="shared" si="8"/>
        <v>36.348796978271615</v>
      </c>
      <c r="AH9" s="2">
        <f t="shared" si="13"/>
        <v>5.2838247287493489</v>
      </c>
      <c r="AI9" s="2">
        <f t="shared" si="9"/>
        <v>19.764584165938832</v>
      </c>
      <c r="AJ9" s="2">
        <f t="shared" si="14"/>
        <v>5.056692634675735</v>
      </c>
      <c r="AK9" s="2">
        <f t="shared" si="10"/>
        <v>19.289939034918806</v>
      </c>
      <c r="AL9" s="2">
        <f t="shared" si="15"/>
        <v>5.2838247287493489</v>
      </c>
    </row>
    <row r="10" spans="1:38" x14ac:dyDescent="0.25">
      <c r="A10">
        <v>41</v>
      </c>
      <c r="B10">
        <v>4</v>
      </c>
      <c r="C10">
        <v>-70.243902439024396</v>
      </c>
      <c r="D10">
        <v>6.5055796063776103</v>
      </c>
      <c r="E10">
        <v>3.5</v>
      </c>
      <c r="F10">
        <v>-70.714299999999994</v>
      </c>
      <c r="G10" s="2"/>
      <c r="H10" s="2"/>
      <c r="I10" s="2"/>
      <c r="J10" s="2"/>
      <c r="K10" s="2"/>
      <c r="L10" s="2"/>
      <c r="M10" s="2">
        <f t="shared" si="16"/>
        <v>1.8828347934416239</v>
      </c>
      <c r="N10" s="2">
        <f t="shared" si="17"/>
        <v>1.9692941188624629</v>
      </c>
      <c r="O10" s="2"/>
      <c r="P10" s="2"/>
      <c r="Q10" s="2"/>
      <c r="R10" s="2"/>
      <c r="S10" s="2"/>
      <c r="T10" s="2">
        <f t="shared" si="0"/>
        <v>-67.715800534121641</v>
      </c>
      <c r="U10" s="2">
        <f t="shared" si="1"/>
        <v>-67.554712422482325</v>
      </c>
      <c r="V10" s="2">
        <f t="shared" si="2"/>
        <v>-69.131303467453776</v>
      </c>
      <c r="W10" s="2">
        <f t="shared" si="3"/>
        <v>-69.105513096648764</v>
      </c>
      <c r="X10" s="2"/>
      <c r="Y10" s="2">
        <f t="shared" si="4"/>
        <v>78.767551894761866</v>
      </c>
      <c r="Z10" s="2">
        <f t="shared" si="5"/>
        <v>79.493051294934077</v>
      </c>
      <c r="AA10" s="2">
        <f t="shared" si="11"/>
        <v>55.645716057486197</v>
      </c>
      <c r="AB10" s="2">
        <f t="shared" si="6"/>
        <v>54.244505093915969</v>
      </c>
      <c r="AC10" s="2"/>
      <c r="AE10" s="2">
        <f t="shared" si="7"/>
        <v>21.895380874619956</v>
      </c>
      <c r="AF10" s="2">
        <f t="shared" si="12"/>
        <v>17.605228748690184</v>
      </c>
      <c r="AG10" s="2">
        <f t="shared" si="8"/>
        <v>22.802962281439996</v>
      </c>
      <c r="AH10" s="2">
        <f t="shared" si="13"/>
        <v>17.144923147303075</v>
      </c>
      <c r="AI10" s="2">
        <f t="shared" si="9"/>
        <v>10.652045132884773</v>
      </c>
      <c r="AJ10" s="2">
        <f t="shared" si="14"/>
        <v>17.605228748690184</v>
      </c>
      <c r="AK10" s="2">
        <f t="shared" si="10"/>
        <v>10.397039502994353</v>
      </c>
      <c r="AL10" s="2">
        <f t="shared" si="15"/>
        <v>17.144923147303075</v>
      </c>
    </row>
    <row r="11" spans="1:38" x14ac:dyDescent="0.25">
      <c r="A11">
        <v>42</v>
      </c>
      <c r="B11">
        <v>4</v>
      </c>
      <c r="C11">
        <v>-77.571428571428498</v>
      </c>
      <c r="D11">
        <v>8.2626188653224801</v>
      </c>
      <c r="E11">
        <v>4</v>
      </c>
      <c r="F11">
        <v>-77.599999999999994</v>
      </c>
      <c r="G11" s="2"/>
      <c r="H11" s="2"/>
      <c r="I11" s="2"/>
      <c r="J11" s="2"/>
      <c r="K11" s="2"/>
      <c r="L11" s="2"/>
      <c r="M11" s="2">
        <f t="shared" si="16"/>
        <v>2.918551111936742</v>
      </c>
      <c r="N11" s="2">
        <f t="shared" si="17"/>
        <v>2.923296723500878</v>
      </c>
      <c r="O11" s="2"/>
      <c r="P11" s="2"/>
      <c r="Q11" s="2"/>
      <c r="R11" s="2"/>
      <c r="S11" s="2"/>
      <c r="T11" s="2">
        <f t="shared" si="0"/>
        <v>-68.798435336239436</v>
      </c>
      <c r="U11" s="2">
        <f t="shared" si="1"/>
        <v>-68.614744308013954</v>
      </c>
      <c r="V11" s="2">
        <f t="shared" si="2"/>
        <v>-70.130662324776466</v>
      </c>
      <c r="W11" s="2">
        <f t="shared" si="3"/>
        <v>-70.092694050265081</v>
      </c>
      <c r="X11" s="2"/>
      <c r="Y11" s="2">
        <f t="shared" si="4"/>
        <v>2.0893751452335461</v>
      </c>
      <c r="Z11" s="2">
        <f t="shared" si="5"/>
        <v>4.4081341037509816</v>
      </c>
      <c r="AA11" s="2">
        <f t="shared" si="11"/>
        <v>1.2823323474884142E-2</v>
      </c>
      <c r="AB11" s="2">
        <f t="shared" si="6"/>
        <v>0.38639395674584387</v>
      </c>
      <c r="AC11" s="2"/>
      <c r="AE11" s="2">
        <f t="shared" si="7"/>
        <v>12.935641121542233</v>
      </c>
      <c r="AF11" s="2">
        <f t="shared" si="12"/>
        <v>4.6274382705285113</v>
      </c>
      <c r="AG11" s="2">
        <f t="shared" si="8"/>
        <v>13.802806518640264</v>
      </c>
      <c r="AH11" s="2">
        <f t="shared" si="13"/>
        <v>2.6103480513002992</v>
      </c>
      <c r="AI11" s="2">
        <f t="shared" si="9"/>
        <v>5.1274541136629059</v>
      </c>
      <c r="AJ11" s="2">
        <f t="shared" si="14"/>
        <v>4.6274382705285113</v>
      </c>
      <c r="AK11" s="2">
        <f t="shared" si="10"/>
        <v>5.0053462119904895</v>
      </c>
      <c r="AL11" s="2">
        <f t="shared" si="15"/>
        <v>2.6103480513002992</v>
      </c>
    </row>
    <row r="12" spans="1:38" x14ac:dyDescent="0.25">
      <c r="A12">
        <v>34</v>
      </c>
      <c r="B12">
        <v>4</v>
      </c>
      <c r="C12">
        <v>-66.852941176470594</v>
      </c>
      <c r="D12">
        <v>10.7489914097337</v>
      </c>
      <c r="E12">
        <v>4.5</v>
      </c>
      <c r="F12">
        <v>-66.633300000000006</v>
      </c>
      <c r="G12" s="2"/>
      <c r="H12" s="2"/>
      <c r="I12" s="2"/>
      <c r="J12" s="2"/>
      <c r="K12" s="2"/>
      <c r="L12" s="2"/>
      <c r="M12" s="2">
        <f t="shared" si="16"/>
        <v>1.0491135781926391</v>
      </c>
      <c r="N12" s="2">
        <f t="shared" si="17"/>
        <v>1.0154888126165575</v>
      </c>
      <c r="O12" s="2"/>
      <c r="P12" s="2"/>
      <c r="Q12" s="2"/>
      <c r="R12" s="2"/>
      <c r="S12" s="2"/>
      <c r="T12" s="2">
        <f t="shared" si="0"/>
        <v>-69.736256259199777</v>
      </c>
      <c r="U12" s="2">
        <f t="shared" si="1"/>
        <v>-69.532985694039994</v>
      </c>
      <c r="V12" s="2">
        <f t="shared" si="2"/>
        <v>-70.996346343163495</v>
      </c>
      <c r="W12" s="2">
        <f t="shared" si="3"/>
        <v>-70.947829088634734</v>
      </c>
      <c r="X12" s="2"/>
      <c r="Y12" s="2">
        <f t="shared" si="4"/>
        <v>61.389925162315564</v>
      </c>
      <c r="Z12" s="2">
        <f t="shared" si="5"/>
        <v>65.076719812563312</v>
      </c>
      <c r="AA12" s="2">
        <f t="shared" si="11"/>
        <v>43.231706308446284</v>
      </c>
      <c r="AB12" s="2">
        <f t="shared" si="6"/>
        <v>44.251377834014122</v>
      </c>
      <c r="AC12" s="2"/>
      <c r="AE12" s="2">
        <f t="shared" si="7"/>
        <v>7.0691871737068013</v>
      </c>
      <c r="AF12" s="2">
        <f t="shared" si="12"/>
        <v>26.794889239832916</v>
      </c>
      <c r="AG12" s="2">
        <f t="shared" si="8"/>
        <v>7.8230493686548401</v>
      </c>
      <c r="AH12" s="2">
        <f t="shared" si="13"/>
        <v>27.773351559439163</v>
      </c>
      <c r="AI12" s="2">
        <f t="shared" si="9"/>
        <v>1.9563735071016308</v>
      </c>
      <c r="AJ12" s="2">
        <f t="shared" si="14"/>
        <v>26.794889239832916</v>
      </c>
      <c r="AK12" s="2">
        <f t="shared" si="10"/>
        <v>1.9102779993605625</v>
      </c>
      <c r="AL12" s="2">
        <f t="shared" si="15"/>
        <v>27.773351559439163</v>
      </c>
    </row>
    <row r="13" spans="1:38" x14ac:dyDescent="0.25">
      <c r="A13">
        <v>40</v>
      </c>
      <c r="B13">
        <v>4</v>
      </c>
      <c r="C13">
        <v>-67.674999999999997</v>
      </c>
      <c r="D13">
        <v>1.4983843663568199</v>
      </c>
      <c r="E13">
        <v>5</v>
      </c>
      <c r="F13">
        <v>-68</v>
      </c>
      <c r="G13" s="2"/>
      <c r="H13" s="2"/>
      <c r="I13" s="2"/>
      <c r="J13" s="2"/>
      <c r="K13" s="2"/>
      <c r="L13" s="2"/>
      <c r="M13" s="2">
        <f t="shared" si="16"/>
        <v>1.0980442583213288</v>
      </c>
      <c r="N13" s="2">
        <f t="shared" si="17"/>
        <v>1.1445412464587144</v>
      </c>
      <c r="O13" s="2"/>
      <c r="P13" s="2"/>
      <c r="Q13" s="2"/>
      <c r="R13" s="2"/>
      <c r="S13" s="2"/>
      <c r="T13" s="2">
        <f t="shared" si="0"/>
        <v>-70.5634729386434</v>
      </c>
      <c r="U13" s="2">
        <f t="shared" si="1"/>
        <v>-70.342931997944646</v>
      </c>
      <c r="V13" s="2">
        <f t="shared" si="2"/>
        <v>-71.759933763325805</v>
      </c>
      <c r="W13" s="2">
        <f t="shared" si="3"/>
        <v>-71.702111648980164</v>
      </c>
      <c r="X13" s="2"/>
      <c r="Y13" s="2">
        <f t="shared" si="4"/>
        <v>13.76804595809323</v>
      </c>
      <c r="Z13" s="2">
        <f t="shared" si="5"/>
        <v>13.761369560174746</v>
      </c>
      <c r="AA13" s="2">
        <f t="shared" si="11"/>
        <v>24.078576247451991</v>
      </c>
      <c r="AB13" s="2">
        <f t="shared" si="6"/>
        <v>25.692851532836954</v>
      </c>
      <c r="AC13" s="2"/>
      <c r="AE13" s="2">
        <f t="shared" si="7"/>
        <v>3.3546766104295518</v>
      </c>
      <c r="AF13" s="2">
        <f t="shared" si="12"/>
        <v>30.714976501838549</v>
      </c>
      <c r="AG13" s="2">
        <f t="shared" si="8"/>
        <v>3.9482689855906159</v>
      </c>
      <c r="AH13" s="2">
        <f t="shared" si="13"/>
        <v>32.451902772632103</v>
      </c>
      <c r="AI13" s="2">
        <f t="shared" si="9"/>
        <v>0.403373354910318</v>
      </c>
      <c r="AJ13" s="2">
        <f t="shared" si="14"/>
        <v>30.714976501838549</v>
      </c>
      <c r="AK13" s="2">
        <f t="shared" si="10"/>
        <v>0.39418998284805212</v>
      </c>
      <c r="AL13" s="2">
        <f t="shared" si="15"/>
        <v>32.451902772632103</v>
      </c>
    </row>
    <row r="14" spans="1:38" x14ac:dyDescent="0.25">
      <c r="A14">
        <v>35</v>
      </c>
      <c r="B14">
        <v>4</v>
      </c>
      <c r="C14">
        <v>-70.400000000000006</v>
      </c>
      <c r="D14">
        <v>2.91937799148086</v>
      </c>
      <c r="E14">
        <v>5.5</v>
      </c>
      <c r="F14">
        <v>-70.129000000000005</v>
      </c>
      <c r="G14" s="2"/>
      <c r="H14" s="2"/>
      <c r="I14" s="2"/>
      <c r="J14" s="2"/>
      <c r="K14" s="2"/>
      <c r="L14" s="2"/>
      <c r="M14" s="2">
        <f t="shared" si="16"/>
        <v>1.4047169242286435</v>
      </c>
      <c r="N14" s="2">
        <f t="shared" si="17"/>
        <v>1.3681132428376854</v>
      </c>
      <c r="O14" s="2"/>
      <c r="P14" s="2"/>
      <c r="Q14" s="2"/>
      <c r="R14" s="2"/>
      <c r="S14" s="2"/>
      <c r="T14" s="2">
        <f t="shared" si="0"/>
        <v>-71.303443473629443</v>
      </c>
      <c r="U14" s="2">
        <f t="shared" si="1"/>
        <v>-71.067453655575392</v>
      </c>
      <c r="V14" s="2">
        <f t="shared" si="2"/>
        <v>-72.442985986337249</v>
      </c>
      <c r="W14" s="2">
        <f t="shared" si="3"/>
        <v>-72.376840391254632</v>
      </c>
      <c r="X14" s="2"/>
      <c r="Y14" s="2">
        <f t="shared" si="4"/>
        <v>13.165602041324119</v>
      </c>
      <c r="Z14" s="2">
        <f t="shared" si="5"/>
        <v>9.4092719291028342</v>
      </c>
      <c r="AA14" s="2">
        <f t="shared" si="11"/>
        <v>22.733690365908412</v>
      </c>
      <c r="AB14" s="2">
        <f t="shared" si="6"/>
        <v>19.156731810518</v>
      </c>
      <c r="AC14" s="2"/>
      <c r="AE14" s="2">
        <f t="shared" si="7"/>
        <v>1.1916060473298704</v>
      </c>
      <c r="AF14" s="2">
        <f t="shared" si="12"/>
        <v>22.278877359503486</v>
      </c>
      <c r="AG14" s="2">
        <f t="shared" si="8"/>
        <v>1.593915092933974</v>
      </c>
      <c r="AH14" s="2">
        <f t="shared" si="13"/>
        <v>18.748528987713204</v>
      </c>
      <c r="AI14" s="2">
        <f t="shared" si="9"/>
        <v>2.2978043816780465E-3</v>
      </c>
      <c r="AJ14" s="2">
        <f t="shared" si="14"/>
        <v>22.278877359503486</v>
      </c>
      <c r="AK14" s="2">
        <f t="shared" si="10"/>
        <v>2.1980375864187321E-3</v>
      </c>
      <c r="AL14" s="2">
        <f t="shared" si="15"/>
        <v>18.748528987713204</v>
      </c>
    </row>
    <row r="15" spans="1:38" x14ac:dyDescent="0.25">
      <c r="A15">
        <v>44</v>
      </c>
      <c r="B15">
        <v>4</v>
      </c>
      <c r="C15">
        <v>-78.386363636363598</v>
      </c>
      <c r="D15">
        <v>9.7896513077470004</v>
      </c>
      <c r="E15">
        <v>6</v>
      </c>
      <c r="F15">
        <v>-78.093000000000004</v>
      </c>
      <c r="G15" s="2"/>
      <c r="H15" s="2"/>
      <c r="I15" s="2"/>
      <c r="J15" s="2"/>
      <c r="K15" s="2"/>
      <c r="L15" s="2"/>
      <c r="M15" s="2">
        <f t="shared" si="16"/>
        <v>2.3628264591618615</v>
      </c>
      <c r="N15" s="2">
        <f t="shared" si="17"/>
        <v>2.3251263801323718</v>
      </c>
      <c r="O15" s="2"/>
      <c r="P15" s="2"/>
      <c r="Q15" s="2"/>
      <c r="R15" s="2"/>
      <c r="S15" s="2"/>
      <c r="T15" s="2">
        <f t="shared" si="0"/>
        <v>-71.972828245515615</v>
      </c>
      <c r="U15" s="2">
        <f t="shared" si="1"/>
        <v>-71.72286321796949</v>
      </c>
      <c r="V15" s="2">
        <f t="shared" si="2"/>
        <v>-73.060881882010293</v>
      </c>
      <c r="W15" s="2">
        <f t="shared" si="3"/>
        <v>-72.987206782723106</v>
      </c>
      <c r="X15" s="2"/>
      <c r="Y15" s="2">
        <f t="shared" si="4"/>
        <v>2.473788689891709</v>
      </c>
      <c r="Z15" s="2">
        <f t="shared" si="5"/>
        <v>2.5403999575960419</v>
      </c>
      <c r="AA15" s="2">
        <f t="shared" si="11"/>
        <v>7.0802923900106061</v>
      </c>
      <c r="AB15" s="2">
        <f t="shared" si="6"/>
        <v>8.1693460128043434</v>
      </c>
      <c r="AC15" s="2"/>
      <c r="AE15" s="2">
        <f t="shared" si="7"/>
        <v>0.17827168915919955</v>
      </c>
      <c r="AF15" s="2">
        <f t="shared" si="12"/>
        <v>3.9802267667748539</v>
      </c>
      <c r="AG15" s="2">
        <f t="shared" si="8"/>
        <v>0.3685630516849569</v>
      </c>
      <c r="AH15" s="2">
        <f t="shared" si="13"/>
        <v>4.8442124101303383</v>
      </c>
      <c r="AI15" s="2">
        <f t="shared" si="9"/>
        <v>0.44333133941827974</v>
      </c>
      <c r="AJ15" s="2">
        <f t="shared" si="14"/>
        <v>3.9802267667748539</v>
      </c>
      <c r="AK15" s="2">
        <f t="shared" si="10"/>
        <v>0.43197706956330195</v>
      </c>
      <c r="AL15" s="2">
        <f t="shared" si="15"/>
        <v>4.8442124101303383</v>
      </c>
    </row>
    <row r="16" spans="1:38" x14ac:dyDescent="0.25">
      <c r="A16">
        <v>29</v>
      </c>
      <c r="B16">
        <v>4</v>
      </c>
      <c r="C16">
        <v>-76.620689655172399</v>
      </c>
      <c r="D16">
        <v>3.1907091409099899</v>
      </c>
      <c r="E16">
        <v>6.5</v>
      </c>
      <c r="F16">
        <v>-76.428600000000003</v>
      </c>
      <c r="G16" s="2"/>
      <c r="H16" s="2"/>
      <c r="I16" s="2"/>
      <c r="J16" s="2"/>
      <c r="K16" s="2"/>
      <c r="L16" s="2"/>
      <c r="M16" s="2">
        <f t="shared" si="16"/>
        <v>2.0445831673638639</v>
      </c>
      <c r="N16" s="2">
        <f t="shared" si="17"/>
        <v>2.0209533852225441</v>
      </c>
      <c r="O16" s="2"/>
      <c r="P16" s="2"/>
      <c r="Q16" s="2"/>
      <c r="R16" s="2"/>
      <c r="S16" s="2"/>
      <c r="T16" s="2">
        <f t="shared" si="0"/>
        <v>-72.583928663721537</v>
      </c>
      <c r="U16" s="2">
        <f t="shared" si="1"/>
        <v>-72.321205269502315</v>
      </c>
      <c r="V16" s="2">
        <f t="shared" si="2"/>
        <v>-73.624976639035509</v>
      </c>
      <c r="W16" s="2">
        <f t="shared" si="3"/>
        <v>-73.544427640966134</v>
      </c>
      <c r="X16" s="2"/>
      <c r="Y16" s="2">
        <f t="shared" si="4"/>
        <v>33.668251611739677</v>
      </c>
      <c r="Z16" s="2">
        <f t="shared" si="5"/>
        <v>33.313614411000891</v>
      </c>
      <c r="AA16" s="2">
        <f t="shared" si="11"/>
        <v>22.670806138324991</v>
      </c>
      <c r="AB16" s="2">
        <f t="shared" si="6"/>
        <v>20.68951050536694</v>
      </c>
      <c r="AC16" s="2"/>
      <c r="AE16" s="2">
        <f t="shared" si="7"/>
        <v>3.5674935242420616E-2</v>
      </c>
      <c r="AF16" s="2">
        <f t="shared" si="12"/>
        <v>35.895832289457658</v>
      </c>
      <c r="AG16" s="2">
        <f t="shared" si="8"/>
        <v>7.6595547420426461E-5</v>
      </c>
      <c r="AH16" s="2">
        <f t="shared" si="13"/>
        <v>33.212662801924779</v>
      </c>
      <c r="AI16" s="2">
        <f t="shared" si="9"/>
        <v>1.5127181415088553</v>
      </c>
      <c r="AJ16" s="2">
        <f t="shared" si="14"/>
        <v>35.895832289457658</v>
      </c>
      <c r="AK16" s="2">
        <f t="shared" si="10"/>
        <v>1.4749385546697755</v>
      </c>
      <c r="AL16" s="2">
        <f t="shared" si="15"/>
        <v>33.212662801924779</v>
      </c>
    </row>
    <row r="17" spans="1:38" x14ac:dyDescent="0.25">
      <c r="A17">
        <v>29</v>
      </c>
      <c r="B17">
        <v>4</v>
      </c>
      <c r="C17">
        <v>-68.137931034482705</v>
      </c>
      <c r="D17">
        <v>8.6267564859164096</v>
      </c>
      <c r="E17">
        <v>7</v>
      </c>
      <c r="F17">
        <v>-67.238100000000003</v>
      </c>
      <c r="G17" s="2"/>
      <c r="H17" s="2"/>
      <c r="I17" s="2"/>
      <c r="J17" s="2"/>
      <c r="K17" s="2"/>
      <c r="L17" s="2"/>
      <c r="M17" s="2">
        <f t="shared" si="16"/>
        <v>0.96295703565297797</v>
      </c>
      <c r="N17" s="2">
        <f t="shared" si="17"/>
        <v>0.85648050963150935</v>
      </c>
      <c r="O17" s="2"/>
      <c r="P17" s="2"/>
      <c r="Q17" s="2"/>
      <c r="R17" s="2"/>
      <c r="S17" s="2"/>
      <c r="T17" s="2">
        <f t="shared" si="0"/>
        <v>-73.146086554171447</v>
      </c>
      <c r="U17" s="2">
        <f t="shared" si="1"/>
        <v>-72.871626600328213</v>
      </c>
      <c r="V17" s="2">
        <f t="shared" si="2"/>
        <v>-74.143893512884389</v>
      </c>
      <c r="W17" s="2">
        <f t="shared" si="3"/>
        <v>-74.057021140908788</v>
      </c>
      <c r="X17" s="2"/>
      <c r="Y17" s="2">
        <f t="shared" si="4"/>
        <v>12.07286670948543</v>
      </c>
      <c r="Z17" s="2">
        <f t="shared" si="5"/>
        <v>12.652059765972691</v>
      </c>
      <c r="AA17" s="2">
        <f t="shared" si="11"/>
        <v>6.1345191304527642</v>
      </c>
      <c r="AB17" s="2">
        <f t="shared" si="6"/>
        <v>5.6243862848883914</v>
      </c>
      <c r="AC17" s="2"/>
      <c r="AE17" s="2">
        <f t="shared" si="7"/>
        <v>0.56405505331590755</v>
      </c>
      <c r="AF17" s="2">
        <f t="shared" si="12"/>
        <v>17.85602569949187</v>
      </c>
      <c r="AG17" s="2">
        <f t="shared" si="8"/>
        <v>0.2934057850526719</v>
      </c>
      <c r="AH17" s="2">
        <f t="shared" si="13"/>
        <v>16.798873148551763</v>
      </c>
      <c r="AI17" s="2">
        <f t="shared" si="9"/>
        <v>3.0584516477147132</v>
      </c>
      <c r="AJ17" s="2">
        <f t="shared" si="14"/>
        <v>17.85602569949187</v>
      </c>
      <c r="AK17" s="2">
        <f t="shared" si="10"/>
        <v>2.9827500020189284</v>
      </c>
      <c r="AL17" s="2">
        <f t="shared" si="15"/>
        <v>16.798873148551763</v>
      </c>
    </row>
    <row r="18" spans="1:38" x14ac:dyDescent="0.25">
      <c r="A18">
        <v>138</v>
      </c>
      <c r="B18">
        <v>4</v>
      </c>
      <c r="C18">
        <v>-80</v>
      </c>
      <c r="D18">
        <v>12.750617450150299</v>
      </c>
      <c r="E18">
        <v>7.5</v>
      </c>
      <c r="F18">
        <v>-79.712100000000007</v>
      </c>
      <c r="G18" s="2"/>
      <c r="H18" s="2"/>
      <c r="I18" s="2"/>
      <c r="J18" s="2"/>
      <c r="K18" s="2"/>
      <c r="L18" s="2"/>
      <c r="M18" s="2">
        <f t="shared" si="16"/>
        <v>2.285554261935999</v>
      </c>
      <c r="N18" s="2">
        <f t="shared" si="17"/>
        <v>2.2526537083354312</v>
      </c>
      <c r="O18" s="2"/>
      <c r="P18" s="2"/>
      <c r="Q18" s="2"/>
      <c r="R18" s="2"/>
      <c r="S18" s="2"/>
      <c r="T18" s="2">
        <f t="shared" si="0"/>
        <v>-73.666563465839317</v>
      </c>
      <c r="U18" s="2">
        <f t="shared" si="1"/>
        <v>-73.381237155033958</v>
      </c>
      <c r="V18" s="2">
        <f t="shared" si="2"/>
        <v>-74.624335496358214</v>
      </c>
      <c r="W18" s="2">
        <f t="shared" si="3"/>
        <v>-74.531608594582451</v>
      </c>
      <c r="X18" s="2"/>
      <c r="Y18" s="2">
        <f t="shared" si="4"/>
        <v>30.565776561048128</v>
      </c>
      <c r="Z18" s="2">
        <f t="shared" si="5"/>
        <v>37.738134105558672</v>
      </c>
      <c r="AA18" s="2">
        <f t="shared" si="11"/>
        <v>42.073442843038507</v>
      </c>
      <c r="AB18" s="2">
        <f t="shared" si="6"/>
        <v>53.195267619248042</v>
      </c>
      <c r="AC18" s="2"/>
      <c r="AE18" s="2">
        <f t="shared" si="7"/>
        <v>1.6167450507115706</v>
      </c>
      <c r="AF18" s="2">
        <f t="shared" si="12"/>
        <v>18.123066718168655</v>
      </c>
      <c r="AG18" s="2">
        <f t="shared" si="8"/>
        <v>1.1051896327469615</v>
      </c>
      <c r="AH18" s="2">
        <f t="shared" si="13"/>
        <v>25.927009314650878</v>
      </c>
      <c r="AI18" s="2">
        <f t="shared" si="9"/>
        <v>4.969711294154151</v>
      </c>
      <c r="AJ18" s="2">
        <f t="shared" si="14"/>
        <v>18.123066718168655</v>
      </c>
      <c r="AK18" s="2">
        <f t="shared" si="10"/>
        <v>4.847269049427033</v>
      </c>
      <c r="AL18" s="2">
        <f t="shared" si="15"/>
        <v>25.927009314650878</v>
      </c>
    </row>
    <row r="19" spans="1:38" x14ac:dyDescent="0.25">
      <c r="A19">
        <v>148</v>
      </c>
      <c r="B19">
        <v>4</v>
      </c>
      <c r="C19">
        <v>-85.675675675675606</v>
      </c>
      <c r="D19">
        <v>7.4052574457501299</v>
      </c>
      <c r="E19">
        <v>8</v>
      </c>
      <c r="F19">
        <v>-86.130399999999995</v>
      </c>
      <c r="G19" s="2"/>
      <c r="H19" s="2"/>
      <c r="I19" s="2"/>
      <c r="J19" s="2"/>
      <c r="K19" s="2"/>
      <c r="L19" s="2"/>
      <c r="M19" s="2">
        <f t="shared" si="16"/>
        <v>2.8430916127414285</v>
      </c>
      <c r="N19" s="2">
        <f t="shared" si="17"/>
        <v>2.8934436630214906</v>
      </c>
      <c r="O19" s="2"/>
      <c r="P19" s="2"/>
      <c r="Q19" s="2"/>
      <c r="R19" s="2"/>
      <c r="S19" s="2"/>
      <c r="T19" s="2">
        <f t="shared" si="0"/>
        <v>-74.151115878151202</v>
      </c>
      <c r="U19" s="2">
        <f t="shared" si="1"/>
        <v>-73.855673231037713</v>
      </c>
      <c r="V19" s="2">
        <f t="shared" si="2"/>
        <v>-75.071616282209277</v>
      </c>
      <c r="W19" s="2">
        <f t="shared" si="3"/>
        <v>-74.973438943586032</v>
      </c>
      <c r="X19" s="2"/>
      <c r="Y19" s="2">
        <f t="shared" si="4"/>
        <v>34.209445470814984</v>
      </c>
      <c r="Z19" s="2">
        <f t="shared" si="5"/>
        <v>34.297734500218134</v>
      </c>
      <c r="AA19" s="2">
        <f t="shared" si="11"/>
        <v>24.28896606978471</v>
      </c>
      <c r="AB19" s="2">
        <f t="shared" si="6"/>
        <v>22.454908607574403</v>
      </c>
      <c r="AC19" s="2"/>
      <c r="AE19" s="2">
        <f t="shared" si="7"/>
        <v>3.0837653753668586</v>
      </c>
      <c r="AF19" s="2">
        <f t="shared" si="12"/>
        <v>57.835255871290691</v>
      </c>
      <c r="AG19" s="2">
        <f t="shared" si="8"/>
        <v>2.3278095363720768</v>
      </c>
      <c r="AH19" s="2">
        <f t="shared" si="13"/>
        <v>54.496032943787498</v>
      </c>
      <c r="AI19" s="2">
        <f t="shared" si="9"/>
        <v>7.1640040253009962</v>
      </c>
      <c r="AJ19" s="2">
        <f t="shared" si="14"/>
        <v>57.835255871290691</v>
      </c>
      <c r="AK19" s="2">
        <f t="shared" si="10"/>
        <v>6.9879959521917039</v>
      </c>
      <c r="AL19" s="2">
        <f t="shared" si="15"/>
        <v>54.496032943787498</v>
      </c>
    </row>
    <row r="20" spans="1:38" x14ac:dyDescent="0.25">
      <c r="A20">
        <v>72</v>
      </c>
      <c r="B20">
        <v>4</v>
      </c>
      <c r="C20">
        <v>-75.7361111111111</v>
      </c>
      <c r="D20">
        <v>10.272145494205899</v>
      </c>
      <c r="E20">
        <v>8.5</v>
      </c>
      <c r="F20">
        <v>-74.9833</v>
      </c>
      <c r="G20" s="2"/>
      <c r="H20" s="2"/>
      <c r="I20" s="2"/>
      <c r="J20" s="2"/>
      <c r="K20" s="2"/>
      <c r="L20" s="2"/>
      <c r="M20" s="2">
        <f t="shared" si="16"/>
        <v>1.6931128338082118</v>
      </c>
      <c r="N20" s="2">
        <f t="shared" si="17"/>
        <v>1.6121147940348624</v>
      </c>
      <c r="O20" s="2"/>
      <c r="P20" s="2"/>
      <c r="Q20" s="2"/>
      <c r="R20" s="2"/>
      <c r="S20" s="2"/>
      <c r="T20" s="2">
        <f t="shared" si="0"/>
        <v>-74.604384388799659</v>
      </c>
      <c r="U20" s="2">
        <f t="shared" si="1"/>
        <v>-74.299478541059997</v>
      </c>
      <c r="V20" s="2">
        <f t="shared" si="2"/>
        <v>-75.490019514745228</v>
      </c>
      <c r="W20" s="2">
        <f t="shared" si="3"/>
        <v>-75.386743632952104</v>
      </c>
      <c r="X20" s="2"/>
      <c r="Y20" s="2">
        <f t="shared" si="4"/>
        <v>122.57349075885527</v>
      </c>
      <c r="Z20" s="2">
        <f t="shared" si="5"/>
        <v>139.97070256760691</v>
      </c>
      <c r="AA20" s="2">
        <f t="shared" si="11"/>
        <v>103.74759142869897</v>
      </c>
      <c r="AB20" s="2">
        <f t="shared" si="6"/>
        <v>115.42615213320867</v>
      </c>
      <c r="AC20" s="2"/>
      <c r="AE20" s="2">
        <f t="shared" si="7"/>
        <v>4.8811559340572614</v>
      </c>
      <c r="AF20" s="2">
        <f t="shared" si="12"/>
        <v>176.3750032646179</v>
      </c>
      <c r="AG20" s="2">
        <f t="shared" si="8"/>
        <v>3.8790144794232426</v>
      </c>
      <c r="AH20" s="2">
        <f t="shared" si="13"/>
        <v>190.45222264296527</v>
      </c>
      <c r="AI20" s="2">
        <f t="shared" si="9"/>
        <v>9.5788327845785304</v>
      </c>
      <c r="AJ20" s="2">
        <f t="shared" si="14"/>
        <v>176.3750032646179</v>
      </c>
      <c r="AK20" s="2">
        <f t="shared" si="10"/>
        <v>9.3439435551459962</v>
      </c>
      <c r="AL20" s="2">
        <f t="shared" si="15"/>
        <v>190.45222264296527</v>
      </c>
    </row>
    <row r="21" spans="1:38" x14ac:dyDescent="0.25">
      <c r="A21">
        <v>62</v>
      </c>
      <c r="B21">
        <v>4</v>
      </c>
      <c r="C21">
        <v>-76.354838709677395</v>
      </c>
      <c r="D21">
        <v>2.3892522333499802</v>
      </c>
      <c r="E21">
        <v>9</v>
      </c>
      <c r="F21">
        <v>-76.278700000000001</v>
      </c>
      <c r="G21" s="2"/>
      <c r="H21" s="2"/>
      <c r="I21" s="2"/>
      <c r="J21" s="2"/>
      <c r="K21" s="2"/>
      <c r="L21" s="2"/>
      <c r="M21" s="2">
        <f t="shared" si="16"/>
        <v>1.7139080001043814</v>
      </c>
      <c r="N21" s="2">
        <f t="shared" si="17"/>
        <v>1.7059290315587303</v>
      </c>
      <c r="O21" s="2"/>
      <c r="P21" s="2"/>
      <c r="Q21" s="2"/>
      <c r="R21" s="2"/>
      <c r="S21" s="2"/>
      <c r="T21" s="2">
        <f t="shared" si="0"/>
        <v>-75.030164706585168</v>
      </c>
      <c r="U21" s="2">
        <f t="shared" si="1"/>
        <v>-74.716369548259792</v>
      </c>
      <c r="V21" s="2">
        <f t="shared" si="2"/>
        <v>-75.883048937982196</v>
      </c>
      <c r="W21" s="2">
        <f t="shared" si="3"/>
        <v>-75.774983711065559</v>
      </c>
      <c r="X21" s="2"/>
      <c r="Y21" s="2">
        <f t="shared" si="4"/>
        <v>0.49836032606309055</v>
      </c>
      <c r="Z21" s="2">
        <f t="shared" si="5"/>
        <v>7.1251866066231642E-2</v>
      </c>
      <c r="AA21" s="2">
        <f t="shared" si="11"/>
        <v>2.1590724965600026E-2</v>
      </c>
      <c r="AB21" s="2">
        <f t="shared" si="6"/>
        <v>0.62676309836653588</v>
      </c>
      <c r="AC21" s="2"/>
      <c r="AE21" s="2">
        <f t="shared" si="7"/>
        <v>6.943826526148154</v>
      </c>
      <c r="AF21" s="2">
        <f t="shared" si="12"/>
        <v>11.162685556254416</v>
      </c>
      <c r="AG21" s="2">
        <f t="shared" si="8"/>
        <v>5.694964097709418</v>
      </c>
      <c r="AH21" s="2">
        <f t="shared" si="13"/>
        <v>7.0402282386646933</v>
      </c>
      <c r="AI21" s="2">
        <f t="shared" si="9"/>
        <v>12.166132632673865</v>
      </c>
      <c r="AJ21" s="2">
        <f t="shared" si="14"/>
        <v>11.162685556254416</v>
      </c>
      <c r="AK21" s="2">
        <f t="shared" si="10"/>
        <v>11.868207953238045</v>
      </c>
      <c r="AL21" s="2">
        <f t="shared" si="15"/>
        <v>7.0402282386646933</v>
      </c>
    </row>
    <row r="22" spans="1:38" x14ac:dyDescent="0.25">
      <c r="A22">
        <v>115</v>
      </c>
      <c r="B22">
        <v>4</v>
      </c>
      <c r="C22">
        <v>-74.2869565217391</v>
      </c>
      <c r="D22">
        <v>2.1534323668723401</v>
      </c>
      <c r="E22">
        <v>9.5</v>
      </c>
      <c r="F22">
        <v>-74.339600000000004</v>
      </c>
      <c r="G22" s="2"/>
      <c r="H22" s="2"/>
      <c r="I22" s="2"/>
      <c r="J22" s="2"/>
      <c r="K22" s="2"/>
      <c r="L22" s="2"/>
      <c r="M22" s="2">
        <f t="shared" si="16"/>
        <v>1.461246966367179</v>
      </c>
      <c r="N22" s="2">
        <f t="shared" si="17"/>
        <v>1.4666312567715569</v>
      </c>
      <c r="O22" s="2"/>
      <c r="P22" s="2"/>
      <c r="Q22" s="2"/>
      <c r="R22" s="2"/>
      <c r="S22" s="2"/>
      <c r="T22" s="2">
        <f t="shared" si="0"/>
        <v>-75.431601068243282</v>
      </c>
      <c r="U22" s="2">
        <f t="shared" si="1"/>
        <v>-75.109424844964636</v>
      </c>
      <c r="V22" s="2">
        <f t="shared" si="2"/>
        <v>-76.253606934907538</v>
      </c>
      <c r="W22" s="2">
        <f t="shared" si="3"/>
        <v>-76.141026193297535</v>
      </c>
      <c r="X22" s="2"/>
      <c r="Y22" s="2">
        <f t="shared" si="4"/>
        <v>0.85236774256082426</v>
      </c>
      <c r="Z22" s="2">
        <f t="shared" si="5"/>
        <v>1.3672043881829765</v>
      </c>
      <c r="AA22" s="2">
        <f t="shared" si="11"/>
        <v>1.0247872223055147E-2</v>
      </c>
      <c r="AB22" s="2">
        <f t="shared" si="6"/>
        <v>1.8954077051947998E-2</v>
      </c>
      <c r="AC22" s="2"/>
      <c r="AE22" s="2">
        <f t="shared" si="7"/>
        <v>9.2206389437274314</v>
      </c>
      <c r="AF22" s="2">
        <f t="shared" si="12"/>
        <v>15.679922131141469</v>
      </c>
      <c r="AG22" s="2">
        <f t="shared" si="8"/>
        <v>7.7254406244225731</v>
      </c>
      <c r="AH22" s="2">
        <f t="shared" si="13"/>
        <v>15.592570034436978</v>
      </c>
      <c r="AI22" s="2">
        <f t="shared" si="9"/>
        <v>14.888457240668576</v>
      </c>
      <c r="AJ22" s="2">
        <f t="shared" si="14"/>
        <v>15.679922131141469</v>
      </c>
      <c r="AK22" s="2">
        <f t="shared" si="10"/>
        <v>14.524247193918036</v>
      </c>
      <c r="AL22" s="2">
        <f t="shared" si="15"/>
        <v>15.592570034436978</v>
      </c>
    </row>
    <row r="23" spans="1:38" x14ac:dyDescent="0.25">
      <c r="A23">
        <v>74</v>
      </c>
      <c r="B23">
        <v>4</v>
      </c>
      <c r="C23">
        <v>-72.472972972972897</v>
      </c>
      <c r="D23">
        <v>2.0531637856440001</v>
      </c>
      <c r="E23">
        <v>10</v>
      </c>
      <c r="F23">
        <v>-72.279399999999995</v>
      </c>
      <c r="G23" s="2"/>
      <c r="H23" s="2"/>
      <c r="I23" s="2"/>
      <c r="J23" s="2"/>
      <c r="K23" s="2"/>
      <c r="L23" s="2"/>
      <c r="M23" s="2">
        <f t="shared" si="16"/>
        <v>1.2472972972972898</v>
      </c>
      <c r="N23" s="2">
        <f t="shared" si="17"/>
        <v>1.2279399999999996</v>
      </c>
      <c r="O23" s="2"/>
      <c r="P23" s="2"/>
      <c r="Q23" s="2"/>
      <c r="R23" s="2"/>
      <c r="S23" s="2"/>
      <c r="T23" s="2">
        <f t="shared" si="0"/>
        <v>-75.811327291096134</v>
      </c>
      <c r="U23" s="2">
        <f t="shared" si="1"/>
        <v>-75.481223260468298</v>
      </c>
      <c r="V23" s="2">
        <f t="shared" si="2"/>
        <v>-76.60412473040364</v>
      </c>
      <c r="W23" s="2">
        <f t="shared" si="3"/>
        <v>-76.487272678313275</v>
      </c>
      <c r="X23" s="2"/>
      <c r="Y23" s="2">
        <f t="shared" si="4"/>
        <v>2.3237062424701569</v>
      </c>
      <c r="Z23" s="2">
        <f t="shared" si="5"/>
        <v>1.3033036688422563</v>
      </c>
      <c r="AA23" s="2">
        <f t="shared" si="11"/>
        <v>5.3692685072456348</v>
      </c>
      <c r="AB23" s="2">
        <f t="shared" si="6"/>
        <v>4.6124979331732963</v>
      </c>
      <c r="AC23" s="2"/>
      <c r="AE23" s="2">
        <f t="shared" si="7"/>
        <v>11.670946652368297</v>
      </c>
      <c r="AF23" s="2">
        <f t="shared" si="12"/>
        <v>3.5793081397870128</v>
      </c>
      <c r="AG23" s="2">
        <f t="shared" si="8"/>
        <v>9.9304780503140364</v>
      </c>
      <c r="AH23" s="2">
        <f t="shared" si="13"/>
        <v>4.0386643535167908</v>
      </c>
      <c r="AI23" s="2">
        <f t="shared" si="9"/>
        <v>17.716305309049137</v>
      </c>
      <c r="AJ23" s="2">
        <f t="shared" si="14"/>
        <v>3.5793081397870128</v>
      </c>
      <c r="AK23" s="2">
        <f t="shared" si="10"/>
        <v>17.283272337744087</v>
      </c>
      <c r="AL23" s="2">
        <f t="shared" si="15"/>
        <v>4.0386643535167908</v>
      </c>
    </row>
    <row r="24" spans="1:38" x14ac:dyDescent="0.25">
      <c r="A24">
        <v>81</v>
      </c>
      <c r="B24">
        <v>4</v>
      </c>
      <c r="C24">
        <v>-81.938271604938194</v>
      </c>
      <c r="D24">
        <v>9.54109596650048</v>
      </c>
      <c r="E24">
        <v>10.5</v>
      </c>
      <c r="F24">
        <v>-81.671199999999999</v>
      </c>
      <c r="G24" s="2"/>
      <c r="H24" s="2"/>
      <c r="I24" s="2"/>
      <c r="J24" s="2"/>
      <c r="K24" s="2"/>
      <c r="L24" s="2"/>
      <c r="M24" s="2">
        <f t="shared" si="16"/>
        <v>2.1483060608761542</v>
      </c>
      <c r="N24" s="2">
        <f t="shared" si="17"/>
        <v>2.1221530640535828</v>
      </c>
      <c r="O24" s="2"/>
      <c r="P24" s="2"/>
      <c r="Q24" s="2"/>
      <c r="R24" s="2"/>
      <c r="S24" s="2"/>
      <c r="T24" s="2">
        <f t="shared" si="0"/>
        <v>-76.171571603229324</v>
      </c>
      <c r="U24" s="2">
        <f t="shared" si="1"/>
        <v>-75.833946502595381</v>
      </c>
      <c r="V24" s="2">
        <f t="shared" si="2"/>
        <v>-76.936659157918996</v>
      </c>
      <c r="W24" s="2">
        <f t="shared" si="3"/>
        <v>-76.815754935572002</v>
      </c>
      <c r="X24" s="2"/>
      <c r="Y24" s="2">
        <f t="shared" si="4"/>
        <v>13.679631827734719</v>
      </c>
      <c r="Z24" s="2">
        <f t="shared" si="5"/>
        <v>12.63480083911309</v>
      </c>
      <c r="AA24" s="2">
        <f t="shared" si="11"/>
        <v>19.924494357678654</v>
      </c>
      <c r="AB24" s="2">
        <f t="shared" si="6"/>
        <v>20.578516101488507</v>
      </c>
      <c r="AC24" s="2"/>
      <c r="AE24" s="2">
        <f t="shared" si="7"/>
        <v>14.262111133509004</v>
      </c>
      <c r="AF24" s="2">
        <f t="shared" si="12"/>
        <v>6.0719012788694486E-3</v>
      </c>
      <c r="AG24" s="2">
        <f t="shared" si="8"/>
        <v>12.27794132898196</v>
      </c>
      <c r="AH24" s="2">
        <f t="shared" si="13"/>
        <v>2.556026196988644E-3</v>
      </c>
      <c r="AI24" s="2">
        <f t="shared" si="9"/>
        <v>20.626208588811643</v>
      </c>
      <c r="AJ24" s="2">
        <f t="shared" si="14"/>
        <v>6.0719012788694486E-3</v>
      </c>
      <c r="AK24" s="2">
        <f t="shared" si="10"/>
        <v>20.122381703758606</v>
      </c>
      <c r="AL24" s="2">
        <f t="shared" si="15"/>
        <v>2.556026196988644E-3</v>
      </c>
    </row>
    <row r="25" spans="1:38" x14ac:dyDescent="0.25">
      <c r="A25">
        <v>62</v>
      </c>
      <c r="B25">
        <v>4</v>
      </c>
      <c r="C25">
        <v>-79.016129032257993</v>
      </c>
      <c r="D25">
        <v>3.1734705188333798</v>
      </c>
      <c r="E25">
        <v>11</v>
      </c>
      <c r="F25">
        <v>-79.016129032257993</v>
      </c>
      <c r="G25" s="2"/>
      <c r="H25" s="2"/>
      <c r="I25" s="2"/>
      <c r="J25" s="2"/>
      <c r="K25" s="2"/>
      <c r="L25" s="2"/>
      <c r="M25" s="2">
        <f t="shared" si="16"/>
        <v>1.8260286732635111</v>
      </c>
      <c r="N25" s="2">
        <f t="shared" si="17"/>
        <v>1.8260286732635111</v>
      </c>
      <c r="O25" s="2"/>
      <c r="P25" s="2"/>
      <c r="Q25" s="2"/>
      <c r="R25" s="2"/>
      <c r="S25" s="2"/>
      <c r="T25" s="2">
        <f t="shared" si="0"/>
        <v>-76.514235870361077</v>
      </c>
      <c r="U25" s="2">
        <f t="shared" si="1"/>
        <v>-76.169456730496279</v>
      </c>
      <c r="V25" s="2">
        <f t="shared" si="2"/>
        <v>-77.252965792230242</v>
      </c>
      <c r="W25" s="2">
        <f t="shared" si="3"/>
        <v>-77.128207146913851</v>
      </c>
      <c r="X25" s="2"/>
      <c r="Y25" s="2">
        <f t="shared" si="4"/>
        <v>29.420163649969528</v>
      </c>
      <c r="Z25" s="2">
        <f t="shared" si="5"/>
        <v>30.269179003529484</v>
      </c>
      <c r="AA25" s="2">
        <f t="shared" si="11"/>
        <v>21.952090558594925</v>
      </c>
      <c r="AB25" s="2">
        <f t="shared" si="6"/>
        <v>20.638784063191814</v>
      </c>
      <c r="AC25" s="2"/>
      <c r="AE25" s="2">
        <f t="shared" si="7"/>
        <v>16.967687559528027</v>
      </c>
      <c r="AF25" s="2">
        <f t="shared" si="12"/>
        <v>91.073067769915681</v>
      </c>
      <c r="AG25" s="2">
        <f t="shared" si="8"/>
        <v>14.741756969329238</v>
      </c>
      <c r="AH25" s="2">
        <f t="shared" si="13"/>
        <v>87.258817838398684</v>
      </c>
      <c r="AI25" s="2">
        <f t="shared" si="9"/>
        <v>23.599340330926896</v>
      </c>
      <c r="AJ25" s="2">
        <f t="shared" si="14"/>
        <v>91.073067769915681</v>
      </c>
      <c r="AK25" s="2">
        <f t="shared" si="10"/>
        <v>23.023202958773815</v>
      </c>
      <c r="AL25" s="2">
        <f t="shared" si="15"/>
        <v>87.258817838398684</v>
      </c>
    </row>
    <row r="26" spans="1:38" x14ac:dyDescent="0.25">
      <c r="A26">
        <v>83</v>
      </c>
      <c r="B26">
        <v>4</v>
      </c>
      <c r="C26">
        <v>-75.337349397590302</v>
      </c>
      <c r="D26">
        <v>3.8742710837232801</v>
      </c>
      <c r="E26">
        <v>11.5</v>
      </c>
      <c r="F26">
        <v>-74.730199999999996</v>
      </c>
      <c r="G26" s="2"/>
      <c r="H26" s="2"/>
      <c r="I26" s="2"/>
      <c r="J26" s="2"/>
      <c r="K26" s="2"/>
      <c r="L26" s="2"/>
      <c r="M26" s="2">
        <f t="shared" si="16"/>
        <v>1.4459678161008787</v>
      </c>
      <c r="N26" s="2">
        <f t="shared" si="17"/>
        <v>1.3887272547938152</v>
      </c>
      <c r="O26" s="2"/>
      <c r="P26" s="2"/>
      <c r="Q26" s="2"/>
      <c r="R26" s="2"/>
      <c r="S26" s="2"/>
      <c r="T26" s="2">
        <f t="shared" si="0"/>
        <v>-76.840956375115496</v>
      </c>
      <c r="U26" s="2">
        <f t="shared" si="1"/>
        <v>-76.489356064989494</v>
      </c>
      <c r="V26" s="2">
        <f t="shared" si="2"/>
        <v>-77.55455505359204</v>
      </c>
      <c r="W26" s="2">
        <f t="shared" si="3"/>
        <v>-77.426121327040477</v>
      </c>
      <c r="X26" s="2"/>
      <c r="Y26" s="2">
        <f t="shared" si="4"/>
        <v>4.7313760883803493</v>
      </c>
      <c r="Z26" s="2">
        <f t="shared" si="5"/>
        <v>6.3845816281188563</v>
      </c>
      <c r="AA26" s="2">
        <f t="shared" si="11"/>
        <v>2.1361984951134243</v>
      </c>
      <c r="AB26" s="2">
        <f t="shared" si="6"/>
        <v>2.5281245026510724</v>
      </c>
      <c r="AC26" s="2"/>
      <c r="AE26" s="2">
        <f t="shared" si="7"/>
        <v>19.766078450428079</v>
      </c>
      <c r="AF26" s="2">
        <f t="shared" si="12"/>
        <v>43.838680036837815</v>
      </c>
      <c r="AG26" s="2">
        <f t="shared" si="8"/>
        <v>17.300599269773002</v>
      </c>
      <c r="AH26" s="2">
        <f t="shared" si="13"/>
        <v>44.704894335828087</v>
      </c>
      <c r="AI26" s="2">
        <f t="shared" si="9"/>
        <v>26.620486542281107</v>
      </c>
      <c r="AJ26" s="2">
        <f t="shared" si="14"/>
        <v>43.838680036837815</v>
      </c>
      <c r="AK26" s="2">
        <f t="shared" si="10"/>
        <v>25.97088924063933</v>
      </c>
      <c r="AL26" s="2">
        <f t="shared" si="15"/>
        <v>44.704894335828087</v>
      </c>
    </row>
    <row r="27" spans="1:38" x14ac:dyDescent="0.25">
      <c r="A27">
        <v>78</v>
      </c>
      <c r="B27">
        <v>4</v>
      </c>
      <c r="C27">
        <v>-73.769230769230703</v>
      </c>
      <c r="D27">
        <v>1.7233235792621999</v>
      </c>
      <c r="E27">
        <v>12</v>
      </c>
      <c r="F27">
        <v>-73.84</v>
      </c>
      <c r="G27" s="2"/>
      <c r="H27" s="2"/>
      <c r="I27" s="2"/>
      <c r="J27" s="2"/>
      <c r="K27" s="2"/>
      <c r="L27" s="2"/>
      <c r="M27" s="2">
        <f t="shared" si="16"/>
        <v>1.2758960387477913</v>
      </c>
      <c r="N27" s="2">
        <f t="shared" si="17"/>
        <v>1.2824537167123118</v>
      </c>
      <c r="O27" s="2"/>
      <c r="P27" s="2"/>
      <c r="Q27" s="2"/>
      <c r="R27" s="2"/>
      <c r="S27" s="2"/>
      <c r="T27" s="2">
        <f t="shared" si="0"/>
        <v>-77.15315107466914</v>
      </c>
      <c r="U27" s="2">
        <f t="shared" si="1"/>
        <v>-76.795032859577546</v>
      </c>
      <c r="V27" s="2">
        <f t="shared" si="2"/>
        <v>-77.842735830339493</v>
      </c>
      <c r="W27" s="2">
        <f t="shared" si="3"/>
        <v>-77.710790414544832</v>
      </c>
      <c r="X27" s="2"/>
      <c r="Y27" s="2">
        <f t="shared" si="4"/>
        <v>3.2971357304823203</v>
      </c>
      <c r="Z27" s="2">
        <f t="shared" si="5"/>
        <v>4.2635347379912005</v>
      </c>
      <c r="AA27" s="2">
        <f t="shared" si="11"/>
        <v>6.2769611774037157</v>
      </c>
      <c r="AB27" s="2">
        <f t="shared" si="6"/>
        <v>8.883919219276553</v>
      </c>
      <c r="AC27" s="2"/>
      <c r="AE27" s="2">
        <f t="shared" si="7"/>
        <v>22.639520436578881</v>
      </c>
      <c r="AF27" s="2">
        <f t="shared" si="12"/>
        <v>8.6571224057088507</v>
      </c>
      <c r="AG27" s="2">
        <f t="shared" si="8"/>
        <v>19.936901023295409</v>
      </c>
      <c r="AH27" s="2">
        <f t="shared" si="13"/>
        <v>5.7611657019038587</v>
      </c>
      <c r="AI27" s="2">
        <f t="shared" si="9"/>
        <v>29.677274723251298</v>
      </c>
      <c r="AJ27" s="2">
        <f t="shared" si="14"/>
        <v>8.6571224057088507</v>
      </c>
      <c r="AK27" s="2">
        <f t="shared" si="10"/>
        <v>28.953366537724108</v>
      </c>
      <c r="AL27" s="2">
        <f t="shared" si="15"/>
        <v>5.7611657019038587</v>
      </c>
    </row>
    <row r="28" spans="1:38" x14ac:dyDescent="0.25">
      <c r="A28">
        <v>73</v>
      </c>
      <c r="B28">
        <v>4</v>
      </c>
      <c r="C28">
        <v>-78.630136986301295</v>
      </c>
      <c r="D28">
        <v>5.1946858699236902</v>
      </c>
      <c r="E28">
        <v>12.5</v>
      </c>
      <c r="F28">
        <v>-78.732100000000003</v>
      </c>
      <c r="G28" s="2"/>
      <c r="H28" s="2"/>
      <c r="I28" s="2"/>
      <c r="J28" s="2"/>
      <c r="K28" s="2"/>
      <c r="L28" s="2"/>
      <c r="M28" s="2">
        <f t="shared" si="16"/>
        <v>1.6984198125069412</v>
      </c>
      <c r="N28" s="2">
        <f t="shared" si="17"/>
        <v>1.7077152891175607</v>
      </c>
      <c r="O28" s="2"/>
      <c r="P28" s="2"/>
      <c r="Q28" s="2"/>
      <c r="R28" s="2"/>
      <c r="S28" s="2"/>
      <c r="T28" s="2">
        <f t="shared" si="0"/>
        <v>-77.452056793321418</v>
      </c>
      <c r="U28" s="2">
        <f t="shared" si="1"/>
        <v>-77.087698116522319</v>
      </c>
      <c r="V28" s="2">
        <f t="shared" si="2"/>
        <v>-78.118649810617256</v>
      </c>
      <c r="W28" s="2">
        <f t="shared" si="3"/>
        <v>-77.983342185283504</v>
      </c>
      <c r="X28" s="2"/>
      <c r="Y28" s="2">
        <f t="shared" si="4"/>
        <v>13.563207523719829</v>
      </c>
      <c r="Z28" s="2">
        <f t="shared" si="5"/>
        <v>10.547543056062594</v>
      </c>
      <c r="AA28" s="2">
        <f t="shared" si="11"/>
        <v>18.917445997575928</v>
      </c>
      <c r="AB28" s="2">
        <f t="shared" si="6"/>
        <v>17.167284464349859</v>
      </c>
      <c r="AC28" s="2"/>
      <c r="AE28" s="2">
        <f t="shared" si="7"/>
        <v>25.5733119682683</v>
      </c>
      <c r="AF28" s="2">
        <f t="shared" si="12"/>
        <v>1.8883712269024702</v>
      </c>
      <c r="AG28" s="2">
        <f t="shared" si="8"/>
        <v>22.636099031040434</v>
      </c>
      <c r="AH28" s="2">
        <f t="shared" si="13"/>
        <v>2.2802293855132092</v>
      </c>
      <c r="AI28" s="2">
        <f t="shared" si="9"/>
        <v>32.759588296119965</v>
      </c>
      <c r="AJ28" s="2">
        <f t="shared" si="14"/>
        <v>1.8883712269024702</v>
      </c>
      <c r="AK28" s="2">
        <f t="shared" si="10"/>
        <v>31.960762269849774</v>
      </c>
      <c r="AL28" s="2">
        <f t="shared" si="15"/>
        <v>2.2802293855132092</v>
      </c>
    </row>
    <row r="29" spans="1:38" x14ac:dyDescent="0.25">
      <c r="A29">
        <v>105</v>
      </c>
      <c r="B29">
        <v>4</v>
      </c>
      <c r="C29">
        <v>-76.657142857142802</v>
      </c>
      <c r="D29">
        <v>2.2390288187919798</v>
      </c>
      <c r="E29">
        <v>13</v>
      </c>
      <c r="F29">
        <v>-76.657142857142802</v>
      </c>
      <c r="G29" s="2"/>
      <c r="H29" s="2"/>
      <c r="I29" s="2"/>
      <c r="J29" s="2"/>
      <c r="K29" s="2"/>
      <c r="L29" s="2"/>
      <c r="M29" s="2">
        <f t="shared" si="16"/>
        <v>1.4953312322972214</v>
      </c>
      <c r="N29" s="2">
        <f t="shared" si="17"/>
        <v>1.4953312322972214</v>
      </c>
      <c r="O29" s="2"/>
      <c r="P29" s="2"/>
      <c r="Q29" s="2"/>
      <c r="R29" s="2"/>
      <c r="S29" s="2"/>
      <c r="T29" s="2">
        <f t="shared" si="0"/>
        <v>-77.738758817659004</v>
      </c>
      <c r="U29" s="2">
        <f t="shared" si="1"/>
        <v>-77.36841446413078</v>
      </c>
      <c r="V29" s="2">
        <f t="shared" si="2"/>
        <v>-78.383298801092764</v>
      </c>
      <c r="W29" s="2">
        <f t="shared" si="3"/>
        <v>-78.244766238191886</v>
      </c>
      <c r="X29" s="2"/>
      <c r="Y29" s="2">
        <f t="shared" si="4"/>
        <v>0.79455503953208417</v>
      </c>
      <c r="Z29" s="2">
        <f t="shared" si="5"/>
        <v>1.85963824073893</v>
      </c>
      <c r="AA29" s="2">
        <f t="shared" si="11"/>
        <v>6.0929089677041304E-2</v>
      </c>
      <c r="AB29" s="2">
        <f t="shared" si="6"/>
        <v>0.23749419539805014</v>
      </c>
      <c r="AC29" s="2"/>
      <c r="AE29" s="2">
        <f t="shared" si="7"/>
        <v>28.555217863104531</v>
      </c>
      <c r="AF29" s="2">
        <f t="shared" si="12"/>
        <v>38.876302650255376</v>
      </c>
      <c r="AG29" s="2">
        <f t="shared" si="8"/>
        <v>25.386052028497936</v>
      </c>
      <c r="AH29" s="2">
        <f t="shared" si="13"/>
        <v>40.987432972923735</v>
      </c>
      <c r="AI29" s="2">
        <f t="shared" si="9"/>
        <v>35.859116907448609</v>
      </c>
      <c r="AJ29" s="2">
        <f t="shared" si="14"/>
        <v>38.876302650255376</v>
      </c>
      <c r="AK29" s="2">
        <f t="shared" si="10"/>
        <v>34.984966458401885</v>
      </c>
      <c r="AL29" s="2">
        <f t="shared" si="15"/>
        <v>40.987432972923735</v>
      </c>
    </row>
    <row r="30" spans="1:38" x14ac:dyDescent="0.25">
      <c r="A30">
        <v>90</v>
      </c>
      <c r="B30">
        <v>4</v>
      </c>
      <c r="C30">
        <v>-75.977777777777703</v>
      </c>
      <c r="D30">
        <v>1.0826607017026699</v>
      </c>
      <c r="E30">
        <v>13.5</v>
      </c>
      <c r="F30">
        <v>-75.858800000000002</v>
      </c>
      <c r="G30" s="2"/>
      <c r="H30" s="2"/>
      <c r="I30" s="2"/>
      <c r="J30" s="2"/>
      <c r="K30" s="2"/>
      <c r="L30" s="2"/>
      <c r="M30" s="2">
        <f t="shared" si="16"/>
        <v>1.4135451158865642</v>
      </c>
      <c r="N30" s="2">
        <f t="shared" si="17"/>
        <v>1.4030192180417076</v>
      </c>
      <c r="O30" s="2"/>
      <c r="P30" s="2"/>
      <c r="Q30" s="2"/>
      <c r="R30" s="2"/>
      <c r="S30" s="2"/>
      <c r="T30" s="2">
        <f t="shared" si="0"/>
        <v>-78.014214683771328</v>
      </c>
      <c r="U30" s="2">
        <f t="shared" si="1"/>
        <v>-77.638119447348217</v>
      </c>
      <c r="V30" s="2">
        <f t="shared" si="2"/>
        <v>-78.637566684466137</v>
      </c>
      <c r="W30" s="2">
        <f t="shared" si="3"/>
        <v>-78.495935685226158</v>
      </c>
      <c r="X30" s="2"/>
      <c r="Y30" s="2">
        <f t="shared" si="4"/>
        <v>1.8416439426288864</v>
      </c>
      <c r="Z30" s="2">
        <f t="shared" si="5"/>
        <v>0.96231507053104326</v>
      </c>
      <c r="AA30" s="2">
        <f t="shared" si="11"/>
        <v>3.9220785358300074</v>
      </c>
      <c r="AB30" s="2">
        <f t="shared" si="6"/>
        <v>3.3811590646107876</v>
      </c>
      <c r="AC30" s="2"/>
      <c r="AE30" s="2">
        <f t="shared" si="7"/>
        <v>31.575005365893261</v>
      </c>
      <c r="AF30" s="2">
        <f t="shared" si="12"/>
        <v>18.165430685661622</v>
      </c>
      <c r="AG30" s="2">
        <f t="shared" si="8"/>
        <v>28.176586893003435</v>
      </c>
      <c r="AH30" s="2">
        <f t="shared" si="13"/>
        <v>18.72453607726667</v>
      </c>
      <c r="AI30" s="2">
        <f t="shared" si="9"/>
        <v>38.96900747091739</v>
      </c>
      <c r="AJ30" s="2">
        <f t="shared" si="14"/>
        <v>18.165430685661622</v>
      </c>
      <c r="AK30" s="2">
        <f t="shared" si="10"/>
        <v>38.0192912016349</v>
      </c>
      <c r="AL30" s="2">
        <f t="shared" si="15"/>
        <v>18.72453607726667</v>
      </c>
    </row>
    <row r="31" spans="1:38" x14ac:dyDescent="0.25">
      <c r="A31">
        <v>67</v>
      </c>
      <c r="B31">
        <v>4</v>
      </c>
      <c r="C31">
        <v>-74.970149253731293</v>
      </c>
      <c r="D31">
        <v>1.0924873697352899</v>
      </c>
      <c r="E31">
        <v>14</v>
      </c>
      <c r="F31">
        <v>-75</v>
      </c>
      <c r="G31" s="2"/>
      <c r="H31" s="2"/>
      <c r="I31" s="2"/>
      <c r="J31" s="2"/>
      <c r="K31" s="2"/>
      <c r="L31" s="2"/>
      <c r="M31" s="2">
        <f t="shared" si="16"/>
        <v>1.3061498181459708</v>
      </c>
      <c r="N31" s="2">
        <f t="shared" si="17"/>
        <v>1.308754304323734</v>
      </c>
      <c r="O31" s="2"/>
      <c r="P31" s="2"/>
      <c r="Q31" s="2"/>
      <c r="R31" s="2"/>
      <c r="S31" s="2"/>
      <c r="T31" s="2">
        <f t="shared" si="0"/>
        <v>-78.279273472765041</v>
      </c>
      <c r="U31" s="2">
        <f t="shared" si="1"/>
        <v>-77.897644420426957</v>
      </c>
      <c r="V31" s="2">
        <f t="shared" si="2"/>
        <v>-78.882237230779566</v>
      </c>
      <c r="W31" s="2">
        <f t="shared" si="3"/>
        <v>-78.737624745628935</v>
      </c>
      <c r="X31" s="2"/>
      <c r="Y31" s="2">
        <f t="shared" si="4"/>
        <v>5.2968824340452496</v>
      </c>
      <c r="Z31" s="2">
        <f t="shared" si="5"/>
        <v>4.1568865707061251</v>
      </c>
      <c r="AA31" s="2">
        <f t="shared" si="11"/>
        <v>8.4358847141318805</v>
      </c>
      <c r="AB31" s="2">
        <f t="shared" si="6"/>
        <v>8.2876319160454894</v>
      </c>
      <c r="AC31" s="2"/>
      <c r="AE31" s="2">
        <f t="shared" si="7"/>
        <v>34.624079199161926</v>
      </c>
      <c r="AF31" s="2">
        <f t="shared" si="12"/>
        <v>12.835934263456757</v>
      </c>
      <c r="AG31" s="2">
        <f t="shared" si="8"/>
        <v>30.999141455280299</v>
      </c>
      <c r="AH31" s="2">
        <f t="shared" si="13"/>
        <v>12.452731805492432</v>
      </c>
      <c r="AI31" s="2">
        <f t="shared" si="9"/>
        <v>42.08359080458083</v>
      </c>
      <c r="AJ31" s="2">
        <f t="shared" si="14"/>
        <v>12.835934263456757</v>
      </c>
      <c r="AK31" s="2">
        <f t="shared" si="10"/>
        <v>41.058203917105345</v>
      </c>
      <c r="AL31" s="2">
        <f t="shared" si="15"/>
        <v>12.452731805492432</v>
      </c>
    </row>
    <row r="32" spans="1:38" x14ac:dyDescent="0.25">
      <c r="A32">
        <v>62</v>
      </c>
      <c r="B32">
        <v>4</v>
      </c>
      <c r="C32">
        <v>-83.725806451612897</v>
      </c>
      <c r="D32">
        <v>8.8748955047187206</v>
      </c>
      <c r="E32">
        <v>14.5</v>
      </c>
      <c r="F32">
        <v>-84.0364</v>
      </c>
      <c r="G32" s="2"/>
      <c r="H32" s="2"/>
      <c r="I32" s="2"/>
      <c r="J32" s="2"/>
      <c r="K32" s="2"/>
      <c r="L32" s="2"/>
      <c r="M32" s="2">
        <f t="shared" si="16"/>
        <v>2.0429189030483168</v>
      </c>
      <c r="N32" s="2">
        <f t="shared" si="17"/>
        <v>2.0696626696915672</v>
      </c>
      <c r="O32" s="2"/>
      <c r="P32" s="2"/>
      <c r="Q32" s="2"/>
      <c r="R32" s="2"/>
      <c r="S32" s="2"/>
      <c r="T32" s="2">
        <f t="shared" si="0"/>
        <v>-78.534691595439199</v>
      </c>
      <c r="U32" s="2">
        <f t="shared" si="1"/>
        <v>-78.147730002053947</v>
      </c>
      <c r="V32" s="2">
        <f t="shared" si="2"/>
        <v>-79.118008667939961</v>
      </c>
      <c r="W32" s="2">
        <f t="shared" si="3"/>
        <v>-78.970523138899821</v>
      </c>
      <c r="X32" s="2"/>
      <c r="Y32" s="2">
        <f t="shared" si="4"/>
        <v>12.705962105828482</v>
      </c>
      <c r="Z32" s="2">
        <f t="shared" si="5"/>
        <v>9.9082041658305435</v>
      </c>
      <c r="AA32" s="2">
        <f t="shared" si="11"/>
        <v>17.204737720039471</v>
      </c>
      <c r="AB32" s="2">
        <f t="shared" si="6"/>
        <v>15.765053996538891</v>
      </c>
      <c r="AC32" s="2"/>
      <c r="AE32" s="2">
        <f t="shared" si="7"/>
        <v>37.695191952284191</v>
      </c>
      <c r="AF32" s="2">
        <f t="shared" si="12"/>
        <v>6.6311332439684936</v>
      </c>
      <c r="AG32" s="2">
        <f t="shared" si="8"/>
        <v>33.846480868239219</v>
      </c>
      <c r="AH32" s="2">
        <f t="shared" si="13"/>
        <v>7.1291287795967593</v>
      </c>
      <c r="AI32" s="2">
        <f t="shared" si="9"/>
        <v>45.198165620632516</v>
      </c>
      <c r="AJ32" s="2">
        <f t="shared" si="14"/>
        <v>6.6311332439684936</v>
      </c>
      <c r="AK32" s="2">
        <f t="shared" si="10"/>
        <v>44.097116550368149</v>
      </c>
      <c r="AL32" s="2">
        <f t="shared" si="15"/>
        <v>7.1291287795967593</v>
      </c>
    </row>
    <row r="33" spans="1:38" x14ac:dyDescent="0.25">
      <c r="A33" s="6" t="s">
        <v>18</v>
      </c>
      <c r="B33" s="7"/>
      <c r="C33" s="7">
        <f>AVERAGE(C2:C32)</f>
        <v>-72.395050567473135</v>
      </c>
      <c r="D33" s="7"/>
      <c r="E33" s="7"/>
      <c r="F33" s="8">
        <f>AVERAGE(F2:F32)</f>
        <v>-72.329957157722603</v>
      </c>
      <c r="G33" s="2"/>
      <c r="H33" s="2"/>
      <c r="I33" s="2"/>
      <c r="J33" s="2"/>
      <c r="K33" s="2"/>
      <c r="M33" s="2" t="s">
        <v>19</v>
      </c>
      <c r="N33" s="2" t="s">
        <v>20</v>
      </c>
      <c r="O33" s="2" t="s">
        <v>21</v>
      </c>
      <c r="P33" s="2" t="s">
        <v>22</v>
      </c>
      <c r="Q33" s="2"/>
      <c r="R33" s="2"/>
      <c r="S33" s="2"/>
      <c r="T33" s="2">
        <f t="shared" si="0"/>
        <v>-78.7811458058423</v>
      </c>
      <c r="U33" s="2">
        <f t="shared" si="1"/>
        <v>-78.389038817214669</v>
      </c>
      <c r="V33" s="2">
        <f t="shared" si="2"/>
        <v>-79.345505694277009</v>
      </c>
      <c r="W33" s="2">
        <f t="shared" si="3"/>
        <v>-79.195247950971776</v>
      </c>
      <c r="X33" s="2"/>
      <c r="Y33" s="2">
        <f t="shared" si="4"/>
        <v>24.449668901832496</v>
      </c>
      <c r="Z33" s="2">
        <f t="shared" si="5"/>
        <v>31.892688328830541</v>
      </c>
      <c r="AA33" s="2">
        <f t="shared" si="11"/>
        <v>19.187034724717357</v>
      </c>
      <c r="AB33" s="2">
        <f t="shared" si="6"/>
        <v>23.436753161810174</v>
      </c>
      <c r="AC33" s="2"/>
      <c r="AE33" s="2">
        <f t="shared" si="7"/>
        <v>40.782212393521327</v>
      </c>
      <c r="AF33" s="2">
        <f t="shared" si="12"/>
        <v>128.38602890596783</v>
      </c>
      <c r="AG33" s="2">
        <f t="shared" si="8"/>
        <v>36.712470556393122</v>
      </c>
      <c r="AH33" s="2">
        <f t="shared" si="13"/>
        <v>137.0408040195077</v>
      </c>
      <c r="AI33" s="2">
        <f t="shared" si="9"/>
        <v>48.308826469714255</v>
      </c>
      <c r="AJ33" s="2">
        <f t="shared" si="14"/>
        <v>128.38602890596783</v>
      </c>
      <c r="AK33" s="2">
        <f t="shared" si="10"/>
        <v>47.132217675871857</v>
      </c>
      <c r="AL33" s="2">
        <f t="shared" si="15"/>
        <v>137.0408040195077</v>
      </c>
    </row>
    <row r="34" spans="1:38" x14ac:dyDescent="0.25">
      <c r="L34" s="3" t="s">
        <v>23</v>
      </c>
      <c r="M34" s="4">
        <f>AVERAGE(M2:M32)</f>
        <v>1.6171571603229333</v>
      </c>
      <c r="N34" s="4">
        <f>AVERAGE(N2:N32)</f>
        <v>1.5833946502595384</v>
      </c>
      <c r="O34" s="4">
        <f>6.483*$H$7/10</f>
        <v>1.4927659157918998</v>
      </c>
      <c r="P34" s="5">
        <f>6.404*$H$7/10</f>
        <v>1.4745754935571997</v>
      </c>
      <c r="X34" s="9" t="s">
        <v>25</v>
      </c>
      <c r="Y34" s="4">
        <f>AVERAGE(Y3:Y33)</f>
        <v>17.960722962395259</v>
      </c>
      <c r="Z34" s="4">
        <f>AVERAGE(Z3:Z33)</f>
        <v>19.09911749279134</v>
      </c>
      <c r="AA34" s="4">
        <f>AVERAGE(AA3:AA33)</f>
        <v>16.349197383561656</v>
      </c>
      <c r="AB34" s="8">
        <f>AVERAGE(AB3:AB33)</f>
        <v>17.141786937379262</v>
      </c>
      <c r="AD34" t="s">
        <v>27</v>
      </c>
      <c r="AE34" s="2">
        <f t="shared" ref="AE34:AL34" si="18">SUM(AE3:AE33)</f>
        <v>1634.625625304102</v>
      </c>
      <c r="AF34" s="2">
        <f t="shared" si="18"/>
        <v>1865.1245136673731</v>
      </c>
      <c r="AG34" s="2">
        <f t="shared" si="18"/>
        <v>1581.6901867416316</v>
      </c>
      <c r="AH34" s="2">
        <f t="shared" si="18"/>
        <v>1856.7714374252257</v>
      </c>
      <c r="AI34" s="2">
        <f t="shared" si="18"/>
        <v>1358.2961360301504</v>
      </c>
      <c r="AJ34" s="2">
        <f t="shared" si="18"/>
        <v>1865.1245136673731</v>
      </c>
      <c r="AK34" s="2">
        <f t="shared" si="18"/>
        <v>1325.3942107341895</v>
      </c>
      <c r="AL34" s="2">
        <f t="shared" si="18"/>
        <v>1856.7714374252257</v>
      </c>
    </row>
    <row r="35" spans="1:38" x14ac:dyDescent="0.25">
      <c r="L35" t="s">
        <v>24</v>
      </c>
      <c r="M35" s="2">
        <f>AVERAGE(M7:M32)</f>
        <v>1.8053566582962037</v>
      </c>
      <c r="N35" s="2">
        <f>AVERAGE(,N7:N32)</f>
        <v>1.7291670030410884</v>
      </c>
      <c r="AD35" s="6" t="s">
        <v>28</v>
      </c>
      <c r="AE35" s="7">
        <f>AE34/AF34</f>
        <v>0.87641635361381653</v>
      </c>
      <c r="AF35" s="7"/>
      <c r="AG35" s="7">
        <f>AG34/AH34</f>
        <v>0.85184969720072401</v>
      </c>
      <c r="AH35" s="7"/>
      <c r="AI35" s="7">
        <f>AI34/AJ34</f>
        <v>0.72826029901850797</v>
      </c>
      <c r="AJ35" s="7"/>
      <c r="AK35" s="8">
        <f>AK34/AL34</f>
        <v>0.71381656569001628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32"/>
  <sheetViews>
    <sheetView tabSelected="1" zoomScaleNormal="100" workbookViewId="0">
      <selection activeCell="G4" sqref="G4"/>
    </sheetView>
  </sheetViews>
  <sheetFormatPr defaultRowHeight="15" x14ac:dyDescent="0.25"/>
  <cols>
    <col min="8" max="8" width="14.85546875" customWidth="1"/>
  </cols>
  <sheetData>
    <row r="1" spans="3:9" x14ac:dyDescent="0.25">
      <c r="C1" t="s">
        <v>1</v>
      </c>
      <c r="D1" t="s">
        <v>5</v>
      </c>
      <c r="F1" t="s">
        <v>30</v>
      </c>
      <c r="G1" s="10" t="s">
        <v>29</v>
      </c>
      <c r="H1" s="10"/>
      <c r="I1">
        <v>7</v>
      </c>
    </row>
    <row r="2" spans="3:9" x14ac:dyDescent="0.25">
      <c r="C2">
        <v>0.3</v>
      </c>
      <c r="D2">
        <v>-53</v>
      </c>
      <c r="E2">
        <v>-84.0364</v>
      </c>
      <c r="F2">
        <f>C2+$I$1-14.5</f>
        <v>-7.2</v>
      </c>
    </row>
    <row r="3" spans="3:9" x14ac:dyDescent="0.25">
      <c r="C3">
        <v>0.5</v>
      </c>
      <c r="D3">
        <v>-58</v>
      </c>
      <c r="E3">
        <v>-75</v>
      </c>
      <c r="F3">
        <f t="shared" ref="F3:F32" si="0">C3+$I$1-14.5</f>
        <v>-7</v>
      </c>
    </row>
    <row r="4" spans="3:9" x14ac:dyDescent="0.25">
      <c r="C4">
        <v>0.75</v>
      </c>
      <c r="D4">
        <v>-61.958300000000001</v>
      </c>
      <c r="E4">
        <v>-75.858800000000002</v>
      </c>
      <c r="F4">
        <f t="shared" si="0"/>
        <v>-6.75</v>
      </c>
    </row>
    <row r="5" spans="3:9" x14ac:dyDescent="0.25">
      <c r="C5">
        <v>1</v>
      </c>
      <c r="D5">
        <v>-60</v>
      </c>
      <c r="E5">
        <v>-76.657142857142802</v>
      </c>
      <c r="F5">
        <f t="shared" si="0"/>
        <v>-6.5</v>
      </c>
    </row>
    <row r="6" spans="3:9" x14ac:dyDescent="0.25">
      <c r="C6">
        <v>1.5</v>
      </c>
      <c r="D6">
        <v>-60.666699999999999</v>
      </c>
      <c r="E6">
        <v>-78.732100000000003</v>
      </c>
      <c r="F6">
        <f t="shared" si="0"/>
        <v>-6</v>
      </c>
    </row>
    <row r="7" spans="3:9" x14ac:dyDescent="0.25">
      <c r="C7">
        <v>2</v>
      </c>
      <c r="D7">
        <v>-64</v>
      </c>
      <c r="E7">
        <v>-73.84</v>
      </c>
      <c r="F7">
        <f t="shared" si="0"/>
        <v>-5.5</v>
      </c>
    </row>
    <row r="8" spans="3:9" x14ac:dyDescent="0.25">
      <c r="C8">
        <v>2.5</v>
      </c>
      <c r="D8">
        <v>-70.031300000000002</v>
      </c>
      <c r="E8">
        <v>-74.730199999999996</v>
      </c>
      <c r="F8">
        <f t="shared" si="0"/>
        <v>-5</v>
      </c>
    </row>
    <row r="9" spans="3:9" x14ac:dyDescent="0.25">
      <c r="C9">
        <v>3</v>
      </c>
      <c r="D9">
        <v>-76.470600000000005</v>
      </c>
      <c r="E9">
        <v>-79.016129032257993</v>
      </c>
      <c r="F9">
        <f t="shared" si="0"/>
        <v>-4.5</v>
      </c>
    </row>
    <row r="10" spans="3:9" x14ac:dyDescent="0.25">
      <c r="C10">
        <v>3.5</v>
      </c>
      <c r="D10">
        <v>-70.714299999999994</v>
      </c>
      <c r="E10">
        <v>-81.671199999999999</v>
      </c>
      <c r="F10">
        <f t="shared" si="0"/>
        <v>-4</v>
      </c>
    </row>
    <row r="11" spans="3:9" x14ac:dyDescent="0.25">
      <c r="C11">
        <v>4</v>
      </c>
      <c r="D11">
        <v>-77.599999999999994</v>
      </c>
      <c r="E11">
        <v>-72.279399999999995</v>
      </c>
      <c r="F11">
        <f t="shared" si="0"/>
        <v>-3.5</v>
      </c>
    </row>
    <row r="12" spans="3:9" x14ac:dyDescent="0.25">
      <c r="C12">
        <v>4.5</v>
      </c>
      <c r="D12">
        <v>-66.633300000000006</v>
      </c>
      <c r="E12">
        <v>-74.339600000000004</v>
      </c>
      <c r="F12">
        <f t="shared" si="0"/>
        <v>-3</v>
      </c>
    </row>
    <row r="13" spans="3:9" x14ac:dyDescent="0.25">
      <c r="C13">
        <v>5</v>
      </c>
      <c r="D13">
        <v>-68</v>
      </c>
      <c r="E13">
        <v>-76.278700000000001</v>
      </c>
      <c r="F13">
        <f t="shared" si="0"/>
        <v>-2.5</v>
      </c>
    </row>
    <row r="14" spans="3:9" x14ac:dyDescent="0.25">
      <c r="C14">
        <v>5.5</v>
      </c>
      <c r="D14">
        <v>-70.129000000000005</v>
      </c>
      <c r="E14">
        <v>-74.9833</v>
      </c>
      <c r="F14">
        <f t="shared" si="0"/>
        <v>-2</v>
      </c>
    </row>
    <row r="15" spans="3:9" x14ac:dyDescent="0.25">
      <c r="C15">
        <v>6</v>
      </c>
      <c r="D15">
        <v>-78.093000000000004</v>
      </c>
      <c r="E15">
        <v>-86.130399999999995</v>
      </c>
      <c r="F15">
        <f t="shared" si="0"/>
        <v>-1.5</v>
      </c>
    </row>
    <row r="16" spans="3:9" x14ac:dyDescent="0.25">
      <c r="C16">
        <v>6.5</v>
      </c>
      <c r="D16">
        <v>-76.428600000000003</v>
      </c>
      <c r="E16">
        <v>-79.712100000000007</v>
      </c>
      <c r="F16">
        <f t="shared" si="0"/>
        <v>-1</v>
      </c>
    </row>
    <row r="17" spans="3:6" x14ac:dyDescent="0.25">
      <c r="C17">
        <v>7</v>
      </c>
      <c r="D17">
        <v>-67.238100000000003</v>
      </c>
      <c r="E17">
        <v>-67.238100000000003</v>
      </c>
      <c r="F17">
        <f t="shared" si="0"/>
        <v>-0.5</v>
      </c>
    </row>
    <row r="18" spans="3:6" x14ac:dyDescent="0.25">
      <c r="C18">
        <v>7.5</v>
      </c>
      <c r="D18">
        <v>-79.712100000000007</v>
      </c>
      <c r="E18">
        <v>-76.428600000000003</v>
      </c>
      <c r="F18">
        <f t="shared" si="0"/>
        <v>0</v>
      </c>
    </row>
    <row r="19" spans="3:6" x14ac:dyDescent="0.25">
      <c r="C19">
        <v>8</v>
      </c>
      <c r="D19">
        <v>-86.130399999999995</v>
      </c>
      <c r="E19">
        <v>-78.093000000000004</v>
      </c>
      <c r="F19">
        <f t="shared" si="0"/>
        <v>0.5</v>
      </c>
    </row>
    <row r="20" spans="3:6" x14ac:dyDescent="0.25">
      <c r="C20">
        <v>8.5</v>
      </c>
      <c r="D20">
        <v>-74.9833</v>
      </c>
      <c r="E20">
        <v>-70.129000000000005</v>
      </c>
      <c r="F20">
        <f t="shared" si="0"/>
        <v>1</v>
      </c>
    </row>
    <row r="21" spans="3:6" x14ac:dyDescent="0.25">
      <c r="C21">
        <v>9</v>
      </c>
      <c r="D21">
        <v>-76.278700000000001</v>
      </c>
      <c r="E21">
        <v>-68</v>
      </c>
      <c r="F21">
        <f t="shared" si="0"/>
        <v>1.5</v>
      </c>
    </row>
    <row r="22" spans="3:6" x14ac:dyDescent="0.25">
      <c r="C22">
        <v>9.5</v>
      </c>
      <c r="D22">
        <v>-74.339600000000004</v>
      </c>
      <c r="E22">
        <v>-66.633300000000006</v>
      </c>
      <c r="F22">
        <f t="shared" si="0"/>
        <v>2</v>
      </c>
    </row>
    <row r="23" spans="3:6" x14ac:dyDescent="0.25">
      <c r="C23">
        <v>10</v>
      </c>
      <c r="D23">
        <v>-72.279399999999995</v>
      </c>
      <c r="E23">
        <v>-77.599999999999994</v>
      </c>
      <c r="F23">
        <f t="shared" si="0"/>
        <v>2.5</v>
      </c>
    </row>
    <row r="24" spans="3:6" x14ac:dyDescent="0.25">
      <c r="C24">
        <v>10.5</v>
      </c>
      <c r="D24">
        <v>-81.671199999999999</v>
      </c>
      <c r="E24">
        <v>-70.714299999999994</v>
      </c>
      <c r="F24">
        <f t="shared" si="0"/>
        <v>3</v>
      </c>
    </row>
    <row r="25" spans="3:6" x14ac:dyDescent="0.25">
      <c r="C25">
        <v>11</v>
      </c>
      <c r="D25">
        <v>-79.016129032257993</v>
      </c>
      <c r="E25">
        <v>-76.470600000000005</v>
      </c>
      <c r="F25">
        <f t="shared" si="0"/>
        <v>3.5</v>
      </c>
    </row>
    <row r="26" spans="3:6" x14ac:dyDescent="0.25">
      <c r="C26">
        <v>11.5</v>
      </c>
      <c r="D26">
        <v>-74.730199999999996</v>
      </c>
      <c r="E26">
        <v>-70.031300000000002</v>
      </c>
      <c r="F26">
        <f t="shared" si="0"/>
        <v>4</v>
      </c>
    </row>
    <row r="27" spans="3:6" x14ac:dyDescent="0.25">
      <c r="C27">
        <v>12</v>
      </c>
      <c r="D27">
        <v>-73.84</v>
      </c>
      <c r="E27">
        <v>-64</v>
      </c>
      <c r="F27">
        <f t="shared" si="0"/>
        <v>4.5</v>
      </c>
    </row>
    <row r="28" spans="3:6" x14ac:dyDescent="0.25">
      <c r="C28">
        <v>12.5</v>
      </c>
      <c r="D28">
        <v>-78.732100000000003</v>
      </c>
      <c r="E28">
        <v>-60.666699999999999</v>
      </c>
      <c r="F28">
        <f t="shared" si="0"/>
        <v>5</v>
      </c>
    </row>
    <row r="29" spans="3:6" x14ac:dyDescent="0.25">
      <c r="C29">
        <v>13</v>
      </c>
      <c r="D29">
        <v>-76.657142857142802</v>
      </c>
      <c r="E29">
        <v>-60</v>
      </c>
      <c r="F29">
        <f t="shared" si="0"/>
        <v>5.5</v>
      </c>
    </row>
    <row r="30" spans="3:6" x14ac:dyDescent="0.25">
      <c r="C30">
        <v>13.5</v>
      </c>
      <c r="D30">
        <v>-75.858800000000002</v>
      </c>
      <c r="E30">
        <v>-61.958300000000001</v>
      </c>
      <c r="F30">
        <f t="shared" si="0"/>
        <v>6</v>
      </c>
    </row>
    <row r="31" spans="3:6" x14ac:dyDescent="0.25">
      <c r="C31">
        <v>14</v>
      </c>
      <c r="D31">
        <v>-75</v>
      </c>
      <c r="E31">
        <v>-58</v>
      </c>
      <c r="F31">
        <f t="shared" si="0"/>
        <v>6.5</v>
      </c>
    </row>
    <row r="32" spans="3:6" x14ac:dyDescent="0.25">
      <c r="C32">
        <v>14.5</v>
      </c>
      <c r="D32">
        <v>-84.0364</v>
      </c>
      <c r="E32">
        <v>-53</v>
      </c>
      <c r="F32">
        <f t="shared" si="0"/>
        <v>7</v>
      </c>
    </row>
  </sheetData>
  <sortState ref="F2:F32">
    <sortCondition descending="1" ref="F2"/>
  </sortState>
  <mergeCells count="1">
    <mergeCell ref="G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moc4stat</vt:lpstr>
      <vt:lpstr>Arkusz1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Comarch</cp:lastModifiedBy>
  <dcterms:created xsi:type="dcterms:W3CDTF">2015-12-17T01:04:43Z</dcterms:created>
  <dcterms:modified xsi:type="dcterms:W3CDTF">2015-12-21T17:08:18Z</dcterms:modified>
</cp:coreProperties>
</file>