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5300" windowHeight="735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4" i="1" l="1"/>
  <c r="H24" i="1"/>
  <c r="H23" i="1"/>
  <c r="I23" i="1"/>
  <c r="G22" i="1"/>
  <c r="G23" i="1" s="1"/>
  <c r="G24" i="1"/>
  <c r="G29" i="1" s="1"/>
  <c r="F24" i="1"/>
  <c r="F29" i="1" s="1"/>
  <c r="F23" i="1"/>
  <c r="F28" i="1" l="1"/>
  <c r="F31" i="1" s="1"/>
  <c r="G28" i="1"/>
  <c r="G31" i="1" s="1"/>
  <c r="F25" i="1"/>
  <c r="F27" i="1" s="1"/>
  <c r="G25" i="1"/>
  <c r="G27" i="1" s="1"/>
  <c r="G10" i="1"/>
  <c r="F10" i="1"/>
  <c r="F11" i="1" s="1"/>
  <c r="D11" i="1"/>
  <c r="E11" i="1"/>
  <c r="G11" i="1"/>
  <c r="F26" i="1" l="1"/>
  <c r="G26" i="1"/>
  <c r="I9" i="1"/>
  <c r="I14" i="1" s="1"/>
  <c r="H9" i="1"/>
  <c r="H14" i="1" s="1"/>
  <c r="H15" i="1" l="1"/>
  <c r="H11" i="1"/>
  <c r="H13" i="1" s="1"/>
  <c r="I15" i="1"/>
  <c r="I11" i="1"/>
  <c r="I13" i="1" s="1"/>
  <c r="I17" i="1"/>
  <c r="H17" i="1"/>
  <c r="E17" i="1"/>
  <c r="F17" i="1"/>
  <c r="G15" i="1"/>
  <c r="F15" i="1"/>
  <c r="F12" i="1"/>
  <c r="G9" i="1"/>
  <c r="G14" i="1" s="1"/>
  <c r="G17" i="1" s="1"/>
  <c r="F9" i="1"/>
  <c r="F14" i="1" s="1"/>
  <c r="D15" i="1"/>
  <c r="E15" i="1"/>
  <c r="E12" i="1"/>
  <c r="E9" i="1"/>
  <c r="E14" i="1" s="1"/>
  <c r="D9" i="1"/>
  <c r="D14" i="1" s="1"/>
  <c r="D17" i="1" s="1"/>
  <c r="B10" i="1"/>
  <c r="C10" i="1"/>
  <c r="C9" i="1"/>
  <c r="I12" i="1" l="1"/>
  <c r="C14" i="1"/>
  <c r="H12" i="1"/>
  <c r="C15" i="1"/>
  <c r="C11" i="1"/>
  <c r="B15" i="1"/>
  <c r="B11" i="1"/>
  <c r="C17" i="1"/>
  <c r="D13" i="1"/>
  <c r="E13" i="1"/>
  <c r="D12" i="1"/>
  <c r="G12" i="1"/>
  <c r="F13" i="1"/>
  <c r="C13" i="1"/>
  <c r="B9" i="1"/>
  <c r="B14" i="1" s="1"/>
  <c r="G13" i="1" l="1"/>
  <c r="C12" i="1"/>
  <c r="B12" i="1"/>
  <c r="B13" i="1"/>
  <c r="B17" i="1"/>
</calcChain>
</file>

<file path=xl/sharedStrings.xml><?xml version="1.0" encoding="utf-8"?>
<sst xmlns="http://schemas.openxmlformats.org/spreadsheetml/2006/main" count="51" uniqueCount="32">
  <si>
    <t>Lmat</t>
  </si>
  <si>
    <t>log10(Linf)=0.044+0.9841*log10(Lmax)</t>
  </si>
  <si>
    <t>K=2.15*Linf^(-0.46)</t>
  </si>
  <si>
    <t>-t0</t>
  </si>
  <si>
    <t>log10(-t0) = -0.3922 - 0.2752*log10(Linf) - 1.038*log10(K)</t>
  </si>
  <si>
    <t>K = 3 / (tmax - t0).</t>
  </si>
  <si>
    <t>M_t=exp(0.55-1.61*ln(L_t)+1.44(Linf)+ln(K))</t>
  </si>
  <si>
    <t>Gislasson et al. 2010</t>
  </si>
  <si>
    <t xml:space="preserve">tm = t0 - ln(1 - Lm / Linf) / K. </t>
  </si>
  <si>
    <t>Lopt = Linf * (3 / (3 + M/K))</t>
  </si>
  <si>
    <t>Lmat=0.64*Linf^0.95</t>
  </si>
  <si>
    <t>Estimation of life-history parameters based on empirical correlations and formulas available in FishBase and Gislasson et al. 2010</t>
  </si>
  <si>
    <t>Empirical shift in Linf and K of pacific hake</t>
  </si>
  <si>
    <t>Empirical data for LH change in North Sea plaice</t>
  </si>
  <si>
    <t>Electronic Supplement for Audzijonyte et al. 201x "Human-induced life-history changes in marine ectotherms: trends and management implications"</t>
  </si>
  <si>
    <t>Formulae</t>
  </si>
  <si>
    <t>Fishbase</t>
  </si>
  <si>
    <t>L_inf</t>
  </si>
  <si>
    <t>Age_max</t>
  </si>
  <si>
    <t>Age_mat</t>
  </si>
  <si>
    <t>M_at_lenght t</t>
  </si>
  <si>
    <t>M at LoptF</t>
  </si>
  <si>
    <t>LoptF</t>
  </si>
  <si>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estimated from formulae</t>
    </r>
  </si>
  <si>
    <r>
      <t xml:space="preserve">VB </t>
    </r>
    <r>
      <rPr>
        <i/>
        <sz val="11"/>
        <color theme="1"/>
        <rFont val="Calibri"/>
        <family val="2"/>
        <scheme val="minor"/>
      </rPr>
      <t>k</t>
    </r>
  </si>
  <si>
    <r>
      <t xml:space="preserve">empirical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value used</t>
    </r>
  </si>
  <si>
    <t>Data on L inf from van Walraven et al. 2010 (for North Sea plaice) and Stewart et al. 2011 (for Pacific hake)</t>
  </si>
  <si>
    <t xml:space="preserve">THESE ESTIMATES ARE </t>
  </si>
  <si>
    <t>IN FIG 1</t>
  </si>
  <si>
    <t>16% smaller Linf</t>
  </si>
  <si>
    <t>K*(L/Linf)^(-1.5)</t>
  </si>
  <si>
    <t>ln of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</si>
</sst>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/>
    <xf numFmtId="2" fontId="0" fillId="0" borderId="0" xfId="0" applyNumberFormat="1" applyBorder="1"/>
    <xf numFmtId="0" fontId="3" fillId="0" borderId="0" xfId="0" applyFont="1" applyBorder="1"/>
    <xf numFmtId="0" fontId="1" fillId="0" borderId="0" xfId="0" applyFont="1" applyBorder="1"/>
    <xf numFmtId="0" fontId="0" fillId="0" borderId="0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2" fontId="0" fillId="0" borderId="4" xfId="0" applyNumberFormat="1" applyBorder="1"/>
    <xf numFmtId="0" fontId="3" fillId="0" borderId="3" xfId="0" applyFont="1" applyBorder="1"/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2" fillId="0" borderId="3" xfId="0" quotePrefix="1" applyFont="1" applyBorder="1"/>
    <xf numFmtId="0" fontId="0" fillId="0" borderId="3" xfId="0" applyFill="1" applyBorder="1"/>
    <xf numFmtId="0" fontId="0" fillId="0" borderId="8" xfId="0" applyBorder="1"/>
    <xf numFmtId="2" fontId="1" fillId="0" borderId="0" xfId="0" applyNumberFormat="1" applyFont="1" applyBorder="1"/>
    <xf numFmtId="0" fontId="2" fillId="0" borderId="0" xfId="0" quotePrefix="1" applyFont="1" applyBorder="1"/>
    <xf numFmtId="168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7" workbookViewId="0">
      <selection activeCell="L27" sqref="L27"/>
    </sheetView>
  </sheetViews>
  <sheetFormatPr defaultRowHeight="14.4" x14ac:dyDescent="0.3"/>
  <cols>
    <col min="2" max="9" width="10.77734375" customWidth="1"/>
  </cols>
  <sheetData>
    <row r="1" spans="1:16" s="6" customFormat="1" ht="18" x14ac:dyDescent="0.35">
      <c r="A1" s="6" t="s">
        <v>14</v>
      </c>
    </row>
    <row r="3" spans="1:16" x14ac:dyDescent="0.3">
      <c r="A3" t="s">
        <v>11</v>
      </c>
    </row>
    <row r="4" spans="1:16" x14ac:dyDescent="0.3">
      <c r="A4" t="s">
        <v>26</v>
      </c>
    </row>
    <row r="6" spans="1:16" x14ac:dyDescent="0.3">
      <c r="A6" s="5"/>
      <c r="B6" s="3" t="s">
        <v>12</v>
      </c>
      <c r="C6" s="3"/>
      <c r="D6" s="3"/>
      <c r="E6" s="3"/>
      <c r="F6" s="3" t="s">
        <v>13</v>
      </c>
      <c r="G6" s="5"/>
      <c r="H6" s="5"/>
      <c r="I6" s="5"/>
      <c r="J6" s="5"/>
      <c r="K6" s="7" t="s">
        <v>15</v>
      </c>
    </row>
    <row r="7" spans="1:16" x14ac:dyDescent="0.3">
      <c r="A7" s="4"/>
      <c r="B7" s="5" t="s">
        <v>23</v>
      </c>
      <c r="C7" s="5"/>
      <c r="D7" s="5" t="s">
        <v>25</v>
      </c>
      <c r="E7" s="5"/>
      <c r="F7" s="5" t="s">
        <v>23</v>
      </c>
      <c r="G7" s="5"/>
      <c r="H7" s="5" t="s">
        <v>25</v>
      </c>
      <c r="I7" s="5"/>
      <c r="J7" s="5"/>
    </row>
    <row r="8" spans="1:16" x14ac:dyDescent="0.3">
      <c r="A8" s="5" t="s">
        <v>17</v>
      </c>
      <c r="B8" s="4">
        <v>80</v>
      </c>
      <c r="C8" s="4">
        <v>50</v>
      </c>
      <c r="D8" s="4">
        <v>80</v>
      </c>
      <c r="E8" s="4">
        <v>50</v>
      </c>
      <c r="F8" s="4">
        <v>90</v>
      </c>
      <c r="G8" s="4">
        <v>48</v>
      </c>
      <c r="H8" s="4">
        <v>90</v>
      </c>
      <c r="I8" s="4">
        <v>48</v>
      </c>
      <c r="J8" s="4"/>
      <c r="K8" t="s">
        <v>1</v>
      </c>
      <c r="P8" t="s">
        <v>16</v>
      </c>
    </row>
    <row r="9" spans="1:16" x14ac:dyDescent="0.3">
      <c r="A9" s="5" t="s">
        <v>0</v>
      </c>
      <c r="B9" s="2">
        <f t="shared" ref="B9:G9" si="0">0.64*B8^0.95</f>
        <v>41.125904399123165</v>
      </c>
      <c r="C9" s="2">
        <f t="shared" si="0"/>
        <v>26.31488510166044</v>
      </c>
      <c r="D9" s="2">
        <f t="shared" si="0"/>
        <v>41.125904399123165</v>
      </c>
      <c r="E9" s="2">
        <f t="shared" si="0"/>
        <v>26.31488510166044</v>
      </c>
      <c r="F9" s="2">
        <f t="shared" si="0"/>
        <v>45.994971908848051</v>
      </c>
      <c r="G9" s="2">
        <f t="shared" si="0"/>
        <v>25.313905208457228</v>
      </c>
      <c r="H9" s="2">
        <f t="shared" ref="H9" si="1">0.64*H8^0.95</f>
        <v>45.994971908848051</v>
      </c>
      <c r="I9" s="2">
        <f t="shared" ref="I9" si="2">0.64*I8^0.95</f>
        <v>25.313905208457228</v>
      </c>
      <c r="J9" s="2"/>
      <c r="K9" t="s">
        <v>10</v>
      </c>
      <c r="P9" t="s">
        <v>16</v>
      </c>
    </row>
    <row r="10" spans="1:16" x14ac:dyDescent="0.3">
      <c r="A10" s="5" t="s">
        <v>24</v>
      </c>
      <c r="B10" s="2">
        <f t="shared" ref="B10:C10" si="3">2.15*B8^(-0.46)</f>
        <v>0.28642905219542708</v>
      </c>
      <c r="C10" s="2">
        <f t="shared" si="3"/>
        <v>0.35555947634985319</v>
      </c>
      <c r="D10" s="21">
        <v>0.1</v>
      </c>
      <c r="E10" s="21">
        <v>0.45</v>
      </c>
      <c r="F10" s="2">
        <f t="shared" ref="F10:G10" si="4">2.15*F8^(-0.46)</f>
        <v>0.27132318441793568</v>
      </c>
      <c r="G10" s="2">
        <f t="shared" si="4"/>
        <v>0.36229929648764692</v>
      </c>
      <c r="H10" s="21">
        <v>0.09</v>
      </c>
      <c r="I10" s="21">
        <v>0.23</v>
      </c>
      <c r="J10" s="2"/>
      <c r="K10" t="s">
        <v>2</v>
      </c>
      <c r="P10" t="s">
        <v>16</v>
      </c>
    </row>
    <row r="11" spans="1:16" ht="15.6" x14ac:dyDescent="0.3">
      <c r="A11" s="22" t="s">
        <v>3</v>
      </c>
      <c r="B11" s="2">
        <f t="shared" ref="B11:G11" si="5">10^(-0.3922-0.2752*LOG10(B8)-1.038*LOG10(B10))</f>
        <v>0.44430982939715619</v>
      </c>
      <c r="C11" s="2">
        <f t="shared" si="5"/>
        <v>0.40401410830846091</v>
      </c>
      <c r="D11" s="2">
        <f t="shared" si="5"/>
        <v>1.3245538995888342</v>
      </c>
      <c r="E11" s="2">
        <f t="shared" si="5"/>
        <v>0.31637988620435459</v>
      </c>
      <c r="F11" s="2">
        <f t="shared" si="5"/>
        <v>0.45502268983799288</v>
      </c>
      <c r="G11" s="2">
        <f t="shared" si="5"/>
        <v>0.40069170888686734</v>
      </c>
      <c r="H11" s="2">
        <f t="shared" ref="H11" si="6">10^(-0.3922-0.2752*LOG10(H8)-1.038*LOG10(H10))</f>
        <v>1.4305028803510733</v>
      </c>
      <c r="I11" s="2">
        <f t="shared" ref="I11" si="7">10^(-0.3922-0.2752*LOG10(I8)-1.038*LOG10(I10))</f>
        <v>0.6421683805033247</v>
      </c>
      <c r="J11" s="2"/>
      <c r="K11" t="s">
        <v>4</v>
      </c>
      <c r="P11" t="s">
        <v>16</v>
      </c>
    </row>
    <row r="12" spans="1:16" x14ac:dyDescent="0.3">
      <c r="A12" s="5" t="s">
        <v>18</v>
      </c>
      <c r="B12" s="2">
        <f t="shared" ref="B12:I12" si="8">3/B10-B11</f>
        <v>10.029488051807773</v>
      </c>
      <c r="C12" s="2">
        <f t="shared" si="8"/>
        <v>8.0333928504309711</v>
      </c>
      <c r="D12" s="2">
        <f t="shared" si="8"/>
        <v>28.675446100411165</v>
      </c>
      <c r="E12" s="2">
        <f t="shared" si="8"/>
        <v>6.3502867804623113</v>
      </c>
      <c r="F12" s="2">
        <f t="shared" si="8"/>
        <v>10.6019019383903</v>
      </c>
      <c r="G12" s="2">
        <f t="shared" si="8"/>
        <v>7.8797549524339026</v>
      </c>
      <c r="H12" s="2">
        <f t="shared" si="8"/>
        <v>31.902830452982261</v>
      </c>
      <c r="I12" s="2">
        <f t="shared" si="8"/>
        <v>12.40130988036624</v>
      </c>
      <c r="J12" s="2"/>
      <c r="K12" t="s">
        <v>5</v>
      </c>
      <c r="P12" t="s">
        <v>16</v>
      </c>
    </row>
    <row r="13" spans="1:16" x14ac:dyDescent="0.3">
      <c r="A13" s="5" t="s">
        <v>19</v>
      </c>
      <c r="B13" s="2">
        <f t="shared" ref="B13:I13" si="9">(-B11)-LN(1-B9/B8)/B10</f>
        <v>2.0753316776341255</v>
      </c>
      <c r="C13" s="2">
        <f t="shared" si="9"/>
        <v>1.6973958319725009</v>
      </c>
      <c r="D13" s="2">
        <f t="shared" si="9"/>
        <v>5.8924313877234402</v>
      </c>
      <c r="E13" s="2">
        <f t="shared" si="9"/>
        <v>1.3440117092682566</v>
      </c>
      <c r="F13" s="2">
        <f t="shared" si="9"/>
        <v>2.1820750932980997</v>
      </c>
      <c r="G13" s="2">
        <f t="shared" si="9"/>
        <v>1.6678986682667849</v>
      </c>
      <c r="H13" s="2">
        <f t="shared" si="9"/>
        <v>6.519561210115187</v>
      </c>
      <c r="I13" s="2">
        <f t="shared" si="9"/>
        <v>2.6163048297744336</v>
      </c>
      <c r="J13" s="2"/>
      <c r="K13" t="s">
        <v>8</v>
      </c>
      <c r="P13" t="s">
        <v>16</v>
      </c>
    </row>
    <row r="14" spans="1:16" x14ac:dyDescent="0.3">
      <c r="A14" s="5" t="s">
        <v>20</v>
      </c>
      <c r="B14" s="2">
        <f t="shared" ref="B14:I14" si="10">EXP(0.55-1.61*LN(B9)+1.44*LN(B8)+LN(B10))</f>
        <v>0.68802262364673439</v>
      </c>
      <c r="C14" s="2">
        <f t="shared" si="10"/>
        <v>0.89077218920158774</v>
      </c>
      <c r="D14" s="2">
        <f t="shared" si="10"/>
        <v>0.24020699659240746</v>
      </c>
      <c r="E14" s="2">
        <f t="shared" si="10"/>
        <v>1.1273711201731551</v>
      </c>
      <c r="F14" s="2">
        <f t="shared" si="10"/>
        <v>0.64490301587587251</v>
      </c>
      <c r="G14" s="2">
        <f t="shared" si="10"/>
        <v>0.91097950600977484</v>
      </c>
      <c r="H14" s="2">
        <f t="shared" si="10"/>
        <v>0.21391932117169901</v>
      </c>
      <c r="I14" s="2">
        <f t="shared" si="10"/>
        <v>0.57832098602872173</v>
      </c>
      <c r="J14" s="2"/>
      <c r="K14" t="s">
        <v>6</v>
      </c>
      <c r="P14" t="s">
        <v>7</v>
      </c>
    </row>
    <row r="15" spans="1:16" x14ac:dyDescent="0.3">
      <c r="A15" s="3" t="s">
        <v>21</v>
      </c>
      <c r="B15" s="2">
        <f t="shared" ref="B15:I15" si="11">EXP(0.55-1.61*LN(B16)+1.44*LN(B8)+LN(B10))</f>
        <v>0.41854859531191518</v>
      </c>
      <c r="C15" s="2">
        <f t="shared" si="11"/>
        <v>0.5378287363317682</v>
      </c>
      <c r="D15" s="2">
        <f t="shared" si="11"/>
        <v>0.14612644635864125</v>
      </c>
      <c r="E15" s="2">
        <f t="shared" si="11"/>
        <v>0.68068198838035443</v>
      </c>
      <c r="F15" s="2">
        <f t="shared" si="11"/>
        <v>0.42037276479108349</v>
      </c>
      <c r="G15" s="2">
        <f t="shared" si="11"/>
        <v>0.22703526699688592</v>
      </c>
      <c r="H15" s="2">
        <f t="shared" si="11"/>
        <v>0.26785336211593519</v>
      </c>
      <c r="I15" s="2">
        <f t="shared" si="11"/>
        <v>0.43995875335995943</v>
      </c>
      <c r="J15" s="3"/>
    </row>
    <row r="16" spans="1:16" x14ac:dyDescent="0.3">
      <c r="A16" s="3"/>
      <c r="B16" s="3">
        <v>56</v>
      </c>
      <c r="C16" s="3">
        <v>36</v>
      </c>
      <c r="D16" s="3">
        <v>56</v>
      </c>
      <c r="E16" s="3">
        <v>36</v>
      </c>
      <c r="F16" s="3">
        <v>60</v>
      </c>
      <c r="G16" s="3">
        <v>60</v>
      </c>
      <c r="H16" s="3">
        <v>40</v>
      </c>
      <c r="I16" s="3">
        <v>30</v>
      </c>
      <c r="J16" s="3"/>
    </row>
    <row r="17" spans="1:16" x14ac:dyDescent="0.3">
      <c r="A17" s="1" t="s">
        <v>22</v>
      </c>
      <c r="B17" s="2">
        <f t="shared" ref="B17:I17" si="12">B8*(3/(3+B14/B10))</f>
        <v>44.427414216014469</v>
      </c>
      <c r="C17" s="2">
        <f t="shared" si="12"/>
        <v>27.246624234193099</v>
      </c>
      <c r="D17" s="2">
        <f t="shared" si="12"/>
        <v>44.427414216014469</v>
      </c>
      <c r="E17" s="2">
        <f t="shared" si="12"/>
        <v>27.246624234193099</v>
      </c>
      <c r="F17" s="2">
        <f t="shared" si="12"/>
        <v>50.214981995682983</v>
      </c>
      <c r="G17" s="2">
        <f t="shared" si="12"/>
        <v>26.11326341268154</v>
      </c>
      <c r="H17" s="2">
        <f t="shared" si="12"/>
        <v>50.214981995682983</v>
      </c>
      <c r="I17" s="2">
        <f t="shared" si="12"/>
        <v>26.11326341268154</v>
      </c>
      <c r="J17" s="5"/>
      <c r="K17" t="s">
        <v>9</v>
      </c>
      <c r="P17" t="s">
        <v>16</v>
      </c>
    </row>
    <row r="18" spans="1:16" x14ac:dyDescent="0.3">
      <c r="A18" s="5"/>
      <c r="B18" s="2"/>
      <c r="C18" s="2"/>
      <c r="D18" s="2" t="s">
        <v>27</v>
      </c>
      <c r="E18" s="2"/>
      <c r="F18" s="2"/>
      <c r="G18" s="2"/>
      <c r="H18" s="2" t="s">
        <v>27</v>
      </c>
      <c r="I18" s="2"/>
      <c r="J18" s="5"/>
    </row>
    <row r="19" spans="1:16" x14ac:dyDescent="0.3">
      <c r="A19" s="5"/>
      <c r="B19" s="2"/>
      <c r="C19" s="2"/>
      <c r="D19" s="5" t="s">
        <v>28</v>
      </c>
      <c r="E19" s="5"/>
      <c r="F19" s="5"/>
      <c r="G19" s="5"/>
      <c r="H19" s="5" t="s">
        <v>28</v>
      </c>
      <c r="I19" s="5"/>
      <c r="J19" s="5"/>
    </row>
    <row r="20" spans="1:16" ht="15" thickBot="1" x14ac:dyDescent="0.35">
      <c r="A20" s="5"/>
      <c r="B20" s="2"/>
      <c r="C20" s="2"/>
      <c r="D20" s="5"/>
      <c r="E20" s="5"/>
      <c r="F20" s="5"/>
      <c r="G20" s="5"/>
      <c r="H20" s="5"/>
      <c r="I20" s="5"/>
      <c r="J20" s="5"/>
      <c r="K20" s="5"/>
      <c r="L20" s="5"/>
      <c r="N20" s="5"/>
      <c r="O20" s="5"/>
      <c r="P20" s="5"/>
    </row>
    <row r="21" spans="1:16" x14ac:dyDescent="0.3">
      <c r="A21" s="8"/>
      <c r="B21" s="14"/>
      <c r="C21" s="14"/>
      <c r="D21" s="15"/>
      <c r="E21" s="15"/>
      <c r="F21" s="15"/>
      <c r="G21" s="15" t="s">
        <v>29</v>
      </c>
      <c r="H21" s="15"/>
      <c r="I21" s="15"/>
      <c r="J21" s="15"/>
      <c r="K21" s="9"/>
      <c r="L21" s="5"/>
      <c r="N21" s="5"/>
      <c r="O21" s="5"/>
      <c r="P21" s="5"/>
    </row>
    <row r="22" spans="1:16" x14ac:dyDescent="0.3">
      <c r="A22" s="16" t="s">
        <v>17</v>
      </c>
      <c r="B22" s="5"/>
      <c r="C22" s="5"/>
      <c r="D22" s="5"/>
      <c r="E22" s="5"/>
      <c r="F22" s="4">
        <v>90</v>
      </c>
      <c r="G22" s="4">
        <f>F22*0.84</f>
        <v>75.599999999999994</v>
      </c>
      <c r="H22" s="5"/>
      <c r="I22" s="5"/>
      <c r="J22" s="5"/>
      <c r="K22" s="17"/>
      <c r="L22" s="5"/>
      <c r="N22" s="5"/>
      <c r="O22" s="5"/>
      <c r="P22" s="5"/>
    </row>
    <row r="23" spans="1:16" x14ac:dyDescent="0.3">
      <c r="A23" s="16" t="s">
        <v>0</v>
      </c>
      <c r="B23" s="5"/>
      <c r="C23" s="5"/>
      <c r="D23" s="5"/>
      <c r="E23" s="5"/>
      <c r="F23" s="2">
        <f t="shared" ref="F23:G23" si="13">0.64*F22^0.95</f>
        <v>45.994971908848051</v>
      </c>
      <c r="G23" s="2">
        <f t="shared" si="13"/>
        <v>38.974062719188005</v>
      </c>
      <c r="H23" s="23">
        <f>((F23/F22)^(-1.5))*F24</f>
        <v>0.74265162010138919</v>
      </c>
      <c r="I23" s="23">
        <f>((G23/G22)^(-1.5))*G24</f>
        <v>0.79421412683168113</v>
      </c>
      <c r="J23" s="3" t="s">
        <v>30</v>
      </c>
      <c r="K23" s="17"/>
      <c r="L23" s="5"/>
      <c r="N23" s="5"/>
      <c r="O23" s="5"/>
      <c r="P23" s="5"/>
    </row>
    <row r="24" spans="1:16" x14ac:dyDescent="0.3">
      <c r="A24" s="16" t="s">
        <v>24</v>
      </c>
      <c r="B24" s="4"/>
      <c r="C24" s="5"/>
      <c r="D24" s="5"/>
      <c r="E24" s="5"/>
      <c r="F24" s="2">
        <f t="shared" ref="F24:G24" si="14">2.15*F22^(-0.46)</f>
        <v>0.27132318441793568</v>
      </c>
      <c r="G24" s="2">
        <f t="shared" si="14"/>
        <v>0.29398043892497433</v>
      </c>
      <c r="H24" s="23">
        <f>LN(H23)</f>
        <v>-0.29752822699495179</v>
      </c>
      <c r="I24" s="23">
        <f>LN(I23)</f>
        <v>-0.2304021729442127</v>
      </c>
      <c r="J24" s="3" t="s">
        <v>31</v>
      </c>
      <c r="K24" s="17"/>
    </row>
    <row r="25" spans="1:16" ht="15.6" x14ac:dyDescent="0.3">
      <c r="A25" s="18" t="s">
        <v>3</v>
      </c>
      <c r="B25" s="5"/>
      <c r="C25" s="5"/>
      <c r="D25" s="5"/>
      <c r="E25" s="5"/>
      <c r="F25" s="2">
        <f t="shared" ref="F25:G25" si="15">10^(-0.3922-0.2752*LOG10(F22)-1.038*LOG10(F24))</f>
        <v>0.45502268983799288</v>
      </c>
      <c r="G25" s="2">
        <f t="shared" si="15"/>
        <v>0.43925454857350493</v>
      </c>
      <c r="H25" s="5"/>
      <c r="I25" s="5"/>
      <c r="J25" s="5"/>
      <c r="K25" s="17"/>
    </row>
    <row r="26" spans="1:16" x14ac:dyDescent="0.3">
      <c r="A26" s="16" t="s">
        <v>18</v>
      </c>
      <c r="B26" s="2"/>
      <c r="C26" s="2"/>
      <c r="D26" s="2"/>
      <c r="E26" s="2"/>
      <c r="F26" s="2">
        <f t="shared" ref="F26" si="16">3/F24-F25</f>
        <v>10.6019019383903</v>
      </c>
      <c r="G26" s="2">
        <f t="shared" ref="G26" si="17">3/G24-G25</f>
        <v>9.7655060503642321</v>
      </c>
      <c r="H26" s="2"/>
      <c r="I26" s="2"/>
      <c r="J26" s="2"/>
      <c r="K26" s="10"/>
    </row>
    <row r="27" spans="1:16" x14ac:dyDescent="0.3">
      <c r="A27" s="16" t="s">
        <v>19</v>
      </c>
      <c r="B27" s="5"/>
      <c r="C27" s="5"/>
      <c r="D27" s="5"/>
      <c r="E27" s="5"/>
      <c r="F27" s="2">
        <f t="shared" ref="F27:G27" si="18">(-F25)-LN(1-F23/F22)/F24</f>
        <v>2.1820750932980997</v>
      </c>
      <c r="G27" s="2">
        <f t="shared" si="18"/>
        <v>2.0258741774764832</v>
      </c>
      <c r="H27" s="5"/>
      <c r="I27" s="5"/>
      <c r="J27" s="5"/>
      <c r="K27" s="17"/>
    </row>
    <row r="28" spans="1:16" x14ac:dyDescent="0.3">
      <c r="A28" s="16" t="s">
        <v>20</v>
      </c>
      <c r="B28" s="5"/>
      <c r="C28" s="5"/>
      <c r="D28" s="5"/>
      <c r="E28" s="5"/>
      <c r="F28" s="2">
        <f t="shared" ref="F28:G28" si="19">EXP(0.55-1.61*LN(F23)+1.44*LN(F22)+LN(F24))</f>
        <v>0.64490301587587251</v>
      </c>
      <c r="G28" s="2">
        <f t="shared" si="19"/>
        <v>0.70974597813491691</v>
      </c>
      <c r="H28" s="5"/>
      <c r="I28" s="5"/>
      <c r="J28" s="5"/>
      <c r="K28" s="17"/>
    </row>
    <row r="29" spans="1:16" x14ac:dyDescent="0.3">
      <c r="A29" s="11" t="s">
        <v>21</v>
      </c>
      <c r="B29" s="5"/>
      <c r="C29" s="5"/>
      <c r="D29" s="5"/>
      <c r="E29" s="5"/>
      <c r="F29" s="2">
        <f t="shared" ref="F29" si="20">EXP(0.55-1.61*LN(F30)+1.44*LN(F22)+LN(F24))</f>
        <v>0.42037276479108349</v>
      </c>
      <c r="G29" s="2">
        <f t="shared" ref="G29" si="21">EXP(0.55-1.61*LN(G30)+1.44*LN(G22)+LN(G24))</f>
        <v>0.35434660116538591</v>
      </c>
      <c r="H29" s="5"/>
      <c r="I29" s="5"/>
      <c r="J29" s="5"/>
      <c r="K29" s="17"/>
    </row>
    <row r="30" spans="1:16" x14ac:dyDescent="0.3">
      <c r="A30" s="11"/>
      <c r="B30" s="5"/>
      <c r="C30" s="5"/>
      <c r="D30" s="5"/>
      <c r="E30" s="5"/>
      <c r="F30" s="3">
        <v>60</v>
      </c>
      <c r="G30" s="3">
        <v>60</v>
      </c>
      <c r="H30" s="5"/>
      <c r="I30" s="5"/>
      <c r="J30" s="5"/>
      <c r="K30" s="17"/>
    </row>
    <row r="31" spans="1:16" x14ac:dyDescent="0.3">
      <c r="A31" s="19" t="s">
        <v>22</v>
      </c>
      <c r="B31" s="5"/>
      <c r="C31" s="5"/>
      <c r="D31" s="5"/>
      <c r="E31" s="5"/>
      <c r="F31" s="2">
        <f t="shared" ref="F31:G31" si="22">F22*(3/(3+F28/F24))</f>
        <v>50.214981995682983</v>
      </c>
      <c r="G31" s="2">
        <f t="shared" si="22"/>
        <v>41.889360907389118</v>
      </c>
      <c r="H31" s="5"/>
      <c r="I31" s="5"/>
      <c r="J31" s="5"/>
      <c r="K31" s="17"/>
    </row>
    <row r="32" spans="1:16" ht="15" thickBot="1" x14ac:dyDescent="0.35">
      <c r="A32" s="12"/>
      <c r="B32" s="20"/>
      <c r="C32" s="20"/>
      <c r="D32" s="20"/>
      <c r="E32" s="20"/>
      <c r="F32" s="20"/>
      <c r="G32" s="20"/>
      <c r="H32" s="20"/>
      <c r="I32" s="20"/>
      <c r="J32" s="20"/>
      <c r="K3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Helsinki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Audzijonyte, Asta</dc:creator>
  <cp:lastModifiedBy>Audzijonyte, Asta</cp:lastModifiedBy>
  <dcterms:created xsi:type="dcterms:W3CDTF">2014-11-21T02:19:58Z</dcterms:created>
  <dcterms:modified xsi:type="dcterms:W3CDTF">2015-06-11T04:10:22Z</dcterms:modified>
</cp:coreProperties>
</file>