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6DD8F1DA-FBA0-6345-95E6-0D8EB0C32AD1}" xr6:coauthVersionLast="47" xr6:coauthVersionMax="47" xr10:uidLastSave="{00000000-0000-0000-0000-000000000000}"/>
  <bookViews>
    <workbookView xWindow="0" yWindow="500" windowWidth="28800" windowHeight="16680" tabRatio="926" firstSheet="10" activeTab="22"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9" l="1"/>
  <c r="G2" i="20" a="1"/>
  <c r="G2" i="20" s="1"/>
  <c r="X5" i="9" l="1"/>
  <c r="X6" i="9"/>
  <c r="D7" i="9" s="1"/>
  <c r="X7" i="9"/>
  <c r="D8" i="9" s="1"/>
  <c r="X8" i="9"/>
  <c r="D9" i="9" s="1"/>
  <c r="G10" i="9"/>
  <c r="I7" i="20" a="1"/>
  <c r="I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<sst xmlns="http://schemas.openxmlformats.org/spreadsheetml/2006/main" count="3151" uniqueCount="857">
  <si>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</si>
  <si>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</si>
  <si>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</si>
  <si>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</si>
  <si>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</si>
  <si>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</si>
  <si>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</si>
  <si>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</si>
  <si>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</si>
  <si>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</si>
  <si>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</si>
  <si>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</si>
  <si>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</si>
  <si>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</si>
  <si>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</si>
  <si>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</si>
  <si>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</si>
  <si>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</si>
  <si>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</si>
  <si>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</si>
  <si>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</si>
  <si>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</si>
  <si>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</si>
  <si>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</si>
  <si>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</si>
  <si>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</si>
  <si>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</si>
  <si>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</si>
  <si>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</si>
  <si>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</si>
  <si>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</si>
  <si>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</si>
  <si>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</si>
  <si>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</si>
  <si>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</si>
  <si>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</si>
  <si>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</si>
  <si>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</si>
  <si>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</si>
  <si>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</si>
  <si>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</si>
  <si>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</si>
  <si>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</si>
  <si>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</si>
  <si>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</si>
  <si>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</si>
  <si>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</si>
  <si>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</si>
  <si>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</si>
  <si>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</si>
  <si>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</si>
  <si>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</si>
  <si>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</si>
  <si>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</si>
  <si>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</si>
  <si>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</si>
  <si>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</si>
  <si>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</si>
  <si>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</si>
  <si>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</si>
  <si>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</si>
  <si>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</si>
  <si>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</si>
  <si>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</si>
  <si>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</si>
  <si>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</si>
  <si>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</si>
  <si>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</si>
  <si>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</si>
  <si>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</si>
  <si>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</si>
  <si>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</si>
  <si>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</si>
  <si>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</si>
  <si>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</si>
  <si>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</si>
  <si>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</si>
  <si>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</si>
  <si>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</si>
  <si>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</si>
  <si>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</si>
  <si>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</si>
  <si>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</si>
  <si>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</si>
  <si>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</si>
  <si>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</si>
  <si>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</si>
  <si>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</si>
  <si>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</si>
  <si>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</si>
  <si>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</si>
  <si>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</si>
  <si>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</si>
  <si>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</si>
  <si>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</si>
  <si>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</si>
  <si>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</si>
  <si>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</si>
  <si>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</si>
  <si>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</si>
  <si>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</si>
  <si>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</si>
  <si>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</si>
  <si>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</si>
  <si>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</si>
  <si>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</si>
  <si>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</si>
  <si>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</si>
  <si>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</si>
  <si>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</si>
  <si>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</si>
  <si>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</si>
  <si>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</si>
  <si>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</si>
  <si>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</si>
  <si>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</si>
  <si>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</si>
  <si>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</si>
  <si>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</si>
  <si>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</si>
  <si>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</si>
  <si>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</si>
  <si>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</si>
  <si>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</si>
  <si>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</si>
  <si>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</si>
  <si>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</si>
  <si>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</si>
  <si>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</si>
  <si>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</si>
  <si>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</si>
  <si>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</si>
  <si>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</si>
  <si>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</si>
  <si>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</si>
  <si>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</si>
  <si>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</si>
  <si>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</si>
  <si>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</si>
  <si>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</si>
  <si>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</si>
  <si>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</si>
  <si>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</si>
  <si>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</si>
  <si>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</si>
  <si>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</si>
  <si>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</si>
  <si>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</si>
  <si>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</si>
  <si>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</si>
  <si>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</si>
  <si>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</si>
  <si>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</si>
  <si>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</si>
  <si>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</si>
  <si>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</si>
  <si>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</si>
  <si>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</si>
  <si>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</si>
  <si>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</si>
  <si>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</si>
  <si>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</si>
  <si>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</si>
  <si>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</si>
  <si>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</si>
  <si>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</si>
  <si>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</si>
  <si>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</si>
  <si>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</si>
  <si>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</si>
  <si>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</si>
  <si>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</si>
  <si>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</si>
  <si>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</si>
  <si>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</si>
  <si>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</si>
  <si>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</si>
  <si>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</si>
  <si>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</si>
  <si>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</si>
  <si>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</si>
  <si>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</si>
  <si>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</si>
  <si>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</si>
  <si>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</si>
  <si>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</si>
  <si>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</si>
  <si>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</si>
  <si>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</si>
  <si>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</si>
  <si>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</si>
  <si>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</si>
  <si>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</si>
  <si>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</si>
  <si>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</si>
  <si>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</si>
  <si>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</si>
  <si>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</si>
  <si>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</si>
  <si>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</si>
  <si>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</si>
  <si>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</si>
  <si>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</si>
  <si>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</si>
  <si>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</si>
  <si>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</si>
  <si>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</si>
  <si>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</si>
  <si>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</si>
  <si>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</si>
  <si>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</si>
  <si>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</si>
  <si>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</si>
  <si>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</si>
  <si>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</si>
  <si>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</si>
  <si>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</si>
  <si>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</si>
  <si>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</si>
  <si>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</si>
  <si>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</si>
  <si>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</si>
  <si>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</si>
  <si>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</si>
  <si>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</si>
  <si>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</si>
  <si>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</si>
  <si>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</si>
  <si>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</si>
  <si>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</si>
  <si>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</si>
  <si>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</si>
  <si>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</si>
  <si>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</si>
  <si>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</si>
  <si>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</si>
  <si>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</si>
  <si>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</si>
  <si>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</si>
  <si>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</si>
  <si>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</si>
  <si>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</si>
  <si>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</si>
  <si>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</si>
  <si>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</si>
  <si>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</si>
  <si>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</si>
  <si>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</si>
  <si>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</si>
  <si>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</si>
  <si>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</si>
  <si>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</si>
  <si>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</si>
  <si>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</si>
  <si>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</si>
  <si>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</si>
  <si>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</si>
  <si>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</si>
  <si>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</si>
  <si>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</si>
  <si>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</si>
  <si>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</si>
  <si>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</si>
  <si>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</si>
  <si>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</si>
  <si>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</si>
  <si>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</si>
  <si>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</si>
  <si>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</si>
  <si>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</si>
  <si>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</si>
  <si>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</si>
  <si>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</si>
  <si>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</si>
  <si>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</si>
  <si>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</si>
  <si>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</si>
  <si>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</si>
  <si>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</si>
  <si>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</si>
  <si>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</si>
  <si>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</si>
  <si>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</si>
  <si>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</si>
  <si>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</si>
  <si>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</si>
  <si>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</si>
  <si>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</si>
  <si>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</si>
  <si>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</si>
  <si>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</si>
  <si>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</si>
  <si>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</si>
  <si>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</si>
  <si>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</si>
  <si>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</si>
  <si>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</si>
  <si>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</si>
  <si>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</si>
  <si>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</si>
  <si>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</si>
  <si>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</si>
  <si>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</si>
  <si>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</si>
  <si>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</si>
  <si>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</si>
  <si>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</si>
  <si>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</si>
  <si>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</si>
  <si>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</si>
  <si>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</si>
  <si>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</si>
  <si>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</si>
  <si>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</si>
  <si>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</si>
  <si>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</si>
  <si>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</si>
  <si>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</si>
  <si>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</si>
  <si>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</si>
  <si>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</si>
  <si>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</si>
  <si>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</si>
  <si>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</si>
  <si>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</si>
  <si>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</si>
  <si>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</si>
  <si>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</si>
  <si>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</si>
  <si>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</si>
  <si>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</si>
  <si>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</si>
  <si>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</si>
  <si>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</si>
  <si>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</si>
  <si>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</si>
  <si>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</si>
  <si>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</si>
  <si>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</si>
  <si>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</si>
  <si>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</si>
  <si>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</si>
  <si>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</si>
  <si>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</si>
  <si>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</si>
  <si>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</si>
  <si>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</si>
  <si>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</si>
  <si>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</si>
  <si>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</si>
  <si>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</si>
  <si>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</si>
  <si>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</si>
  <si>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</si>
  <si>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</si>
  <si>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</si>
  <si>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</si>
  <si>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</si>
  <si>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</si>
  <si>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</si>
  <si>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</si>
  <si>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</si>
  <si>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</si>
  <si>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</si>
  <si>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</si>
  <si>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</si>
  <si>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</si>
  <si>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</si>
  <si>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</si>
  <si>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</si>
  <si>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</si>
  <si>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</si>
  <si>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</si>
  <si>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</si>
  <si>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</si>
  <si>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</si>
  <si>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</si>
  <si>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</si>
  <si>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</si>
  <si>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</si>
  <si>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</si>
  <si>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</si>
  <si>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</si>
  <si>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</si>
  <si>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</si>
  <si>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</si>
  <si>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</si>
  <si>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</si>
  <si>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</si>
  <si>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</si>
  <si>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</si>
  <si>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</si>
  <si>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</si>
  <si>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</si>
  <si>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</si>
  <si>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</si>
  <si>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</si>
  <si>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</si>
  <si>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</si>
  <si>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</si>
  <si>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</si>
  <si>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</si>
  <si>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</si>
  <si>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</si>
  <si>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</si>
  <si>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</si>
  <si>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</si>
  <si>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</si>
  <si>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</si>
  <si>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</si>
  <si>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</si>
  <si>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</si>
  <si>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</si>
  <si>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</si>
  <si>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</si>
  <si>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</si>
  <si>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</si>
  <si>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</si>
  <si>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</si>
  <si>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</si>
  <si>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</si>
  <si>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</si>
  <si>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</si>
  <si>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</si>
  <si>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</si>
  <si>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</si>
  <si>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</si>
  <si>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</si>
  <si>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</si>
  <si>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</si>
  <si>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</si>
  <si>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</si>
  <si>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</si>
  <si>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</si>
  <si>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</si>
  <si>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</si>
  <si>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</si>
  <si>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</si>
  <si>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</si>
  <si>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</si>
  <si>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</si>
  <si>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</si>
  <si>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</si>
  <si>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</si>
  <si>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</si>
  <si>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</si>
  <si>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</si>
  <si>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</si>
  <si>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</si>
  <si>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</si>
  <si>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</si>
  <si>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</si>
  <si>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</si>
  <si>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</si>
  <si>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</si>
  <si>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</si>
  <si>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</si>
  <si>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</si>
  <si>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</si>
  <si>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</si>
  <si>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</si>
  <si>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</si>
  <si>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</si>
  <si>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</si>
  <si>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</si>
  <si>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</si>
  <si>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</si>
  <si>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</si>
  <si>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</si>
  <si>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</si>
  <si>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</si>
  <si>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</si>
  <si>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</si>
  <si>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</si>
  <si>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</si>
  <si>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</si>
  <si>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</si>
  <si>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</si>
  <si>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</si>
  <si>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</si>
  <si>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</si>
  <si>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</si>
  <si>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</si>
  <si>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</si>
  <si>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</si>
  <si>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</si>
  <si>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</si>
  <si>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</si>
  <si>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</si>
  <si>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</si>
  <si>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</si>
  <si>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</si>
  <si>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</si>
  <si>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</si>
  <si>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</si>
  <si>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</si>
  <si>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</si>
  <si>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</si>
  <si>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</si>
  <si>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</si>
  <si>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</si>
  <si>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</si>
  <si>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</si>
  <si>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</si>
  <si>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</si>
  <si>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</si>
  <si>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</si>
  <si>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</si>
  <si>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</si>
  <si>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</si>
  <si>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</si>
  <si>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</si>
  <si>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</si>
  <si>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</si>
  <si>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</si>
  <si>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</si>
  <si>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</si>
  <si>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</si>
  <si>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</si>
  <si>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</si>
  <si>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</si>
  <si>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</si>
  <si>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</si>
  <si>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</si>
  <si>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</si>
  <si>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</si>
  <si>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</si>
  <si>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</si>
  <si>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</si>
  <si>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</si>
  <si>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</si>
  <si>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</si>
  <si>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</si>
  <si>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</si>
  <si>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</si>
  <si>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</si>
  <si>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</si>
  <si>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</si>
  <si>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</si>
  <si>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</si>
  <si>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</si>
  <si>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</si>
  <si>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</si>
  <si>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</si>
  <si>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</si>
  <si>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</si>
  <si>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</si>
  <si>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</si>
  <si>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</si>
  <si>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</si>
  <si>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</si>
  <si>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</si>
  <si>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</si>
  <si>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</si>
  <si>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</si>
  <si>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</si>
  <si>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</si>
  <si>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</si>
  <si>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</si>
  <si>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</si>
  <si>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</si>
  <si>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</si>
  <si>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</si>
  <si>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</si>
  <si>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</si>
  <si>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</si>
  <si>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</si>
  <si>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</si>
  <si>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</si>
  <si>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</si>
  <si>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</si>
  <si>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</si>
  <si>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</si>
  <si>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</si>
  <si>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</si>
  <si>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</si>
  <si>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</si>
  <si>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</si>
  <si>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</si>
  <si>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</si>
  <si>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</si>
  <si>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</si>
  <si>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</si>
  <si>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</si>
  <si>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</si>
  <si>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</si>
  <si>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</si>
  <si>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</si>
  <si>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</si>
  <si>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</si>
  <si>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</si>
  <si>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</si>
  <si>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</si>
  <si>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</si>
  <si>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</si>
  <si>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</si>
  <si>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</si>
  <si>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</si>
  <si>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</si>
  <si>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</si>
  <si>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</si>
  <si>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</si>
  <si>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</si>
  <si>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</si>
  <si>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</si>
  <si>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</si>
  <si>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</si>
  <si>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</si>
  <si>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</si>
  <si>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</si>
  <si>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</si>
  <si>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</si>
  <si>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</si>
  <si>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</si>
  <si>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</si>
  <si>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</si>
  <si>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</si>
  <si>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</si>
  <si>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</si>
  <si>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</si>
  <si>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</si>
  <si>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</si>
  <si>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</si>
  <si>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</si>
  <si>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</si>
  <si>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</si>
  <si>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</si>
  <si>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</si>
  <si>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</si>
  <si>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</si>
  <si>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</si>
  <si>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</si>
  <si>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</si>
  <si>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</si>
  <si>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</si>
  <si>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</si>
  <si>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</si>
  <si>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</si>
  <si>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</si>
  <si>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</si>
  <si>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</si>
  <si>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</si>
  <si>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</si>
  <si>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</si>
  <si>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</si>
  <si>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</si>
  <si>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</si>
  <si>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</si>
  <si>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</si>
  <si>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</si>
  <si>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</si>
  <si>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</si>
  <si>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</si>
  <si>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</si>
  <si>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</si>
  <si>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</si>
  <si>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</si>
  <si>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</si>
  <si>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</si>
  <si>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</si>
  <si>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</si>
  <si>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</si>
  <si>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</si>
  <si>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</si>
  <si>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</si>
  <si>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</si>
  <si>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</si>
  <si>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</si>
  <si>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</si>
  <si>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</si>
  <si>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</si>
  <si>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</si>
  <si>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</si>
  <si>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</si>
  <si>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</si>
  <si>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</si>
  <si>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</si>
  <si>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</si>
  <si>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</si>
  <si>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</si>
  <si>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</si>
  <si>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</si>
  <si>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</si>
  <si>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</si>
  <si>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</si>
  <si>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</si>
  <si>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</si>
  <si>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</si>
  <si>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</si>
  <si>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</si>
  <si>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</si>
  <si>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</si>
  <si>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</si>
  <si>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</si>
  <si>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</si>
  <si>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</si>
  <si>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</si>
  <si>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</si>
  <si>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</si>
  <si>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</si>
  <si>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</si>
  <si>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</si>
  <si>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</si>
  <si>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</si>
  <si>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</si>
  <si>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</si>
  <si>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</si>
  <si>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</si>
  <si>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</si>
  <si>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</si>
  <si>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</si>
  <si>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</si>
  <si>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</si>
  <si>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</si>
  <si>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</si>
  <si>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</si>
  <si>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</si>
  <si>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</si>
  <si>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</si>
  <si>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</si>
  <si>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</si>
  <si>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</si>
  <si>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</si>
  <si>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</si>
  <si>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</si>
  <si>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</si>
  <si>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</si>
  <si>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</si>
  <si>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</si>
  <si>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</si>
  <si>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</si>
  <si>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</si>
  <si>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</si>
  <si>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</si>
  <si>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</si>
  <si>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</si>
  <si>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</si>
  <si>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</si>
  <si>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</si>
  <si>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</si>
  <si>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</si>
  <si>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</si>
  <si>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</si>
  <si>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</si>
  <si>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</si>
  <si>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</si>
  <si>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</si>
  <si>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</si>
  <si>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</si>
  <si>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</si>
  <si>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</si>
  <si>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</si>
  <si>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</si>
  <si>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</si>
  <si>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</si>
  <si>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</si>
  <si>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</si>
  <si>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</si>
  <si>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</si>
  <si>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</si>
  <si>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</si>
  <si>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</si>
  <si>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</si>
  <si>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</si>
  <si>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</si>
  <si>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</si>
  <si>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</si>
  <si>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</si>
  <si>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</si>
  <si>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</si>
  <si>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</si>
  <si>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</si>
  <si>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</si>
  <si>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</si>
  <si>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</si>
  <si>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</si>
  <si>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</si>
  <si>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</si>
  <si>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</si>
  <si>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</si>
  <si>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</si>
  <si>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</si>
  <si>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</si>
  <si>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</si>
  <si>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</si>
  <si>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</si>
  <si>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</si>
  <si>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</si>
  <si>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</si>
  <si>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</si>
  <si>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</si>
  <si>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</si>
  <si>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</si>
  <si>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</si>
  <si>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</si>
  <si>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</si>
  <si>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</si>
  <si>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</si>
  <si>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</si>
  <si>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</si>
  <si>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</si>
  <si>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</si>
  <si>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</si>
  <si>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</si>
  <si>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</si>
  <si>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</si>
  <si>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</si>
  <si>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</si>
  <si>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</si>
  <si>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</si>
  <si>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</si>
  <si>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</si>
  <si>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</si>
  <si>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Water_use</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</si>
  <si>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</si>
  <si>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</si>
  <si>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</si>
  <si>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</si>
  <si>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</si>
  <si>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</si>
  <si>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</si>
  <si>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</si>
  <si>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</si>
  <si>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</si>
  <si>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</si>
  <si>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</si>
  <si>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</si>
  <si>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</si>
  <si>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</si>
  <si>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</si>
  <si>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</si>
  <si>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</si>
  <si>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</si>
  <si>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</si>
  <si>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</si>
  <si>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</si>
  <si>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</si>
  <si>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</si>
  <si>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</si>
  <si>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</si>
  <si>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</si>
  <si>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Basement_wall_SFH_MA</t>
  </si>
  <si>
    <t>EIA RECS</t>
  </si>
  <si>
    <t>Low_insulation_roof_MA_SFH</t>
  </si>
  <si>
    <t>Medium_insulation_roof_MA_SFH</t>
  </si>
  <si>
    <t>High_insulation_roof_MA_SFH</t>
  </si>
  <si>
    <t>Low_insulation_wall_MA_SFH</t>
  </si>
  <si>
    <t>Med_insulation_wall_MA_SFH</t>
  </si>
  <si>
    <t>High_insulation_wall_MA_SFH</t>
  </si>
  <si>
    <t>SinglePaneStorm</t>
  </si>
  <si>
    <t>Wood siding</t>
  </si>
  <si>
    <t>MA_pre1975_SFH</t>
  </si>
  <si>
    <t>MA_1975to2003_SFH</t>
  </si>
  <si>
    <t>MA_post2003_SFH</t>
  </si>
  <si>
    <t>MA_LowIncome_SFH</t>
  </si>
  <si>
    <t>MA_MedIncome_SFH</t>
  </si>
  <si>
    <t xml:space="preserve">MA_HighIncome_SFH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</si>
</sst>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2">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E30" sqref="E30"/>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320</v>
      </c>
      <c r="B2" s="14"/>
      <c r="C2" s="14"/>
      <c r="D2" s="14"/>
      <c r="E2" s="14"/>
      <c r="F2" s="14"/>
      <c r="G2" s="15" t="s">
        <v>399</v>
      </c>
      <c r="H2" s="14"/>
      <c r="I2" s="14"/>
      <c r="J2" s="16"/>
    </row>
    <row r="3" spans="1:11" x14ac:dyDescent="0.2">
      <c r="B3" s="26" t="s">
        <v>720</v>
      </c>
      <c r="C3" s="26" t="s">
        <v>721</v>
      </c>
      <c r="D3" s="26"/>
      <c r="G3" s="106" t="s">
        <v>398</v>
      </c>
      <c r="H3" s="106"/>
      <c r="I3" s="106"/>
      <c r="J3" s="107"/>
      <c r="K3" s="90"/>
    </row>
    <row r="4" spans="1:11" x14ac:dyDescent="0.2">
      <c r="A4" s="18" t="s">
        <v>719</v>
      </c>
      <c r="B4" s="19" t="s">
        <v>682</v>
      </c>
      <c r="C4" s="17" t="s">
        <v>694</v>
      </c>
      <c r="G4" s="28" t="s">
        <v>401</v>
      </c>
      <c r="J4" s="20"/>
    </row>
    <row r="5" spans="1:11" x14ac:dyDescent="0.2">
      <c r="B5" s="19" t="s">
        <v>308</v>
      </c>
      <c r="C5" s="17" t="s">
        <v>697</v>
      </c>
      <c r="G5" s="28" t="s">
        <v>400</v>
      </c>
      <c r="J5" s="20"/>
    </row>
    <row r="6" spans="1:11" x14ac:dyDescent="0.2">
      <c r="B6" s="19" t="s">
        <v>369</v>
      </c>
      <c r="C6" s="17" t="s">
        <v>696</v>
      </c>
      <c r="G6" s="64" t="s">
        <v>530</v>
      </c>
      <c r="J6" s="20"/>
    </row>
    <row r="7" spans="1:11" x14ac:dyDescent="0.2">
      <c r="B7" s="19" t="s">
        <v>695</v>
      </c>
      <c r="C7" s="17" t="s">
        <v>713</v>
      </c>
      <c r="G7" s="28" t="s">
        <v>531</v>
      </c>
      <c r="J7" s="20"/>
    </row>
    <row r="8" spans="1:11" x14ac:dyDescent="0.2">
      <c r="G8" s="64" t="s">
        <v>532</v>
      </c>
      <c r="J8" s="20"/>
    </row>
    <row r="9" spans="1:11" x14ac:dyDescent="0.2">
      <c r="G9" s="28" t="s">
        <v>533</v>
      </c>
      <c r="J9" s="20"/>
    </row>
    <row r="10" spans="1:11" x14ac:dyDescent="0.2">
      <c r="G10" s="28" t="s">
        <v>534</v>
      </c>
      <c r="J10" s="20"/>
    </row>
    <row r="11" spans="1:11" x14ac:dyDescent="0.2">
      <c r="A11" s="108" t="s">
        <v>717</v>
      </c>
      <c r="B11" s="19" t="s">
        <v>321</v>
      </c>
      <c r="G11" s="28" t="s">
        <v>535</v>
      </c>
      <c r="J11" s="20"/>
    </row>
    <row r="12" spans="1:11" x14ac:dyDescent="0.2">
      <c r="A12" s="108"/>
      <c r="B12" s="19" t="s">
        <v>322</v>
      </c>
      <c r="J12" s="20"/>
    </row>
    <row r="13" spans="1:11" x14ac:dyDescent="0.2">
      <c r="B13" s="19" t="s">
        <v>392</v>
      </c>
      <c r="J13" s="20"/>
    </row>
    <row r="14" spans="1:11" x14ac:dyDescent="0.2">
      <c r="B14" s="19" t="s">
        <v>714</v>
      </c>
      <c r="J14" s="20"/>
    </row>
    <row r="15" spans="1:11" x14ac:dyDescent="0.2">
      <c r="A15" s="19"/>
      <c r="B15" s="19" t="s">
        <v>467</v>
      </c>
      <c r="G15" s="26" t="s">
        <v>402</v>
      </c>
      <c r="J15" s="20"/>
    </row>
    <row r="16" spans="1:11" x14ac:dyDescent="0.2">
      <c r="A16" s="19"/>
      <c r="B16" s="19" t="s">
        <v>715</v>
      </c>
      <c r="G16" s="27" t="s">
        <v>465</v>
      </c>
      <c r="J16" s="20"/>
    </row>
    <row r="17" spans="1:10" x14ac:dyDescent="0.2">
      <c r="A17" s="19"/>
      <c r="B17" s="19" t="s">
        <v>716</v>
      </c>
      <c r="G17" s="26" t="s">
        <v>323</v>
      </c>
      <c r="J17" s="20"/>
    </row>
    <row r="18" spans="1:10" x14ac:dyDescent="0.2">
      <c r="A18" s="19"/>
      <c r="G18" s="21"/>
      <c r="H18" s="17" t="s">
        <v>324</v>
      </c>
      <c r="J18" s="20"/>
    </row>
    <row r="19" spans="1:10" x14ac:dyDescent="0.2">
      <c r="A19" s="19"/>
      <c r="G19" s="22"/>
      <c r="H19" s="17" t="s">
        <v>325</v>
      </c>
      <c r="J19" s="20"/>
    </row>
    <row r="20" spans="1:10" x14ac:dyDescent="0.2">
      <c r="A20" s="18" t="s">
        <v>326</v>
      </c>
      <c r="B20" s="17" t="s">
        <v>718</v>
      </c>
      <c r="G20"/>
      <c r="H20" s="17" t="s">
        <v>572</v>
      </c>
      <c r="J20" s="20"/>
    </row>
    <row r="21" spans="1:10" x14ac:dyDescent="0.2">
      <c r="A21" s="19"/>
      <c r="G21" s="88"/>
      <c r="H21" s="17" t="s">
        <v>573</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667</v>
      </c>
    </row>
  </sheetData>
  <mergeCells count="2">
    <mergeCell ref="G3:J3"/>
    <mergeCell ref="A11:A12"/>
  </mergeCells>
  <conditionalFormatting sqref="G20">
    <cfRule type="containsBlanks" dxfId="6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7" t="s">
        <v>393</v>
      </c>
      <c r="B1" s="118"/>
      <c r="C1" s="118"/>
      <c r="D1" s="118"/>
      <c r="E1" s="118"/>
      <c r="F1" s="118"/>
      <c r="G1" s="118"/>
      <c r="H1" s="118"/>
      <c r="I1" s="118"/>
      <c r="J1" s="119"/>
    </row>
    <row r="2" spans="1:23" x14ac:dyDescent="0.2">
      <c r="A2" s="32" t="s">
        <v>414</v>
      </c>
      <c r="B2" s="33" t="s">
        <v>287</v>
      </c>
      <c r="C2" s="33" t="s">
        <v>413</v>
      </c>
      <c r="D2" s="34"/>
      <c r="E2" s="34"/>
      <c r="F2" s="34"/>
      <c r="G2" s="34"/>
      <c r="H2" s="34"/>
      <c r="I2" s="34"/>
      <c r="J2" s="35"/>
    </row>
    <row r="3" spans="1:23" ht="17" customHeight="1" x14ac:dyDescent="0.2">
      <c r="A3" s="29" t="s">
        <v>394</v>
      </c>
      <c r="B3"/>
      <c r="C3" s="120" t="s">
        <v>405</v>
      </c>
      <c r="D3" s="120"/>
      <c r="E3" s="120"/>
      <c r="F3" s="120"/>
      <c r="G3" s="120"/>
      <c r="H3" s="120"/>
      <c r="I3" s="120"/>
      <c r="J3" s="121"/>
      <c r="O3" s="31" t="s">
        <v>411</v>
      </c>
      <c r="P3" s="3"/>
      <c r="Q3" s="3"/>
      <c r="R3" s="3"/>
      <c r="S3" s="3"/>
      <c r="T3" s="3"/>
      <c r="U3" s="3"/>
      <c r="V3" s="4"/>
    </row>
    <row r="4" spans="1:23" ht="17" customHeight="1" x14ac:dyDescent="0.2">
      <c r="A4" s="29" t="s">
        <v>396</v>
      </c>
      <c r="B4"/>
      <c r="C4" s="120" t="s">
        <v>406</v>
      </c>
      <c r="D4" s="120"/>
      <c r="E4" s="120"/>
      <c r="F4" s="120"/>
      <c r="G4" s="120"/>
      <c r="H4" s="120"/>
      <c r="I4" s="120"/>
      <c r="J4" s="121"/>
      <c r="O4" s="111" t="s">
        <v>412</v>
      </c>
      <c r="P4" s="112"/>
      <c r="Q4" s="112"/>
      <c r="R4" s="112"/>
      <c r="S4" s="112"/>
      <c r="T4" s="112"/>
      <c r="U4" s="112"/>
      <c r="V4" s="113"/>
      <c r="W4" s="86"/>
    </row>
    <row r="5" spans="1:23" ht="17" customHeight="1" x14ac:dyDescent="0.2">
      <c r="A5" s="29" t="s">
        <v>404</v>
      </c>
      <c r="B5"/>
      <c r="C5" s="120" t="s">
        <v>407</v>
      </c>
      <c r="D5" s="120"/>
      <c r="E5" s="120"/>
      <c r="F5" s="120"/>
      <c r="G5" s="120"/>
      <c r="H5" s="120"/>
      <c r="I5" s="120"/>
      <c r="J5" s="121"/>
      <c r="O5" s="111"/>
      <c r="P5" s="112"/>
      <c r="Q5" s="112"/>
      <c r="R5" s="112"/>
      <c r="S5" s="112"/>
      <c r="T5" s="112"/>
      <c r="U5" s="112"/>
      <c r="V5" s="113"/>
    </row>
    <row r="6" spans="1:23" ht="35.25" customHeight="1" x14ac:dyDescent="0.2">
      <c r="A6" s="29" t="s">
        <v>395</v>
      </c>
      <c r="B6"/>
      <c r="C6" s="120" t="s">
        <v>408</v>
      </c>
      <c r="D6" s="120"/>
      <c r="E6" s="120"/>
      <c r="F6" s="120"/>
      <c r="G6" s="120"/>
      <c r="H6" s="120"/>
      <c r="I6" s="120"/>
      <c r="J6" s="121"/>
      <c r="O6" s="111"/>
      <c r="P6" s="112"/>
      <c r="Q6" s="112"/>
      <c r="R6" s="112"/>
      <c r="S6" s="112"/>
      <c r="T6" s="112"/>
      <c r="U6" s="112"/>
      <c r="V6" s="113"/>
    </row>
    <row r="7" spans="1:23" ht="15.75" customHeight="1" x14ac:dyDescent="0.2">
      <c r="A7" s="29" t="s">
        <v>403</v>
      </c>
      <c r="B7"/>
      <c r="C7" s="120" t="s">
        <v>410</v>
      </c>
      <c r="D7" s="120"/>
      <c r="E7" s="120"/>
      <c r="F7" s="120"/>
      <c r="G7" s="120"/>
      <c r="H7" s="120"/>
      <c r="I7" s="120"/>
      <c r="J7" s="121"/>
      <c r="O7" s="111"/>
      <c r="P7" s="112"/>
      <c r="Q7" s="112"/>
      <c r="R7" s="112"/>
      <c r="S7" s="112"/>
      <c r="T7" s="112"/>
      <c r="U7" s="112"/>
      <c r="V7" s="113"/>
    </row>
    <row r="8" spans="1:23" x14ac:dyDescent="0.2">
      <c r="A8" s="92" t="s">
        <v>397</v>
      </c>
      <c r="B8"/>
      <c r="C8" s="122" t="s">
        <v>699</v>
      </c>
      <c r="D8" s="120"/>
      <c r="E8" s="120"/>
      <c r="F8" s="120"/>
      <c r="G8" s="120"/>
      <c r="H8" s="120"/>
      <c r="I8" s="120"/>
      <c r="J8" s="121"/>
      <c r="O8" s="111"/>
      <c r="P8" s="112"/>
      <c r="Q8" s="112"/>
      <c r="R8" s="112"/>
      <c r="S8" s="112"/>
      <c r="T8" s="112"/>
      <c r="U8" s="112"/>
      <c r="V8" s="113"/>
    </row>
    <row r="9" spans="1:23" x14ac:dyDescent="0.2">
      <c r="A9" s="93" t="s">
        <v>409</v>
      </c>
      <c r="B9" s="94"/>
      <c r="C9" s="109" t="s">
        <v>700</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372</v>
      </c>
      <c r="B1" s="47" t="s">
        <v>464</v>
      </c>
      <c r="C1" s="49" t="s">
        <v>373</v>
      </c>
      <c r="D1" s="47" t="s">
        <v>464</v>
      </c>
      <c r="E1" s="53" t="s">
        <v>371</v>
      </c>
    </row>
    <row r="2" spans="1:6" ht="17" x14ac:dyDescent="0.2">
      <c r="A2" s="50" t="s">
        <v>286</v>
      </c>
      <c r="B2" s="51" t="s">
        <v>279</v>
      </c>
      <c r="C2" s="50" t="s">
        <v>287</v>
      </c>
      <c r="D2" s="52" t="s">
        <v>312</v>
      </c>
      <c r="E2" s="54" t="s">
        <v>288</v>
      </c>
    </row>
    <row r="3" spans="1:6" ht="34" x14ac:dyDescent="0.2">
      <c r="A3" t="s">
        <v>291</v>
      </c>
      <c r="B3" s="7" t="str">
        <f>_xlfn.XLOOKUP(A3,Units!$A$2:$A$100,Units!$C$2:$C$100,"")</f>
        <v>Number of people in the space per area, averaged based on the schedule choice</v>
      </c>
      <c r="D3" s="10" t="str">
        <f>_xlfn.XLOOKUP(A3,Units!$A$2:$A$100,Units!$B$2:$B$100,"")</f>
        <v>ppl/m2</v>
      </c>
      <c r="E3" s="30" t="s">
        <v>314</v>
      </c>
    </row>
    <row r="4" spans="1:6" ht="34" x14ac:dyDescent="0.2">
      <c r="A4" t="s">
        <v>291</v>
      </c>
      <c r="B4" s="7" t="str">
        <f>_xlfn.XLOOKUP(A4,Units!$A$2:$A$100,Units!$C$2:$C$100,"")</f>
        <v>Number of people in the space per area, averaged based on the schedule choice</v>
      </c>
      <c r="D4" s="10" t="str">
        <f>_xlfn.XLOOKUP(A4,Units!$A$2:$A$100,Units!$B$2:$B$100,"")</f>
        <v>ppl/m2</v>
      </c>
      <c r="E4" s="30" t="s">
        <v>315</v>
      </c>
    </row>
    <row r="5" spans="1:6" ht="34" x14ac:dyDescent="0.2">
      <c r="A5" t="s">
        <v>293</v>
      </c>
      <c r="B5" s="7" t="str">
        <f>_xlfn.XLOOKUP(A5,Units!$A$2:$A$100,Units!$C$2:$C$100,"")</f>
        <v>Power density based on the equipment commonly found in the space, normalized for the schedule chosen</v>
      </c>
      <c r="D5" s="10" t="str">
        <f>_xlfn.XLOOKUP(A5,Units!$A$2:$A$100,Units!$B$2:$B$100,"")</f>
        <v>W/m2</v>
      </c>
      <c r="E5" s="30" t="s">
        <v>316</v>
      </c>
      <c r="F5" s="5" t="s">
        <v>481</v>
      </c>
    </row>
    <row r="6" spans="1:6" ht="34" x14ac:dyDescent="0.2">
      <c r="A6" t="s">
        <v>293</v>
      </c>
      <c r="B6" s="7" t="str">
        <f>_xlfn.XLOOKUP(A6,Units!$A$2:$A$100,Units!$C$2:$C$100,"")</f>
        <v>Power density based on the equipment commonly found in the space, normalized for the schedule chosen</v>
      </c>
      <c r="D6" s="10" t="str">
        <f>_xlfn.XLOOKUP(A6,Units!$A$2:$A$100,Units!$B$2:$B$100,"")</f>
        <v>W/m2</v>
      </c>
      <c r="E6" s="30" t="s">
        <v>317</v>
      </c>
    </row>
    <row r="7" spans="1:6" ht="34" x14ac:dyDescent="0.2">
      <c r="A7" t="s">
        <v>292</v>
      </c>
      <c r="B7" s="7" t="str">
        <f>_xlfn.XLOOKUP(A7,Units!$A$2:$A$100,Units!$C$2:$C$100,"")</f>
        <v>Lighting density per area, based on the identified bulb choices and expected lighting efficiency</v>
      </c>
      <c r="D7" s="10" t="str">
        <f>_xlfn.XLOOKUP(A7,Units!$A$2:$A$100,Units!$B$2:$B$100,"")</f>
        <v>W/m2</v>
      </c>
      <c r="E7" s="30" t="s">
        <v>318</v>
      </c>
    </row>
    <row r="8" spans="1:6" ht="34" x14ac:dyDescent="0.2">
      <c r="A8" t="s">
        <v>292</v>
      </c>
      <c r="B8" s="7" t="str">
        <f>_xlfn.XLOOKUP(A8,Units!$A$2:$A$100,Units!$C$2:$C$100,"")</f>
        <v>Lighting density per area, based on the identified bulb choices and expected lighting efficiency</v>
      </c>
      <c r="D8" s="10" t="str">
        <f>_xlfn.XLOOKUP(A8,Units!$A$2:$A$100,Units!$B$2:$B$100,"")</f>
        <v>W/m2</v>
      </c>
      <c r="E8" s="30" t="s">
        <v>319</v>
      </c>
    </row>
    <row r="9" spans="1:6" ht="34" x14ac:dyDescent="0.2">
      <c r="A9" t="s">
        <v>291</v>
      </c>
      <c r="B9" s="7" t="str">
        <f>_xlfn.XLOOKUP(A9,Units!$A$2:$A$100,Units!$C$2:$C$100,"")</f>
        <v>Number of people in the space per area, averaged based on the schedule choice</v>
      </c>
      <c r="D9" s="10" t="str">
        <f>_xlfn.XLOOKUP(A9,Units!$A$2:$A$100,Units!$B$2:$B$100,"")</f>
        <v>ppl/m2</v>
      </c>
    </row>
    <row r="10" spans="1:6" ht="34" x14ac:dyDescent="0.2">
      <c r="A10" t="s">
        <v>294</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294</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292</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9" priority="1">
      <formula>LEN(TRIM(A3))=0</formula>
    </cfRule>
  </conditionalFormatting>
  <conditionalFormatting sqref="C3:C139">
    <cfRule type="containsBlanks" dxfId="58" priority="3">
      <formula>LEN(TRIM(C3))=0</formula>
    </cfRule>
  </conditionalFormatting>
  <conditionalFormatting sqref="E9:E139">
    <cfRule type="containsBlanks" dxfId="5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675</v>
      </c>
      <c r="B1" s="87" t="s">
        <v>676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372</v>
      </c>
      <c r="B1" s="47" t="s">
        <v>464</v>
      </c>
      <c r="C1" s="46" t="s">
        <v>373</v>
      </c>
      <c r="D1" s="47" t="s">
        <v>464</v>
      </c>
      <c r="E1" s="48" t="s">
        <v>371</v>
      </c>
    </row>
    <row r="2" spans="1:5" ht="17" x14ac:dyDescent="0.2">
      <c r="A2" s="43" t="s">
        <v>286</v>
      </c>
      <c r="B2" s="44" t="s">
        <v>279</v>
      </c>
      <c r="C2" s="43" t="s">
        <v>287</v>
      </c>
      <c r="D2" s="43" t="s">
        <v>312</v>
      </c>
      <c r="E2" s="45" t="s">
        <v>288</v>
      </c>
    </row>
    <row r="3" spans="1:5" ht="34" x14ac:dyDescent="0.2">
      <c r="A3" t="s">
        <v>295</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301</v>
      </c>
      <c r="B4" s="7" t="str">
        <f>_xlfn.XLOOKUP(A4,Units!$A$2:$A$100,Units!$C$2:$C$100,"")</f>
        <v>Temperature of thermostat set in building to trigger heating equipment</v>
      </c>
      <c r="D4" t="str">
        <f>_xlfn.XLOOKUP(A4,Units!$A$2:$A$100,Units!$B$2:$B$100,"")</f>
        <v>C</v>
      </c>
    </row>
    <row r="5" spans="1:5" ht="17" x14ac:dyDescent="0.2">
      <c r="A5" t="s">
        <v>297</v>
      </c>
      <c r="B5" s="7" t="str">
        <f>_xlfn.XLOOKUP(A5,Units!$A$2:$A$100,Units!$C$2:$C$100,"")</f>
        <v xml:space="preserve">Temperatures of distribution systems (e.g., pipes) to heat space to given setpoints </v>
      </c>
      <c r="D5" t="str">
        <f>_xlfn.XLOOKUP(A5,Units!$A$2:$A$100,Units!$B$2:$B$100,"")</f>
        <v>C</v>
      </c>
    </row>
    <row r="6" spans="1:5" ht="17" x14ac:dyDescent="0.2">
      <c r="A6" t="s">
        <v>303</v>
      </c>
      <c r="B6" s="7" t="str">
        <f>_xlfn.XLOOKUP(A6,Units!$A$2:$A$100,Units!$C$2:$C$100,"")</f>
        <v>Thermostat schedule for heating</v>
      </c>
      <c r="D6" t="str">
        <f>_xlfn.XLOOKUP(A6,Units!$A$2:$A$100,Units!$B$2:$B$100,"")</f>
        <v>SB_time</v>
      </c>
    </row>
    <row r="7" spans="1:5" ht="17" x14ac:dyDescent="0.2">
      <c r="A7" t="s">
        <v>302</v>
      </c>
      <c r="B7" s="7" t="str">
        <f>_xlfn.XLOOKUP(A7,Units!$A$2:$A$100,Units!$C$2:$C$100,"")</f>
        <v>Temperature of thermostat set in building to trigger cooling equipment</v>
      </c>
      <c r="D7" t="str">
        <f>_xlfn.XLOOKUP(A7,Units!$A$2:$A$100,Units!$B$2:$B$100,"")</f>
        <v>C</v>
      </c>
    </row>
    <row r="8" spans="1:5" ht="17" x14ac:dyDescent="0.2">
      <c r="A8" t="s">
        <v>304</v>
      </c>
      <c r="B8" s="7" t="str">
        <f>_xlfn.XLOOKUP(A8,Units!$A$2:$A$100,Units!$C$2:$C$100,"")</f>
        <v>Thermostat schedule for cooling</v>
      </c>
      <c r="D8" t="str">
        <f>_xlfn.XLOOKUP(A8,Units!$A$2:$A$100,Units!$B$2:$B$100,"")</f>
        <v>SB_time</v>
      </c>
    </row>
    <row r="9" spans="1:5" ht="17" x14ac:dyDescent="0.2">
      <c r="A9" t="s">
        <v>298</v>
      </c>
      <c r="B9" s="7" t="str">
        <f>_xlfn.XLOOKUP(A9,Units!$A$2:$A$100,Units!$C$2:$C$100,"")</f>
        <v xml:space="preserve">Temperatures of distribution systems (e.g., pipes) to cool space to given setpoints </v>
      </c>
      <c r="D9" t="str">
        <f>_xlfn.XLOOKUP(A9,Units!$A$2:$A$100,Units!$B$2:$B$100,"")</f>
        <v>C</v>
      </c>
    </row>
    <row r="10" spans="1:5" ht="17" x14ac:dyDescent="0.2">
      <c r="A10" t="s">
        <v>304</v>
      </c>
      <c r="B10" s="7" t="str">
        <f>_xlfn.XLOOKUP(A10,Units!$A$2:$A$100,Units!$C$2:$C$100,"")</f>
        <v>Thermostat schedule for cooling</v>
      </c>
      <c r="D10" t="str">
        <f>_xlfn.XLOOKUP(A10,Units!$A$2:$A$100,Units!$B$2:$B$100,"")</f>
        <v>SB_time</v>
      </c>
    </row>
    <row r="11" spans="1:5" ht="34" x14ac:dyDescent="0.2">
      <c r="A11" t="s">
        <v>305</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306</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307</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301</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301</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306</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6" priority="2">
      <formula>LEN(TRIM(A3))=0</formula>
    </cfRule>
  </conditionalFormatting>
  <conditionalFormatting sqref="C3:C49 E3:E49">
    <cfRule type="containsBlanks" dxfId="5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A15" sqref="A15"/>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371</v>
      </c>
      <c r="B1" s="99" t="s">
        <v>708</v>
      </c>
      <c r="C1" s="102"/>
      <c r="D1" s="102"/>
      <c r="E1" s="99" t="s">
        <v>707</v>
      </c>
    </row>
    <row r="2" spans="1:6" ht="17" x14ac:dyDescent="0.2">
      <c r="A2" s="50" t="s">
        <v>0</v>
      </c>
      <c r="B2" s="51" t="s">
        <v>291</v>
      </c>
      <c r="C2" s="51" t="s">
        <v>770</v>
      </c>
      <c r="D2" s="51" t="s">
        <v>569</v>
      </c>
      <c r="E2" s="97" t="s">
        <v>482</v>
      </c>
      <c r="F2" s="97" t="s">
        <v>724</v>
      </c>
    </row>
    <row r="3" spans="1:6" x14ac:dyDescent="0.2">
      <c r="A3" t="s">
        <v>750</v>
      </c>
      <c r="B3" s="103">
        <v>1.6E-2</v>
      </c>
      <c r="C3">
        <v>1.2</v>
      </c>
      <c r="D3" t="s">
        <v>722</v>
      </c>
      <c r="E3" t="s">
        <v>829</v>
      </c>
      <c r="F3" s="5" t="s">
        <v>842</v>
      </c>
    </row>
    <row r="4" spans="1:6" x14ac:dyDescent="0.2">
      <c r="A4" t="s">
        <v>814</v>
      </c>
      <c r="B4" s="103">
        <v>2.1000000000000001E-2</v>
      </c>
      <c r="C4">
        <v>1.2</v>
      </c>
      <c r="D4" t="s">
        <v>722</v>
      </c>
      <c r="E4" t="s">
        <v>829</v>
      </c>
      <c r="F4" s="5" t="s">
        <v>842</v>
      </c>
    </row>
    <row r="5" spans="1:6" x14ac:dyDescent="0.2">
      <c r="A5" t="s">
        <v>854</v>
      </c>
      <c r="D5" t="s">
        <v>722</v>
      </c>
    </row>
    <row r="6" spans="1:6" x14ac:dyDescent="0.2">
      <c r="A6" t="s">
        <v>855</v>
      </c>
      <c r="D6" t="s">
        <v>722</v>
      </c>
    </row>
    <row r="7" spans="1:6" x14ac:dyDescent="0.2">
      <c r="A7" t="s">
        <v>856</v>
      </c>
      <c r="D7" t="s">
        <v>722</v>
      </c>
    </row>
    <row r="8" spans="1:6" x14ac:dyDescent="0.2">
      <c r="D8" t="s">
        <v>722</v>
      </c>
    </row>
    <row r="9" spans="1:6" x14ac:dyDescent="0.2">
      <c r="D9" t="s">
        <v>722</v>
      </c>
    </row>
    <row r="10" spans="1:6" x14ac:dyDescent="0.2">
      <c r="D10" t="s">
        <v>722</v>
      </c>
    </row>
    <row r="11" spans="1:6" x14ac:dyDescent="0.2">
      <c r="D11" t="s">
        <v>722</v>
      </c>
    </row>
    <row r="12" spans="1:6" x14ac:dyDescent="0.2">
      <c r="D12" t="s">
        <v>722</v>
      </c>
    </row>
    <row r="13" spans="1:6" x14ac:dyDescent="0.2">
      <c r="D13" t="s">
        <v>722</v>
      </c>
    </row>
    <row r="14" spans="1:6" x14ac:dyDescent="0.2">
      <c r="D14" t="s">
        <v>722</v>
      </c>
    </row>
    <row r="15" spans="1:6" x14ac:dyDescent="0.2">
      <c r="D15" t="s">
        <v>722</v>
      </c>
    </row>
    <row r="16" spans="1:6" x14ac:dyDescent="0.2">
      <c r="D16" t="s">
        <v>722</v>
      </c>
    </row>
    <row r="17" spans="4:4" x14ac:dyDescent="0.2">
      <c r="D17" t="s">
        <v>722</v>
      </c>
    </row>
    <row r="18" spans="4:4" x14ac:dyDescent="0.2">
      <c r="D18" t="s">
        <v>722</v>
      </c>
    </row>
    <row r="19" spans="4:4" x14ac:dyDescent="0.2">
      <c r="D19" t="s">
        <v>722</v>
      </c>
    </row>
    <row r="20" spans="4:4" x14ac:dyDescent="0.2">
      <c r="D20" t="s">
        <v>722</v>
      </c>
    </row>
    <row r="21" spans="4:4" x14ac:dyDescent="0.2">
      <c r="D21" t="s">
        <v>722</v>
      </c>
    </row>
    <row r="22" spans="4:4" x14ac:dyDescent="0.2">
      <c r="D22" t="s">
        <v>722</v>
      </c>
    </row>
    <row r="23" spans="4:4" x14ac:dyDescent="0.2">
      <c r="D23" t="s">
        <v>722</v>
      </c>
    </row>
    <row r="24" spans="4:4" x14ac:dyDescent="0.2">
      <c r="D24" t="s">
        <v>722</v>
      </c>
    </row>
    <row r="25" spans="4:4" x14ac:dyDescent="0.2">
      <c r="D25" t="s">
        <v>722</v>
      </c>
    </row>
    <row r="26" spans="4:4" x14ac:dyDescent="0.2">
      <c r="D26" t="s">
        <v>722</v>
      </c>
    </row>
    <row r="27" spans="4:4" x14ac:dyDescent="0.2">
      <c r="D27" t="s">
        <v>722</v>
      </c>
    </row>
    <row r="28" spans="4:4" x14ac:dyDescent="0.2">
      <c r="D28" t="s">
        <v>722</v>
      </c>
    </row>
    <row r="29" spans="4:4" x14ac:dyDescent="0.2">
      <c r="D29" t="s">
        <v>722</v>
      </c>
    </row>
    <row r="30" spans="4:4" x14ac:dyDescent="0.2">
      <c r="D30" t="s">
        <v>722</v>
      </c>
    </row>
    <row r="31" spans="4:4" x14ac:dyDescent="0.2">
      <c r="D31" t="s">
        <v>722</v>
      </c>
    </row>
    <row r="32" spans="4:4" x14ac:dyDescent="0.2">
      <c r="D32" t="s">
        <v>722</v>
      </c>
    </row>
    <row r="33" spans="4:4" x14ac:dyDescent="0.2">
      <c r="D33" t="s">
        <v>722</v>
      </c>
    </row>
    <row r="34" spans="4:4" x14ac:dyDescent="0.2">
      <c r="D34" t="s">
        <v>722</v>
      </c>
    </row>
    <row r="35" spans="4:4" x14ac:dyDescent="0.2">
      <c r="D35" t="s">
        <v>722</v>
      </c>
    </row>
    <row r="36" spans="4:4" x14ac:dyDescent="0.2">
      <c r="D36" t="s">
        <v>722</v>
      </c>
    </row>
    <row r="37" spans="4:4" x14ac:dyDescent="0.2">
      <c r="D37" t="s">
        <v>722</v>
      </c>
    </row>
    <row r="38" spans="4:4" x14ac:dyDescent="0.2">
      <c r="D38" t="s">
        <v>722</v>
      </c>
    </row>
    <row r="39" spans="4:4" x14ac:dyDescent="0.2">
      <c r="D39" t="s">
        <v>722</v>
      </c>
    </row>
    <row r="40" spans="4:4" x14ac:dyDescent="0.2">
      <c r="D40" t="s">
        <v>722</v>
      </c>
    </row>
    <row r="41" spans="4:4" x14ac:dyDescent="0.2">
      <c r="D41" t="s">
        <v>722</v>
      </c>
    </row>
    <row r="42" spans="4:4" x14ac:dyDescent="0.2">
      <c r="D42" t="s">
        <v>722</v>
      </c>
    </row>
    <row r="43" spans="4:4" x14ac:dyDescent="0.2">
      <c r="D43" t="s">
        <v>722</v>
      </c>
    </row>
    <row r="44" spans="4:4" x14ac:dyDescent="0.2">
      <c r="D44" t="s">
        <v>722</v>
      </c>
    </row>
    <row r="45" spans="4:4" x14ac:dyDescent="0.2">
      <c r="D45" t="s">
        <v>722</v>
      </c>
    </row>
    <row r="46" spans="4:4" x14ac:dyDescent="0.2">
      <c r="D46" t="s">
        <v>722</v>
      </c>
    </row>
    <row r="47" spans="4:4" x14ac:dyDescent="0.2">
      <c r="D47" t="s">
        <v>722</v>
      </c>
    </row>
    <row r="48" spans="4:4" x14ac:dyDescent="0.2">
      <c r="D48" t="s">
        <v>722</v>
      </c>
    </row>
    <row r="49" spans="4:4" x14ac:dyDescent="0.2">
      <c r="D49" t="s">
        <v>722</v>
      </c>
    </row>
    <row r="50" spans="4:4" x14ac:dyDescent="0.2">
      <c r="D50" t="s">
        <v>722</v>
      </c>
    </row>
    <row r="51" spans="4:4" x14ac:dyDescent="0.2">
      <c r="D51" t="s">
        <v>722</v>
      </c>
    </row>
    <row r="52" spans="4:4" x14ac:dyDescent="0.2">
      <c r="D52" t="s">
        <v>722</v>
      </c>
    </row>
    <row r="53" spans="4:4" x14ac:dyDescent="0.2">
      <c r="D53" t="s">
        <v>722</v>
      </c>
    </row>
    <row r="54" spans="4:4" x14ac:dyDescent="0.2">
      <c r="D54" t="s">
        <v>722</v>
      </c>
    </row>
    <row r="55" spans="4:4" x14ac:dyDescent="0.2">
      <c r="D55" t="s">
        <v>722</v>
      </c>
    </row>
  </sheetData>
  <conditionalFormatting sqref="B5:E55">
    <cfRule type="containsBlanks" dxfId="54" priority="4">
      <formula>LEN(TRIM(B5))=0</formula>
    </cfRule>
  </conditionalFormatting>
  <conditionalFormatting sqref="C3:E4">
    <cfRule type="containsBlanks" dxfId="53" priority="1">
      <formula>LEN(TRIM(C3))=0</formula>
    </cfRule>
  </conditionalFormatting>
  <conditionalFormatting sqref="E5:E55">
    <cfRule type="containsBlanks" dxfId="5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C19" sqref="C19"/>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371</v>
      </c>
      <c r="B1" s="99" t="s">
        <v>709</v>
      </c>
      <c r="C1" s="102"/>
      <c r="D1" s="102"/>
      <c r="E1" s="99" t="s">
        <v>710</v>
      </c>
    </row>
    <row r="2" spans="1:5" x14ac:dyDescent="0.2">
      <c r="A2" s="50" t="s">
        <v>0</v>
      </c>
      <c r="B2" s="52" t="s">
        <v>484</v>
      </c>
      <c r="C2" s="52" t="s">
        <v>771</v>
      </c>
      <c r="D2" s="54" t="s">
        <v>485</v>
      </c>
      <c r="E2" s="80" t="s">
        <v>571</v>
      </c>
    </row>
    <row r="3" spans="1:5" x14ac:dyDescent="0.2">
      <c r="A3" t="s">
        <v>751</v>
      </c>
      <c r="B3" s="103">
        <v>6.5</v>
      </c>
      <c r="C3" t="s">
        <v>807</v>
      </c>
      <c r="D3" t="s">
        <v>830</v>
      </c>
      <c r="E3" s="30" t="s">
        <v>313</v>
      </c>
    </row>
    <row r="4" spans="1:5" x14ac:dyDescent="0.2">
      <c r="A4" t="s">
        <v>752</v>
      </c>
      <c r="B4">
        <v>4.9000000000000004</v>
      </c>
      <c r="C4" t="s">
        <v>807</v>
      </c>
      <c r="D4" t="s">
        <v>830</v>
      </c>
      <c r="E4" s="30" t="s">
        <v>313</v>
      </c>
    </row>
    <row r="5" spans="1:5" x14ac:dyDescent="0.2">
      <c r="A5" t="s">
        <v>753</v>
      </c>
      <c r="B5" s="103">
        <v>2.5</v>
      </c>
      <c r="C5" t="s">
        <v>807</v>
      </c>
      <c r="D5" t="s">
        <v>830</v>
      </c>
      <c r="E5" s="30" t="s">
        <v>313</v>
      </c>
    </row>
    <row r="6" spans="1:5" x14ac:dyDescent="0.2">
      <c r="A6" t="s">
        <v>754</v>
      </c>
      <c r="B6" s="103">
        <v>2.2000000000000002</v>
      </c>
      <c r="C6" t="s">
        <v>807</v>
      </c>
      <c r="D6" t="s">
        <v>830</v>
      </c>
      <c r="E6" s="30" t="s">
        <v>313</v>
      </c>
    </row>
    <row r="7" spans="1:5" x14ac:dyDescent="0.2">
      <c r="E7" s="30" t="s">
        <v>313</v>
      </c>
    </row>
    <row r="8" spans="1:5" x14ac:dyDescent="0.2">
      <c r="E8" s="30" t="s">
        <v>313</v>
      </c>
    </row>
    <row r="9" spans="1:5" x14ac:dyDescent="0.2">
      <c r="E9" s="30" t="s">
        <v>313</v>
      </c>
    </row>
    <row r="10" spans="1:5" x14ac:dyDescent="0.2">
      <c r="E10" s="30" t="s">
        <v>313</v>
      </c>
    </row>
    <row r="11" spans="1:5" x14ac:dyDescent="0.2">
      <c r="E11" s="30" t="s">
        <v>313</v>
      </c>
    </row>
    <row r="12" spans="1:5" x14ac:dyDescent="0.2">
      <c r="E12" s="30" t="s">
        <v>313</v>
      </c>
    </row>
    <row r="13" spans="1:5" x14ac:dyDescent="0.2">
      <c r="E13" s="30" t="s">
        <v>313</v>
      </c>
    </row>
    <row r="14" spans="1:5" x14ac:dyDescent="0.2">
      <c r="E14" s="30" t="s">
        <v>313</v>
      </c>
    </row>
    <row r="15" spans="1:5" x14ac:dyDescent="0.2">
      <c r="E15" s="30" t="s">
        <v>313</v>
      </c>
    </row>
    <row r="16" spans="1:5" x14ac:dyDescent="0.2">
      <c r="E16" s="30" t="s">
        <v>313</v>
      </c>
    </row>
    <row r="17" spans="5:5" x14ac:dyDescent="0.2">
      <c r="E17" s="30" t="s">
        <v>313</v>
      </c>
    </row>
    <row r="18" spans="5:5" x14ac:dyDescent="0.2">
      <c r="E18" s="30" t="s">
        <v>313</v>
      </c>
    </row>
    <row r="19" spans="5:5" x14ac:dyDescent="0.2">
      <c r="E19" s="30" t="s">
        <v>313</v>
      </c>
    </row>
    <row r="20" spans="5:5" x14ac:dyDescent="0.2">
      <c r="E20" s="30" t="s">
        <v>313</v>
      </c>
    </row>
    <row r="21" spans="5:5" x14ac:dyDescent="0.2">
      <c r="E21" s="30" t="s">
        <v>313</v>
      </c>
    </row>
    <row r="22" spans="5:5" x14ac:dyDescent="0.2">
      <c r="E22" s="30" t="s">
        <v>313</v>
      </c>
    </row>
    <row r="23" spans="5:5" x14ac:dyDescent="0.2">
      <c r="E23" s="30" t="s">
        <v>313</v>
      </c>
    </row>
    <row r="24" spans="5:5" x14ac:dyDescent="0.2">
      <c r="E24" s="30" t="s">
        <v>313</v>
      </c>
    </row>
    <row r="25" spans="5:5" x14ac:dyDescent="0.2">
      <c r="E25" s="30" t="s">
        <v>313</v>
      </c>
    </row>
    <row r="26" spans="5:5" x14ac:dyDescent="0.2">
      <c r="E26" s="30" t="s">
        <v>313</v>
      </c>
    </row>
    <row r="27" spans="5:5" x14ac:dyDescent="0.2">
      <c r="E27" s="30" t="s">
        <v>313</v>
      </c>
    </row>
    <row r="28" spans="5:5" x14ac:dyDescent="0.2">
      <c r="E28" s="30" t="s">
        <v>313</v>
      </c>
    </row>
    <row r="29" spans="5:5" x14ac:dyDescent="0.2">
      <c r="E29" s="30" t="s">
        <v>313</v>
      </c>
    </row>
    <row r="30" spans="5:5" x14ac:dyDescent="0.2">
      <c r="E30" s="30" t="s">
        <v>313</v>
      </c>
    </row>
    <row r="31" spans="5:5" x14ac:dyDescent="0.2">
      <c r="E31" s="30" t="s">
        <v>313</v>
      </c>
    </row>
    <row r="32" spans="5:5" x14ac:dyDescent="0.2">
      <c r="E32" s="30" t="s">
        <v>313</v>
      </c>
    </row>
    <row r="33" spans="5:5" x14ac:dyDescent="0.2">
      <c r="E33" s="30" t="s">
        <v>313</v>
      </c>
    </row>
    <row r="34" spans="5:5" x14ac:dyDescent="0.2">
      <c r="E34" s="30" t="s">
        <v>313</v>
      </c>
    </row>
    <row r="35" spans="5:5" x14ac:dyDescent="0.2">
      <c r="E35" s="30" t="s">
        <v>313</v>
      </c>
    </row>
    <row r="36" spans="5:5" x14ac:dyDescent="0.2">
      <c r="E36" s="30" t="s">
        <v>313</v>
      </c>
    </row>
    <row r="37" spans="5:5" x14ac:dyDescent="0.2">
      <c r="E37" s="30" t="s">
        <v>313</v>
      </c>
    </row>
    <row r="38" spans="5:5" x14ac:dyDescent="0.2">
      <c r="E38" s="30" t="s">
        <v>313</v>
      </c>
    </row>
    <row r="39" spans="5:5" x14ac:dyDescent="0.2">
      <c r="E39" s="30" t="s">
        <v>313</v>
      </c>
    </row>
    <row r="40" spans="5:5" x14ac:dyDescent="0.2">
      <c r="E40" s="30" t="s">
        <v>313</v>
      </c>
    </row>
    <row r="41" spans="5:5" x14ac:dyDescent="0.2">
      <c r="E41" s="30" t="s">
        <v>313</v>
      </c>
    </row>
    <row r="42" spans="5:5" x14ac:dyDescent="0.2">
      <c r="E42" s="30" t="s">
        <v>313</v>
      </c>
    </row>
    <row r="43" spans="5:5" x14ac:dyDescent="0.2">
      <c r="E43" s="30" t="s">
        <v>313</v>
      </c>
    </row>
    <row r="44" spans="5:5" x14ac:dyDescent="0.2">
      <c r="E44" s="30" t="s">
        <v>313</v>
      </c>
    </row>
    <row r="45" spans="5:5" x14ac:dyDescent="0.2">
      <c r="E45" s="30" t="s">
        <v>313</v>
      </c>
    </row>
    <row r="46" spans="5:5" x14ac:dyDescent="0.2">
      <c r="E46" s="30" t="s">
        <v>313</v>
      </c>
    </row>
    <row r="47" spans="5:5" x14ac:dyDescent="0.2">
      <c r="E47" s="30" t="s">
        <v>313</v>
      </c>
    </row>
    <row r="48" spans="5:5" x14ac:dyDescent="0.2">
      <c r="E48" s="30" t="s">
        <v>313</v>
      </c>
    </row>
    <row r="49" spans="5:5" x14ac:dyDescent="0.2">
      <c r="E49" s="30" t="s">
        <v>313</v>
      </c>
    </row>
    <row r="50" spans="5:5" x14ac:dyDescent="0.2">
      <c r="E50" s="30" t="s">
        <v>313</v>
      </c>
    </row>
    <row r="51" spans="5:5" x14ac:dyDescent="0.2">
      <c r="E51" s="30" t="s">
        <v>313</v>
      </c>
    </row>
    <row r="52" spans="5:5" x14ac:dyDescent="0.2">
      <c r="E52" s="30" t="s">
        <v>313</v>
      </c>
    </row>
    <row r="53" spans="5:5" x14ac:dyDescent="0.2">
      <c r="E53" s="30" t="s">
        <v>313</v>
      </c>
    </row>
    <row r="54" spans="5:5" x14ac:dyDescent="0.2">
      <c r="E54" s="30" t="s">
        <v>313</v>
      </c>
    </row>
    <row r="55" spans="5:5" x14ac:dyDescent="0.2">
      <c r="E55" s="30" t="s">
        <v>313</v>
      </c>
    </row>
  </sheetData>
  <conditionalFormatting sqref="B7:E55">
    <cfRule type="containsBlanks" dxfId="51" priority="4">
      <formula>LEN(TRIM(B7))=0</formula>
    </cfRule>
  </conditionalFormatting>
  <conditionalFormatting sqref="C3 B4:C4 C5:C6">
    <cfRule type="containsBlanks" dxfId="50" priority="2">
      <formula>LEN(TRIM(B3))=0</formula>
    </cfRule>
  </conditionalFormatting>
  <conditionalFormatting sqref="D7:D55">
    <cfRule type="containsBlanks" dxfId="49" priority="3">
      <formula>LEN(TRIM(D7))=0</formula>
    </cfRule>
  </conditionalFormatting>
  <conditionalFormatting sqref="D3:E6">
    <cfRule type="containsBlanks" dxfId="48" priority="1">
      <formula>LEN(TRIM(D3))=0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12" sqref="C12"/>
    </sheetView>
  </sheetViews>
  <sheetFormatPr baseColWidth="10" defaultColWidth="8.83203125" defaultRowHeight="16" x14ac:dyDescent="0.2"/>
  <cols>
    <col min="1" max="4" width="43.83203125" customWidth="1"/>
    <col min="5" max="16384" width="8.83203125" style="5"/>
  </cols>
  <sheetData>
    <row r="1" spans="1:5" ht="51" x14ac:dyDescent="0.2">
      <c r="A1" s="79" t="s">
        <v>371</v>
      </c>
      <c r="B1" s="100" t="s">
        <v>711</v>
      </c>
      <c r="C1" s="105"/>
      <c r="D1" s="100" t="s">
        <v>712</v>
      </c>
    </row>
    <row r="2" spans="1:5" x14ac:dyDescent="0.2">
      <c r="A2" s="50" t="s">
        <v>0</v>
      </c>
      <c r="B2" s="52" t="s">
        <v>483</v>
      </c>
      <c r="C2" s="52" t="s">
        <v>570</v>
      </c>
      <c r="D2" s="54" t="s">
        <v>631</v>
      </c>
      <c r="E2" s="54" t="s">
        <v>725</v>
      </c>
    </row>
    <row r="3" spans="1:5" x14ac:dyDescent="0.2">
      <c r="A3" t="s">
        <v>755</v>
      </c>
      <c r="B3">
        <v>9.8000000000000007</v>
      </c>
      <c r="C3" t="s">
        <v>313</v>
      </c>
      <c r="D3" t="s">
        <v>831</v>
      </c>
      <c r="E3" s="5" t="s">
        <v>774</v>
      </c>
    </row>
    <row r="4" spans="1:5" x14ac:dyDescent="0.2">
      <c r="A4" t="s">
        <v>756</v>
      </c>
      <c r="B4">
        <v>8.5</v>
      </c>
      <c r="C4" t="s">
        <v>313</v>
      </c>
      <c r="D4" t="s">
        <v>831</v>
      </c>
      <c r="E4" s="5" t="s">
        <v>774</v>
      </c>
    </row>
    <row r="5" spans="1:5" x14ac:dyDescent="0.2">
      <c r="A5" t="s">
        <v>757</v>
      </c>
      <c r="B5">
        <v>4.8</v>
      </c>
      <c r="C5" t="s">
        <v>313</v>
      </c>
      <c r="D5" t="s">
        <v>831</v>
      </c>
      <c r="E5" s="5" t="s">
        <v>774</v>
      </c>
    </row>
    <row r="6" spans="1:5" x14ac:dyDescent="0.2">
      <c r="A6" t="s">
        <v>758</v>
      </c>
      <c r="B6">
        <v>5.7</v>
      </c>
      <c r="C6" t="s">
        <v>313</v>
      </c>
      <c r="D6" t="s">
        <v>831</v>
      </c>
      <c r="E6" s="5" t="s">
        <v>774</v>
      </c>
    </row>
    <row r="7" spans="1:5" x14ac:dyDescent="0.2">
      <c r="C7" t="s">
        <v>313</v>
      </c>
    </row>
    <row r="8" spans="1:5" x14ac:dyDescent="0.2">
      <c r="C8" t="s">
        <v>313</v>
      </c>
    </row>
    <row r="9" spans="1:5" x14ac:dyDescent="0.2">
      <c r="C9" t="s">
        <v>313</v>
      </c>
    </row>
    <row r="10" spans="1:5" x14ac:dyDescent="0.2">
      <c r="C10" t="s">
        <v>313</v>
      </c>
    </row>
    <row r="11" spans="1:5" x14ac:dyDescent="0.2">
      <c r="C11" t="s">
        <v>313</v>
      </c>
    </row>
    <row r="12" spans="1:5" x14ac:dyDescent="0.2">
      <c r="C12" t="s">
        <v>313</v>
      </c>
    </row>
    <row r="13" spans="1:5" x14ac:dyDescent="0.2">
      <c r="C13" t="s">
        <v>313</v>
      </c>
    </row>
    <row r="14" spans="1:5" x14ac:dyDescent="0.2">
      <c r="C14" t="s">
        <v>313</v>
      </c>
    </row>
    <row r="15" spans="1:5" x14ac:dyDescent="0.2">
      <c r="C15" t="s">
        <v>313</v>
      </c>
    </row>
    <row r="16" spans="1:5" x14ac:dyDescent="0.2">
      <c r="C16" t="s">
        <v>313</v>
      </c>
    </row>
    <row r="17" spans="3:3" x14ac:dyDescent="0.2">
      <c r="C17" t="s">
        <v>313</v>
      </c>
    </row>
    <row r="18" spans="3:3" x14ac:dyDescent="0.2">
      <c r="C18" t="s">
        <v>313</v>
      </c>
    </row>
    <row r="19" spans="3:3" x14ac:dyDescent="0.2">
      <c r="C19" t="s">
        <v>313</v>
      </c>
    </row>
    <row r="20" spans="3:3" x14ac:dyDescent="0.2">
      <c r="C20" t="s">
        <v>313</v>
      </c>
    </row>
    <row r="21" spans="3:3" x14ac:dyDescent="0.2">
      <c r="C21" t="s">
        <v>313</v>
      </c>
    </row>
    <row r="22" spans="3:3" x14ac:dyDescent="0.2">
      <c r="C22" t="s">
        <v>313</v>
      </c>
    </row>
    <row r="23" spans="3:3" x14ac:dyDescent="0.2">
      <c r="C23" t="s">
        <v>313</v>
      </c>
    </row>
    <row r="24" spans="3:3" x14ac:dyDescent="0.2">
      <c r="C24" t="s">
        <v>313</v>
      </c>
    </row>
    <row r="25" spans="3:3" x14ac:dyDescent="0.2">
      <c r="C25" t="s">
        <v>313</v>
      </c>
    </row>
    <row r="26" spans="3:3" x14ac:dyDescent="0.2">
      <c r="C26" t="s">
        <v>313</v>
      </c>
    </row>
    <row r="27" spans="3:3" x14ac:dyDescent="0.2">
      <c r="C27" t="s">
        <v>313</v>
      </c>
    </row>
    <row r="28" spans="3:3" x14ac:dyDescent="0.2">
      <c r="C28" t="s">
        <v>313</v>
      </c>
    </row>
    <row r="29" spans="3:3" x14ac:dyDescent="0.2">
      <c r="C29" t="s">
        <v>313</v>
      </c>
    </row>
    <row r="30" spans="3:3" x14ac:dyDescent="0.2">
      <c r="C30" t="s">
        <v>313</v>
      </c>
    </row>
    <row r="31" spans="3:3" x14ac:dyDescent="0.2">
      <c r="C31" t="s">
        <v>313</v>
      </c>
    </row>
    <row r="32" spans="3:3" x14ac:dyDescent="0.2">
      <c r="C32" t="s">
        <v>313</v>
      </c>
    </row>
    <row r="33" spans="3:3" x14ac:dyDescent="0.2">
      <c r="C33" t="s">
        <v>313</v>
      </c>
    </row>
    <row r="34" spans="3:3" x14ac:dyDescent="0.2">
      <c r="C34" t="s">
        <v>313</v>
      </c>
    </row>
    <row r="35" spans="3:3" x14ac:dyDescent="0.2">
      <c r="C35" t="s">
        <v>313</v>
      </c>
    </row>
    <row r="36" spans="3:3" x14ac:dyDescent="0.2">
      <c r="C36" t="s">
        <v>313</v>
      </c>
    </row>
    <row r="37" spans="3:3" x14ac:dyDescent="0.2">
      <c r="C37" t="s">
        <v>313</v>
      </c>
    </row>
    <row r="38" spans="3:3" x14ac:dyDescent="0.2">
      <c r="C38" t="s">
        <v>313</v>
      </c>
    </row>
    <row r="39" spans="3:3" x14ac:dyDescent="0.2">
      <c r="C39" t="s">
        <v>313</v>
      </c>
    </row>
    <row r="40" spans="3:3" x14ac:dyDescent="0.2">
      <c r="C40" t="s">
        <v>313</v>
      </c>
    </row>
    <row r="41" spans="3:3" x14ac:dyDescent="0.2">
      <c r="C41" t="s">
        <v>313</v>
      </c>
    </row>
    <row r="42" spans="3:3" x14ac:dyDescent="0.2">
      <c r="C42" t="s">
        <v>313</v>
      </c>
    </row>
    <row r="43" spans="3:3" x14ac:dyDescent="0.2">
      <c r="C43" t="s">
        <v>313</v>
      </c>
    </row>
    <row r="44" spans="3:3" x14ac:dyDescent="0.2">
      <c r="C44" t="s">
        <v>313</v>
      </c>
    </row>
    <row r="45" spans="3:3" x14ac:dyDescent="0.2">
      <c r="C45" t="s">
        <v>313</v>
      </c>
    </row>
    <row r="46" spans="3:3" x14ac:dyDescent="0.2">
      <c r="C46" t="s">
        <v>313</v>
      </c>
    </row>
    <row r="47" spans="3:3" x14ac:dyDescent="0.2">
      <c r="C47" t="s">
        <v>313</v>
      </c>
    </row>
    <row r="48" spans="3:3" x14ac:dyDescent="0.2">
      <c r="C48" t="s">
        <v>313</v>
      </c>
    </row>
    <row r="49" spans="3:3" x14ac:dyDescent="0.2">
      <c r="C49" t="s">
        <v>313</v>
      </c>
    </row>
    <row r="50" spans="3:3" x14ac:dyDescent="0.2">
      <c r="C50" t="s">
        <v>313</v>
      </c>
    </row>
    <row r="51" spans="3:3" x14ac:dyDescent="0.2">
      <c r="C51" t="s">
        <v>313</v>
      </c>
    </row>
    <row r="52" spans="3:3" x14ac:dyDescent="0.2">
      <c r="C52" t="s">
        <v>313</v>
      </c>
    </row>
    <row r="53" spans="3:3" x14ac:dyDescent="0.2">
      <c r="C53" t="s">
        <v>313</v>
      </c>
    </row>
    <row r="54" spans="3:3" x14ac:dyDescent="0.2">
      <c r="C54" t="s">
        <v>313</v>
      </c>
    </row>
    <row r="55" spans="3:3" x14ac:dyDescent="0.2">
      <c r="C55" t="s">
        <v>313</v>
      </c>
    </row>
  </sheetData>
  <conditionalFormatting sqref="D3:D6">
    <cfRule type="containsBlanks" dxfId="47" priority="1">
      <formula>LEN(TRIM(D3))=0</formula>
    </cfRule>
  </conditionalFormatting>
  <conditionalFormatting sqref="D7:D57 B3:C55">
    <cfRule type="containsBlanks" dxfId="46" priority="3">
      <formula>LEN(TRIM(B3))=0</formula>
    </cfRule>
  </conditionalFormatting>
  <conditionalFormatting sqref="D7:D57">
    <cfRule type="containsBlanks" dxfId="45"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G8" sqref="G8"/>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371</v>
      </c>
      <c r="B1" s="67"/>
      <c r="C1" s="67"/>
      <c r="D1" s="67"/>
      <c r="E1" s="67"/>
      <c r="F1" s="67"/>
      <c r="G1" s="67"/>
    </row>
    <row r="2" spans="1:8" x14ac:dyDescent="0.2">
      <c r="A2" s="50" t="s">
        <v>0</v>
      </c>
      <c r="B2" s="50" t="s">
        <v>488</v>
      </c>
      <c r="C2" s="52" t="s">
        <v>486</v>
      </c>
      <c r="D2" s="52" t="s">
        <v>656</v>
      </c>
      <c r="E2" s="54" t="s">
        <v>487</v>
      </c>
      <c r="F2" s="54" t="s">
        <v>655</v>
      </c>
      <c r="G2" s="54" t="s">
        <v>522</v>
      </c>
      <c r="H2" s="54" t="s">
        <v>725</v>
      </c>
    </row>
    <row r="3" spans="1:8" x14ac:dyDescent="0.2">
      <c r="A3" t="s">
        <v>760</v>
      </c>
      <c r="B3" t="s">
        <v>520</v>
      </c>
      <c r="C3">
        <v>20</v>
      </c>
      <c r="D3" t="s">
        <v>692</v>
      </c>
      <c r="E3">
        <v>23</v>
      </c>
      <c r="F3" t="s">
        <v>693</v>
      </c>
      <c r="G3" t="s">
        <v>726</v>
      </c>
      <c r="H3" s="5" t="s">
        <v>774</v>
      </c>
    </row>
    <row r="4" spans="1:8" x14ac:dyDescent="0.2">
      <c r="A4" t="s">
        <v>759</v>
      </c>
      <c r="B4" t="s">
        <v>520</v>
      </c>
      <c r="C4">
        <v>19</v>
      </c>
      <c r="D4" t="s">
        <v>692</v>
      </c>
      <c r="E4">
        <v>22</v>
      </c>
      <c r="F4" t="s">
        <v>693</v>
      </c>
      <c r="G4" t="s">
        <v>726</v>
      </c>
      <c r="H4" s="5" t="s">
        <v>774</v>
      </c>
    </row>
  </sheetData>
  <conditionalFormatting sqref="B3:B55">
    <cfRule type="containsBlanks" dxfId="44" priority="5">
      <formula>LEN(TRIM(B3))=0</formula>
    </cfRule>
  </conditionalFormatting>
  <conditionalFormatting sqref="B3:C55">
    <cfRule type="containsBlanks" dxfId="43" priority="6">
      <formula>LEN(TRIM(B3))=0</formula>
    </cfRule>
  </conditionalFormatting>
  <conditionalFormatting sqref="D3:D55">
    <cfRule type="containsBlanks" dxfId="42" priority="3">
      <formula>LEN(TRIM(D3))=0</formula>
    </cfRule>
  </conditionalFormatting>
  <conditionalFormatting sqref="D3:E55">
    <cfRule type="containsBlanks" dxfId="41" priority="4">
      <formula>LEN(TRIM(D3))=0</formula>
    </cfRule>
  </conditionalFormatting>
  <conditionalFormatting sqref="F3:G55">
    <cfRule type="containsBlanks" dxfId="40" priority="1">
      <formula>LEN(TRIM(F3))=0</formula>
    </cfRule>
    <cfRule type="containsBlanks" dxfId="39"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6" sqref="B6"/>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371</v>
      </c>
      <c r="B1" s="67"/>
      <c r="C1" s="67"/>
      <c r="D1" s="79"/>
    </row>
    <row r="2" spans="1:5" x14ac:dyDescent="0.2">
      <c r="A2" s="50" t="s">
        <v>0</v>
      </c>
      <c r="B2" s="54" t="s">
        <v>576</v>
      </c>
      <c r="C2" s="54" t="s">
        <v>773</v>
      </c>
      <c r="D2" s="54" t="s">
        <v>523</v>
      </c>
      <c r="E2" s="54" t="s">
        <v>724</v>
      </c>
    </row>
    <row r="3" spans="1:5" x14ac:dyDescent="0.2">
      <c r="A3" t="s">
        <v>750</v>
      </c>
      <c r="B3">
        <v>7.5708200000000003E-2</v>
      </c>
      <c r="C3" t="s">
        <v>835</v>
      </c>
      <c r="D3" s="30" t="s">
        <v>575</v>
      </c>
      <c r="E3" s="5" t="s">
        <v>727</v>
      </c>
    </row>
    <row r="4" spans="1:5" x14ac:dyDescent="0.2">
      <c r="B4" s="104"/>
      <c r="D4" s="30" t="s">
        <v>575</v>
      </c>
    </row>
    <row r="5" spans="1:5" x14ac:dyDescent="0.2">
      <c r="D5" s="30" t="s">
        <v>575</v>
      </c>
    </row>
    <row r="6" spans="1:5" x14ac:dyDescent="0.2">
      <c r="D6" s="30" t="s">
        <v>575</v>
      </c>
    </row>
    <row r="7" spans="1:5" x14ac:dyDescent="0.2">
      <c r="D7" s="30" t="s">
        <v>575</v>
      </c>
    </row>
    <row r="8" spans="1:5" x14ac:dyDescent="0.2">
      <c r="D8" s="30" t="s">
        <v>575</v>
      </c>
    </row>
    <row r="9" spans="1:5" x14ac:dyDescent="0.2">
      <c r="D9" s="30" t="s">
        <v>575</v>
      </c>
    </row>
    <row r="10" spans="1:5" x14ac:dyDescent="0.2">
      <c r="D10" s="30" t="s">
        <v>575</v>
      </c>
    </row>
    <row r="11" spans="1:5" x14ac:dyDescent="0.2">
      <c r="D11" s="30" t="s">
        <v>575</v>
      </c>
    </row>
    <row r="12" spans="1:5" x14ac:dyDescent="0.2">
      <c r="D12" s="30" t="s">
        <v>575</v>
      </c>
    </row>
    <row r="13" spans="1:5" x14ac:dyDescent="0.2">
      <c r="D13" s="30" t="s">
        <v>575</v>
      </c>
    </row>
    <row r="14" spans="1:5" x14ac:dyDescent="0.2">
      <c r="D14" s="30" t="s">
        <v>575</v>
      </c>
    </row>
    <row r="15" spans="1:5" x14ac:dyDescent="0.2">
      <c r="D15" s="30" t="s">
        <v>575</v>
      </c>
    </row>
    <row r="16" spans="1:5" x14ac:dyDescent="0.2">
      <c r="D16" s="30" t="s">
        <v>575</v>
      </c>
    </row>
    <row r="17" spans="4:4" x14ac:dyDescent="0.2">
      <c r="D17" s="30" t="s">
        <v>575</v>
      </c>
    </row>
    <row r="18" spans="4:4" x14ac:dyDescent="0.2">
      <c r="D18" s="30" t="s">
        <v>575</v>
      </c>
    </row>
    <row r="19" spans="4:4" x14ac:dyDescent="0.2">
      <c r="D19" s="30" t="s">
        <v>575</v>
      </c>
    </row>
    <row r="20" spans="4:4" x14ac:dyDescent="0.2">
      <c r="D20" s="30" t="s">
        <v>575</v>
      </c>
    </row>
    <row r="21" spans="4:4" x14ac:dyDescent="0.2">
      <c r="D21" s="30" t="s">
        <v>575</v>
      </c>
    </row>
    <row r="22" spans="4:4" x14ac:dyDescent="0.2">
      <c r="D22" s="30" t="s">
        <v>575</v>
      </c>
    </row>
    <row r="23" spans="4:4" x14ac:dyDescent="0.2">
      <c r="D23" s="30" t="s">
        <v>575</v>
      </c>
    </row>
    <row r="24" spans="4:4" x14ac:dyDescent="0.2">
      <c r="D24" s="30" t="s">
        <v>575</v>
      </c>
    </row>
    <row r="25" spans="4:4" x14ac:dyDescent="0.2">
      <c r="D25" s="30" t="s">
        <v>575</v>
      </c>
    </row>
    <row r="26" spans="4:4" x14ac:dyDescent="0.2">
      <c r="D26" s="30" t="s">
        <v>575</v>
      </c>
    </row>
    <row r="27" spans="4:4" x14ac:dyDescent="0.2">
      <c r="D27" s="30" t="s">
        <v>575</v>
      </c>
    </row>
    <row r="28" spans="4:4" x14ac:dyDescent="0.2">
      <c r="D28" s="30" t="s">
        <v>575</v>
      </c>
    </row>
    <row r="29" spans="4:4" x14ac:dyDescent="0.2">
      <c r="D29" s="30" t="s">
        <v>575</v>
      </c>
    </row>
    <row r="30" spans="4:4" x14ac:dyDescent="0.2">
      <c r="D30" s="30" t="s">
        <v>575</v>
      </c>
    </row>
    <row r="31" spans="4:4" x14ac:dyDescent="0.2">
      <c r="D31" s="30" t="s">
        <v>575</v>
      </c>
    </row>
    <row r="32" spans="4:4" x14ac:dyDescent="0.2">
      <c r="D32" s="30" t="s">
        <v>575</v>
      </c>
    </row>
    <row r="33" spans="4:4" x14ac:dyDescent="0.2">
      <c r="D33" s="30" t="s">
        <v>575</v>
      </c>
    </row>
    <row r="34" spans="4:4" x14ac:dyDescent="0.2">
      <c r="D34" s="30" t="s">
        <v>575</v>
      </c>
    </row>
    <row r="35" spans="4:4" x14ac:dyDescent="0.2">
      <c r="D35" s="30" t="s">
        <v>575</v>
      </c>
    </row>
    <row r="36" spans="4:4" x14ac:dyDescent="0.2">
      <c r="D36" s="30" t="s">
        <v>575</v>
      </c>
    </row>
    <row r="37" spans="4:4" x14ac:dyDescent="0.2">
      <c r="D37" s="30" t="s">
        <v>575</v>
      </c>
    </row>
    <row r="38" spans="4:4" x14ac:dyDescent="0.2">
      <c r="D38" s="30" t="s">
        <v>575</v>
      </c>
    </row>
    <row r="39" spans="4:4" x14ac:dyDescent="0.2">
      <c r="D39" s="30" t="s">
        <v>575</v>
      </c>
    </row>
    <row r="40" spans="4:4" x14ac:dyDescent="0.2">
      <c r="D40" s="30" t="s">
        <v>575</v>
      </c>
    </row>
    <row r="41" spans="4:4" x14ac:dyDescent="0.2">
      <c r="D41" s="30" t="s">
        <v>575</v>
      </c>
    </row>
    <row r="42" spans="4:4" x14ac:dyDescent="0.2">
      <c r="D42" s="30" t="s">
        <v>575</v>
      </c>
    </row>
    <row r="43" spans="4:4" x14ac:dyDescent="0.2">
      <c r="D43" s="30" t="s">
        <v>575</v>
      </c>
    </row>
    <row r="44" spans="4:4" x14ac:dyDescent="0.2">
      <c r="D44" s="30" t="s">
        <v>575</v>
      </c>
    </row>
    <row r="45" spans="4:4" x14ac:dyDescent="0.2">
      <c r="D45" s="30" t="s">
        <v>575</v>
      </c>
    </row>
    <row r="46" spans="4:4" x14ac:dyDescent="0.2">
      <c r="D46" s="30" t="s">
        <v>575</v>
      </c>
    </row>
    <row r="47" spans="4:4" x14ac:dyDescent="0.2">
      <c r="D47" s="30" t="s">
        <v>575</v>
      </c>
    </row>
    <row r="48" spans="4:4" x14ac:dyDescent="0.2">
      <c r="D48" s="30" t="s">
        <v>575</v>
      </c>
    </row>
    <row r="49" spans="4:4" x14ac:dyDescent="0.2">
      <c r="D49" s="30" t="s">
        <v>575</v>
      </c>
    </row>
    <row r="50" spans="4:4" x14ac:dyDescent="0.2">
      <c r="D50" s="30" t="s">
        <v>575</v>
      </c>
    </row>
    <row r="51" spans="4:4" x14ac:dyDescent="0.2">
      <c r="D51" s="30" t="s">
        <v>575</v>
      </c>
    </row>
    <row r="52" spans="4:4" x14ac:dyDescent="0.2">
      <c r="D52" s="30" t="s">
        <v>575</v>
      </c>
    </row>
    <row r="53" spans="4:4" x14ac:dyDescent="0.2">
      <c r="D53" s="30" t="s">
        <v>575</v>
      </c>
    </row>
    <row r="54" spans="4:4" x14ac:dyDescent="0.2">
      <c r="D54" s="30" t="s">
        <v>575</v>
      </c>
    </row>
    <row r="55" spans="4:4" x14ac:dyDescent="0.2">
      <c r="D55" s="30" t="s">
        <v>575</v>
      </c>
    </row>
  </sheetData>
  <conditionalFormatting sqref="B3:D3">
    <cfRule type="containsBlanks" dxfId="38" priority="1">
      <formula>LEN(TRIM(B3))=0</formula>
    </cfRule>
  </conditionalFormatting>
  <conditionalFormatting sqref="B307:D1048576">
    <cfRule type="containsBlanks" dxfId="37" priority="4">
      <formula>LEN(TRIM(B307))=0</formula>
    </cfRule>
  </conditionalFormatting>
  <conditionalFormatting sqref="C4:D4 B5:D55">
    <cfRule type="containsBlanks" dxfId="36" priority="3">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topLeftCell="B1" workbookViewId="0">
      <selection activeCell="F9" sqref="F9"/>
    </sheetView>
  </sheetViews>
  <sheetFormatPr baseColWidth="10" defaultColWidth="8.83203125" defaultRowHeight="16" x14ac:dyDescent="0.2"/>
  <cols>
    <col min="1" max="6" width="43.83203125" customWidth="1"/>
    <col min="7" max="16384" width="8.83203125" style="5"/>
  </cols>
  <sheetData>
    <row r="1" spans="1:6" ht="46" customHeight="1" x14ac:dyDescent="0.2">
      <c r="A1" s="79" t="s">
        <v>371</v>
      </c>
      <c r="B1" s="123" t="s">
        <v>668</v>
      </c>
      <c r="C1" s="124"/>
      <c r="D1" s="124"/>
      <c r="E1" s="124"/>
      <c r="F1" s="124"/>
    </row>
    <row r="2" spans="1:6" ht="17" x14ac:dyDescent="0.2">
      <c r="A2" s="50" t="s">
        <v>0</v>
      </c>
      <c r="B2" s="51" t="s">
        <v>640</v>
      </c>
      <c r="C2" s="51" t="s">
        <v>658</v>
      </c>
      <c r="D2" s="51" t="s">
        <v>657</v>
      </c>
      <c r="E2" s="51" t="s">
        <v>659</v>
      </c>
      <c r="F2" s="51" t="s">
        <v>775</v>
      </c>
    </row>
    <row r="3" spans="1:6" x14ac:dyDescent="0.2">
      <c r="A3" t="s">
        <v>748</v>
      </c>
      <c r="B3" t="s">
        <v>750</v>
      </c>
      <c r="C3" t="s">
        <v>751</v>
      </c>
      <c r="D3" t="s">
        <v>755</v>
      </c>
      <c r="E3" t="s">
        <v>760</v>
      </c>
      <c r="F3" t="s">
        <v>750</v>
      </c>
    </row>
    <row r="4" spans="1:6" x14ac:dyDescent="0.2">
      <c r="A4" t="s">
        <v>749</v>
      </c>
      <c r="B4" t="s">
        <v>750</v>
      </c>
      <c r="C4" t="s">
        <v>753</v>
      </c>
      <c r="D4" t="s">
        <v>757</v>
      </c>
      <c r="E4" t="s">
        <v>759</v>
      </c>
      <c r="F4" t="s">
        <v>750</v>
      </c>
    </row>
  </sheetData>
  <mergeCells count="1">
    <mergeCell ref="B1:F1"/>
  </mergeCells>
  <phoneticPr fontId="9" type="noConversion"/>
  <conditionalFormatting sqref="B3:F55">
    <cfRule type="containsBlanks" dxfId="35" priority="1">
      <formula>LEN(TRIM(B3))=0</formula>
    </cfRule>
    <cfRule type="containsBlanks" dxfId="34"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B23" sqref="B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371</v>
      </c>
      <c r="B1" s="87" t="s">
        <v>373</v>
      </c>
      <c r="C1" s="67"/>
      <c r="D1" s="67"/>
      <c r="E1" s="67" t="s">
        <v>763</v>
      </c>
      <c r="F1" s="67"/>
      <c r="G1" s="79" t="s">
        <v>574</v>
      </c>
    </row>
    <row r="2" spans="1:7" ht="17" x14ac:dyDescent="0.2">
      <c r="A2" s="50" t="s">
        <v>0</v>
      </c>
      <c r="B2" s="50" t="s">
        <v>274</v>
      </c>
      <c r="C2" s="51" t="s">
        <v>493</v>
      </c>
      <c r="D2" s="51" t="s">
        <v>746</v>
      </c>
      <c r="E2" s="51" t="s">
        <v>537</v>
      </c>
      <c r="F2" s="51" t="s">
        <v>579</v>
      </c>
      <c r="G2" s="54" t="s">
        <v>641</v>
      </c>
    </row>
    <row r="3" spans="1:7" ht="18" customHeight="1" x14ac:dyDescent="0.2">
      <c r="A3" t="s">
        <v>761</v>
      </c>
      <c r="B3" t="s">
        <v>376</v>
      </c>
      <c r="C3" t="s">
        <v>498</v>
      </c>
      <c r="D3" t="s">
        <v>762</v>
      </c>
      <c r="E3" s="30">
        <v>0.82</v>
      </c>
      <c r="F3" s="30">
        <v>0.78</v>
      </c>
      <c r="G3" s="85">
        <f>E3*F3</f>
        <v>0.63959999999999995</v>
      </c>
    </row>
    <row r="4" spans="1:7" x14ac:dyDescent="0.2">
      <c r="A4" t="s">
        <v>728</v>
      </c>
      <c r="B4" t="s">
        <v>376</v>
      </c>
      <c r="C4" t="s">
        <v>498</v>
      </c>
      <c r="D4" t="s">
        <v>762</v>
      </c>
      <c r="E4" s="30">
        <v>0.95</v>
      </c>
      <c r="F4" s="30">
        <v>0.83</v>
      </c>
      <c r="G4" s="85">
        <f t="shared" ref="G4:G57" si="0">E4*F4</f>
        <v>0.78849999999999998</v>
      </c>
    </row>
    <row r="5" spans="1:7" x14ac:dyDescent="0.2">
      <c r="A5" t="s">
        <v>729</v>
      </c>
      <c r="B5" t="s">
        <v>376</v>
      </c>
      <c r="C5" t="s">
        <v>498</v>
      </c>
      <c r="D5" t="s">
        <v>768</v>
      </c>
      <c r="E5" s="30">
        <v>0.8</v>
      </c>
      <c r="F5" s="30">
        <v>0.78</v>
      </c>
      <c r="G5" s="85">
        <f t="shared" si="0"/>
        <v>0.62400000000000011</v>
      </c>
    </row>
    <row r="6" spans="1:7" x14ac:dyDescent="0.2">
      <c r="A6" t="s">
        <v>730</v>
      </c>
      <c r="B6" t="s">
        <v>376</v>
      </c>
      <c r="C6" t="s">
        <v>498</v>
      </c>
      <c r="D6" t="s">
        <v>768</v>
      </c>
      <c r="E6" s="30">
        <v>0.91</v>
      </c>
      <c r="F6" s="30">
        <v>0.78</v>
      </c>
      <c r="G6" s="85">
        <f t="shared" si="0"/>
        <v>0.7098000000000001</v>
      </c>
    </row>
    <row r="7" spans="1:7" x14ac:dyDescent="0.2">
      <c r="A7" t="s">
        <v>731</v>
      </c>
      <c r="B7" t="s">
        <v>376</v>
      </c>
      <c r="C7" t="s">
        <v>510</v>
      </c>
      <c r="D7" t="s">
        <v>762</v>
      </c>
      <c r="E7" s="30">
        <v>0.91</v>
      </c>
      <c r="F7" s="30">
        <v>0.78</v>
      </c>
      <c r="G7" s="85">
        <f t="shared" si="0"/>
        <v>0.7098000000000001</v>
      </c>
    </row>
    <row r="8" spans="1:7" x14ac:dyDescent="0.2">
      <c r="A8" t="s">
        <v>732</v>
      </c>
      <c r="B8" t="s">
        <v>376</v>
      </c>
      <c r="C8" t="s">
        <v>510</v>
      </c>
      <c r="D8" t="s">
        <v>762</v>
      </c>
      <c r="E8" s="30">
        <v>0.91</v>
      </c>
      <c r="F8" s="30">
        <v>0.83</v>
      </c>
      <c r="G8" s="85">
        <f t="shared" si="0"/>
        <v>0.75529999999999997</v>
      </c>
    </row>
    <row r="9" spans="1:7" x14ac:dyDescent="0.2">
      <c r="A9" t="s">
        <v>733</v>
      </c>
      <c r="B9" t="s">
        <v>376</v>
      </c>
      <c r="C9" t="s">
        <v>454</v>
      </c>
      <c r="D9" t="s">
        <v>762</v>
      </c>
      <c r="E9" s="30">
        <v>0.91</v>
      </c>
      <c r="F9" s="30">
        <v>0.67</v>
      </c>
      <c r="G9" s="85">
        <f t="shared" si="0"/>
        <v>0.60970000000000002</v>
      </c>
    </row>
    <row r="10" spans="1:7" x14ac:dyDescent="0.2">
      <c r="A10" t="s">
        <v>734</v>
      </c>
      <c r="B10" t="s">
        <v>376</v>
      </c>
      <c r="C10" t="s">
        <v>454</v>
      </c>
      <c r="D10" t="s">
        <v>762</v>
      </c>
      <c r="E10" s="30">
        <v>0.91</v>
      </c>
      <c r="F10" s="30">
        <v>0.75</v>
      </c>
      <c r="G10" s="85">
        <f t="shared" si="0"/>
        <v>0.6825</v>
      </c>
    </row>
    <row r="11" spans="1:7" x14ac:dyDescent="0.2">
      <c r="A11" t="s">
        <v>735</v>
      </c>
      <c r="B11" t="s">
        <v>376</v>
      </c>
      <c r="C11" t="s">
        <v>454</v>
      </c>
      <c r="D11" t="s">
        <v>762</v>
      </c>
      <c r="E11" s="30">
        <v>0.91</v>
      </c>
      <c r="F11" s="30">
        <v>0.78</v>
      </c>
      <c r="G11" s="85">
        <f t="shared" si="0"/>
        <v>0.7098000000000001</v>
      </c>
    </row>
    <row r="12" spans="1:7" x14ac:dyDescent="0.2">
      <c r="A12" t="s">
        <v>736</v>
      </c>
      <c r="B12" t="s">
        <v>808</v>
      </c>
      <c r="C12" t="s">
        <v>454</v>
      </c>
      <c r="D12" t="s">
        <v>762</v>
      </c>
      <c r="E12" s="30">
        <v>3.9</v>
      </c>
      <c r="F12" s="30">
        <v>0.85</v>
      </c>
      <c r="G12" s="85">
        <f t="shared" si="0"/>
        <v>3.3149999999999999</v>
      </c>
    </row>
    <row r="13" spans="1:7" x14ac:dyDescent="0.2">
      <c r="A13" t="s">
        <v>737</v>
      </c>
      <c r="B13" t="s">
        <v>808</v>
      </c>
      <c r="C13" t="s">
        <v>454</v>
      </c>
      <c r="D13" t="s">
        <v>762</v>
      </c>
      <c r="E13" s="30">
        <v>3.1</v>
      </c>
      <c r="F13" s="30">
        <v>0.8</v>
      </c>
      <c r="G13" s="85">
        <f t="shared" si="0"/>
        <v>2.4800000000000004</v>
      </c>
    </row>
    <row r="14" spans="1:7" x14ac:dyDescent="0.2">
      <c r="A14" t="s">
        <v>738</v>
      </c>
      <c r="B14" t="s">
        <v>376</v>
      </c>
      <c r="C14" t="s">
        <v>454</v>
      </c>
      <c r="D14" t="s">
        <v>762</v>
      </c>
      <c r="E14" s="30">
        <v>0.91</v>
      </c>
      <c r="F14" s="30">
        <v>0.75</v>
      </c>
      <c r="G14" s="85">
        <f t="shared" si="0"/>
        <v>0.6825</v>
      </c>
    </row>
    <row r="15" spans="1:7" x14ac:dyDescent="0.2">
      <c r="A15" t="s">
        <v>739</v>
      </c>
      <c r="B15" t="s">
        <v>376</v>
      </c>
      <c r="E15" s="30">
        <v>0.91</v>
      </c>
      <c r="F15" s="30">
        <v>0.56000000000000005</v>
      </c>
      <c r="G15" s="85">
        <f t="shared" si="0"/>
        <v>0.50960000000000005</v>
      </c>
    </row>
    <row r="16" spans="1:7" x14ac:dyDescent="0.2">
      <c r="A16" t="s">
        <v>740</v>
      </c>
      <c r="B16" t="s">
        <v>376</v>
      </c>
      <c r="E16" s="30">
        <v>0.91</v>
      </c>
      <c r="F16" s="30">
        <v>0.67</v>
      </c>
      <c r="G16" s="85">
        <f t="shared" si="0"/>
        <v>0.60970000000000002</v>
      </c>
    </row>
    <row r="17" spans="1:7" x14ac:dyDescent="0.2">
      <c r="A17" t="s">
        <v>769</v>
      </c>
      <c r="B17" t="s">
        <v>491</v>
      </c>
      <c r="C17" t="s">
        <v>454</v>
      </c>
      <c r="D17" t="s">
        <v>768</v>
      </c>
      <c r="E17" s="30">
        <v>3.5</v>
      </c>
      <c r="F17" s="30">
        <v>0.8</v>
      </c>
      <c r="G17" s="85">
        <f t="shared" si="0"/>
        <v>2.8000000000000003</v>
      </c>
    </row>
    <row r="18" spans="1:7" x14ac:dyDescent="0.2">
      <c r="E18" s="30"/>
      <c r="F18" s="30"/>
      <c r="G18" s="85">
        <f t="shared" si="0"/>
        <v>0</v>
      </c>
    </row>
    <row r="19" spans="1:7" x14ac:dyDescent="0.2">
      <c r="E19" s="30"/>
      <c r="F19" s="30"/>
      <c r="G19" s="85">
        <f t="shared" si="0"/>
        <v>0</v>
      </c>
    </row>
    <row r="20" spans="1:7" x14ac:dyDescent="0.2">
      <c r="E20" s="30"/>
      <c r="F20" s="30"/>
      <c r="G20" s="85">
        <f t="shared" si="0"/>
        <v>0</v>
      </c>
    </row>
    <row r="21" spans="1:7" x14ac:dyDescent="0.2">
      <c r="E21" s="30"/>
      <c r="F21" s="30"/>
      <c r="G21" s="85">
        <f t="shared" si="0"/>
        <v>0</v>
      </c>
    </row>
    <row r="22" spans="1:7" x14ac:dyDescent="0.2">
      <c r="E22" s="30"/>
      <c r="F22" s="30"/>
      <c r="G22" s="85">
        <f t="shared" si="0"/>
        <v>0</v>
      </c>
    </row>
    <row r="23" spans="1:7" x14ac:dyDescent="0.2">
      <c r="E23" s="30"/>
      <c r="F23" s="30"/>
      <c r="G23" s="85">
        <f t="shared" si="0"/>
        <v>0</v>
      </c>
    </row>
    <row r="24" spans="1:7" x14ac:dyDescent="0.2">
      <c r="E24" s="30"/>
      <c r="F24" s="30"/>
      <c r="G24" s="85">
        <f t="shared" si="0"/>
        <v>0</v>
      </c>
    </row>
    <row r="25" spans="1:7" x14ac:dyDescent="0.2">
      <c r="E25" s="30"/>
      <c r="F25" s="30"/>
      <c r="G25" s="85">
        <f t="shared" si="0"/>
        <v>0</v>
      </c>
    </row>
    <row r="26" spans="1:7" x14ac:dyDescent="0.2">
      <c r="E26" s="30"/>
      <c r="F26" s="30"/>
      <c r="G26" s="85">
        <f t="shared" si="0"/>
        <v>0</v>
      </c>
    </row>
    <row r="27" spans="1:7" x14ac:dyDescent="0.2">
      <c r="E27" s="30"/>
      <c r="F27" s="30"/>
      <c r="G27" s="85">
        <f t="shared" si="0"/>
        <v>0</v>
      </c>
    </row>
    <row r="28" spans="1:7" x14ac:dyDescent="0.2">
      <c r="E28" s="30"/>
      <c r="F28" s="30"/>
      <c r="G28" s="85">
        <f t="shared" si="0"/>
        <v>0</v>
      </c>
    </row>
    <row r="29" spans="1:7" x14ac:dyDescent="0.2">
      <c r="E29" s="30"/>
      <c r="F29" s="30"/>
      <c r="G29" s="85">
        <f t="shared" si="0"/>
        <v>0</v>
      </c>
    </row>
    <row r="30" spans="1:7" x14ac:dyDescent="0.2">
      <c r="E30" s="30"/>
      <c r="F30" s="30"/>
      <c r="G30" s="85">
        <f t="shared" si="0"/>
        <v>0</v>
      </c>
    </row>
    <row r="31" spans="1:7" x14ac:dyDescent="0.2">
      <c r="E31" s="30"/>
      <c r="F31" s="30"/>
      <c r="G31" s="85">
        <f t="shared" si="0"/>
        <v>0</v>
      </c>
    </row>
    <row r="32" spans="1:7" x14ac:dyDescent="0.2">
      <c r="E32" s="30"/>
      <c r="F32" s="30"/>
      <c r="G32" s="85">
        <f t="shared" si="0"/>
        <v>0</v>
      </c>
    </row>
    <row r="33" spans="5:7" x14ac:dyDescent="0.2">
      <c r="E33" s="30"/>
      <c r="F33" s="30"/>
      <c r="G33" s="85">
        <f t="shared" si="0"/>
        <v>0</v>
      </c>
    </row>
    <row r="34" spans="5:7" x14ac:dyDescent="0.2">
      <c r="E34" s="30"/>
      <c r="F34" s="30"/>
      <c r="G34" s="85">
        <f t="shared" si="0"/>
        <v>0</v>
      </c>
    </row>
    <row r="35" spans="5:7" x14ac:dyDescent="0.2">
      <c r="E35" s="30"/>
      <c r="F35" s="30"/>
      <c r="G35" s="85">
        <f t="shared" si="0"/>
        <v>0</v>
      </c>
    </row>
    <row r="36" spans="5:7" x14ac:dyDescent="0.2">
      <c r="E36" s="30"/>
      <c r="F36" s="30"/>
      <c r="G36" s="85">
        <f t="shared" si="0"/>
        <v>0</v>
      </c>
    </row>
    <row r="37" spans="5:7" x14ac:dyDescent="0.2">
      <c r="E37" s="30"/>
      <c r="F37" s="30"/>
      <c r="G37" s="85">
        <f>E37*F37</f>
        <v>0</v>
      </c>
    </row>
    <row r="38" spans="5:7" x14ac:dyDescent="0.2">
      <c r="E38" s="30"/>
      <c r="F38" s="30"/>
      <c r="G38" s="85">
        <f t="shared" si="0"/>
        <v>0</v>
      </c>
    </row>
    <row r="39" spans="5:7" x14ac:dyDescent="0.2">
      <c r="E39" s="30"/>
      <c r="F39" s="30"/>
      <c r="G39" s="85">
        <f t="shared" si="0"/>
        <v>0</v>
      </c>
    </row>
    <row r="40" spans="5:7" x14ac:dyDescent="0.2">
      <c r="E40" s="30"/>
      <c r="F40" s="30"/>
      <c r="G40" s="85">
        <f t="shared" si="0"/>
        <v>0</v>
      </c>
    </row>
    <row r="41" spans="5:7" x14ac:dyDescent="0.2">
      <c r="E41" s="30"/>
      <c r="F41" s="30"/>
      <c r="G41" s="85">
        <f t="shared" si="0"/>
        <v>0</v>
      </c>
    </row>
    <row r="42" spans="5:7" x14ac:dyDescent="0.2">
      <c r="E42" s="30"/>
      <c r="F42" s="30"/>
      <c r="G42" s="85">
        <f t="shared" si="0"/>
        <v>0</v>
      </c>
    </row>
    <row r="43" spans="5:7" x14ac:dyDescent="0.2">
      <c r="E43" s="30"/>
      <c r="F43" s="30"/>
      <c r="G43" s="85">
        <f t="shared" si="0"/>
        <v>0</v>
      </c>
    </row>
    <row r="44" spans="5:7" x14ac:dyDescent="0.2">
      <c r="E44" s="30"/>
      <c r="F44" s="30"/>
      <c r="G44" s="85">
        <f t="shared" si="0"/>
        <v>0</v>
      </c>
    </row>
    <row r="45" spans="5:7" x14ac:dyDescent="0.2">
      <c r="E45" s="30"/>
      <c r="F45" s="30"/>
      <c r="G45" s="85">
        <f t="shared" si="0"/>
        <v>0</v>
      </c>
    </row>
    <row r="46" spans="5:7" x14ac:dyDescent="0.2">
      <c r="E46" s="30"/>
      <c r="F46" s="30"/>
      <c r="G46" s="85">
        <f t="shared" si="0"/>
        <v>0</v>
      </c>
    </row>
    <row r="47" spans="5:7" x14ac:dyDescent="0.2">
      <c r="E47" s="30"/>
      <c r="F47" s="30"/>
      <c r="G47" s="85">
        <f t="shared" si="0"/>
        <v>0</v>
      </c>
    </row>
    <row r="48" spans="5:7" x14ac:dyDescent="0.2">
      <c r="E48" s="30"/>
      <c r="F48" s="30"/>
      <c r="G48" s="85">
        <f t="shared" si="0"/>
        <v>0</v>
      </c>
    </row>
    <row r="49" spans="5:7" x14ac:dyDescent="0.2">
      <c r="E49" s="30"/>
      <c r="F49" s="30"/>
      <c r="G49" s="85">
        <f t="shared" si="0"/>
        <v>0</v>
      </c>
    </row>
    <row r="50" spans="5:7" x14ac:dyDescent="0.2">
      <c r="E50" s="30"/>
      <c r="F50" s="30"/>
      <c r="G50" s="85">
        <f t="shared" si="0"/>
        <v>0</v>
      </c>
    </row>
    <row r="51" spans="5:7" x14ac:dyDescent="0.2">
      <c r="E51" s="30"/>
      <c r="F51" s="30"/>
      <c r="G51" s="85">
        <f t="shared" si="0"/>
        <v>0</v>
      </c>
    </row>
    <row r="52" spans="5:7" x14ac:dyDescent="0.2">
      <c r="E52" s="30"/>
      <c r="F52" s="30"/>
      <c r="G52" s="85">
        <f t="shared" si="0"/>
        <v>0</v>
      </c>
    </row>
    <row r="53" spans="5:7" x14ac:dyDescent="0.2">
      <c r="E53" s="30"/>
      <c r="F53" s="30"/>
      <c r="G53" s="85">
        <f t="shared" si="0"/>
        <v>0</v>
      </c>
    </row>
    <row r="54" spans="5:7" x14ac:dyDescent="0.2">
      <c r="E54" s="30"/>
      <c r="F54" s="30"/>
      <c r="G54" s="85">
        <f t="shared" si="0"/>
        <v>0</v>
      </c>
    </row>
    <row r="55" spans="5:7" x14ac:dyDescent="0.2">
      <c r="E55" s="30"/>
      <c r="F55" s="30"/>
      <c r="G55" s="85">
        <f t="shared" si="0"/>
        <v>0</v>
      </c>
    </row>
    <row r="56" spans="5:7" x14ac:dyDescent="0.2">
      <c r="E56" s="30"/>
      <c r="F56" s="30"/>
      <c r="G56" s="85">
        <f t="shared" si="0"/>
        <v>0</v>
      </c>
    </row>
    <row r="57" spans="5:7" x14ac:dyDescent="0.2">
      <c r="E57" s="30"/>
      <c r="F57" s="30"/>
      <c r="G57" s="85">
        <f t="shared" si="0"/>
        <v>0</v>
      </c>
    </row>
  </sheetData>
  <conditionalFormatting sqref="A3:F57">
    <cfRule type="containsBlanks" dxfId="33" priority="3">
      <formula>LEN(TRIM(A3))=0</formula>
    </cfRule>
  </conditionalFormatting>
  <conditionalFormatting sqref="B5:D57">
    <cfRule type="containsBlanks" dxfId="32" priority="1">
      <formula>LEN(TRIM(B5))=0</formula>
    </cfRule>
    <cfRule type="containsBlanks" dxfId="31"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0" sqref="C10"/>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371</v>
      </c>
      <c r="B1" s="49"/>
      <c r="C1" s="123" t="s">
        <v>373</v>
      </c>
      <c r="D1" s="124"/>
      <c r="E1" s="124"/>
      <c r="F1" s="124"/>
      <c r="G1" s="124"/>
      <c r="H1" s="124"/>
      <c r="I1" s="124"/>
      <c r="J1" s="125"/>
    </row>
    <row r="2" spans="1:10" ht="17" x14ac:dyDescent="0.2">
      <c r="A2" s="50" t="s">
        <v>0</v>
      </c>
      <c r="B2" s="50" t="s">
        <v>781</v>
      </c>
      <c r="C2" s="51" t="s">
        <v>490</v>
      </c>
      <c r="D2" s="51" t="s">
        <v>511</v>
      </c>
      <c r="E2" s="50" t="s">
        <v>489</v>
      </c>
      <c r="F2" s="50" t="s">
        <v>782</v>
      </c>
      <c r="G2" s="50" t="s">
        <v>783</v>
      </c>
      <c r="H2" s="50" t="s">
        <v>505</v>
      </c>
      <c r="I2" s="50" t="s">
        <v>506</v>
      </c>
      <c r="J2" s="80" t="s">
        <v>648</v>
      </c>
    </row>
    <row r="3" spans="1:10" x14ac:dyDescent="0.2">
      <c r="A3" t="s">
        <v>743</v>
      </c>
      <c r="B3">
        <v>0.6</v>
      </c>
      <c r="C3">
        <v>0.5</v>
      </c>
      <c r="D3" t="s">
        <v>741</v>
      </c>
      <c r="E3" t="s">
        <v>503</v>
      </c>
      <c r="F3" t="s">
        <v>812</v>
      </c>
      <c r="G3" t="s">
        <v>836</v>
      </c>
      <c r="H3" t="s">
        <v>772</v>
      </c>
      <c r="I3" t="s">
        <v>772</v>
      </c>
      <c r="J3" t="s">
        <v>772</v>
      </c>
    </row>
    <row r="4" spans="1:10" x14ac:dyDescent="0.2">
      <c r="A4" t="s">
        <v>742</v>
      </c>
      <c r="B4">
        <v>0.5</v>
      </c>
      <c r="C4">
        <v>0.6</v>
      </c>
      <c r="D4" t="s">
        <v>536</v>
      </c>
      <c r="E4" t="s">
        <v>503</v>
      </c>
      <c r="F4" t="s">
        <v>812</v>
      </c>
      <c r="G4" t="s">
        <v>836</v>
      </c>
      <c r="H4" t="s">
        <v>772</v>
      </c>
      <c r="I4" t="s">
        <v>772</v>
      </c>
      <c r="J4" t="s">
        <v>772</v>
      </c>
    </row>
    <row r="5" spans="1:10" x14ac:dyDescent="0.2">
      <c r="A5" t="s">
        <v>776</v>
      </c>
      <c r="B5">
        <v>0.7</v>
      </c>
      <c r="C5">
        <v>0.34499999999999997</v>
      </c>
      <c r="D5" t="s">
        <v>536</v>
      </c>
      <c r="E5" t="s">
        <v>504</v>
      </c>
      <c r="F5" t="s">
        <v>812</v>
      </c>
      <c r="G5" t="s">
        <v>836</v>
      </c>
      <c r="H5" t="s">
        <v>772</v>
      </c>
      <c r="I5" t="s">
        <v>772</v>
      </c>
      <c r="J5" t="s">
        <v>772</v>
      </c>
    </row>
    <row r="6" spans="1:10" x14ac:dyDescent="0.2">
      <c r="A6" t="s">
        <v>777</v>
      </c>
      <c r="B6">
        <v>0.7</v>
      </c>
      <c r="C6">
        <v>0.34499999999999997</v>
      </c>
      <c r="D6" t="s">
        <v>536</v>
      </c>
      <c r="E6" t="s">
        <v>504</v>
      </c>
      <c r="F6" t="s">
        <v>506</v>
      </c>
      <c r="G6" t="s">
        <v>836</v>
      </c>
      <c r="H6" t="s">
        <v>772</v>
      </c>
      <c r="I6" t="s">
        <v>642</v>
      </c>
      <c r="J6" t="s">
        <v>772</v>
      </c>
    </row>
    <row r="7" spans="1:10" x14ac:dyDescent="0.2">
      <c r="D7" t="s">
        <v>536</v>
      </c>
    </row>
    <row r="8" spans="1:10" x14ac:dyDescent="0.2">
      <c r="D8" t="s">
        <v>536</v>
      </c>
    </row>
    <row r="9" spans="1:10" x14ac:dyDescent="0.2">
      <c r="D9" t="s">
        <v>536</v>
      </c>
    </row>
    <row r="10" spans="1:10" x14ac:dyDescent="0.2">
      <c r="D10" t="s">
        <v>536</v>
      </c>
    </row>
    <row r="11" spans="1:10" x14ac:dyDescent="0.2">
      <c r="D11" t="s">
        <v>536</v>
      </c>
    </row>
    <row r="12" spans="1:10" x14ac:dyDescent="0.2">
      <c r="D12" t="s">
        <v>536</v>
      </c>
    </row>
    <row r="13" spans="1:10" x14ac:dyDescent="0.2">
      <c r="D13" t="s">
        <v>536</v>
      </c>
    </row>
    <row r="14" spans="1:10" x14ac:dyDescent="0.2">
      <c r="D14" t="s">
        <v>536</v>
      </c>
    </row>
    <row r="15" spans="1:10" x14ac:dyDescent="0.2">
      <c r="D15" t="s">
        <v>536</v>
      </c>
    </row>
    <row r="16" spans="1:10" x14ac:dyDescent="0.2">
      <c r="D16" t="s">
        <v>536</v>
      </c>
    </row>
    <row r="17" spans="4:4" x14ac:dyDescent="0.2">
      <c r="D17" t="s">
        <v>536</v>
      </c>
    </row>
    <row r="18" spans="4:4" x14ac:dyDescent="0.2">
      <c r="D18" t="s">
        <v>536</v>
      </c>
    </row>
    <row r="19" spans="4:4" x14ac:dyDescent="0.2">
      <c r="D19" t="s">
        <v>536</v>
      </c>
    </row>
    <row r="20" spans="4:4" x14ac:dyDescent="0.2">
      <c r="D20" t="s">
        <v>536</v>
      </c>
    </row>
    <row r="21" spans="4:4" x14ac:dyDescent="0.2">
      <c r="D21" t="s">
        <v>536</v>
      </c>
    </row>
    <row r="22" spans="4:4" x14ac:dyDescent="0.2">
      <c r="D22" t="s">
        <v>536</v>
      </c>
    </row>
    <row r="23" spans="4:4" x14ac:dyDescent="0.2">
      <c r="D23" t="s">
        <v>536</v>
      </c>
    </row>
    <row r="24" spans="4:4" x14ac:dyDescent="0.2">
      <c r="D24" t="s">
        <v>536</v>
      </c>
    </row>
    <row r="25" spans="4:4" x14ac:dyDescent="0.2">
      <c r="D25" t="s">
        <v>536</v>
      </c>
    </row>
    <row r="26" spans="4:4" x14ac:dyDescent="0.2">
      <c r="D26" t="s">
        <v>536</v>
      </c>
    </row>
    <row r="27" spans="4:4" x14ac:dyDescent="0.2">
      <c r="D27" t="s">
        <v>536</v>
      </c>
    </row>
    <row r="28" spans="4:4" x14ac:dyDescent="0.2">
      <c r="D28" t="s">
        <v>536</v>
      </c>
    </row>
    <row r="29" spans="4:4" x14ac:dyDescent="0.2">
      <c r="D29" t="s">
        <v>536</v>
      </c>
    </row>
    <row r="30" spans="4:4" x14ac:dyDescent="0.2">
      <c r="D30" t="s">
        <v>536</v>
      </c>
    </row>
    <row r="31" spans="4:4" x14ac:dyDescent="0.2">
      <c r="D31" t="s">
        <v>536</v>
      </c>
    </row>
    <row r="32" spans="4:4" x14ac:dyDescent="0.2">
      <c r="D32" t="s">
        <v>536</v>
      </c>
    </row>
    <row r="33" spans="4:4" x14ac:dyDescent="0.2">
      <c r="D33" t="s">
        <v>536</v>
      </c>
    </row>
    <row r="34" spans="4:4" x14ac:dyDescent="0.2">
      <c r="D34" t="s">
        <v>536</v>
      </c>
    </row>
    <row r="35" spans="4:4" x14ac:dyDescent="0.2">
      <c r="D35" t="s">
        <v>536</v>
      </c>
    </row>
    <row r="36" spans="4:4" x14ac:dyDescent="0.2">
      <c r="D36" t="s">
        <v>536</v>
      </c>
    </row>
    <row r="37" spans="4:4" x14ac:dyDescent="0.2">
      <c r="D37" t="s">
        <v>536</v>
      </c>
    </row>
    <row r="38" spans="4:4" x14ac:dyDescent="0.2">
      <c r="D38" t="s">
        <v>536</v>
      </c>
    </row>
    <row r="39" spans="4:4" x14ac:dyDescent="0.2">
      <c r="D39" t="s">
        <v>536</v>
      </c>
    </row>
    <row r="40" spans="4:4" x14ac:dyDescent="0.2">
      <c r="D40" t="s">
        <v>536</v>
      </c>
    </row>
    <row r="41" spans="4:4" x14ac:dyDescent="0.2">
      <c r="D41" t="s">
        <v>536</v>
      </c>
    </row>
    <row r="42" spans="4:4" x14ac:dyDescent="0.2">
      <c r="D42" t="s">
        <v>536</v>
      </c>
    </row>
    <row r="43" spans="4:4" x14ac:dyDescent="0.2">
      <c r="D43" t="s">
        <v>536</v>
      </c>
    </row>
    <row r="44" spans="4:4" x14ac:dyDescent="0.2">
      <c r="D44" t="s">
        <v>536</v>
      </c>
    </row>
    <row r="45" spans="4:4" x14ac:dyDescent="0.2">
      <c r="D45" t="s">
        <v>536</v>
      </c>
    </row>
    <row r="46" spans="4:4" x14ac:dyDescent="0.2">
      <c r="D46" t="s">
        <v>536</v>
      </c>
    </row>
    <row r="47" spans="4:4" x14ac:dyDescent="0.2">
      <c r="D47" t="s">
        <v>536</v>
      </c>
    </row>
    <row r="48" spans="4:4" x14ac:dyDescent="0.2">
      <c r="D48" t="s">
        <v>536</v>
      </c>
    </row>
    <row r="49" spans="4:4" x14ac:dyDescent="0.2">
      <c r="D49" t="s">
        <v>536</v>
      </c>
    </row>
    <row r="50" spans="4:4" x14ac:dyDescent="0.2">
      <c r="D50" t="s">
        <v>536</v>
      </c>
    </row>
    <row r="51" spans="4:4" x14ac:dyDescent="0.2">
      <c r="D51" t="s">
        <v>536</v>
      </c>
    </row>
    <row r="52" spans="4:4" x14ac:dyDescent="0.2">
      <c r="D52" t="s">
        <v>536</v>
      </c>
    </row>
    <row r="53" spans="4:4" x14ac:dyDescent="0.2">
      <c r="D53" t="s">
        <v>536</v>
      </c>
    </row>
    <row r="54" spans="4:4" x14ac:dyDescent="0.2">
      <c r="D54" t="s">
        <v>536</v>
      </c>
    </row>
    <row r="55" spans="4:4" x14ac:dyDescent="0.2">
      <c r="D55" t="s">
        <v>536</v>
      </c>
    </row>
    <row r="56" spans="4:4" x14ac:dyDescent="0.2">
      <c r="D56" t="s">
        <v>536</v>
      </c>
    </row>
    <row r="57" spans="4:4" x14ac:dyDescent="0.2">
      <c r="D57" t="s">
        <v>536</v>
      </c>
    </row>
    <row r="58" spans="4:4" x14ac:dyDescent="0.2">
      <c r="D58" t="s">
        <v>536</v>
      </c>
    </row>
    <row r="59" spans="4:4" x14ac:dyDescent="0.2">
      <c r="D59" t="s">
        <v>536</v>
      </c>
    </row>
    <row r="60" spans="4:4" x14ac:dyDescent="0.2">
      <c r="D60" t="s">
        <v>536</v>
      </c>
    </row>
    <row r="61" spans="4:4" x14ac:dyDescent="0.2">
      <c r="D61" t="s">
        <v>536</v>
      </c>
    </row>
    <row r="62" spans="4:4" x14ac:dyDescent="0.2">
      <c r="D62" t="s">
        <v>536</v>
      </c>
    </row>
    <row r="63" spans="4:4" x14ac:dyDescent="0.2">
      <c r="D63" t="s">
        <v>536</v>
      </c>
    </row>
    <row r="64" spans="4:4" x14ac:dyDescent="0.2">
      <c r="D64" t="s">
        <v>536</v>
      </c>
    </row>
    <row r="65" spans="4:4" x14ac:dyDescent="0.2">
      <c r="D65" t="s">
        <v>536</v>
      </c>
    </row>
    <row r="66" spans="4:4" x14ac:dyDescent="0.2">
      <c r="D66" t="s">
        <v>536</v>
      </c>
    </row>
    <row r="67" spans="4:4" x14ac:dyDescent="0.2">
      <c r="D67" t="s">
        <v>536</v>
      </c>
    </row>
    <row r="68" spans="4:4" x14ac:dyDescent="0.2">
      <c r="D68" t="s">
        <v>536</v>
      </c>
    </row>
    <row r="69" spans="4:4" x14ac:dyDescent="0.2">
      <c r="D69" t="s">
        <v>536</v>
      </c>
    </row>
    <row r="70" spans="4:4" x14ac:dyDescent="0.2">
      <c r="D70" t="s">
        <v>536</v>
      </c>
    </row>
    <row r="71" spans="4:4" x14ac:dyDescent="0.2">
      <c r="D71" t="s">
        <v>536</v>
      </c>
    </row>
    <row r="72" spans="4:4" x14ac:dyDescent="0.2">
      <c r="D72" t="s">
        <v>536</v>
      </c>
    </row>
    <row r="73" spans="4:4" x14ac:dyDescent="0.2">
      <c r="D73" t="s">
        <v>536</v>
      </c>
    </row>
    <row r="74" spans="4:4" x14ac:dyDescent="0.2">
      <c r="D74" t="s">
        <v>536</v>
      </c>
    </row>
    <row r="75" spans="4:4" x14ac:dyDescent="0.2">
      <c r="D75" t="s">
        <v>536</v>
      </c>
    </row>
    <row r="76" spans="4:4" x14ac:dyDescent="0.2">
      <c r="D76" t="s">
        <v>536</v>
      </c>
    </row>
    <row r="77" spans="4:4" x14ac:dyDescent="0.2">
      <c r="D77" t="s">
        <v>536</v>
      </c>
    </row>
    <row r="78" spans="4:4" x14ac:dyDescent="0.2">
      <c r="D78" t="s">
        <v>536</v>
      </c>
    </row>
    <row r="79" spans="4:4" x14ac:dyDescent="0.2">
      <c r="D79" t="s">
        <v>536</v>
      </c>
    </row>
    <row r="80" spans="4:4" x14ac:dyDescent="0.2">
      <c r="D80" t="s">
        <v>536</v>
      </c>
    </row>
    <row r="81" spans="4:4" x14ac:dyDescent="0.2">
      <c r="D81" t="s">
        <v>536</v>
      </c>
    </row>
    <row r="82" spans="4:4" x14ac:dyDescent="0.2">
      <c r="D82" t="s">
        <v>536</v>
      </c>
    </row>
    <row r="83" spans="4:4" x14ac:dyDescent="0.2">
      <c r="D83" t="s">
        <v>536</v>
      </c>
    </row>
    <row r="84" spans="4:4" x14ac:dyDescent="0.2">
      <c r="D84" t="s">
        <v>536</v>
      </c>
    </row>
    <row r="85" spans="4:4" x14ac:dyDescent="0.2">
      <c r="D85" t="s">
        <v>536</v>
      </c>
    </row>
    <row r="86" spans="4:4" x14ac:dyDescent="0.2">
      <c r="D86" t="s">
        <v>536</v>
      </c>
    </row>
    <row r="87" spans="4:4" x14ac:dyDescent="0.2">
      <c r="D87" t="s">
        <v>536</v>
      </c>
    </row>
    <row r="88" spans="4:4" x14ac:dyDescent="0.2">
      <c r="D88" t="s">
        <v>536</v>
      </c>
    </row>
    <row r="89" spans="4:4" x14ac:dyDescent="0.2">
      <c r="D89" t="s">
        <v>536</v>
      </c>
    </row>
    <row r="90" spans="4:4" x14ac:dyDescent="0.2">
      <c r="D90" t="s">
        <v>536</v>
      </c>
    </row>
    <row r="91" spans="4:4" x14ac:dyDescent="0.2">
      <c r="D91" t="s">
        <v>536</v>
      </c>
    </row>
    <row r="92" spans="4:4" x14ac:dyDescent="0.2">
      <c r="D92" t="s">
        <v>536</v>
      </c>
    </row>
    <row r="93" spans="4:4" x14ac:dyDescent="0.2">
      <c r="D93" t="s">
        <v>536</v>
      </c>
    </row>
    <row r="94" spans="4:4" x14ac:dyDescent="0.2">
      <c r="D94" t="s">
        <v>536</v>
      </c>
    </row>
    <row r="95" spans="4:4" x14ac:dyDescent="0.2">
      <c r="D95" t="s">
        <v>536</v>
      </c>
    </row>
    <row r="96" spans="4:4" x14ac:dyDescent="0.2">
      <c r="D96" t="s">
        <v>536</v>
      </c>
    </row>
    <row r="97" spans="4:4" x14ac:dyDescent="0.2">
      <c r="D97" t="s">
        <v>536</v>
      </c>
    </row>
    <row r="98" spans="4:4" x14ac:dyDescent="0.2">
      <c r="D98" t="s">
        <v>536</v>
      </c>
    </row>
    <row r="99" spans="4:4" x14ac:dyDescent="0.2">
      <c r="D99" t="s">
        <v>536</v>
      </c>
    </row>
    <row r="100" spans="4:4" x14ac:dyDescent="0.2">
      <c r="D100" t="s">
        <v>536</v>
      </c>
    </row>
    <row r="101" spans="4:4" x14ac:dyDescent="0.2">
      <c r="D101" t="s">
        <v>536</v>
      </c>
    </row>
    <row r="102" spans="4:4" x14ac:dyDescent="0.2">
      <c r="D102" t="s">
        <v>536</v>
      </c>
    </row>
    <row r="103" spans="4:4" x14ac:dyDescent="0.2">
      <c r="D103" t="s">
        <v>536</v>
      </c>
    </row>
    <row r="104" spans="4:4" x14ac:dyDescent="0.2">
      <c r="D104" t="s">
        <v>536</v>
      </c>
    </row>
    <row r="105" spans="4:4" x14ac:dyDescent="0.2">
      <c r="D105" t="s">
        <v>536</v>
      </c>
    </row>
    <row r="106" spans="4:4" x14ac:dyDescent="0.2">
      <c r="D106" t="s">
        <v>536</v>
      </c>
    </row>
    <row r="107" spans="4:4" x14ac:dyDescent="0.2">
      <c r="D107" t="s">
        <v>536</v>
      </c>
    </row>
    <row r="108" spans="4:4" x14ac:dyDescent="0.2">
      <c r="D108" t="s">
        <v>536</v>
      </c>
    </row>
    <row r="109" spans="4:4" x14ac:dyDescent="0.2">
      <c r="D109" t="s">
        <v>536</v>
      </c>
    </row>
    <row r="110" spans="4:4" x14ac:dyDescent="0.2">
      <c r="D110" t="s">
        <v>536</v>
      </c>
    </row>
    <row r="111" spans="4:4" x14ac:dyDescent="0.2">
      <c r="D111" t="s">
        <v>536</v>
      </c>
    </row>
    <row r="112" spans="4:4" x14ac:dyDescent="0.2">
      <c r="D112" t="s">
        <v>536</v>
      </c>
    </row>
    <row r="113" spans="4:4" x14ac:dyDescent="0.2">
      <c r="D113" t="s">
        <v>536</v>
      </c>
    </row>
    <row r="114" spans="4:4" x14ac:dyDescent="0.2">
      <c r="D114" t="s">
        <v>536</v>
      </c>
    </row>
    <row r="115" spans="4:4" x14ac:dyDescent="0.2">
      <c r="D115" t="s">
        <v>536</v>
      </c>
    </row>
    <row r="116" spans="4:4" x14ac:dyDescent="0.2">
      <c r="D116" t="s">
        <v>536</v>
      </c>
    </row>
    <row r="117" spans="4:4" x14ac:dyDescent="0.2">
      <c r="D117" t="s">
        <v>536</v>
      </c>
    </row>
    <row r="118" spans="4:4" x14ac:dyDescent="0.2">
      <c r="D118" t="s">
        <v>536</v>
      </c>
    </row>
    <row r="119" spans="4:4" x14ac:dyDescent="0.2">
      <c r="D119" t="s">
        <v>536</v>
      </c>
    </row>
    <row r="120" spans="4:4" x14ac:dyDescent="0.2">
      <c r="D120" t="s">
        <v>536</v>
      </c>
    </row>
    <row r="121" spans="4:4" x14ac:dyDescent="0.2">
      <c r="D121" t="s">
        <v>536</v>
      </c>
    </row>
    <row r="122" spans="4:4" x14ac:dyDescent="0.2">
      <c r="D122" t="s">
        <v>536</v>
      </c>
    </row>
    <row r="123" spans="4:4" x14ac:dyDescent="0.2">
      <c r="D123" t="s">
        <v>536</v>
      </c>
    </row>
    <row r="124" spans="4:4" x14ac:dyDescent="0.2">
      <c r="D124" t="s">
        <v>536</v>
      </c>
    </row>
    <row r="125" spans="4:4" x14ac:dyDescent="0.2">
      <c r="D125" t="s">
        <v>536</v>
      </c>
    </row>
    <row r="126" spans="4:4" x14ac:dyDescent="0.2">
      <c r="D126" t="s">
        <v>536</v>
      </c>
    </row>
    <row r="127" spans="4:4" x14ac:dyDescent="0.2">
      <c r="D127" t="s">
        <v>536</v>
      </c>
    </row>
    <row r="128" spans="4:4" x14ac:dyDescent="0.2">
      <c r="D128" t="s">
        <v>536</v>
      </c>
    </row>
    <row r="129" spans="4:4" x14ac:dyDescent="0.2">
      <c r="D129" t="s">
        <v>536</v>
      </c>
    </row>
    <row r="130" spans="4:4" x14ac:dyDescent="0.2">
      <c r="D130" t="s">
        <v>536</v>
      </c>
    </row>
    <row r="131" spans="4:4" x14ac:dyDescent="0.2">
      <c r="D131" t="s">
        <v>536</v>
      </c>
    </row>
    <row r="132" spans="4:4" x14ac:dyDescent="0.2">
      <c r="D132" t="s">
        <v>536</v>
      </c>
    </row>
    <row r="133" spans="4:4" x14ac:dyDescent="0.2">
      <c r="D133" t="s">
        <v>536</v>
      </c>
    </row>
    <row r="134" spans="4:4" x14ac:dyDescent="0.2">
      <c r="D134" t="s">
        <v>536</v>
      </c>
    </row>
    <row r="135" spans="4:4" x14ac:dyDescent="0.2">
      <c r="D135" t="s">
        <v>536</v>
      </c>
    </row>
    <row r="136" spans="4:4" x14ac:dyDescent="0.2">
      <c r="D136" t="s">
        <v>536</v>
      </c>
    </row>
    <row r="137" spans="4:4" x14ac:dyDescent="0.2">
      <c r="D137" t="s">
        <v>536</v>
      </c>
    </row>
    <row r="138" spans="4:4" x14ac:dyDescent="0.2">
      <c r="D138" t="s">
        <v>536</v>
      </c>
    </row>
    <row r="139" spans="4:4" x14ac:dyDescent="0.2">
      <c r="D139" t="s">
        <v>536</v>
      </c>
    </row>
    <row r="140" spans="4:4" x14ac:dyDescent="0.2">
      <c r="D140" t="s">
        <v>536</v>
      </c>
    </row>
    <row r="141" spans="4:4" x14ac:dyDescent="0.2">
      <c r="D141" t="s">
        <v>536</v>
      </c>
    </row>
    <row r="142" spans="4:4" x14ac:dyDescent="0.2">
      <c r="D142" t="s">
        <v>536</v>
      </c>
    </row>
    <row r="143" spans="4:4" x14ac:dyDescent="0.2">
      <c r="D143" t="s">
        <v>536</v>
      </c>
    </row>
    <row r="144" spans="4:4" x14ac:dyDescent="0.2">
      <c r="D144" t="s">
        <v>536</v>
      </c>
    </row>
    <row r="145" spans="4:4" x14ac:dyDescent="0.2">
      <c r="D145" t="s">
        <v>536</v>
      </c>
    </row>
    <row r="146" spans="4:4" x14ac:dyDescent="0.2">
      <c r="D146" t="s">
        <v>536</v>
      </c>
    </row>
    <row r="147" spans="4:4" x14ac:dyDescent="0.2">
      <c r="D147" t="s">
        <v>536</v>
      </c>
    </row>
    <row r="148" spans="4:4" x14ac:dyDescent="0.2">
      <c r="D148" t="s">
        <v>536</v>
      </c>
    </row>
    <row r="149" spans="4:4" x14ac:dyDescent="0.2">
      <c r="D149" t="s">
        <v>536</v>
      </c>
    </row>
    <row r="150" spans="4:4" x14ac:dyDescent="0.2">
      <c r="D150" t="s">
        <v>536</v>
      </c>
    </row>
    <row r="151" spans="4:4" x14ac:dyDescent="0.2">
      <c r="D151" t="s">
        <v>536</v>
      </c>
    </row>
    <row r="152" spans="4:4" x14ac:dyDescent="0.2">
      <c r="D152" t="s">
        <v>536</v>
      </c>
    </row>
    <row r="153" spans="4:4" x14ac:dyDescent="0.2">
      <c r="D153" t="s">
        <v>536</v>
      </c>
    </row>
    <row r="154" spans="4:4" x14ac:dyDescent="0.2">
      <c r="D154" t="s">
        <v>536</v>
      </c>
    </row>
    <row r="155" spans="4:4" x14ac:dyDescent="0.2">
      <c r="D155" t="s">
        <v>536</v>
      </c>
    </row>
    <row r="156" spans="4:4" x14ac:dyDescent="0.2">
      <c r="D156" t="s">
        <v>536</v>
      </c>
    </row>
    <row r="157" spans="4:4" x14ac:dyDescent="0.2">
      <c r="D157" t="s">
        <v>536</v>
      </c>
    </row>
    <row r="158" spans="4:4" x14ac:dyDescent="0.2">
      <c r="D158" t="s">
        <v>536</v>
      </c>
    </row>
    <row r="159" spans="4:4" x14ac:dyDescent="0.2">
      <c r="D159" t="s">
        <v>536</v>
      </c>
    </row>
    <row r="160" spans="4:4" x14ac:dyDescent="0.2">
      <c r="D160" t="s">
        <v>536</v>
      </c>
    </row>
    <row r="161" spans="4:4" x14ac:dyDescent="0.2">
      <c r="D161" t="s">
        <v>536</v>
      </c>
    </row>
    <row r="162" spans="4:4" x14ac:dyDescent="0.2">
      <c r="D162" t="s">
        <v>536</v>
      </c>
    </row>
    <row r="163" spans="4:4" x14ac:dyDescent="0.2">
      <c r="D163" t="s">
        <v>536</v>
      </c>
    </row>
    <row r="164" spans="4:4" x14ac:dyDescent="0.2">
      <c r="D164" t="s">
        <v>536</v>
      </c>
    </row>
    <row r="165" spans="4:4" x14ac:dyDescent="0.2">
      <c r="D165" t="s">
        <v>536</v>
      </c>
    </row>
    <row r="166" spans="4:4" x14ac:dyDescent="0.2">
      <c r="D166" t="s">
        <v>536</v>
      </c>
    </row>
    <row r="167" spans="4:4" x14ac:dyDescent="0.2">
      <c r="D167" t="s">
        <v>536</v>
      </c>
    </row>
    <row r="168" spans="4:4" x14ac:dyDescent="0.2">
      <c r="D168" t="s">
        <v>536</v>
      </c>
    </row>
    <row r="169" spans="4:4" x14ac:dyDescent="0.2">
      <c r="D169" t="s">
        <v>536</v>
      </c>
    </row>
    <row r="170" spans="4:4" x14ac:dyDescent="0.2">
      <c r="D170" t="s">
        <v>536</v>
      </c>
    </row>
    <row r="171" spans="4:4" x14ac:dyDescent="0.2">
      <c r="D171" t="s">
        <v>536</v>
      </c>
    </row>
    <row r="172" spans="4:4" x14ac:dyDescent="0.2">
      <c r="D172" t="s">
        <v>536</v>
      </c>
    </row>
    <row r="173" spans="4:4" x14ac:dyDescent="0.2">
      <c r="D173" t="s">
        <v>536</v>
      </c>
    </row>
    <row r="174" spans="4:4" x14ac:dyDescent="0.2">
      <c r="D174" t="s">
        <v>536</v>
      </c>
    </row>
    <row r="175" spans="4:4" x14ac:dyDescent="0.2">
      <c r="D175" t="s">
        <v>536</v>
      </c>
    </row>
    <row r="176" spans="4:4" x14ac:dyDescent="0.2">
      <c r="D176" t="s">
        <v>536</v>
      </c>
    </row>
    <row r="177" spans="4:4" x14ac:dyDescent="0.2">
      <c r="D177" t="s">
        <v>536</v>
      </c>
    </row>
    <row r="178" spans="4:4" x14ac:dyDescent="0.2">
      <c r="D178" t="s">
        <v>536</v>
      </c>
    </row>
    <row r="179" spans="4:4" x14ac:dyDescent="0.2">
      <c r="D179" t="s">
        <v>536</v>
      </c>
    </row>
    <row r="180" spans="4:4" x14ac:dyDescent="0.2">
      <c r="D180" t="s">
        <v>536</v>
      </c>
    </row>
    <row r="181" spans="4:4" x14ac:dyDescent="0.2">
      <c r="D181" t="s">
        <v>536</v>
      </c>
    </row>
    <row r="182" spans="4:4" x14ac:dyDescent="0.2">
      <c r="D182" t="s">
        <v>536</v>
      </c>
    </row>
    <row r="183" spans="4:4" x14ac:dyDescent="0.2">
      <c r="D183" t="s">
        <v>536</v>
      </c>
    </row>
    <row r="184" spans="4:4" x14ac:dyDescent="0.2">
      <c r="D184" t="s">
        <v>536</v>
      </c>
    </row>
    <row r="185" spans="4:4" x14ac:dyDescent="0.2">
      <c r="D185" t="s">
        <v>536</v>
      </c>
    </row>
    <row r="186" spans="4:4" x14ac:dyDescent="0.2">
      <c r="D186" t="s">
        <v>536</v>
      </c>
    </row>
    <row r="187" spans="4:4" x14ac:dyDescent="0.2">
      <c r="D187" t="s">
        <v>536</v>
      </c>
    </row>
    <row r="188" spans="4:4" x14ac:dyDescent="0.2">
      <c r="D188" t="s">
        <v>536</v>
      </c>
    </row>
    <row r="189" spans="4:4" x14ac:dyDescent="0.2">
      <c r="D189" t="s">
        <v>536</v>
      </c>
    </row>
    <row r="190" spans="4:4" x14ac:dyDescent="0.2">
      <c r="D190" t="s">
        <v>536</v>
      </c>
    </row>
    <row r="191" spans="4:4" x14ac:dyDescent="0.2">
      <c r="D191" t="s">
        <v>536</v>
      </c>
    </row>
    <row r="192" spans="4:4" x14ac:dyDescent="0.2">
      <c r="D192" t="s">
        <v>536</v>
      </c>
    </row>
    <row r="193" spans="4:4" x14ac:dyDescent="0.2">
      <c r="D193" t="s">
        <v>536</v>
      </c>
    </row>
    <row r="194" spans="4:4" x14ac:dyDescent="0.2">
      <c r="D194" t="s">
        <v>536</v>
      </c>
    </row>
    <row r="195" spans="4:4" x14ac:dyDescent="0.2">
      <c r="D195" t="s">
        <v>536</v>
      </c>
    </row>
    <row r="196" spans="4:4" x14ac:dyDescent="0.2">
      <c r="D196" t="s">
        <v>536</v>
      </c>
    </row>
    <row r="197" spans="4:4" x14ac:dyDescent="0.2">
      <c r="D197" t="s">
        <v>536</v>
      </c>
    </row>
    <row r="198" spans="4:4" x14ac:dyDescent="0.2">
      <c r="D198" t="s">
        <v>536</v>
      </c>
    </row>
    <row r="199" spans="4:4" x14ac:dyDescent="0.2">
      <c r="D199" t="s">
        <v>536</v>
      </c>
    </row>
    <row r="200" spans="4:4" x14ac:dyDescent="0.2">
      <c r="D200" t="s">
        <v>536</v>
      </c>
    </row>
    <row r="201" spans="4:4" x14ac:dyDescent="0.2">
      <c r="D201" t="s">
        <v>536</v>
      </c>
    </row>
    <row r="202" spans="4:4" x14ac:dyDescent="0.2">
      <c r="D202" t="s">
        <v>536</v>
      </c>
    </row>
    <row r="203" spans="4:4" x14ac:dyDescent="0.2">
      <c r="D203" t="s">
        <v>536</v>
      </c>
    </row>
    <row r="204" spans="4:4" x14ac:dyDescent="0.2">
      <c r="D204" t="s">
        <v>536</v>
      </c>
    </row>
    <row r="205" spans="4:4" x14ac:dyDescent="0.2">
      <c r="D205" t="s">
        <v>536</v>
      </c>
    </row>
    <row r="206" spans="4:4" x14ac:dyDescent="0.2">
      <c r="D206" t="s">
        <v>536</v>
      </c>
    </row>
    <row r="207" spans="4:4" x14ac:dyDescent="0.2">
      <c r="D207" t="s">
        <v>536</v>
      </c>
    </row>
    <row r="208" spans="4:4" x14ac:dyDescent="0.2">
      <c r="D208" t="s">
        <v>536</v>
      </c>
    </row>
  </sheetData>
  <mergeCells count="1">
    <mergeCell ref="C1:J1"/>
  </mergeCells>
  <conditionalFormatting sqref="A3:F3 E4:F6 H4:I124 E7:J121 A4:C121 D4:D208">
    <cfRule type="containsBlanks" dxfId="30" priority="4">
      <formula>LEN(TRIM(A3))=0</formula>
    </cfRule>
  </conditionalFormatting>
  <conditionalFormatting sqref="E3:J124">
    <cfRule type="containsBlanks" dxfId="29" priority="1">
      <formula>LEN(TRIM(E3))=0</formula>
    </cfRule>
  </conditionalFormatting>
  <conditionalFormatting sqref="F3:J6">
    <cfRule type="containsBlanks" dxfId="28"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Year_schedules!$A$3:$A$48</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372</v>
      </c>
      <c r="B1" s="47" t="s">
        <v>464</v>
      </c>
      <c r="C1" s="49" t="s">
        <v>373</v>
      </c>
      <c r="D1" s="47" t="s">
        <v>464</v>
      </c>
      <c r="E1" s="53" t="s">
        <v>371</v>
      </c>
    </row>
    <row r="2" spans="1:5" ht="17" x14ac:dyDescent="0.2">
      <c r="A2" s="43" t="s">
        <v>286</v>
      </c>
      <c r="B2" s="44" t="s">
        <v>279</v>
      </c>
      <c r="C2" s="43" t="s">
        <v>287</v>
      </c>
      <c r="D2" s="43" t="s">
        <v>312</v>
      </c>
      <c r="E2" s="45" t="s">
        <v>288</v>
      </c>
    </row>
    <row r="3" spans="1:5" ht="34" x14ac:dyDescent="0.2">
      <c r="A3" t="s">
        <v>338</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310</v>
      </c>
      <c r="B4" s="7" t="str">
        <f>_xlfn.XLOOKUP(A4,Units!$A$2:$A$100,Units!$C$2:$C$100,"")</f>
        <v xml:space="preserve">Temperature of hot water distribution </v>
      </c>
      <c r="D4" t="str">
        <f>_xlfn.XLOOKUP(A4,Units!$A$2:$A$100,Units!$B$2:$B$100,"")</f>
        <v>C</v>
      </c>
    </row>
    <row r="5" spans="1:5" ht="17" x14ac:dyDescent="0.2">
      <c r="A5" t="s">
        <v>339</v>
      </c>
      <c r="B5" s="7" t="str">
        <f>_xlfn.XLOOKUP(A5,Units!$A$2:$A$100,Units!$C$2:$C$100,"")</f>
        <v>Performance of the DHW equipment to heat water</v>
      </c>
      <c r="D5" t="str">
        <f>_xlfn.XLOOKUP(A5,Units!$A$2:$A$100,Units!$B$2:$B$100,"")</f>
        <v>Unitless</v>
      </c>
    </row>
    <row r="6" spans="1:5" ht="17" x14ac:dyDescent="0.2">
      <c r="A6" t="s">
        <v>311</v>
      </c>
      <c r="B6" s="7" t="str">
        <f>_xlfn.XLOOKUP(A6,Units!$A$2:$A$100,Units!$C$2:$C$100,"")</f>
        <v>Fuel type used to heat base DHW equipment</v>
      </c>
      <c r="D6" t="str">
        <f>_xlfn.XLOOKUP(A6,Units!$A$2:$A$100,Units!$B$2:$B$100,"")</f>
        <v>ListChoice</v>
      </c>
    </row>
    <row r="7" spans="1:5" ht="34" x14ac:dyDescent="0.2">
      <c r="A7" t="s">
        <v>338</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310</v>
      </c>
      <c r="B8" s="7" t="str">
        <f>_xlfn.XLOOKUP(A8,Units!$A$2:$A$100,Units!$C$2:$C$100,"")</f>
        <v xml:space="preserve">Temperature of hot water distribution </v>
      </c>
      <c r="D8" t="str">
        <f>_xlfn.XLOOKUP(A8,Units!$A$2:$A$100,Units!$B$2:$B$100,"")</f>
        <v>C</v>
      </c>
    </row>
    <row r="9" spans="1:5" ht="17" x14ac:dyDescent="0.2">
      <c r="A9" t="s">
        <v>339</v>
      </c>
      <c r="B9" s="7" t="str">
        <f>_xlfn.XLOOKUP(A9,Units!$A$2:$A$100,Units!$C$2:$C$100,"")</f>
        <v>Performance of the DHW equipment to heat water</v>
      </c>
      <c r="D9" t="str">
        <f>_xlfn.XLOOKUP(A9,Units!$A$2:$A$100,Units!$B$2:$B$100,"")</f>
        <v>Unitless</v>
      </c>
    </row>
    <row r="10" spans="1:5" ht="17" x14ac:dyDescent="0.2">
      <c r="A10" t="s">
        <v>311</v>
      </c>
      <c r="B10" s="7" t="str">
        <f>_xlfn.XLOOKUP(A10,Units!$A$2:$A$100,Units!$C$2:$C$100,"")</f>
        <v>Fuel type used to heat base DHW equipment</v>
      </c>
      <c r="D10" t="str">
        <f>_xlfn.XLOOKUP(A10,Units!$A$2:$A$100,Units!$B$2:$B$100,"")</f>
        <v>ListChoice</v>
      </c>
    </row>
    <row r="11" spans="1:5" ht="34" x14ac:dyDescent="0.2">
      <c r="A11" t="s">
        <v>338</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310</v>
      </c>
      <c r="B12" s="7" t="str">
        <f>_xlfn.XLOOKUP(A12,Units!$A$2:$A$100,Units!$C$2:$C$100,"")</f>
        <v xml:space="preserve">Temperature of hot water distribution </v>
      </c>
      <c r="D12" t="str">
        <f>_xlfn.XLOOKUP(A12,Units!$A$2:$A$100,Units!$B$2:$B$100,"")</f>
        <v>C</v>
      </c>
    </row>
    <row r="13" spans="1:5" ht="17" x14ac:dyDescent="0.2">
      <c r="A13" t="s">
        <v>339</v>
      </c>
      <c r="B13" s="7" t="str">
        <f>_xlfn.XLOOKUP(A13,Units!$A$2:$A$100,Units!$C$2:$C$100,"")</f>
        <v>Performance of the DHW equipment to heat water</v>
      </c>
      <c r="D13" t="str">
        <f>_xlfn.XLOOKUP(A13,Units!$A$2:$A$100,Units!$B$2:$B$100,"")</f>
        <v>Unitless</v>
      </c>
    </row>
    <row r="14" spans="1:5" ht="17" x14ac:dyDescent="0.2">
      <c r="A14" t="s">
        <v>311</v>
      </c>
      <c r="B14" s="7" t="str">
        <f>_xlfn.XLOOKUP(A14,Units!$A$2:$A$100,Units!$C$2:$C$100,"")</f>
        <v>Fuel type used to heat base DHW equipment</v>
      </c>
      <c r="D14" t="str">
        <f>_xlfn.XLOOKUP(A14,Units!$A$2:$A$100,Units!$B$2:$B$100,"")</f>
        <v>ListChoice</v>
      </c>
    </row>
    <row r="15" spans="1:5" ht="34" x14ac:dyDescent="0.2">
      <c r="A15" t="s">
        <v>338</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310</v>
      </c>
      <c r="B16" s="7" t="str">
        <f>_xlfn.XLOOKUP(A16,Units!$A$2:$A$100,Units!$C$2:$C$100,"")</f>
        <v xml:space="preserve">Temperature of hot water distribution </v>
      </c>
      <c r="D16" t="str">
        <f>_xlfn.XLOOKUP(A16,Units!$A$2:$A$100,Units!$B$2:$B$100,"")</f>
        <v>C</v>
      </c>
    </row>
    <row r="17" spans="1:4" ht="17" x14ac:dyDescent="0.2">
      <c r="A17" t="s">
        <v>339</v>
      </c>
      <c r="B17" s="7" t="str">
        <f>_xlfn.XLOOKUP(A17,Units!$A$2:$A$100,Units!$C$2:$C$100,"")</f>
        <v>Performance of the DHW equipment to heat water</v>
      </c>
      <c r="D17" t="str">
        <f>_xlfn.XLOOKUP(A17,Units!$A$2:$A$100,Units!$B$2:$B$100,"")</f>
        <v>Unitless</v>
      </c>
    </row>
    <row r="18" spans="1:4" ht="17" x14ac:dyDescent="0.2">
      <c r="A18" t="s">
        <v>311</v>
      </c>
      <c r="B18" s="7" t="str">
        <f>_xlfn.XLOOKUP(A18,Units!$A$2:$A$100,Units!$C$2:$C$100,"")</f>
        <v>Fuel type used to heat base DHW equipment</v>
      </c>
      <c r="D18" t="str">
        <f>_xlfn.XLOOKUP(A18,Units!$A$2:$A$100,Units!$B$2:$B$100,"")</f>
        <v>ListChoice</v>
      </c>
    </row>
    <row r="19" spans="1:4" ht="34" x14ac:dyDescent="0.2">
      <c r="A19" t="s">
        <v>338</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310</v>
      </c>
      <c r="B20" s="7" t="str">
        <f>_xlfn.XLOOKUP(A20,Units!$A$2:$A$100,Units!$C$2:$C$100,"")</f>
        <v xml:space="preserve">Temperature of hot water distribution </v>
      </c>
      <c r="D20" t="str">
        <f>_xlfn.XLOOKUP(A20,Units!$A$2:$A$100,Units!$B$2:$B$100,"")</f>
        <v>C</v>
      </c>
    </row>
    <row r="21" spans="1:4" ht="17" x14ac:dyDescent="0.2">
      <c r="A21" t="s">
        <v>339</v>
      </c>
      <c r="B21" s="7" t="str">
        <f>_xlfn.XLOOKUP(A21,Units!$A$2:$A$100,Units!$C$2:$C$100,"")</f>
        <v>Performance of the DHW equipment to heat water</v>
      </c>
      <c r="D21" t="str">
        <f>_xlfn.XLOOKUP(A21,Units!$A$2:$A$100,Units!$B$2:$B$100,"")</f>
        <v>Unitless</v>
      </c>
    </row>
    <row r="22" spans="1:4" ht="17" x14ac:dyDescent="0.2">
      <c r="A22" t="s">
        <v>311</v>
      </c>
      <c r="B22" s="7" t="str">
        <f>_xlfn.XLOOKUP(A22,Units!$A$2:$A$100,Units!$C$2:$C$100,"")</f>
        <v>Fuel type used to heat base DHW equipment</v>
      </c>
      <c r="D22" t="str">
        <f>_xlfn.XLOOKUP(A22,Units!$A$2:$A$100,Units!$B$2:$B$100,"")</f>
        <v>ListChoice</v>
      </c>
    </row>
  </sheetData>
  <conditionalFormatting sqref="A3:A116 C3:C116 E3:E116">
    <cfRule type="containsBlanks" dxfId="27"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7" sqref="D17"/>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371</v>
      </c>
      <c r="B1" s="87" t="s">
        <v>373</v>
      </c>
      <c r="C1" s="67"/>
      <c r="D1" s="67"/>
      <c r="E1" s="67"/>
      <c r="F1" s="79"/>
    </row>
    <row r="2" spans="1:6" x14ac:dyDescent="0.2">
      <c r="A2" s="50" t="s">
        <v>0</v>
      </c>
      <c r="B2" s="50" t="s">
        <v>311</v>
      </c>
      <c r="C2" s="50" t="s">
        <v>785</v>
      </c>
      <c r="D2" s="50" t="s">
        <v>784</v>
      </c>
      <c r="E2" s="50" t="s">
        <v>579</v>
      </c>
      <c r="F2" s="78" t="s">
        <v>641</v>
      </c>
    </row>
    <row r="3" spans="1:6" x14ac:dyDescent="0.2">
      <c r="A3" t="s">
        <v>747</v>
      </c>
      <c r="B3" t="s">
        <v>454</v>
      </c>
      <c r="C3">
        <v>10</v>
      </c>
      <c r="D3">
        <v>70</v>
      </c>
      <c r="E3">
        <v>0.9</v>
      </c>
      <c r="F3" s="30">
        <v>1</v>
      </c>
    </row>
    <row r="4" spans="1:6" x14ac:dyDescent="0.2">
      <c r="A4" t="s">
        <v>744</v>
      </c>
      <c r="B4" t="s">
        <v>498</v>
      </c>
      <c r="C4">
        <v>10</v>
      </c>
      <c r="D4">
        <v>70</v>
      </c>
      <c r="E4">
        <v>0.9</v>
      </c>
      <c r="F4" s="30">
        <v>0.89</v>
      </c>
    </row>
    <row r="5" spans="1:6" x14ac:dyDescent="0.2">
      <c r="A5" t="s">
        <v>745</v>
      </c>
      <c r="B5" t="s">
        <v>501</v>
      </c>
      <c r="C5">
        <v>10</v>
      </c>
      <c r="D5">
        <v>70</v>
      </c>
      <c r="E5">
        <v>0.9</v>
      </c>
      <c r="F5" s="30">
        <v>0.87</v>
      </c>
    </row>
    <row r="6" spans="1:6" x14ac:dyDescent="0.2">
      <c r="A6" t="s">
        <v>780</v>
      </c>
      <c r="B6" t="s">
        <v>454</v>
      </c>
      <c r="C6">
        <v>10</v>
      </c>
      <c r="D6">
        <v>70</v>
      </c>
      <c r="E6">
        <v>0.9</v>
      </c>
      <c r="F6" s="30">
        <v>3.5</v>
      </c>
    </row>
  </sheetData>
  <conditionalFormatting sqref="A3:F143">
    <cfRule type="containsBlanks" dxfId="26" priority="4">
      <formula>LEN(TRIM(A3))=0</formula>
    </cfRule>
  </conditionalFormatting>
  <conditionalFormatting sqref="B3:B143">
    <cfRule type="containsBlanks" dxfId="25" priority="3">
      <formula>LEN(TRIM(B3))=0</formula>
    </cfRule>
  </conditionalFormatting>
  <conditionalFormatting sqref="F2">
    <cfRule type="containsBlanks" dxfId="24"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E6" sqref="E6"/>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371</v>
      </c>
      <c r="B1" s="126" t="s">
        <v>524</v>
      </c>
      <c r="C1" s="127"/>
      <c r="D1" s="127"/>
      <c r="E1" s="128"/>
      <c r="F1" s="81"/>
      <c r="G1" s="81"/>
    </row>
    <row r="2" spans="1:7" ht="17" x14ac:dyDescent="0.2">
      <c r="A2" s="50" t="s">
        <v>0</v>
      </c>
      <c r="B2" s="51" t="s">
        <v>376</v>
      </c>
      <c r="C2" s="50" t="s">
        <v>491</v>
      </c>
      <c r="D2" s="52" t="s">
        <v>492</v>
      </c>
      <c r="E2" s="54" t="s">
        <v>309</v>
      </c>
      <c r="F2" s="82"/>
    </row>
    <row r="3" spans="1:7" ht="14.25" customHeight="1" x14ac:dyDescent="0.2">
      <c r="A3" t="s">
        <v>778</v>
      </c>
      <c r="B3" t="s">
        <v>761</v>
      </c>
      <c r="C3" t="s">
        <v>769</v>
      </c>
      <c r="D3" t="s">
        <v>776</v>
      </c>
      <c r="E3" s="30" t="s">
        <v>744</v>
      </c>
    </row>
    <row r="4" spans="1:7" x14ac:dyDescent="0.2">
      <c r="A4" t="s">
        <v>779</v>
      </c>
      <c r="B4" t="s">
        <v>737</v>
      </c>
      <c r="C4" t="s">
        <v>737</v>
      </c>
      <c r="D4" t="s">
        <v>777</v>
      </c>
      <c r="E4" s="30" t="s">
        <v>780</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464</v>
      </c>
      <c r="B1" s="124" t="s">
        <v>424</v>
      </c>
      <c r="C1" s="124"/>
      <c r="D1" s="124"/>
      <c r="E1" s="124"/>
      <c r="F1" s="124"/>
      <c r="G1" s="124"/>
      <c r="H1" s="124"/>
      <c r="I1" s="124"/>
      <c r="J1" s="56"/>
      <c r="K1" s="56"/>
      <c r="L1" s="56"/>
      <c r="M1" s="57"/>
      <c r="O1" s="55" t="s">
        <v>425</v>
      </c>
      <c r="P1" s="55"/>
    </row>
    <row r="2" spans="1:16" x14ac:dyDescent="0.2">
      <c r="A2" s="58" t="s">
        <v>426</v>
      </c>
      <c r="B2" s="59" t="s">
        <v>330</v>
      </c>
      <c r="C2" s="59" t="s">
        <v>280</v>
      </c>
      <c r="D2" s="59" t="s">
        <v>281</v>
      </c>
      <c r="E2" s="59" t="s">
        <v>282</v>
      </c>
      <c r="F2" s="59" t="s">
        <v>283</v>
      </c>
      <c r="G2" s="59" t="s">
        <v>284</v>
      </c>
      <c r="H2" s="59" t="s">
        <v>419</v>
      </c>
      <c r="I2" s="59" t="s">
        <v>285</v>
      </c>
      <c r="J2" s="59" t="s">
        <v>420</v>
      </c>
      <c r="K2" s="59" t="s">
        <v>421</v>
      </c>
      <c r="L2" s="59" t="s">
        <v>422</v>
      </c>
      <c r="M2" s="60" t="s">
        <v>423</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A16" sqref="A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9" t="s">
        <v>577</v>
      </c>
      <c r="B1" s="129"/>
      <c r="C1" s="129"/>
      <c r="D1" s="129"/>
      <c r="E1" s="129"/>
      <c r="F1" s="129"/>
      <c r="G1" s="129"/>
      <c r="H1" s="129"/>
      <c r="I1" s="129"/>
      <c r="J1" s="129"/>
      <c r="K1" s="129"/>
      <c r="L1" s="129"/>
      <c r="M1" s="129"/>
      <c r="N1" s="129"/>
      <c r="O1" s="129"/>
      <c r="P1" s="129"/>
    </row>
    <row r="2" spans="1:16" x14ac:dyDescent="0.2">
      <c r="A2" s="78" t="s">
        <v>0</v>
      </c>
      <c r="B2" s="78" t="s">
        <v>538</v>
      </c>
      <c r="C2" s="78" t="s">
        <v>274</v>
      </c>
      <c r="D2" s="78" t="s">
        <v>3</v>
      </c>
      <c r="E2" s="78" t="s">
        <v>787</v>
      </c>
      <c r="F2" s="78" t="s">
        <v>786</v>
      </c>
      <c r="G2" s="78" t="s">
        <v>788</v>
      </c>
      <c r="H2" s="78" t="s">
        <v>796</v>
      </c>
      <c r="I2" s="78" t="s">
        <v>1</v>
      </c>
      <c r="J2" s="78" t="s">
        <v>2</v>
      </c>
      <c r="K2" s="78" t="s">
        <v>563</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539</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540</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541</v>
      </c>
      <c r="C38" t="s">
        <v>13</v>
      </c>
      <c r="D38" t="s">
        <v>15</v>
      </c>
      <c r="E38">
        <v>0.9</v>
      </c>
      <c r="F38">
        <v>0.7</v>
      </c>
      <c r="G38">
        <v>0.7</v>
      </c>
      <c r="H38">
        <v>0</v>
      </c>
      <c r="I38">
        <v>0.68</v>
      </c>
      <c r="J38">
        <v>1600</v>
      </c>
      <c r="L38" t="s">
        <v>15</v>
      </c>
      <c r="M38">
        <v>1000</v>
      </c>
      <c r="N38">
        <v>0.9</v>
      </c>
      <c r="O38">
        <v>0.7</v>
      </c>
      <c r="P38">
        <v>0.7</v>
      </c>
    </row>
    <row r="39" spans="1:16" x14ac:dyDescent="0.2">
      <c r="A39" t="s">
        <v>52</v>
      </c>
      <c r="B39" t="s">
        <v>542</v>
      </c>
      <c r="C39" t="s">
        <v>13</v>
      </c>
      <c r="D39" t="s">
        <v>15</v>
      </c>
      <c r="E39">
        <v>0.9</v>
      </c>
      <c r="F39">
        <v>0.7</v>
      </c>
      <c r="G39">
        <v>0.7</v>
      </c>
      <c r="H39">
        <v>0</v>
      </c>
      <c r="I39">
        <v>0.81</v>
      </c>
      <c r="J39">
        <v>1800</v>
      </c>
      <c r="L39" t="s">
        <v>15</v>
      </c>
      <c r="M39">
        <v>1000</v>
      </c>
      <c r="N39">
        <v>0.9</v>
      </c>
      <c r="O39">
        <v>0.7</v>
      </c>
      <c r="P39">
        <v>0.7</v>
      </c>
    </row>
    <row r="40" spans="1:16" x14ac:dyDescent="0.2">
      <c r="A40" t="s">
        <v>53</v>
      </c>
      <c r="B40" t="s">
        <v>543</v>
      </c>
      <c r="C40" t="s">
        <v>13</v>
      </c>
      <c r="D40" t="s">
        <v>15</v>
      </c>
      <c r="E40">
        <v>0.9</v>
      </c>
      <c r="F40">
        <v>0.7</v>
      </c>
      <c r="G40">
        <v>0.7</v>
      </c>
      <c r="H40">
        <v>0</v>
      </c>
      <c r="I40">
        <v>0.96</v>
      </c>
      <c r="J40">
        <v>2000</v>
      </c>
      <c r="L40" t="s">
        <v>15</v>
      </c>
      <c r="M40">
        <v>1000</v>
      </c>
      <c r="N40">
        <v>0.9</v>
      </c>
      <c r="O40">
        <v>0.7</v>
      </c>
      <c r="P40">
        <v>0.7</v>
      </c>
    </row>
    <row r="41" spans="1:16" x14ac:dyDescent="0.2">
      <c r="A41" t="s">
        <v>54</v>
      </c>
      <c r="B41" t="s">
        <v>544</v>
      </c>
      <c r="C41" t="s">
        <v>13</v>
      </c>
      <c r="D41" t="s">
        <v>15</v>
      </c>
      <c r="E41">
        <v>0.9</v>
      </c>
      <c r="F41">
        <v>0.7</v>
      </c>
      <c r="G41">
        <v>0.7</v>
      </c>
      <c r="H41">
        <v>0</v>
      </c>
      <c r="I41">
        <v>0.09</v>
      </c>
      <c r="J41">
        <v>350</v>
      </c>
      <c r="L41" t="s">
        <v>15</v>
      </c>
      <c r="M41">
        <v>1000</v>
      </c>
      <c r="N41">
        <v>0.9</v>
      </c>
      <c r="O41">
        <v>0.7</v>
      </c>
      <c r="P41">
        <v>0.7</v>
      </c>
    </row>
    <row r="42" spans="1:16" x14ac:dyDescent="0.2">
      <c r="A42" t="s">
        <v>55</v>
      </c>
      <c r="B42" t="s">
        <v>545</v>
      </c>
      <c r="C42" t="s">
        <v>13</v>
      </c>
      <c r="D42" t="s">
        <v>15</v>
      </c>
      <c r="E42">
        <v>0.9</v>
      </c>
      <c r="F42">
        <v>0.7</v>
      </c>
      <c r="G42">
        <v>0.7</v>
      </c>
      <c r="H42">
        <v>0</v>
      </c>
      <c r="I42">
        <v>0.12</v>
      </c>
      <c r="J42">
        <v>500</v>
      </c>
      <c r="L42" t="s">
        <v>15</v>
      </c>
      <c r="M42">
        <v>1000</v>
      </c>
      <c r="N42">
        <v>0.9</v>
      </c>
      <c r="O42">
        <v>0.7</v>
      </c>
      <c r="P42">
        <v>0.7</v>
      </c>
    </row>
    <row r="43" spans="1:16" x14ac:dyDescent="0.2">
      <c r="A43" t="s">
        <v>56</v>
      </c>
      <c r="B43" t="s">
        <v>546</v>
      </c>
      <c r="C43" t="s">
        <v>13</v>
      </c>
      <c r="D43" t="s">
        <v>15</v>
      </c>
      <c r="E43">
        <v>0.9</v>
      </c>
      <c r="F43">
        <v>0.7</v>
      </c>
      <c r="G43">
        <v>0.7</v>
      </c>
      <c r="H43">
        <v>0</v>
      </c>
      <c r="I43">
        <v>0.08</v>
      </c>
      <c r="J43">
        <v>300</v>
      </c>
      <c r="L43" t="s">
        <v>15</v>
      </c>
      <c r="M43">
        <v>1000</v>
      </c>
      <c r="N43">
        <v>0.9</v>
      </c>
      <c r="O43">
        <v>0.7</v>
      </c>
      <c r="P43">
        <v>0.7</v>
      </c>
    </row>
    <row r="44" spans="1:16" x14ac:dyDescent="0.2">
      <c r="A44" t="s">
        <v>57</v>
      </c>
      <c r="B44" t="s">
        <v>547</v>
      </c>
      <c r="C44" t="s">
        <v>13</v>
      </c>
      <c r="D44" t="s">
        <v>15</v>
      </c>
      <c r="E44">
        <v>0.9</v>
      </c>
      <c r="F44">
        <v>0.7</v>
      </c>
      <c r="G44">
        <v>0.7</v>
      </c>
      <c r="H44">
        <v>0</v>
      </c>
      <c r="I44">
        <v>0.1</v>
      </c>
      <c r="J44">
        <v>650</v>
      </c>
      <c r="L44" t="s">
        <v>15</v>
      </c>
      <c r="M44">
        <v>1000</v>
      </c>
      <c r="N44">
        <v>0.9</v>
      </c>
      <c r="O44">
        <v>0.7</v>
      </c>
      <c r="P44">
        <v>0.7</v>
      </c>
    </row>
    <row r="45" spans="1:16" x14ac:dyDescent="0.2">
      <c r="A45" t="s">
        <v>58</v>
      </c>
      <c r="B45" t="s">
        <v>548</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850</v>
      </c>
      <c r="B62" t="s">
        <v>527</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549</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550</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551</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552</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553</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554</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555</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556</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557</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558</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559</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560</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561</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562</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tabSelected="1" zoomScale="95" zoomScaleNormal="95" workbookViewId="0">
      <pane ySplit="1" topLeftCell="A2" activePane="bottomLeft" state="frozen"/>
      <selection pane="bottomLeft" activeCell="B27" sqref="B27"/>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5" width="11.5" style="5" customWidth="1"/>
    <col min="26" max="16384" width="11.5" style="5"/>
  </cols>
  <sheetData>
    <row r="1" spans="1:84" ht="73.5" customHeight="1" x14ac:dyDescent="0.2">
      <c r="A1" s="67" t="s">
        <v>418</v>
      </c>
      <c r="B1" s="49" t="s">
        <v>415</v>
      </c>
      <c r="C1" s="47" t="s">
        <v>464</v>
      </c>
      <c r="D1" s="83" t="s">
        <v>525</v>
      </c>
      <c r="E1" s="83" t="s">
        <v>526</v>
      </c>
      <c r="F1" s="124" t="s">
        <v>424</v>
      </c>
      <c r="G1" s="124"/>
      <c r="H1" s="124"/>
      <c r="I1" s="124"/>
      <c r="J1" s="124"/>
      <c r="K1" s="124"/>
      <c r="L1" s="124"/>
      <c r="M1" s="124"/>
      <c r="R1" s="49" t="s">
        <v>416</v>
      </c>
      <c r="S1" s="68" t="s">
        <v>417</v>
      </c>
      <c r="T1" s="68"/>
      <c r="U1" s="68"/>
      <c r="V1" s="69"/>
      <c r="Y1" s="5" t="s">
        <v>528</v>
      </c>
    </row>
    <row r="2" spans="1:84" x14ac:dyDescent="0.2">
      <c r="A2" s="65" t="s">
        <v>0</v>
      </c>
      <c r="B2" s="65" t="s">
        <v>274</v>
      </c>
      <c r="C2" s="65" t="s">
        <v>279</v>
      </c>
      <c r="D2" s="65" t="s">
        <v>369</v>
      </c>
      <c r="E2" s="65" t="s">
        <v>529</v>
      </c>
      <c r="F2" s="84" t="s">
        <v>798</v>
      </c>
      <c r="G2" s="59" t="s">
        <v>280</v>
      </c>
      <c r="H2" s="59" t="s">
        <v>281</v>
      </c>
      <c r="I2" s="59" t="s">
        <v>282</v>
      </c>
      <c r="J2" s="59" t="s">
        <v>283</v>
      </c>
      <c r="K2" s="59" t="s">
        <v>284</v>
      </c>
      <c r="L2" s="59" t="s">
        <v>419</v>
      </c>
      <c r="M2" s="59" t="s">
        <v>285</v>
      </c>
      <c r="N2" s="59" t="s">
        <v>420</v>
      </c>
      <c r="O2" s="59" t="s">
        <v>421</v>
      </c>
      <c r="P2" s="59" t="s">
        <v>422</v>
      </c>
      <c r="Q2" s="60" t="s">
        <v>423</v>
      </c>
      <c r="R2" s="65" t="s">
        <v>9</v>
      </c>
      <c r="S2" s="65" t="s">
        <v>275</v>
      </c>
      <c r="T2" s="65" t="s">
        <v>276</v>
      </c>
      <c r="U2" s="65" t="s">
        <v>277</v>
      </c>
      <c r="V2" s="66" t="s">
        <v>8</v>
      </c>
      <c r="X2" s="5" t="str">
        <f>_xlfn.CONCAT("[",_xlfn.TEXTJOIN(",",TRUE,F3,G3,H3,I3,J3,K3,L3,M3,N3,O3,P3,Q3),"]")</f>
        <v>[Vaporpermeable Felt,0.12,General Concrete,0.2]</v>
      </c>
      <c r="Y2" s="5">
        <f>IFERROR(I3/_xlfn.XLOOKUP(H3,Materials!$A$61:$A$268,Materials!$I$61:$I$268),0)+IFERROR(K3/_xlfn.XLOOKUP(J3,Materials!$A$61:$A$268,Materials!$I$61:$I$268),0)+IFERROR(M3/_xlfn.XLOOKUP(L3,Materials!$A$61:$A$268,Materials!$I$61:$I$268),0)+IFERROR(O3/_xlfn.XLOOKUP(N3,Materials!$A$61:$A$268,Materials!$I$61:$I$268),0)+IFERROR(Q3/_xlfn.XLOOKUP(P3,Materials!$A$61:$A$268,Materials!$I$61:$I$268),0)+IFERROR(G3/_xlfn.XLOOKUP(F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265</v>
      </c>
      <c r="B3" t="s">
        <v>266</v>
      </c>
      <c r="C3" t="str">
        <f>_xlfn.XLOOKUP(B3,Units!$A$2:$A$100,Units!$C$2:$C$100,"")</f>
        <v>Construction for the inner partitions/walls of the building</v>
      </c>
      <c r="D3" t="str">
        <f>X2</f>
        <v>[Vaporpermeable Felt,0.12,General Concrete,0.2]</v>
      </c>
      <c r="E3">
        <f>IFERROR(1/Y2, "Not enough information entered")</f>
        <v>7.5757575749999999</v>
      </c>
      <c r="F3" s="29" t="s">
        <v>14</v>
      </c>
      <c r="G3">
        <v>0.12</v>
      </c>
      <c r="H3" t="s">
        <v>38</v>
      </c>
      <c r="I3">
        <v>0.2</v>
      </c>
      <c r="J3"/>
      <c r="K3"/>
      <c r="L3"/>
      <c r="M3"/>
      <c r="N3"/>
      <c r="O3"/>
      <c r="P3"/>
      <c r="Q3" s="30"/>
      <c r="R3" t="s">
        <v>466</v>
      </c>
      <c r="S3">
        <v>0</v>
      </c>
      <c r="T3">
        <v>0</v>
      </c>
      <c r="U3">
        <v>0</v>
      </c>
      <c r="V3" s="30">
        <v>10</v>
      </c>
      <c r="X3" s="5" t="str">
        <f>_xlfn.CONCAT("[",_xlfn.TEXTJOIN(",",TRUE,F4,G4,H4,I4,J4,K4,L4,M4,N4,O4,P4,Q4),"]")</f>
        <v>[Wood siding,0.019,Vaporpermeable Felt,0.01,Oriented strand board,0.0158,Vaporpermeable Felt,0.012,Gypsum Board,0.0157]</v>
      </c>
      <c r="Y3" s="5">
        <f>IFERROR(I4/_xlfn.XLOOKUP(H4,Materials!$A$61:$A$268,Materials!$I$61:$I$268),0)+IFERROR(K4/_xlfn.XLOOKUP(J4,Materials!$A$61:$A$268,Materials!$I$61:$I$268),0)+IFERROR(M4/_xlfn.XLOOKUP(L4,Materials!$A$61:$A$268,Materials!$I$61:$I$268),0)+IFERROR(O4/_xlfn.XLOOKUP(N4,Materials!$A$61:$A$268,Materials!$I$61:$I$268),0)+IFERROR(Q4/_xlfn.XLOOKUP(P4,Materials!$A$61:$A$268,Materials!$I$61:$I$268),0)+IFERROR(G4/_xlfn.XLOOKUP(F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267</v>
      </c>
      <c r="B4" t="s">
        <v>268</v>
      </c>
      <c r="C4" t="str">
        <f>_xlfn.XLOOKUP(B4,Units!$A$2:$A$100,Units!$C$2:$C$100,"")</f>
        <v>Construction for the outer and inner roofs of the building</v>
      </c>
      <c r="D4" t="str">
        <f t="shared" ref="D4:D56" si="0">X3</f>
        <v>[Wood siding,0.019,Vaporpermeable Felt,0.01,Oriented strand board,0.0158,Vaporpermeable Felt,0.012,Gypsum Board,0.0157]</v>
      </c>
      <c r="E4">
        <f t="shared" ref="E4:E16" si="1">IFERROR(1/Y3, "Not enough information entered")</f>
        <v>3.3892299515216195</v>
      </c>
      <c r="F4" s="29" t="s">
        <v>850</v>
      </c>
      <c r="G4">
        <v>1.9E-2</v>
      </c>
      <c r="H4" t="s">
        <v>14</v>
      </c>
      <c r="I4">
        <v>0.01</v>
      </c>
      <c r="J4" t="s">
        <v>16</v>
      </c>
      <c r="K4">
        <v>1.5800000000000002E-2</v>
      </c>
      <c r="L4" t="s">
        <v>14</v>
      </c>
      <c r="M4">
        <v>1.2E-2</v>
      </c>
      <c r="N4" t="s">
        <v>17</v>
      </c>
      <c r="O4">
        <v>1.5699999999999999E-2</v>
      </c>
      <c r="P4"/>
      <c r="Q4" s="30"/>
      <c r="R4" t="s">
        <v>466</v>
      </c>
      <c r="S4">
        <v>0</v>
      </c>
      <c r="T4">
        <v>0</v>
      </c>
      <c r="U4">
        <v>0</v>
      </c>
      <c r="V4" s="30">
        <v>10</v>
      </c>
      <c r="X4" s="5" t="str">
        <f>_xlfn.CONCAT("[",_xlfn.TEXTJOIN(",",TRUE,F5,G5,H5,I5,J5,K5,L5,M5,N5,O5,P5,Q5),"]")</f>
        <v>[Concrete Cement/Lime - Mortar - And Stucco - 1600 Kg/M3 - 51mm,0.02,Oriented strand board,0.03]</v>
      </c>
      <c r="Y4" s="5">
        <f>IFERROR(I5/_xlfn.XLOOKUP(H5,Materials!$A$61:$A$268,Materials!$I$61:$I$268),0)+IFERROR(K5/_xlfn.XLOOKUP(J5,Materials!$A$61:$A$268,Materials!$I$61:$I$268),0)+IFERROR(M5/_xlfn.XLOOKUP(L5,Materials!$A$61:$A$268,Materials!$I$61:$I$268),0)+IFERROR(O5/_xlfn.XLOOKUP(N5,Materials!$A$61:$A$268,Materials!$I$61:$I$268),0)+IFERROR(Q5/_xlfn.XLOOKUP(P5,Materials!$A$61:$A$268,Materials!$I$61:$I$268),0)+IFERROR(G5/_xlfn.XLOOKUP(F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269</v>
      </c>
      <c r="B5" t="s">
        <v>270</v>
      </c>
      <c r="C5" t="str">
        <f>_xlfn.XLOOKUP(B5,Units!$A$2:$A$100,Units!$C$2:$C$100,"")</f>
        <v>Construction for the outer walls/façade of the building</v>
      </c>
      <c r="D5" t="str">
        <f t="shared" si="0"/>
        <v>[Concrete Cement/Lime - Mortar - And Stucco - 1600 Kg/M3 - 51mm,0.02,Oriented strand board,0.03]</v>
      </c>
      <c r="E5">
        <f t="shared" si="1"/>
        <v>5.9999999999999991</v>
      </c>
      <c r="F5" s="29" t="s">
        <v>11</v>
      </c>
      <c r="G5">
        <v>0.02</v>
      </c>
      <c r="H5" t="s">
        <v>16</v>
      </c>
      <c r="I5">
        <v>0.03</v>
      </c>
      <c r="J5"/>
      <c r="K5"/>
      <c r="L5"/>
      <c r="M5"/>
      <c r="N5"/>
      <c r="O5"/>
      <c r="P5"/>
      <c r="Q5" s="30"/>
      <c r="R5" t="s">
        <v>466</v>
      </c>
      <c r="S5">
        <v>0</v>
      </c>
      <c r="T5">
        <v>0</v>
      </c>
      <c r="U5">
        <v>0</v>
      </c>
      <c r="V5" s="30">
        <v>10</v>
      </c>
      <c r="X5" s="5" t="str">
        <f t="shared" ref="X5:X8" si="2">_xlfn.CONCAT("[",_xlfn.TEXTJOIN(",",TRUE,F6,G6,H6,I6,J6,K6,L6,M6,N6,O6,P6,Q6),"]")</f>
        <v>[Concrete Cement/Lime - Mortar - And Stucco - 1600 Kg/M3 - 51mm,0.019,Vaporpermeable Felt,0.01,Oriented strand board,0.0158,Vaporpermeable Felt,0.012,Gypsum Board,0.0157]</v>
      </c>
      <c r="Y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698</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s="29" t="s">
        <v>11</v>
      </c>
      <c r="G6">
        <v>1.9E-2</v>
      </c>
      <c r="H6" t="s">
        <v>14</v>
      </c>
      <c r="I6">
        <v>0.01</v>
      </c>
      <c r="J6" t="s">
        <v>16</v>
      </c>
      <c r="K6">
        <v>1.5800000000000002E-2</v>
      </c>
      <c r="L6" t="s">
        <v>14</v>
      </c>
      <c r="M6">
        <v>1.2E-2</v>
      </c>
      <c r="N6" t="s">
        <v>17</v>
      </c>
      <c r="O6">
        <v>1.5699999999999999E-2</v>
      </c>
      <c r="P6"/>
      <c r="Q6" s="30"/>
      <c r="X6" s="5" t="str">
        <f t="shared" si="2"/>
        <v>[Wood siding,0.12,General Concrete,0.2]</v>
      </c>
      <c r="Y6" s="5">
        <f>IFERROR(I7/_xlfn.XLOOKUP(H7,Materials!$A$61:$A$268,Materials!$I$61:$I$268),0)+IFERROR(K7/_xlfn.XLOOKUP(J7,Materials!$A$61:$A$268,Materials!$I$61:$I$268),0)+IFERROR(M7/_xlfn.XLOOKUP(L7,Materials!$A$61:$A$268,Materials!$I$61:$I$268),0)+IFERROR(O7/_xlfn.XLOOKUP(N7,Materials!$A$61:$A$268,Materials!$I$61:$I$268),0)+IFERROR(Q7/_xlfn.XLOOKUP(P7,Materials!$A$61:$A$268,Materials!$I$61:$I$268),0)+IFERROR(G7/_xlfn.XLOOKUP(F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789</v>
      </c>
      <c r="B7" t="s">
        <v>266</v>
      </c>
      <c r="C7" t="str">
        <f>IF(_xlfn.XLOOKUP(B7,Units!$A$2:$A$100,Units!$C$2:$C$100,"")=0,"Waiting for inputs in Column B",_xlfn.XLOOKUP(B7,Units!$A$2:$A$100,Units!$C$2:$C$100,""))</f>
        <v>Construction for the inner partitions/walls of the building</v>
      </c>
      <c r="D7" t="str">
        <f t="shared" si="0"/>
        <v>[Wood siding,0.12,General Concrete,0.2]</v>
      </c>
      <c r="E7">
        <f t="shared" si="1"/>
        <v>0.91666666666666674</v>
      </c>
      <c r="F7" s="29" t="s">
        <v>850</v>
      </c>
      <c r="G7">
        <v>0.12</v>
      </c>
      <c r="H7" t="s">
        <v>38</v>
      </c>
      <c r="I7">
        <v>0.2</v>
      </c>
      <c r="J7"/>
      <c r="K7"/>
      <c r="L7"/>
      <c r="M7"/>
      <c r="N7"/>
      <c r="O7"/>
      <c r="P7"/>
      <c r="Q7" s="30"/>
      <c r="X7" s="5" t="str">
        <f t="shared" si="2"/>
        <v>[Wood siding,0.02,Oriented strand board,0.03,Gypsum Board,0.019]</v>
      </c>
      <c r="Y7" s="5">
        <f>IFERROR(I8/_xlfn.XLOOKUP(H8,Materials!$A$61:$A$268,Materials!$I$61:$I$268),0)+IFERROR(K8/_xlfn.XLOOKUP(J8,Materials!$A$61:$A$268,Materials!$I$61:$I$268),0)+IFERROR(M8/_xlfn.XLOOKUP(L8,Materials!$A$61:$A$268,Materials!$I$61:$I$268),0)+IFERROR(O8/_xlfn.XLOOKUP(N8,Materials!$A$61:$A$268,Materials!$I$61:$I$268),0)+IFERROR(Q8/_xlfn.XLOOKUP(P8,Materials!$A$61:$A$268,Materials!$I$61:$I$268),0)+IFERROR(G8/_xlfn.XLOOKUP(F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790</v>
      </c>
      <c r="B8" t="s">
        <v>270</v>
      </c>
      <c r="C8" t="str">
        <f>IF(_xlfn.XLOOKUP(B8,Units!$A$2:$A$100,Units!$C$2:$C$100,"")=0,"Waiting for inputs in Column B",_xlfn.XLOOKUP(B8,Units!$A$2:$A$100,Units!$C$2:$C$100,""))</f>
        <v>Construction for the outer walls/façade of the building</v>
      </c>
      <c r="D8" t="str">
        <f t="shared" si="0"/>
        <v>[Wood siding,0.02,Oriented strand board,0.03,Gypsum Board,0.019]</v>
      </c>
      <c r="E8">
        <f t="shared" si="1"/>
        <v>3.3270321361058603</v>
      </c>
      <c r="F8" s="29" t="s">
        <v>850</v>
      </c>
      <c r="G8">
        <v>0.02</v>
      </c>
      <c r="H8" t="s">
        <v>16</v>
      </c>
      <c r="I8">
        <v>0.03</v>
      </c>
      <c r="J8" t="s">
        <v>17</v>
      </c>
      <c r="K8">
        <v>1.9E-2</v>
      </c>
      <c r="L8"/>
      <c r="M8"/>
      <c r="N8"/>
      <c r="O8"/>
      <c r="P8"/>
      <c r="Q8" s="30"/>
      <c r="X8" s="5" t="str">
        <f t="shared" si="2"/>
        <v>[Wood siding,0.02,Oriented strand board,0.03,Gypsum Board,0.019]</v>
      </c>
      <c r="Y8" s="5">
        <f>IFERROR(I9/_xlfn.XLOOKUP(H9,Materials!$A$61:$A$268,Materials!$I$61:$I$268),0)+IFERROR(K9/_xlfn.XLOOKUP(J9,Materials!$A$61:$A$268,Materials!$I$61:$I$268),0)+IFERROR(M9/_xlfn.XLOOKUP(L9,Materials!$A$61:$A$268,Materials!$I$61:$I$268),0)+IFERROR(O9/_xlfn.XLOOKUP(N9,Materials!$A$61:$A$268,Materials!$I$61:$I$268),0)+IFERROR(Q9/_xlfn.XLOOKUP(P9,Materials!$A$61:$A$268,Materials!$I$61:$I$268),0)+IFERROR(G9/_xlfn.XLOOKUP(F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791</v>
      </c>
      <c r="B9" t="s">
        <v>271</v>
      </c>
      <c r="C9" t="str">
        <f>IF(_xlfn.XLOOKUP(B9,Units!$A$2:$A$100,Units!$C$2:$C$100,"")=0,"Waiting for inputs in Column B",_xlfn.XLOOKUP(B9,Units!$A$2:$A$100,Units!$C$2:$C$100,""))</f>
        <v>Construction for the exterior floor of the building</v>
      </c>
      <c r="D9" t="str">
        <f t="shared" si="0"/>
        <v>[Wood siding,0.02,Oriented strand board,0.03,Gypsum Board,0.019]</v>
      </c>
      <c r="E9">
        <f t="shared" si="1"/>
        <v>3.3270321361058603</v>
      </c>
      <c r="F9" s="29" t="s">
        <v>850</v>
      </c>
      <c r="G9">
        <v>0.02</v>
      </c>
      <c r="H9" t="s">
        <v>16</v>
      </c>
      <c r="I9">
        <v>0.03</v>
      </c>
      <c r="J9" t="s">
        <v>17</v>
      </c>
      <c r="K9">
        <v>1.9E-2</v>
      </c>
      <c r="L9"/>
      <c r="M9"/>
      <c r="N9"/>
      <c r="O9"/>
      <c r="P9"/>
      <c r="Q9" s="30"/>
      <c r="X9" s="5" t="str">
        <f t="shared" ref="X9:X55" si="3">_xlfn.CONCAT("[",_xlfn.TEXTJOIN(",",TRUE,F10,G10,H10,I10,J10,K10,L10,M10,N10,O10,P10,Q10),"]")</f>
        <v>[Brick,0.523529411764706]</v>
      </c>
      <c r="Y9" s="5">
        <f>IFERROR(I10/_xlfn.XLOOKUP(H10,Materials!$A$61:$A$268,Materials!$I$61:$I$268),0)+IFERROR(K10/_xlfn.XLOOKUP(J10,Materials!$A$61:$A$268,Materials!$I$61:$I$268),0)+IFERROR(M10/_xlfn.XLOOKUP(L10,Materials!$A$61:$A$268,Materials!$I$61:$I$268),0)+IFERROR(O10/_xlfn.XLOOKUP(N10,Materials!$A$61:$A$268,Materials!$I$61:$I$268),0)+IFERROR(Q10/_xlfn.XLOOKUP(P10,Materials!$A$61:$A$268,Materials!$I$61:$I$268),0)+IFERROR(G10/_xlfn.XLOOKUP(F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792</v>
      </c>
      <c r="B10" t="s">
        <v>272</v>
      </c>
      <c r="C10" t="str">
        <f>IF(_xlfn.XLOOKUP(B10,Units!$A$2:$A$100,Units!$C$2:$C$100,"")=0,"Waiting for inputs in Column B",_xlfn.XLOOKUP(B10,Units!$A$2:$A$100,Units!$C$2:$C$100,""))</f>
        <v>Construction for the ground floor (including the associated material of the basement, heated or unheated)</v>
      </c>
      <c r="D10" t="str">
        <f t="shared" si="0"/>
        <v>[Brick,0.523529411764706]</v>
      </c>
      <c r="E10">
        <f t="shared" si="1"/>
        <v>1.7</v>
      </c>
      <c r="F10" s="29" t="s">
        <v>110</v>
      </c>
      <c r="G10">
        <f>0.89/1.7</f>
        <v>0.52352941176470591</v>
      </c>
      <c r="H10"/>
      <c r="I10"/>
      <c r="J10"/>
      <c r="K10"/>
      <c r="L10"/>
      <c r="M10"/>
      <c r="N10"/>
      <c r="O10"/>
      <c r="P10"/>
      <c r="Q10" s="30"/>
      <c r="X10" s="5" t="str">
        <f t="shared" si="3"/>
        <v>[Wood siding,0.12,General Concrete,0.2]</v>
      </c>
      <c r="Y10" s="5">
        <f>IFERROR(I11/_xlfn.XLOOKUP(H11,Materials!$A$61:$A$268,Materials!$I$61:$I$268),0)+IFERROR(K11/_xlfn.XLOOKUP(J11,Materials!$A$61:$A$268,Materials!$I$61:$I$268),0)+IFERROR(M11/_xlfn.XLOOKUP(L11,Materials!$A$61:$A$268,Materials!$I$61:$I$268),0)+IFERROR(O11/_xlfn.XLOOKUP(N11,Materials!$A$61:$A$268,Materials!$I$61:$I$268),0)+IFERROR(Q11/_xlfn.XLOOKUP(P11,Materials!$A$61:$A$268,Materials!$I$61:$I$268),0)+IFERROR(G11/_xlfn.XLOOKUP(F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793</v>
      </c>
      <c r="B11" t="s">
        <v>800</v>
      </c>
      <c r="C11" t="str">
        <f>IF(_xlfn.XLOOKUP(B11,Units!$A$2:$A$100,Units!$C$2:$C$100,"")=0,"Waiting for inputs in Column B",_xlfn.XLOOKUP(B11,Units!$A$2:$A$100,Units!$C$2:$C$100,""))</f>
        <v/>
      </c>
      <c r="D11" t="str">
        <f t="shared" si="0"/>
        <v>[Wood siding,0.12,General Concrete,0.2]</v>
      </c>
      <c r="E11">
        <f t="shared" si="1"/>
        <v>0.91666666666666674</v>
      </c>
      <c r="F11" s="29" t="s">
        <v>850</v>
      </c>
      <c r="G11">
        <v>0.12</v>
      </c>
      <c r="H11" t="s">
        <v>38</v>
      </c>
      <c r="I11">
        <v>0.2</v>
      </c>
      <c r="J11"/>
      <c r="K11"/>
      <c r="L11"/>
      <c r="M11"/>
      <c r="N11"/>
      <c r="O11"/>
      <c r="P11"/>
      <c r="Q11" s="30"/>
      <c r="X11" s="5" t="str">
        <f t="shared" si="3"/>
        <v>[]</v>
      </c>
      <c r="Y11" s="5">
        <f>IFERROR(I12/_xlfn.XLOOKUP(H12,Materials!$A$61:$A$268,Materials!$I$61:$I$268),0)+IFERROR(K12/_xlfn.XLOOKUP(J12,Materials!$A$61:$A$268,Materials!$I$61:$I$268),0)+IFERROR(M12/_xlfn.XLOOKUP(L12,Materials!$A$61:$A$268,Materials!$I$61:$I$268),0)+IFERROR(O12/_xlfn.XLOOKUP(N12,Materials!$A$61:$A$268,Materials!$I$61:$I$268),0)+IFERROR(Q12/_xlfn.XLOOKUP(P12,Materials!$A$61:$A$268,Materials!$I$61:$I$268),0)+IFERROR(G12/_xlfn.XLOOKUP(F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794</v>
      </c>
      <c r="B12" t="s">
        <v>455</v>
      </c>
      <c r="C12" t="str">
        <f>IF(_xlfn.XLOOKUP(B12,Units!$A$2:$A$100,Units!$C$2:$C$100,"")=0,"Waiting for inputs in Column B",_xlfn.XLOOKUP(B12,Units!$A$2:$A$100,Units!$C$2:$C$100,""))</f>
        <v>Construction of the window including gases</v>
      </c>
      <c r="D12" t="str">
        <f t="shared" si="0"/>
        <v>[]</v>
      </c>
      <c r="E12" t="str">
        <f t="shared" si="1"/>
        <v>Not enough information entered</v>
      </c>
      <c r="F12" s="29"/>
      <c r="G12"/>
      <c r="H12"/>
      <c r="I12"/>
      <c r="J12"/>
      <c r="K12"/>
      <c r="L12"/>
      <c r="M12"/>
      <c r="N12"/>
      <c r="O12"/>
      <c r="P12"/>
      <c r="Q12" s="30"/>
      <c r="X12" s="5" t="str">
        <f t="shared" si="3"/>
        <v>[]</v>
      </c>
      <c r="Y12" s="5">
        <f>IFERROR(I13/_xlfn.XLOOKUP(H13,Materials!$A$61:$A$268,Materials!$I$61:$I$268),0)+IFERROR(K13/_xlfn.XLOOKUP(J13,Materials!$A$61:$A$268,Materials!$I$61:$I$268),0)+IFERROR(M13/_xlfn.XLOOKUP(L13,Materials!$A$61:$A$268,Materials!$I$61:$I$268),0)+IFERROR(O13/_xlfn.XLOOKUP(N13,Materials!$A$61:$A$268,Materials!$I$61:$I$268),0)+IFERROR(Q13/_xlfn.XLOOKUP(P13,Materials!$A$61:$A$268,Materials!$I$61:$I$268),0)+IFERROR(G13/_xlfn.XLOOKUP(F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795</v>
      </c>
      <c r="B13" t="s">
        <v>455</v>
      </c>
      <c r="C13" t="str">
        <f>IF(_xlfn.XLOOKUP(B13,Units!$A$2:$A$100,Units!$C$2:$C$100,"")=0,"Waiting for inputs in Column B",_xlfn.XLOOKUP(B13,Units!$A$2:$A$100,Units!$C$2:$C$100,""))</f>
        <v>Construction of the window including gases</v>
      </c>
      <c r="D13" t="str">
        <f t="shared" si="0"/>
        <v>[]</v>
      </c>
      <c r="E13" t="str">
        <f t="shared" si="1"/>
        <v>Not enough information entered</v>
      </c>
      <c r="F13" s="29"/>
      <c r="G13"/>
      <c r="H13"/>
      <c r="I13"/>
      <c r="J13"/>
      <c r="K13"/>
      <c r="L13"/>
      <c r="M13"/>
      <c r="N13"/>
      <c r="O13"/>
      <c r="P13"/>
      <c r="Q13" s="30"/>
      <c r="X13" s="5" t="str">
        <f t="shared" si="3"/>
        <v>[]</v>
      </c>
      <c r="Y13" s="5">
        <f>IFERROR(I14/_xlfn.XLOOKUP(H14,Materials!$A$61:$A$268,Materials!$I$61:$I$268),0)+IFERROR(K14/_xlfn.XLOOKUP(J14,Materials!$A$61:$A$268,Materials!$I$61:$I$268),0)+IFERROR(M14/_xlfn.XLOOKUP(L14,Materials!$A$61:$A$268,Materials!$I$61:$I$268),0)+IFERROR(O14/_xlfn.XLOOKUP(N14,Materials!$A$61:$A$268,Materials!$I$61:$I$268),0)+IFERROR(Q14/_xlfn.XLOOKUP(P14,Materials!$A$61:$A$268,Materials!$I$61:$I$268),0)+IFERROR(G14/_xlfn.XLOOKUP(F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841</v>
      </c>
      <c r="B14" t="s">
        <v>804</v>
      </c>
      <c r="C14" t="str">
        <f>IF(_xlfn.XLOOKUP(B14,Units!$A$2:$A$100,Units!$C$2:$C$100,"")=0,"Waiting for inputs in Column B",_xlfn.XLOOKUP(B14,Units!$A$2:$A$100,Units!$C$2:$C$100,""))</f>
        <v/>
      </c>
      <c r="D14" t="s">
        <v>578</v>
      </c>
      <c r="E14" t="str">
        <f t="shared" si="1"/>
        <v>Not enough information entered</v>
      </c>
      <c r="F14" s="29"/>
      <c r="G14"/>
      <c r="H14"/>
      <c r="I14"/>
      <c r="J14"/>
      <c r="K14"/>
      <c r="L14"/>
      <c r="M14"/>
      <c r="N14"/>
      <c r="O14"/>
      <c r="P14"/>
      <c r="Q14" s="30"/>
      <c r="X14" s="5" t="str">
        <f t="shared" si="3"/>
        <v>[]</v>
      </c>
      <c r="Y14" s="5">
        <f>IFERROR(I15/_xlfn.XLOOKUP(H15,Materials!$A$61:$A$268,Materials!$I$61:$I$268),0)+IFERROR(K15/_xlfn.XLOOKUP(J15,Materials!$A$61:$A$268,Materials!$I$61:$I$268),0)+IFERROR(M15/_xlfn.XLOOKUP(L15,Materials!$A$61:$A$268,Materials!$I$61:$I$268),0)+IFERROR(O15/_xlfn.XLOOKUP(N15,Materials!$A$61:$A$268,Materials!$I$61:$I$268),0)+IFERROR(Q15/_xlfn.XLOOKUP(P15,Materials!$A$61:$A$268,Materials!$I$61:$I$268),0)+IFERROR(G15/_xlfn.XLOOKUP(F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843</v>
      </c>
      <c r="B15" t="s">
        <v>268</v>
      </c>
      <c r="C15" t="str">
        <f>IF(_xlfn.XLOOKUP(B15,Units!$A$2:$A$100,Units!$C$2:$C$100,"")=0,"Waiting for inputs in Column B",_xlfn.XLOOKUP(B15,Units!$A$2:$A$100,Units!$C$2:$C$100,""))</f>
        <v>Construction for the outer and inner roofs of the building</v>
      </c>
      <c r="D15" t="str">
        <f t="shared" si="0"/>
        <v>[]</v>
      </c>
      <c r="E15" t="str">
        <f t="shared" si="1"/>
        <v>Not enough information entered</v>
      </c>
      <c r="F15" s="29"/>
      <c r="G15"/>
      <c r="H15"/>
      <c r="I15"/>
      <c r="J15"/>
      <c r="K15"/>
      <c r="L15"/>
      <c r="M15"/>
      <c r="N15"/>
      <c r="O15"/>
      <c r="P15"/>
      <c r="Q15" s="30"/>
      <c r="X15" s="5" t="str">
        <f t="shared" si="3"/>
        <v>[]</v>
      </c>
      <c r="Y15" s="5">
        <f>IFERROR(I16/_xlfn.XLOOKUP(H16,Materials!$A$61:$A$268,Materials!$I$61:$I$268),0)+IFERROR(K16/_xlfn.XLOOKUP(J16,Materials!$A$61:$A$268,Materials!$I$61:$I$268),0)+IFERROR(M16/_xlfn.XLOOKUP(L16,Materials!$A$61:$A$268,Materials!$I$61:$I$268),0)+IFERROR(O16/_xlfn.XLOOKUP(N16,Materials!$A$61:$A$268,Materials!$I$61:$I$268),0)+IFERROR(Q16/_xlfn.XLOOKUP(P16,Materials!$A$61:$A$268,Materials!$I$61:$I$268),0)+IFERROR(G16/_xlfn.XLOOKUP(F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844</v>
      </c>
      <c r="B16" t="s">
        <v>268</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 t="shared" si="3"/>
        <v>[]</v>
      </c>
      <c r="Y16" s="5">
        <f>IFERROR(I17/_xlfn.XLOOKUP(H17,Materials!$A$61:$A$268,Materials!$I$61:$I$268),0)+IFERROR(K17/_xlfn.XLOOKUP(J17,Materials!$A$61:$A$268,Materials!$I$61:$I$268),0)+IFERROR(M17/_xlfn.XLOOKUP(L17,Materials!$A$61:$A$268,Materials!$I$61:$I$268),0)+IFERROR(O17/_xlfn.XLOOKUP(N17,Materials!$A$61:$A$268,Materials!$I$61:$I$268),0)+IFERROR(Q17/_xlfn.XLOOKUP(P17,Materials!$A$61:$A$268,Materials!$I$61:$I$268),0)+IFERROR(G17/_xlfn.XLOOKUP(F17,Materials!$A$61:$A$268,Materials!$I$61:$I$268),0)</f>
        <v>0</v>
      </c>
      <c r="BO16" s="61"/>
      <c r="BP16" s="62"/>
      <c r="BQ16" s="62"/>
      <c r="BR16" s="63"/>
      <c r="BS16" s="63"/>
      <c r="BT16" s="63"/>
      <c r="BU16" s="63"/>
      <c r="BV16" s="62"/>
      <c r="BW16" s="62"/>
      <c r="BX16" s="62"/>
      <c r="BY16" s="62"/>
      <c r="BZ16" s="62"/>
      <c r="CA16" s="62"/>
      <c r="CB16" s="62"/>
      <c r="CC16" s="62"/>
      <c r="CD16" s="62"/>
      <c r="CE16" s="62"/>
      <c r="CF16" s="62"/>
    </row>
    <row r="17" spans="1:84" x14ac:dyDescent="0.2">
      <c r="A17" t="s">
        <v>845</v>
      </c>
      <c r="B17" t="s">
        <v>268</v>
      </c>
      <c r="D17" t="str">
        <f t="shared" si="0"/>
        <v>[]</v>
      </c>
      <c r="F17" s="29"/>
      <c r="G17"/>
      <c r="H17"/>
      <c r="I17"/>
      <c r="J17"/>
      <c r="K17"/>
      <c r="L17"/>
      <c r="M17"/>
      <c r="N17"/>
      <c r="O17"/>
      <c r="P17"/>
      <c r="Q17" s="30"/>
      <c r="X17" s="5" t="str">
        <f t="shared" si="3"/>
        <v>[]</v>
      </c>
      <c r="Y17" s="5">
        <f>IFERROR(I18/_xlfn.XLOOKUP(H18,Materials!$A$61:$A$268,Materials!$I$61:$I$268),0)+IFERROR(K18/_xlfn.XLOOKUP(J18,Materials!$A$61:$A$268,Materials!$I$61:$I$268),0)+IFERROR(M18/_xlfn.XLOOKUP(L18,Materials!$A$61:$A$268,Materials!$I$61:$I$268),0)+IFERROR(O18/_xlfn.XLOOKUP(N18,Materials!$A$61:$A$268,Materials!$I$61:$I$268),0)+IFERROR(Q18/_xlfn.XLOOKUP(P18,Materials!$A$61:$A$268,Materials!$I$61:$I$268),0)+IFERROR(G18/_xlfn.XLOOKUP(F18,Materials!$A$61:$A$268,Materials!$I$61:$I$268),0)</f>
        <v>0</v>
      </c>
      <c r="BO17" s="61"/>
      <c r="BP17" s="62"/>
      <c r="BQ17" s="62"/>
      <c r="BR17" s="63"/>
      <c r="BS17" s="63"/>
      <c r="BT17" s="63"/>
      <c r="BU17" s="63"/>
      <c r="BV17" s="62"/>
      <c r="BW17" s="62"/>
      <c r="BX17" s="62"/>
      <c r="BY17" s="62"/>
      <c r="BZ17" s="62"/>
      <c r="CA17" s="62"/>
      <c r="CB17" s="62"/>
      <c r="CC17" s="62"/>
      <c r="CD17" s="62"/>
      <c r="CE17" s="62"/>
      <c r="CF17" s="62"/>
    </row>
    <row r="18" spans="1:84" x14ac:dyDescent="0.2">
      <c r="A18" t="s">
        <v>846</v>
      </c>
      <c r="B18" t="s">
        <v>270</v>
      </c>
      <c r="C18" t="str">
        <f>IF(_xlfn.XLOOKUP(B17,Units!$A$2:$A$100,Units!$C$2:$C$100,"")=0,"Waiting for inputs in Column B",_xlfn.XLOOKUP(B17,Units!$A$2:$A$100,Units!$C$2:$C$100,""))</f>
        <v>Construction for the outer and inner roofs of the building</v>
      </c>
      <c r="D18" t="str">
        <f t="shared" si="0"/>
        <v>[]</v>
      </c>
      <c r="E18" t="str">
        <f t="shared" ref="E18:E57" si="4">IFERROR(1/Y16, "Not enough information entered")</f>
        <v>Not enough information entered</v>
      </c>
      <c r="F18" s="29"/>
      <c r="G18"/>
      <c r="H18"/>
      <c r="I18"/>
      <c r="J18"/>
      <c r="K18"/>
      <c r="L18"/>
      <c r="M18"/>
      <c r="N18"/>
      <c r="O18"/>
      <c r="P18"/>
      <c r="Q18" s="30"/>
      <c r="X18" s="5" t="str">
        <f t="shared" si="3"/>
        <v>[]</v>
      </c>
      <c r="Y18" s="5">
        <f>IFERROR(I19/_xlfn.XLOOKUP(H19,Materials!$A$61:$A$268,Materials!$I$61:$I$268),0)+IFERROR(K19/_xlfn.XLOOKUP(J19,Materials!$A$61:$A$268,Materials!$I$61:$I$268),0)+IFERROR(M19/_xlfn.XLOOKUP(L19,Materials!$A$61:$A$268,Materials!$I$61:$I$268),0)+IFERROR(O19/_xlfn.XLOOKUP(N19,Materials!$A$61:$A$268,Materials!$I$61:$I$268),0)+IFERROR(Q19/_xlfn.XLOOKUP(P19,Materials!$A$61:$A$268,Materials!$I$61:$I$268),0)+IFERROR(G19/_xlfn.XLOOKUP(F19,Materials!$A$61:$A$268,Materials!$I$61:$I$268),0)</f>
        <v>0</v>
      </c>
      <c r="BO18" s="61"/>
      <c r="BP18" s="62"/>
      <c r="BQ18" s="62"/>
      <c r="BR18" s="63"/>
      <c r="BS18" s="63"/>
      <c r="BT18" s="63"/>
      <c r="BU18" s="63"/>
      <c r="BV18" s="62"/>
      <c r="BW18" s="62"/>
      <c r="BX18" s="62"/>
      <c r="BY18" s="62"/>
      <c r="BZ18" s="62"/>
      <c r="CA18" s="62"/>
      <c r="CB18" s="62"/>
      <c r="CC18" s="62"/>
      <c r="CD18" s="62"/>
      <c r="CE18" s="62"/>
      <c r="CF18" s="62"/>
    </row>
    <row r="19" spans="1:84" x14ac:dyDescent="0.2">
      <c r="A19" t="s">
        <v>847</v>
      </c>
      <c r="B19" t="s">
        <v>270</v>
      </c>
      <c r="C19" t="str">
        <f>IF(_xlfn.XLOOKUP(B18,Units!$A$2:$A$100,Units!$C$2:$C$100,"")=0,"Waiting for inputs in Column B",_xlfn.XLOOKUP(B18,Units!$A$2:$A$100,Units!$C$2:$C$100,""))</f>
        <v>Construction for the outer walls/façade of the building</v>
      </c>
      <c r="D19" t="str">
        <f t="shared" si="0"/>
        <v>[]</v>
      </c>
      <c r="E19" t="str">
        <f t="shared" si="4"/>
        <v>Not enough information entered</v>
      </c>
      <c r="F19" s="29"/>
      <c r="G19"/>
      <c r="H19"/>
      <c r="I19"/>
      <c r="J19"/>
      <c r="K19"/>
      <c r="L19"/>
      <c r="M19"/>
      <c r="N19"/>
      <c r="O19"/>
      <c r="P19"/>
      <c r="Q19" s="30"/>
      <c r="X19" s="5" t="str">
        <f t="shared" si="3"/>
        <v>[]</v>
      </c>
      <c r="Y19" s="5">
        <f>IFERROR(I20/_xlfn.XLOOKUP(H20,Materials!$A$61:$A$268,Materials!$I$61:$I$268),0)+IFERROR(K20/_xlfn.XLOOKUP(J20,Materials!$A$61:$A$268,Materials!$I$61:$I$268),0)+IFERROR(M20/_xlfn.XLOOKUP(L20,Materials!$A$61:$A$268,Materials!$I$61:$I$268),0)+IFERROR(O20/_xlfn.XLOOKUP(N20,Materials!$A$61:$A$268,Materials!$I$61:$I$268),0)+IFERROR(Q20/_xlfn.XLOOKUP(P20,Materials!$A$61:$A$268,Materials!$I$61:$I$268),0)+IFERROR(G20/_xlfn.XLOOKUP(F20,Materials!$A$61:$A$268,Materials!$I$61:$I$268),0)</f>
        <v>0</v>
      </c>
      <c r="BO19" s="61"/>
      <c r="BP19" s="62"/>
      <c r="BQ19" s="62"/>
      <c r="BR19" s="63"/>
      <c r="BS19" s="63"/>
      <c r="BT19" s="63"/>
      <c r="BU19" s="63"/>
      <c r="BV19" s="62"/>
      <c r="BW19" s="62"/>
      <c r="BX19" s="62"/>
      <c r="BY19" s="62"/>
      <c r="BZ19" s="62"/>
      <c r="CA19" s="62"/>
      <c r="CB19" s="62"/>
      <c r="CC19" s="62"/>
      <c r="CD19" s="62"/>
      <c r="CE19" s="62"/>
      <c r="CF19" s="63"/>
    </row>
    <row r="20" spans="1:84" x14ac:dyDescent="0.2">
      <c r="A20" t="s">
        <v>848</v>
      </c>
      <c r="B20" t="s">
        <v>270</v>
      </c>
      <c r="C20" t="str">
        <f>IF(_xlfn.XLOOKUP(B19,Units!$A$2:$A$100,Units!$C$2:$C$100,"")=0,"Waiting for inputs in Column B",_xlfn.XLOOKUP(B19,Units!$A$2:$A$100,Units!$C$2:$C$100,""))</f>
        <v>Construction for the outer walls/façade of the building</v>
      </c>
      <c r="D20" t="str">
        <f t="shared" si="0"/>
        <v>[]</v>
      </c>
      <c r="E20" t="str">
        <f t="shared" si="4"/>
        <v>Not enough information entered</v>
      </c>
      <c r="F20" s="29"/>
      <c r="G20"/>
      <c r="H20"/>
      <c r="I20"/>
      <c r="J20"/>
      <c r="K20"/>
      <c r="L20"/>
      <c r="M20"/>
      <c r="N20"/>
      <c r="O20"/>
      <c r="P20"/>
      <c r="Q20" s="30"/>
      <c r="X20" s="5" t="str">
        <f t="shared" si="3"/>
        <v>[]</v>
      </c>
      <c r="Y20" s="5">
        <f>IFERROR(I21/_xlfn.XLOOKUP(H21,Materials!$A$61:$A$268,Materials!$I$61:$I$268),0)+IFERROR(K21/_xlfn.XLOOKUP(J21,Materials!$A$61:$A$268,Materials!$I$61:$I$268),0)+IFERROR(M21/_xlfn.XLOOKUP(L21,Materials!$A$61:$A$268,Materials!$I$61:$I$268),0)+IFERROR(O21/_xlfn.XLOOKUP(N21,Materials!$A$61:$A$268,Materials!$I$61:$I$268),0)+IFERROR(Q21/_xlfn.XLOOKUP(P21,Materials!$A$61:$A$268,Materials!$I$61:$I$268),0)+IFERROR(G21/_xlfn.XLOOKUP(F21,Materials!$A$61:$A$268,Materials!$I$61:$I$268),0)</f>
        <v>0</v>
      </c>
      <c r="BO20" s="61"/>
      <c r="BP20" s="62"/>
      <c r="BQ20" s="62"/>
      <c r="BR20" s="63"/>
      <c r="BS20" s="63"/>
      <c r="BT20" s="63"/>
      <c r="BU20" s="63"/>
      <c r="BV20" s="62"/>
      <c r="BW20" s="62"/>
      <c r="BX20" s="62"/>
      <c r="BY20" s="62"/>
      <c r="BZ20" s="62"/>
      <c r="CA20" s="62"/>
      <c r="CB20" s="63"/>
      <c r="CC20" s="62"/>
      <c r="CD20" s="62"/>
      <c r="CE20" s="62"/>
      <c r="CF20" s="63"/>
    </row>
    <row r="21" spans="1:84" x14ac:dyDescent="0.2">
      <c r="C21" t="str">
        <f>IF(_xlfn.XLOOKUP(B20,Units!$A$2:$A$100,Units!$C$2:$C$100,"")=0,"Waiting for inputs in Column B",_xlfn.XLOOKUP(B20,Units!$A$2:$A$100,Units!$C$2:$C$100,""))</f>
        <v>Construction for the outer walls/façade of the building</v>
      </c>
      <c r="D21" t="str">
        <f t="shared" si="0"/>
        <v>[]</v>
      </c>
      <c r="E21" t="str">
        <f t="shared" si="4"/>
        <v>Not enough information entered</v>
      </c>
      <c r="F21" s="29"/>
      <c r="G21"/>
      <c r="H21"/>
      <c r="I21"/>
      <c r="J21"/>
      <c r="K21"/>
      <c r="L21"/>
      <c r="M21"/>
      <c r="N21"/>
      <c r="O21"/>
      <c r="P21"/>
      <c r="Q21" s="30"/>
      <c r="X21" s="5" t="str">
        <f t="shared" si="3"/>
        <v>[]</v>
      </c>
      <c r="Y21" s="5">
        <f>IFERROR(I22/_xlfn.XLOOKUP(H22,Materials!$A$61:$A$268,Materials!$I$61:$I$268),0)+IFERROR(K22/_xlfn.XLOOKUP(J22,Materials!$A$61:$A$268,Materials!$I$61:$I$268),0)+IFERROR(M22/_xlfn.XLOOKUP(L22,Materials!$A$61:$A$268,Materials!$I$61:$I$268),0)+IFERROR(O22/_xlfn.XLOOKUP(N22,Materials!$A$61:$A$268,Materials!$I$61:$I$268),0)+IFERROR(Q22/_xlfn.XLOOKUP(P22,Materials!$A$61:$A$268,Materials!$I$61:$I$268),0)+IFERROR(G22/_xlfn.XLOOKUP(F22,Materials!$A$61:$A$268,Materials!$I$61:$I$268),0)</f>
        <v>0</v>
      </c>
      <c r="BO21" s="61"/>
      <c r="BP21" s="62"/>
      <c r="BQ21" s="62"/>
      <c r="BR21" s="63"/>
      <c r="BS21" s="63"/>
      <c r="BT21" s="63"/>
      <c r="BU21" s="63"/>
      <c r="BV21" s="62"/>
      <c r="BW21" s="62"/>
      <c r="BX21" s="62"/>
      <c r="BY21" s="62"/>
      <c r="BZ21" s="62"/>
      <c r="CA21" s="62"/>
      <c r="CB21" s="63"/>
      <c r="CC21" s="62"/>
      <c r="CD21" s="62"/>
      <c r="CE21" s="62"/>
      <c r="CF21" s="63"/>
    </row>
    <row r="22" spans="1:84" x14ac:dyDescent="0.2">
      <c r="C22" t="str">
        <f>IF(_xlfn.XLOOKUP(B21,Units!$A$2:$A$100,Units!$C$2:$C$100,"")=0,"Waiting for inputs in Column B",_xlfn.XLOOKUP(B21,Units!$A$2:$A$100,Units!$C$2:$C$100,""))</f>
        <v>Waiting for inputs in Column B</v>
      </c>
      <c r="D22" t="str">
        <f t="shared" si="0"/>
        <v>[]</v>
      </c>
      <c r="E22" t="str">
        <f t="shared" si="4"/>
        <v>Not enough information entered</v>
      </c>
      <c r="F22" s="29"/>
      <c r="G22"/>
      <c r="H22"/>
      <c r="I22"/>
      <c r="J22"/>
      <c r="K22"/>
      <c r="L22"/>
      <c r="M22"/>
      <c r="N22"/>
      <c r="O22"/>
      <c r="P22"/>
      <c r="Q22" s="30"/>
      <c r="X22" s="5" t="str">
        <f t="shared" si="3"/>
        <v>[]</v>
      </c>
      <c r="Y22" s="5">
        <f>IFERROR(I23/_xlfn.XLOOKUP(H23,Materials!$A$61:$A$268,Materials!$I$61:$I$268),0)+IFERROR(K23/_xlfn.XLOOKUP(J23,Materials!$A$61:$A$268,Materials!$I$61:$I$268),0)+IFERROR(M23/_xlfn.XLOOKUP(L23,Materials!$A$61:$A$268,Materials!$I$61:$I$268),0)+IFERROR(O23/_xlfn.XLOOKUP(N23,Materials!$A$61:$A$268,Materials!$I$61:$I$268),0)+IFERROR(Q23/_xlfn.XLOOKUP(P23,Materials!$A$61:$A$268,Materials!$I$61:$I$268),0)+IFERROR(G23/_xlfn.XLOOKUP(F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C23" t="str">
        <f>IF(_xlfn.XLOOKUP(B22,Units!$A$2:$A$100,Units!$C$2:$C$100,"")=0,"Waiting for inputs in Column B",_xlfn.XLOOKUP(B22,Units!$A$2:$A$100,Units!$C$2:$C$100,""))</f>
        <v>Waiting for inputs in Column B</v>
      </c>
      <c r="D23" t="str">
        <f t="shared" si="0"/>
        <v>[]</v>
      </c>
      <c r="E23" t="str">
        <f t="shared" si="4"/>
        <v>Not enough information entered</v>
      </c>
      <c r="F23" s="29"/>
      <c r="G23"/>
      <c r="H23"/>
      <c r="I23"/>
      <c r="J23"/>
      <c r="K23"/>
      <c r="L23"/>
      <c r="M23"/>
      <c r="N23"/>
      <c r="O23"/>
      <c r="P23"/>
      <c r="Q23" s="30"/>
      <c r="X23" s="5" t="str">
        <f t="shared" si="3"/>
        <v>[]</v>
      </c>
      <c r="Y23" s="5">
        <f>IFERROR(I24/_xlfn.XLOOKUP(H24,Materials!$A$61:$A$268,Materials!$I$61:$I$268),0)+IFERROR(K24/_xlfn.XLOOKUP(J24,Materials!$A$61:$A$268,Materials!$I$61:$I$268),0)+IFERROR(M24/_xlfn.XLOOKUP(L24,Materials!$A$61:$A$268,Materials!$I$61:$I$268),0)+IFERROR(O24/_xlfn.XLOOKUP(N24,Materials!$A$61:$A$268,Materials!$I$61:$I$268),0)+IFERROR(Q24/_xlfn.XLOOKUP(P24,Materials!$A$61:$A$268,Materials!$I$61:$I$268),0)+IFERROR(G24/_xlfn.XLOOKUP(F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C24" t="str">
        <f>IF(_xlfn.XLOOKUP(B23,Units!$A$2:$A$100,Units!$C$2:$C$100,"")=0,"Waiting for inputs in Column B",_xlfn.XLOOKUP(B23,Units!$A$2:$A$100,Units!$C$2:$C$100,""))</f>
        <v>Waiting for inputs in Column B</v>
      </c>
      <c r="D24" t="str">
        <f t="shared" si="0"/>
        <v>[]</v>
      </c>
      <c r="E24" t="str">
        <f t="shared" si="4"/>
        <v>Not enough information entered</v>
      </c>
      <c r="F24" s="29"/>
      <c r="G24"/>
      <c r="H24"/>
      <c r="I24"/>
      <c r="J24"/>
      <c r="K24"/>
      <c r="L24"/>
      <c r="M24"/>
      <c r="N24"/>
      <c r="O24"/>
      <c r="P24"/>
      <c r="Q24" s="30"/>
      <c r="X24" s="5" t="str">
        <f t="shared" si="3"/>
        <v>[]</v>
      </c>
      <c r="Y24" s="5">
        <f>IFERROR(I25/_xlfn.XLOOKUP(H25,Materials!$A$61:$A$268,Materials!$I$61:$I$268),0)+IFERROR(K25/_xlfn.XLOOKUP(J25,Materials!$A$61:$A$268,Materials!$I$61:$I$268),0)+IFERROR(M25/_xlfn.XLOOKUP(L25,Materials!$A$61:$A$268,Materials!$I$61:$I$268),0)+IFERROR(O25/_xlfn.XLOOKUP(N25,Materials!$A$61:$A$268,Materials!$I$61:$I$268),0)+IFERROR(Q25/_xlfn.XLOOKUP(P25,Materials!$A$61:$A$268,Materials!$I$61:$I$268),0)+IFERROR(G25/_xlfn.XLOOKUP(F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C25" t="str">
        <f>IF(_xlfn.XLOOKUP(B24,Units!$A$2:$A$100,Units!$C$2:$C$100,"")=0,"Waiting for inputs in Column B",_xlfn.XLOOKUP(B24,Units!$A$2:$A$100,Units!$C$2:$C$100,""))</f>
        <v>Waiting for inputs in Column B</v>
      </c>
      <c r="D25" t="str">
        <f t="shared" si="0"/>
        <v>[]</v>
      </c>
      <c r="E25" t="str">
        <f t="shared" si="4"/>
        <v>Not enough information entered</v>
      </c>
      <c r="F25" s="29"/>
      <c r="G25"/>
      <c r="H25"/>
      <c r="I25"/>
      <c r="J25"/>
      <c r="K25"/>
      <c r="L25"/>
      <c r="M25"/>
      <c r="N25"/>
      <c r="O25"/>
      <c r="P25"/>
      <c r="Q25" s="30"/>
      <c r="X25" s="5" t="str">
        <f t="shared" si="3"/>
        <v>[]</v>
      </c>
      <c r="Y25" s="5">
        <f>IFERROR(I26/_xlfn.XLOOKUP(H26,Materials!$A$61:$A$268,Materials!$I$61:$I$268),0)+IFERROR(K26/_xlfn.XLOOKUP(J26,Materials!$A$61:$A$268,Materials!$I$61:$I$268),0)+IFERROR(M26/_xlfn.XLOOKUP(L26,Materials!$A$61:$A$268,Materials!$I$61:$I$268),0)+IFERROR(O26/_xlfn.XLOOKUP(N26,Materials!$A$61:$A$268,Materials!$I$61:$I$268),0)+IFERROR(Q26/_xlfn.XLOOKUP(P26,Materials!$A$61:$A$268,Materials!$I$61:$I$268),0)+IFERROR(G26/_xlfn.XLOOKUP(F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C26" t="str">
        <f>IF(_xlfn.XLOOKUP(B25,Units!$A$2:$A$100,Units!$C$2:$C$100,"")=0,"Waiting for inputs in Column B",_xlfn.XLOOKUP(B25,Units!$A$2:$A$100,Units!$C$2:$C$100,""))</f>
        <v>Waiting for inputs in Column B</v>
      </c>
      <c r="D26" t="str">
        <f t="shared" si="0"/>
        <v>[]</v>
      </c>
      <c r="E26" t="str">
        <f t="shared" si="4"/>
        <v>Not enough information entered</v>
      </c>
      <c r="F26" s="29"/>
      <c r="G26"/>
      <c r="H26"/>
      <c r="I26"/>
      <c r="J26"/>
      <c r="K26"/>
      <c r="L26"/>
      <c r="M26"/>
      <c r="N26"/>
      <c r="O26"/>
      <c r="P26"/>
      <c r="Q26" s="30"/>
      <c r="X26" s="5" t="str">
        <f t="shared" si="3"/>
        <v>[]</v>
      </c>
      <c r="Y26" s="5">
        <f>IFERROR(I27/_xlfn.XLOOKUP(H27,Materials!$A$61:$A$268,Materials!$I$61:$I$268),0)+IFERROR(K27/_xlfn.XLOOKUP(J27,Materials!$A$61:$A$268,Materials!$I$61:$I$268),0)+IFERROR(M27/_xlfn.XLOOKUP(L27,Materials!$A$61:$A$268,Materials!$I$61:$I$268),0)+IFERROR(O27/_xlfn.XLOOKUP(N27,Materials!$A$61:$A$268,Materials!$I$61:$I$268),0)+IFERROR(Q27/_xlfn.XLOOKUP(P27,Materials!$A$61:$A$268,Materials!$I$61:$I$268),0)+IFERROR(G27/_xlfn.XLOOKUP(F27,Materials!$A$61:$A$268,Materials!$I$61:$I$268),0)</f>
        <v>0</v>
      </c>
      <c r="BO26" s="61"/>
      <c r="BP26" s="62"/>
      <c r="BQ26" s="62"/>
      <c r="BR26" s="63"/>
      <c r="BS26" s="63"/>
      <c r="BT26" s="63"/>
      <c r="BU26" s="63"/>
      <c r="BV26" s="62"/>
      <c r="BW26" s="62"/>
      <c r="BX26" s="62"/>
      <c r="BY26" s="62"/>
      <c r="BZ26" s="62"/>
      <c r="CA26" s="62"/>
      <c r="CB26" s="64"/>
      <c r="CC26" s="62"/>
      <c r="CD26" s="62"/>
      <c r="CE26" s="62"/>
      <c r="CF26" s="63"/>
    </row>
    <row r="27" spans="1:84" x14ac:dyDescent="0.2">
      <c r="C27" t="str">
        <f>IF(_xlfn.XLOOKUP(B26,Units!$A$2:$A$100,Units!$C$2:$C$100,"")=0,"Waiting for inputs in Column B",_xlfn.XLOOKUP(B26,Units!$A$2:$A$100,Units!$C$2:$C$100,""))</f>
        <v>Waiting for inputs in Column B</v>
      </c>
      <c r="D27" t="str">
        <f t="shared" si="0"/>
        <v>[]</v>
      </c>
      <c r="E27" t="str">
        <f t="shared" si="4"/>
        <v>Not enough information entered</v>
      </c>
      <c r="F27" s="29"/>
      <c r="G27"/>
      <c r="H27"/>
      <c r="I27"/>
      <c r="J27"/>
      <c r="K27"/>
      <c r="L27"/>
      <c r="M27"/>
      <c r="N27"/>
      <c r="O27"/>
      <c r="P27"/>
      <c r="Q27" s="30"/>
      <c r="X27" s="5" t="str">
        <f t="shared" si="3"/>
        <v>[]</v>
      </c>
      <c r="Y27" s="5">
        <f>IFERROR(I28/_xlfn.XLOOKUP(H28,Materials!$A$61:$A$268,Materials!$I$61:$I$268),0)+IFERROR(K28/_xlfn.XLOOKUP(J28,Materials!$A$61:$A$268,Materials!$I$61:$I$268),0)+IFERROR(M28/_xlfn.XLOOKUP(L28,Materials!$A$61:$A$268,Materials!$I$61:$I$268),0)+IFERROR(O28/_xlfn.XLOOKUP(N28,Materials!$A$61:$A$268,Materials!$I$61:$I$268),0)+IFERROR(Q28/_xlfn.XLOOKUP(P28,Materials!$A$61:$A$268,Materials!$I$61:$I$268),0)+IFERROR(G28/_xlfn.XLOOKUP(F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C28" t="str">
        <f>IF(_xlfn.XLOOKUP(B27,Units!$A$2:$A$100,Units!$C$2:$C$100,"")=0,"Waiting for inputs in Column B",_xlfn.XLOOKUP(B27,Units!$A$2:$A$100,Units!$C$2:$C$100,""))</f>
        <v>Waiting for inputs in Column B</v>
      </c>
      <c r="D28" t="str">
        <f t="shared" si="0"/>
        <v>[]</v>
      </c>
      <c r="E28" t="str">
        <f t="shared" si="4"/>
        <v>Not enough information entered</v>
      </c>
      <c r="F28" s="29"/>
      <c r="G28"/>
      <c r="H28"/>
      <c r="I28"/>
      <c r="J28"/>
      <c r="K28"/>
      <c r="L28"/>
      <c r="M28"/>
      <c r="N28"/>
      <c r="O28"/>
      <c r="P28"/>
      <c r="Q28" s="30"/>
      <c r="X28" s="5" t="str">
        <f t="shared" si="3"/>
        <v>[]</v>
      </c>
      <c r="Y28" s="5">
        <f>IFERROR(I29/_xlfn.XLOOKUP(H29,Materials!$A$61:$A$268,Materials!$I$61:$I$268),0)+IFERROR(K29/_xlfn.XLOOKUP(J29,Materials!$A$61:$A$268,Materials!$I$61:$I$268),0)+IFERROR(M29/_xlfn.XLOOKUP(L29,Materials!$A$61:$A$268,Materials!$I$61:$I$268),0)+IFERROR(O29/_xlfn.XLOOKUP(N29,Materials!$A$61:$A$268,Materials!$I$61:$I$268),0)+IFERROR(Q29/_xlfn.XLOOKUP(P29,Materials!$A$61:$A$268,Materials!$I$61:$I$268),0)+IFERROR(G29/_xlfn.XLOOKUP(F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C29" t="str">
        <f>IF(_xlfn.XLOOKUP(B28,Units!$A$2:$A$100,Units!$C$2:$C$100,"")=0,"Waiting for inputs in Column B",_xlfn.XLOOKUP(B28,Units!$A$2:$A$100,Units!$C$2:$C$100,""))</f>
        <v>Waiting for inputs in Column B</v>
      </c>
      <c r="D29" t="str">
        <f t="shared" si="0"/>
        <v>[]</v>
      </c>
      <c r="E29" t="str">
        <f t="shared" si="4"/>
        <v>Not enough information entered</v>
      </c>
      <c r="F29" s="29"/>
      <c r="G29"/>
      <c r="H29"/>
      <c r="I29"/>
      <c r="J29"/>
      <c r="K29"/>
      <c r="L29"/>
      <c r="M29"/>
      <c r="N29"/>
      <c r="O29"/>
      <c r="P29"/>
      <c r="Q29" s="30"/>
      <c r="X29" s="5" t="str">
        <f t="shared" si="3"/>
        <v>[]</v>
      </c>
      <c r="Y29" s="5">
        <f>IFERROR(I30/_xlfn.XLOOKUP(H30,Materials!$A$61:$A$268,Materials!$I$61:$I$268),0)+IFERROR(K30/_xlfn.XLOOKUP(J30,Materials!$A$61:$A$268,Materials!$I$61:$I$268),0)+IFERROR(M30/_xlfn.XLOOKUP(L30,Materials!$A$61:$A$268,Materials!$I$61:$I$268),0)+IFERROR(O30/_xlfn.XLOOKUP(N30,Materials!$A$61:$A$268,Materials!$I$61:$I$268),0)+IFERROR(Q30/_xlfn.XLOOKUP(P30,Materials!$A$61:$A$268,Materials!$I$61:$I$268),0)+IFERROR(G30/_xlfn.XLOOKUP(F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C30" t="str">
        <f>IF(_xlfn.XLOOKUP(B29,Units!$A$2:$A$100,Units!$C$2:$C$100,"")=0,"Waiting for inputs in Column B",_xlfn.XLOOKUP(B29,Units!$A$2:$A$100,Units!$C$2:$C$100,""))</f>
        <v>Waiting for inputs in Column B</v>
      </c>
      <c r="D30" t="str">
        <f t="shared" si="0"/>
        <v>[]</v>
      </c>
      <c r="E30" t="str">
        <f t="shared" si="4"/>
        <v>Not enough information entered</v>
      </c>
      <c r="F30" s="29"/>
      <c r="G30"/>
      <c r="H30"/>
      <c r="I30"/>
      <c r="J30"/>
      <c r="K30"/>
      <c r="L30"/>
      <c r="M30"/>
      <c r="N30"/>
      <c r="O30"/>
      <c r="P30"/>
      <c r="Q30" s="30"/>
      <c r="X30" s="5" t="str">
        <f t="shared" si="3"/>
        <v>[]</v>
      </c>
      <c r="Y30" s="5">
        <f>IFERROR(I31/_xlfn.XLOOKUP(H31,Materials!$A$61:$A$268,Materials!$I$61:$I$268),0)+IFERROR(K31/_xlfn.XLOOKUP(J31,Materials!$A$61:$A$268,Materials!$I$61:$I$268),0)+IFERROR(M31/_xlfn.XLOOKUP(L31,Materials!$A$61:$A$268,Materials!$I$61:$I$268),0)+IFERROR(O31/_xlfn.XLOOKUP(N31,Materials!$A$61:$A$268,Materials!$I$61:$I$268),0)+IFERROR(Q31/_xlfn.XLOOKUP(P31,Materials!$A$61:$A$268,Materials!$I$61:$I$268),0)+IFERROR(G31/_xlfn.XLOOKUP(F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4"/>
        <v>Not enough information entered</v>
      </c>
      <c r="F31" s="29"/>
      <c r="G31"/>
      <c r="H31"/>
      <c r="I31"/>
      <c r="J31"/>
      <c r="K31"/>
      <c r="L31"/>
      <c r="M31"/>
      <c r="N31"/>
      <c r="O31"/>
      <c r="P31"/>
      <c r="Q31" s="30"/>
      <c r="X31" s="5" t="str">
        <f t="shared" si="3"/>
        <v>[]</v>
      </c>
      <c r="Y31" s="5">
        <f>IFERROR(I32/_xlfn.XLOOKUP(H32,Materials!$A$61:$A$268,Materials!$I$61:$I$268),0)+IFERROR(K32/_xlfn.XLOOKUP(J32,Materials!$A$61:$A$268,Materials!$I$61:$I$268),0)+IFERROR(M32/_xlfn.XLOOKUP(L32,Materials!$A$61:$A$268,Materials!$I$61:$I$268),0)+IFERROR(O32/_xlfn.XLOOKUP(N32,Materials!$A$61:$A$268,Materials!$I$61:$I$268),0)+IFERROR(Q32/_xlfn.XLOOKUP(P32,Materials!$A$61:$A$268,Materials!$I$61:$I$268),0)+IFERROR(G32/_xlfn.XLOOKUP(F32,Materials!$A$61:$A$268,Materials!$I$61:$I$268),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4"/>
        <v>Not enough information entered</v>
      </c>
      <c r="F32" s="29"/>
      <c r="G32"/>
      <c r="H32"/>
      <c r="I32"/>
      <c r="J32"/>
      <c r="K32"/>
      <c r="L32"/>
      <c r="M32"/>
      <c r="N32"/>
      <c r="O32"/>
      <c r="P32"/>
      <c r="Q32" s="30"/>
      <c r="X32" s="5" t="str">
        <f t="shared" si="3"/>
        <v>[]</v>
      </c>
      <c r="Y32" s="5">
        <f>IFERROR(I33/_xlfn.XLOOKUP(H33,Materials!$A$61:$A$268,Materials!$I$61:$I$268),0)+IFERROR(K33/_xlfn.XLOOKUP(J33,Materials!$A$61:$A$268,Materials!$I$61:$I$268),0)+IFERROR(M33/_xlfn.XLOOKUP(L33,Materials!$A$61:$A$268,Materials!$I$61:$I$268),0)+IFERROR(O33/_xlfn.XLOOKUP(N33,Materials!$A$61:$A$268,Materials!$I$61:$I$268),0)+IFERROR(Q33/_xlfn.XLOOKUP(P33,Materials!$A$61:$A$268,Materials!$I$61:$I$268),0)+IFERROR(G33/_xlfn.XLOOKUP(F33,Materials!$A$61:$A$268,Materials!$I$61:$I$268),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4"/>
        <v>Not enough information entered</v>
      </c>
      <c r="F33" s="29"/>
      <c r="G33"/>
      <c r="H33"/>
      <c r="I33"/>
      <c r="J33"/>
      <c r="K33"/>
      <c r="L33"/>
      <c r="M33"/>
      <c r="N33"/>
      <c r="O33"/>
      <c r="P33"/>
      <c r="Q33" s="30"/>
      <c r="X33" s="5" t="str">
        <f t="shared" si="3"/>
        <v>[]</v>
      </c>
      <c r="Y33" s="5">
        <f>IFERROR(I34/_xlfn.XLOOKUP(H34,Materials!$A$61:$A$268,Materials!$I$61:$I$268),0)+IFERROR(K34/_xlfn.XLOOKUP(J34,Materials!$A$61:$A$268,Materials!$I$61:$I$268),0)+IFERROR(M34/_xlfn.XLOOKUP(L34,Materials!$A$61:$A$268,Materials!$I$61:$I$268),0)+IFERROR(O34/_xlfn.XLOOKUP(N34,Materials!$A$61:$A$268,Materials!$I$61:$I$268),0)+IFERROR(Q34/_xlfn.XLOOKUP(P34,Materials!$A$61:$A$268,Materials!$I$61:$I$268),0)+IFERROR(G34/_xlfn.XLOOKUP(F34,Materials!$A$61:$A$268,Materials!$I$61:$I$268),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4"/>
        <v>Not enough information entered</v>
      </c>
      <c r="F34" s="29"/>
      <c r="G34"/>
      <c r="H34"/>
      <c r="I34"/>
      <c r="J34"/>
      <c r="K34"/>
      <c r="L34"/>
      <c r="M34"/>
      <c r="N34"/>
      <c r="O34"/>
      <c r="P34"/>
      <c r="Q34" s="30"/>
      <c r="X34" s="5" t="str">
        <f t="shared" si="3"/>
        <v>[]</v>
      </c>
      <c r="Y34" s="5">
        <f>IFERROR(I35/_xlfn.XLOOKUP(H35,Materials!$A$61:$A$268,Materials!$I$61:$I$268),0)+IFERROR(K35/_xlfn.XLOOKUP(J35,Materials!$A$61:$A$268,Materials!$I$61:$I$268),0)+IFERROR(M35/_xlfn.XLOOKUP(L35,Materials!$A$61:$A$268,Materials!$I$61:$I$268),0)+IFERROR(O35/_xlfn.XLOOKUP(N35,Materials!$A$61:$A$268,Materials!$I$61:$I$268),0)+IFERROR(Q35/_xlfn.XLOOKUP(P35,Materials!$A$61:$A$268,Materials!$I$61:$I$268),0)+IFERROR(G35/_xlfn.XLOOKUP(F35,Materials!$A$61:$A$268,Materials!$I$61:$I$268),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4"/>
        <v>Not enough information entered</v>
      </c>
      <c r="F35" s="29"/>
      <c r="G35"/>
      <c r="H35"/>
      <c r="I35"/>
      <c r="J35"/>
      <c r="K35"/>
      <c r="L35"/>
      <c r="M35"/>
      <c r="N35"/>
      <c r="O35"/>
      <c r="P35"/>
      <c r="Q35" s="30"/>
      <c r="X35" s="5" t="str">
        <f t="shared" si="3"/>
        <v>[]</v>
      </c>
      <c r="Y35" s="5">
        <f>IFERROR(I36/_xlfn.XLOOKUP(H36,Materials!$A$61:$A$268,Materials!$I$61:$I$268),0)+IFERROR(K36/_xlfn.XLOOKUP(J36,Materials!$A$61:$A$268,Materials!$I$61:$I$268),0)+IFERROR(M36/_xlfn.XLOOKUP(L36,Materials!$A$61:$A$268,Materials!$I$61:$I$268),0)+IFERROR(O36/_xlfn.XLOOKUP(N36,Materials!$A$61:$A$268,Materials!$I$61:$I$268),0)+IFERROR(Q36/_xlfn.XLOOKUP(P36,Materials!$A$61:$A$268,Materials!$I$61:$I$268),0)+IFERROR(G36/_xlfn.XLOOKUP(F36,Materials!$A$61:$A$268,Materials!$I$61:$I$268),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4"/>
        <v>Not enough information entered</v>
      </c>
      <c r="F36" s="29"/>
      <c r="G36"/>
      <c r="H36"/>
      <c r="I36"/>
      <c r="J36"/>
      <c r="K36"/>
      <c r="L36"/>
      <c r="M36"/>
      <c r="N36"/>
      <c r="O36"/>
      <c r="P36"/>
      <c r="Q36" s="30"/>
      <c r="X36" s="5" t="str">
        <f t="shared" si="3"/>
        <v>[]</v>
      </c>
      <c r="Y36" s="5">
        <f>IFERROR(I37/_xlfn.XLOOKUP(H37,Materials!$A$61:$A$268,Materials!$I$61:$I$268),0)+IFERROR(K37/_xlfn.XLOOKUP(J37,Materials!$A$61:$A$268,Materials!$I$61:$I$268),0)+IFERROR(M37/_xlfn.XLOOKUP(L37,Materials!$A$61:$A$268,Materials!$I$61:$I$268),0)+IFERROR(O37/_xlfn.XLOOKUP(N37,Materials!$A$61:$A$268,Materials!$I$61:$I$268),0)+IFERROR(Q37/_xlfn.XLOOKUP(P37,Materials!$A$61:$A$268,Materials!$I$61:$I$268),0)+IFERROR(G37/_xlfn.XLOOKUP(F37,Materials!$A$61:$A$268,Materials!$I$61:$I$268),0)</f>
        <v>0</v>
      </c>
      <c r="BO36" s="61"/>
      <c r="BP36" s="62"/>
      <c r="BQ36" s="62"/>
      <c r="BR36" s="63"/>
      <c r="BS36" s="63"/>
      <c r="BT36" s="63"/>
      <c r="BU36" s="63"/>
      <c r="BV36" s="62"/>
      <c r="BW36" s="62"/>
      <c r="BX36" s="62"/>
      <c r="BY36" s="62"/>
      <c r="BZ36" s="62"/>
      <c r="CA36" s="62"/>
      <c r="CB36" s="63"/>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4"/>
        <v>Not enough information entered</v>
      </c>
      <c r="F37" s="29"/>
      <c r="G37"/>
      <c r="H37"/>
      <c r="I37"/>
      <c r="J37"/>
      <c r="K37"/>
      <c r="L37"/>
      <c r="M37"/>
      <c r="N37"/>
      <c r="O37"/>
      <c r="P37"/>
      <c r="Q37" s="30"/>
      <c r="X37" s="5" t="str">
        <f t="shared" si="3"/>
        <v>[]</v>
      </c>
      <c r="Y37" s="5">
        <f>IFERROR(I38/_xlfn.XLOOKUP(H38,Materials!$A$61:$A$268,Materials!$I$61:$I$268),0)+IFERROR(K38/_xlfn.XLOOKUP(J38,Materials!$A$61:$A$268,Materials!$I$61:$I$268),0)+IFERROR(M38/_xlfn.XLOOKUP(L38,Materials!$A$61:$A$268,Materials!$I$61:$I$268),0)+IFERROR(O38/_xlfn.XLOOKUP(N38,Materials!$A$61:$A$268,Materials!$I$61:$I$268),0)+IFERROR(Q38/_xlfn.XLOOKUP(P38,Materials!$A$61:$A$268,Materials!$I$61:$I$268),0)+IFERROR(G38/_xlfn.XLOOKUP(F38,Materials!$A$61:$A$268,Materials!$I$61:$I$268),0)</f>
        <v>0</v>
      </c>
      <c r="BO37" s="61"/>
      <c r="BP37" s="62"/>
      <c r="BQ37" s="62"/>
      <c r="BR37" s="63"/>
      <c r="BS37" s="63"/>
      <c r="BT37" s="63"/>
      <c r="BU37" s="63"/>
      <c r="BV37" s="62"/>
      <c r="BW37" s="62"/>
      <c r="BX37" s="62"/>
      <c r="BY37" s="62"/>
      <c r="BZ37" s="62"/>
      <c r="CA37" s="62"/>
      <c r="CB37" s="63"/>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4"/>
        <v>Not enough information entered</v>
      </c>
      <c r="F38" s="29"/>
      <c r="G38"/>
      <c r="H38"/>
      <c r="I38"/>
      <c r="J38"/>
      <c r="K38"/>
      <c r="L38"/>
      <c r="M38"/>
      <c r="N38"/>
      <c r="O38"/>
      <c r="P38"/>
      <c r="Q38" s="30"/>
      <c r="X38" s="5" t="str">
        <f t="shared" si="3"/>
        <v>[]</v>
      </c>
      <c r="Y38" s="5">
        <f>IFERROR(I39/_xlfn.XLOOKUP(H39,Materials!$A$61:$A$268,Materials!$I$61:$I$268),0)+IFERROR(K39/_xlfn.XLOOKUP(J39,Materials!$A$61:$A$268,Materials!$I$61:$I$268),0)+IFERROR(M39/_xlfn.XLOOKUP(L39,Materials!$A$61:$A$268,Materials!$I$61:$I$268),0)+IFERROR(O39/_xlfn.XLOOKUP(N39,Materials!$A$61:$A$268,Materials!$I$61:$I$268),0)+IFERROR(Q39/_xlfn.XLOOKUP(P39,Materials!$A$61:$A$268,Materials!$I$61:$I$268),0)+IFERROR(G39/_xlfn.XLOOKUP(F39,Materials!$A$61:$A$268,Materials!$I$61:$I$268),0)</f>
        <v>0</v>
      </c>
      <c r="BO38" s="61"/>
      <c r="BP38" s="62"/>
      <c r="BQ38" s="62"/>
      <c r="BR38" s="63"/>
      <c r="BS38" s="63"/>
      <c r="BT38" s="63"/>
      <c r="BU38" s="63"/>
      <c r="BV38" s="62"/>
      <c r="BW38" s="62"/>
      <c r="BX38" s="62"/>
      <c r="BY38" s="62"/>
      <c r="BZ38" s="62"/>
      <c r="CA38" s="62"/>
      <c r="CB38" s="63"/>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4"/>
        <v>Not enough information entered</v>
      </c>
      <c r="F39" s="29"/>
      <c r="G39"/>
      <c r="H39"/>
      <c r="I39"/>
      <c r="J39"/>
      <c r="K39"/>
      <c r="L39"/>
      <c r="M39"/>
      <c r="N39"/>
      <c r="O39"/>
      <c r="P39"/>
      <c r="Q39" s="30"/>
      <c r="X39" s="5" t="str">
        <f t="shared" si="3"/>
        <v>[]</v>
      </c>
      <c r="Y39" s="5">
        <f>IFERROR(I40/_xlfn.XLOOKUP(H40,Materials!$A$61:$A$268,Materials!$I$61:$I$268),0)+IFERROR(K40/_xlfn.XLOOKUP(J40,Materials!$A$61:$A$268,Materials!$I$61:$I$268),0)+IFERROR(M40/_xlfn.XLOOKUP(L40,Materials!$A$61:$A$268,Materials!$I$61:$I$268),0)+IFERROR(O40/_xlfn.XLOOKUP(N40,Materials!$A$61:$A$268,Materials!$I$61:$I$268),0)+IFERROR(Q40/_xlfn.XLOOKUP(P40,Materials!$A$61:$A$268,Materials!$I$61:$I$268),0)+IFERROR(G40/_xlfn.XLOOKUP(F40,Materials!$A$61:$A$268,Materials!$I$61:$I$268),0)</f>
        <v>0</v>
      </c>
      <c r="BO39" s="61"/>
      <c r="BP39" s="62"/>
      <c r="BQ39" s="62"/>
      <c r="BR39" s="63"/>
      <c r="BS39" s="63"/>
      <c r="BT39" s="63"/>
      <c r="BU39" s="63"/>
      <c r="BV39" s="62"/>
      <c r="BW39" s="62"/>
      <c r="BX39" s="62"/>
      <c r="BY39" s="62"/>
      <c r="BZ39" s="62"/>
      <c r="CA39" s="62"/>
      <c r="CB39" s="63"/>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4"/>
        <v>Not enough information entered</v>
      </c>
      <c r="F40" s="29"/>
      <c r="G40"/>
      <c r="H40"/>
      <c r="I40"/>
      <c r="J40"/>
      <c r="K40"/>
      <c r="L40"/>
      <c r="M40"/>
      <c r="N40"/>
      <c r="O40"/>
      <c r="P40"/>
      <c r="Q40" s="30"/>
      <c r="X40" s="5" t="str">
        <f t="shared" si="3"/>
        <v>[]</v>
      </c>
      <c r="Y40" s="5">
        <f>IFERROR(I41/_xlfn.XLOOKUP(H41,Materials!$A$61:$A$268,Materials!$I$61:$I$268),0)+IFERROR(K41/_xlfn.XLOOKUP(J41,Materials!$A$61:$A$268,Materials!$I$61:$I$268),0)+IFERROR(M41/_xlfn.XLOOKUP(L41,Materials!$A$61:$A$268,Materials!$I$61:$I$268),0)+IFERROR(O41/_xlfn.XLOOKUP(N41,Materials!$A$61:$A$268,Materials!$I$61:$I$268),0)+IFERROR(Q41/_xlfn.XLOOKUP(P41,Materials!$A$61:$A$268,Materials!$I$61:$I$268),0)+IFERROR(G41/_xlfn.XLOOKUP(F41,Materials!$A$61:$A$268,Materials!$I$61:$I$268),0)</f>
        <v>0</v>
      </c>
      <c r="BO40" s="61"/>
      <c r="BP40" s="62"/>
      <c r="BQ40" s="62"/>
      <c r="BR40" s="63"/>
      <c r="BS40" s="63"/>
      <c r="BT40" s="63"/>
      <c r="BU40" s="63"/>
      <c r="BV40" s="62"/>
      <c r="BW40" s="62"/>
      <c r="BX40" s="62"/>
      <c r="BY40" s="62"/>
      <c r="BZ40" s="62"/>
      <c r="CA40" s="62"/>
      <c r="CB40" s="63"/>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4"/>
        <v>Not enough information entered</v>
      </c>
      <c r="F41" s="29"/>
      <c r="G41"/>
      <c r="H41"/>
      <c r="I41"/>
      <c r="J41"/>
      <c r="K41"/>
      <c r="L41"/>
      <c r="M41"/>
      <c r="N41"/>
      <c r="O41"/>
      <c r="P41"/>
      <c r="Q41" s="30"/>
      <c r="X41" s="5" t="str">
        <f t="shared" si="3"/>
        <v>[]</v>
      </c>
      <c r="Y41" s="5">
        <f>IFERROR(I42/_xlfn.XLOOKUP(H42,Materials!$A$61:$A$268,Materials!$I$61:$I$268),0)+IFERROR(K42/_xlfn.XLOOKUP(J42,Materials!$A$61:$A$268,Materials!$I$61:$I$268),0)+IFERROR(M42/_xlfn.XLOOKUP(L42,Materials!$A$61:$A$268,Materials!$I$61:$I$268),0)+IFERROR(O42/_xlfn.XLOOKUP(N42,Materials!$A$61:$A$268,Materials!$I$61:$I$268),0)+IFERROR(Q42/_xlfn.XLOOKUP(P42,Materials!$A$61:$A$268,Materials!$I$61:$I$268),0)+IFERROR(G42/_xlfn.XLOOKUP(F42,Materials!$A$61:$A$268,Materials!$I$61:$I$268),0)</f>
        <v>0</v>
      </c>
      <c r="BO41" s="61"/>
      <c r="BP41" s="62"/>
      <c r="BQ41" s="62"/>
      <c r="BR41" s="63"/>
      <c r="BS41" s="63"/>
      <c r="BT41" s="63"/>
      <c r="BU41" s="63"/>
      <c r="BV41" s="62"/>
      <c r="BW41" s="62"/>
      <c r="BX41" s="62"/>
      <c r="BY41" s="62"/>
      <c r="BZ41" s="62"/>
      <c r="CA41" s="62"/>
      <c r="CB41" s="63"/>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4"/>
        <v>Not enough information entered</v>
      </c>
      <c r="F42" s="29"/>
      <c r="G42"/>
      <c r="H42"/>
      <c r="I42"/>
      <c r="J42"/>
      <c r="K42"/>
      <c r="L42"/>
      <c r="M42"/>
      <c r="N42"/>
      <c r="O42"/>
      <c r="P42"/>
      <c r="Q42" s="30"/>
      <c r="X42" s="5" t="str">
        <f t="shared" si="3"/>
        <v>[]</v>
      </c>
      <c r="Y42" s="5">
        <f>IFERROR(I43/_xlfn.XLOOKUP(H43,Materials!$A$61:$A$268,Materials!$I$61:$I$268),0)+IFERROR(K43/_xlfn.XLOOKUP(J43,Materials!$A$61:$A$268,Materials!$I$61:$I$268),0)+IFERROR(M43/_xlfn.XLOOKUP(L43,Materials!$A$61:$A$268,Materials!$I$61:$I$268),0)+IFERROR(O43/_xlfn.XLOOKUP(N43,Materials!$A$61:$A$268,Materials!$I$61:$I$268),0)+IFERROR(Q43/_xlfn.XLOOKUP(P43,Materials!$A$61:$A$268,Materials!$I$61:$I$268),0)+IFERROR(G43/_xlfn.XLOOKUP(F43,Materials!$A$61:$A$268,Materials!$I$61:$I$268),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4"/>
        <v>Not enough information entered</v>
      </c>
      <c r="F43" s="29"/>
      <c r="G43"/>
      <c r="H43"/>
      <c r="I43"/>
      <c r="J43"/>
      <c r="K43"/>
      <c r="L43"/>
      <c r="M43"/>
      <c r="N43"/>
      <c r="O43"/>
      <c r="P43"/>
      <c r="Q43" s="30"/>
      <c r="X43" s="5" t="str">
        <f t="shared" si="3"/>
        <v>[]</v>
      </c>
      <c r="Y43" s="5">
        <f>IFERROR(I44/_xlfn.XLOOKUP(H44,Materials!$A$61:$A$268,Materials!$I$61:$I$268),0)+IFERROR(K44/_xlfn.XLOOKUP(J44,Materials!$A$61:$A$268,Materials!$I$61:$I$268),0)+IFERROR(M44/_xlfn.XLOOKUP(L44,Materials!$A$61:$A$268,Materials!$I$61:$I$268),0)+IFERROR(O44/_xlfn.XLOOKUP(N44,Materials!$A$61:$A$268,Materials!$I$61:$I$268),0)+IFERROR(Q44/_xlfn.XLOOKUP(P44,Materials!$A$61:$A$268,Materials!$I$61:$I$268),0)+IFERROR(G44/_xlfn.XLOOKUP(F44,Materials!$A$61:$A$268,Materials!$I$61:$I$268),0)</f>
        <v>0</v>
      </c>
      <c r="BO43" s="61"/>
      <c r="BP43" s="62"/>
      <c r="BQ43" s="62"/>
      <c r="BR43" s="63"/>
      <c r="BS43" s="63"/>
      <c r="BT43" s="63"/>
      <c r="BU43" s="63"/>
      <c r="BV43" s="62"/>
      <c r="BW43" s="62"/>
      <c r="BX43" s="62"/>
      <c r="BY43" s="62"/>
      <c r="BZ43" s="62"/>
      <c r="CA43" s="62"/>
      <c r="CB43" s="62"/>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4"/>
        <v>Not enough information entered</v>
      </c>
      <c r="F44" s="29"/>
      <c r="G44"/>
      <c r="H44"/>
      <c r="I44"/>
      <c r="J44"/>
      <c r="K44"/>
      <c r="L44"/>
      <c r="M44"/>
      <c r="N44"/>
      <c r="O44"/>
      <c r="P44"/>
      <c r="Q44" s="30"/>
      <c r="X44" s="5" t="str">
        <f t="shared" si="3"/>
        <v>[]</v>
      </c>
      <c r="Y44" s="5">
        <f>IFERROR(I45/_xlfn.XLOOKUP(H45,Materials!$A$61:$A$268,Materials!$I$61:$I$268),0)+IFERROR(K45/_xlfn.XLOOKUP(J45,Materials!$A$61:$A$268,Materials!$I$61:$I$268),0)+IFERROR(M45/_xlfn.XLOOKUP(L45,Materials!$A$61:$A$268,Materials!$I$61:$I$268),0)+IFERROR(O45/_xlfn.XLOOKUP(N45,Materials!$A$61:$A$268,Materials!$I$61:$I$268),0)+IFERROR(Q45/_xlfn.XLOOKUP(P45,Materials!$A$61:$A$268,Materials!$I$61:$I$268),0)+IFERROR(G45/_xlfn.XLOOKUP(F45,Materials!$A$61:$A$268,Materials!$I$61:$I$268),0)</f>
        <v>0</v>
      </c>
      <c r="BO44" s="61"/>
      <c r="BP44" s="62"/>
      <c r="BQ44" s="62"/>
      <c r="BR44" s="63"/>
      <c r="BS44" s="63"/>
      <c r="BT44" s="63"/>
      <c r="BU44" s="63"/>
      <c r="BV44" s="62"/>
      <c r="BW44" s="62"/>
      <c r="BX44" s="62"/>
      <c r="BY44" s="62"/>
      <c r="BZ44" s="62"/>
      <c r="CA44" s="62"/>
      <c r="CB44" s="62"/>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4"/>
        <v>Not enough information entered</v>
      </c>
      <c r="F45" s="29"/>
      <c r="G45"/>
      <c r="H45"/>
      <c r="I45"/>
      <c r="J45"/>
      <c r="K45"/>
      <c r="L45"/>
      <c r="M45"/>
      <c r="N45"/>
      <c r="O45"/>
      <c r="P45"/>
      <c r="Q45" s="30"/>
      <c r="X45" s="5" t="str">
        <f t="shared" si="3"/>
        <v>[]</v>
      </c>
      <c r="Y45" s="5">
        <f>IFERROR(I46/_xlfn.XLOOKUP(H46,Materials!$A$61:$A$268,Materials!$I$61:$I$268),0)+IFERROR(K46/_xlfn.XLOOKUP(J46,Materials!$A$61:$A$268,Materials!$I$61:$I$268),0)+IFERROR(M46/_xlfn.XLOOKUP(L46,Materials!$A$61:$A$268,Materials!$I$61:$I$268),0)+IFERROR(O46/_xlfn.XLOOKUP(N46,Materials!$A$61:$A$268,Materials!$I$61:$I$268),0)+IFERROR(Q46/_xlfn.XLOOKUP(P46,Materials!$A$61:$A$268,Materials!$I$61:$I$268),0)+IFERROR(G46/_xlfn.XLOOKUP(F46,Materials!$A$61:$A$268,Materials!$I$61:$I$268),0)</f>
        <v>0</v>
      </c>
      <c r="BO45" s="61"/>
      <c r="BP45" s="62"/>
      <c r="BQ45" s="62"/>
      <c r="BR45" s="63"/>
      <c r="BS45" s="63"/>
      <c r="BT45" s="63"/>
      <c r="BU45" s="63"/>
      <c r="BV45" s="62"/>
      <c r="BW45" s="62"/>
      <c r="BX45" s="62"/>
      <c r="BY45" s="62"/>
      <c r="BZ45" s="62"/>
      <c r="CA45" s="62"/>
      <c r="CB45" s="62"/>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4"/>
        <v>Not enough information entered</v>
      </c>
      <c r="F46" s="29"/>
      <c r="G46"/>
      <c r="H46"/>
      <c r="I46"/>
      <c r="J46"/>
      <c r="K46"/>
      <c r="L46"/>
      <c r="M46"/>
      <c r="N46"/>
      <c r="O46"/>
      <c r="P46"/>
      <c r="Q46" s="30"/>
      <c r="X46" s="5" t="str">
        <f t="shared" si="3"/>
        <v>[]</v>
      </c>
      <c r="Y46" s="5">
        <f>IFERROR(I47/_xlfn.XLOOKUP(H47,Materials!$A$61:$A$268,Materials!$I$61:$I$268),0)+IFERROR(K47/_xlfn.XLOOKUP(J47,Materials!$A$61:$A$268,Materials!$I$61:$I$268),0)+IFERROR(M47/_xlfn.XLOOKUP(L47,Materials!$A$61:$A$268,Materials!$I$61:$I$268),0)+IFERROR(O47/_xlfn.XLOOKUP(N47,Materials!$A$61:$A$268,Materials!$I$61:$I$268),0)+IFERROR(Q47/_xlfn.XLOOKUP(P47,Materials!$A$61:$A$268,Materials!$I$61:$I$268),0)+IFERROR(G47/_xlfn.XLOOKUP(F47,Materials!$A$61:$A$268,Materials!$I$61:$I$268),0)</f>
        <v>0</v>
      </c>
      <c r="BO46" s="61"/>
      <c r="BP46" s="62"/>
      <c r="BQ46" s="62"/>
      <c r="BR46" s="63"/>
      <c r="BS46" s="63"/>
      <c r="BT46" s="63"/>
      <c r="BU46" s="63"/>
      <c r="BV46" s="62"/>
      <c r="BW46" s="62"/>
      <c r="BX46" s="62"/>
      <c r="BY46" s="62"/>
      <c r="BZ46" s="62"/>
      <c r="CA46" s="62"/>
      <c r="CB46" s="62"/>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4"/>
        <v>Not enough information entered</v>
      </c>
      <c r="F47" s="29"/>
      <c r="G47"/>
      <c r="H47"/>
      <c r="I47"/>
      <c r="J47"/>
      <c r="K47"/>
      <c r="L47"/>
      <c r="M47"/>
      <c r="N47"/>
      <c r="O47"/>
      <c r="P47"/>
      <c r="Q47" s="30"/>
      <c r="X47" s="5" t="str">
        <f t="shared" si="3"/>
        <v>[]</v>
      </c>
      <c r="Y47" s="5">
        <f>IFERROR(I48/_xlfn.XLOOKUP(H48,Materials!$A$61:$A$268,Materials!$I$61:$I$268),0)+IFERROR(K48/_xlfn.XLOOKUP(J48,Materials!$A$61:$A$268,Materials!$I$61:$I$268),0)+IFERROR(M48/_xlfn.XLOOKUP(L48,Materials!$A$61:$A$268,Materials!$I$61:$I$268),0)+IFERROR(O48/_xlfn.XLOOKUP(N48,Materials!$A$61:$A$268,Materials!$I$61:$I$268),0)+IFERROR(Q48/_xlfn.XLOOKUP(P48,Materials!$A$61:$A$268,Materials!$I$61:$I$268),0)+IFERROR(G48/_xlfn.XLOOKUP(F48,Materials!$A$61:$A$268,Materials!$I$61:$I$268),0)</f>
        <v>0</v>
      </c>
      <c r="BO47" s="61"/>
      <c r="BP47" s="62"/>
      <c r="BQ47" s="62"/>
      <c r="BR47" s="63"/>
      <c r="BS47" s="63"/>
      <c r="BT47" s="63"/>
      <c r="BU47" s="63"/>
      <c r="BV47" s="62"/>
      <c r="BW47" s="62"/>
      <c r="BX47" s="62"/>
      <c r="BY47" s="62"/>
      <c r="BZ47" s="62"/>
      <c r="CA47" s="62"/>
      <c r="CB47" s="62"/>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4"/>
        <v>Not enough information entered</v>
      </c>
      <c r="F48" s="29"/>
      <c r="G48"/>
      <c r="H48"/>
      <c r="I48"/>
      <c r="J48"/>
      <c r="K48"/>
      <c r="L48"/>
      <c r="M48"/>
      <c r="N48"/>
      <c r="O48"/>
      <c r="P48"/>
      <c r="Q48" s="30"/>
      <c r="X48" s="5" t="str">
        <f t="shared" si="3"/>
        <v>[]</v>
      </c>
      <c r="Y48" s="5">
        <f>IFERROR(I49/_xlfn.XLOOKUP(H49,Materials!$A$61:$A$268,Materials!$I$61:$I$268),0)+IFERROR(K49/_xlfn.XLOOKUP(J49,Materials!$A$61:$A$268,Materials!$I$61:$I$268),0)+IFERROR(M49/_xlfn.XLOOKUP(L49,Materials!$A$61:$A$268,Materials!$I$61:$I$268),0)+IFERROR(O49/_xlfn.XLOOKUP(N49,Materials!$A$61:$A$268,Materials!$I$61:$I$268),0)+IFERROR(Q49/_xlfn.XLOOKUP(P49,Materials!$A$61:$A$268,Materials!$I$61:$I$268),0)+IFERROR(G49/_xlfn.XLOOKUP(F49,Materials!$A$61:$A$268,Materials!$I$61:$I$268),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4"/>
        <v>Not enough information entered</v>
      </c>
      <c r="F49" s="29"/>
      <c r="G49"/>
      <c r="H49"/>
      <c r="I49"/>
      <c r="J49"/>
      <c r="K49"/>
      <c r="L49"/>
      <c r="M49"/>
      <c r="N49"/>
      <c r="O49"/>
      <c r="P49"/>
      <c r="Q49" s="30"/>
      <c r="X49" s="5" t="str">
        <f t="shared" si="3"/>
        <v>[]</v>
      </c>
      <c r="Y49" s="5">
        <f>IFERROR(I50/_xlfn.XLOOKUP(H50,Materials!$A$61:$A$268,Materials!$I$61:$I$268),0)+IFERROR(K50/_xlfn.XLOOKUP(J50,Materials!$A$61:$A$268,Materials!$I$61:$I$268),0)+IFERROR(M50/_xlfn.XLOOKUP(L50,Materials!$A$61:$A$268,Materials!$I$61:$I$268),0)+IFERROR(O50/_xlfn.XLOOKUP(N50,Materials!$A$61:$A$268,Materials!$I$61:$I$268),0)+IFERROR(Q50/_xlfn.XLOOKUP(P50,Materials!$A$61:$A$268,Materials!$I$61:$I$268),0)+IFERROR(G50/_xlfn.XLOOKUP(F50,Materials!$A$61:$A$268,Materials!$I$61:$I$268),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4"/>
        <v>Not enough information entered</v>
      </c>
      <c r="F50" s="29"/>
      <c r="G50"/>
      <c r="H50"/>
      <c r="I50"/>
      <c r="J50"/>
      <c r="K50"/>
      <c r="L50"/>
      <c r="M50"/>
      <c r="N50"/>
      <c r="O50"/>
      <c r="P50"/>
      <c r="Q50" s="30"/>
      <c r="X50" s="5" t="str">
        <f t="shared" si="3"/>
        <v>[]</v>
      </c>
      <c r="Y50" s="5">
        <f>IFERROR(I51/_xlfn.XLOOKUP(H51,Materials!$A$61:$A$268,Materials!$I$61:$I$268),0)+IFERROR(K51/_xlfn.XLOOKUP(J51,Materials!$A$61:$A$268,Materials!$I$61:$I$268),0)+IFERROR(M51/_xlfn.XLOOKUP(L51,Materials!$A$61:$A$268,Materials!$I$61:$I$268),0)+IFERROR(O51/_xlfn.XLOOKUP(N51,Materials!$A$61:$A$268,Materials!$I$61:$I$268),0)+IFERROR(Q51/_xlfn.XLOOKUP(P51,Materials!$A$61:$A$268,Materials!$I$61:$I$268),0)+IFERROR(G51/_xlfn.XLOOKUP(F51,Materials!$A$61:$A$268,Materials!$I$61:$I$268),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4"/>
        <v>Not enough information entered</v>
      </c>
      <c r="F51" s="29"/>
      <c r="G51"/>
      <c r="H51"/>
      <c r="I51"/>
      <c r="J51"/>
      <c r="K51"/>
      <c r="L51"/>
      <c r="M51"/>
      <c r="N51"/>
      <c r="O51"/>
      <c r="P51"/>
      <c r="Q51" s="30"/>
      <c r="X51" s="5" t="str">
        <f t="shared" si="3"/>
        <v>[]</v>
      </c>
      <c r="Y51" s="5">
        <f>IFERROR(I52/_xlfn.XLOOKUP(H52,Materials!$A$61:$A$268,Materials!$I$61:$I$268),0)+IFERROR(K52/_xlfn.XLOOKUP(J52,Materials!$A$61:$A$268,Materials!$I$61:$I$268),0)+IFERROR(M52/_xlfn.XLOOKUP(L52,Materials!$A$61:$A$268,Materials!$I$61:$I$268),0)+IFERROR(O52/_xlfn.XLOOKUP(N52,Materials!$A$61:$A$268,Materials!$I$61:$I$268),0)+IFERROR(Q52/_xlfn.XLOOKUP(P52,Materials!$A$61:$A$268,Materials!$I$61:$I$268),0)+IFERROR(G52/_xlfn.XLOOKUP(F52,Materials!$A$61:$A$268,Materials!$I$61:$I$268),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4"/>
        <v>Not enough information entered</v>
      </c>
      <c r="F52" s="29"/>
      <c r="G52"/>
      <c r="H52"/>
      <c r="I52"/>
      <c r="J52"/>
      <c r="K52"/>
      <c r="L52"/>
      <c r="M52"/>
      <c r="N52"/>
      <c r="O52"/>
      <c r="P52"/>
      <c r="Q52" s="30"/>
      <c r="X52" s="5" t="str">
        <f t="shared" si="3"/>
        <v>[]</v>
      </c>
      <c r="Y52" s="5">
        <f>IFERROR(I53/_xlfn.XLOOKUP(H53,Materials!$A$61:$A$268,Materials!$I$61:$I$268),0)+IFERROR(K53/_xlfn.XLOOKUP(J53,Materials!$A$61:$A$268,Materials!$I$61:$I$268),0)+IFERROR(M53/_xlfn.XLOOKUP(L53,Materials!$A$61:$A$268,Materials!$I$61:$I$268),0)+IFERROR(O53/_xlfn.XLOOKUP(N53,Materials!$A$61:$A$268,Materials!$I$61:$I$268),0)+IFERROR(Q53/_xlfn.XLOOKUP(P53,Materials!$A$61:$A$268,Materials!$I$61:$I$268),0)+IFERROR(G53/_xlfn.XLOOKUP(F53,Materials!$A$61:$A$268,Materials!$I$61:$I$268),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4"/>
        <v>Not enough information entered</v>
      </c>
      <c r="F53" s="29"/>
      <c r="G53"/>
      <c r="H53"/>
      <c r="I53"/>
      <c r="J53"/>
      <c r="K53"/>
      <c r="L53"/>
      <c r="M53"/>
      <c r="N53"/>
      <c r="O53"/>
      <c r="P53"/>
      <c r="Q53" s="30"/>
      <c r="X53" s="5" t="str">
        <f t="shared" si="3"/>
        <v>[]</v>
      </c>
      <c r="Y53" s="5">
        <f>IFERROR(I54/_xlfn.XLOOKUP(H54,Materials!$A$61:$A$268,Materials!$I$61:$I$268),0)+IFERROR(K54/_xlfn.XLOOKUP(J54,Materials!$A$61:$A$268,Materials!$I$61:$I$268),0)+IFERROR(M54/_xlfn.XLOOKUP(L54,Materials!$A$61:$A$268,Materials!$I$61:$I$268),0)+IFERROR(O54/_xlfn.XLOOKUP(N54,Materials!$A$61:$A$268,Materials!$I$61:$I$268),0)+IFERROR(Q54/_xlfn.XLOOKUP(P54,Materials!$A$61:$A$268,Materials!$I$61:$I$268),0)+IFERROR(G54/_xlfn.XLOOKUP(F54,Materials!$A$61:$A$268,Materials!$I$61:$I$268),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4"/>
        <v>Not enough information entered</v>
      </c>
      <c r="F54" s="29"/>
      <c r="G54"/>
      <c r="H54"/>
      <c r="I54"/>
      <c r="J54"/>
      <c r="K54"/>
      <c r="L54"/>
      <c r="M54"/>
      <c r="N54"/>
      <c r="O54"/>
      <c r="P54"/>
      <c r="Q54" s="30"/>
      <c r="X54" s="5" t="str">
        <f t="shared" si="3"/>
        <v>[]</v>
      </c>
      <c r="Y54" s="5">
        <f>IFERROR(I55/_xlfn.XLOOKUP(H55,Materials!$A$61:$A$268,Materials!$I$61:$I$268),0)+IFERROR(K55/_xlfn.XLOOKUP(J55,Materials!$A$61:$A$268,Materials!$I$61:$I$268),0)+IFERROR(M55/_xlfn.XLOOKUP(L55,Materials!$A$61:$A$268,Materials!$I$61:$I$268),0)+IFERROR(O55/_xlfn.XLOOKUP(N55,Materials!$A$61:$A$268,Materials!$I$61:$I$268),0)+IFERROR(Q55/_xlfn.XLOOKUP(P55,Materials!$A$61:$A$268,Materials!$I$61:$I$268),0)+IFERROR(G55/_xlfn.XLOOKUP(F55,Materials!$A$61:$A$268,Materials!$I$61:$I$268),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4"/>
        <v>Not enough information entered</v>
      </c>
      <c r="F55" s="29"/>
      <c r="G55"/>
      <c r="H55"/>
      <c r="I55"/>
      <c r="J55"/>
      <c r="K55"/>
      <c r="L55"/>
      <c r="M55"/>
      <c r="N55"/>
      <c r="O55"/>
      <c r="P55"/>
      <c r="Q55" s="30"/>
      <c r="X55" s="5" t="str">
        <f t="shared" si="3"/>
        <v>[]</v>
      </c>
      <c r="Y55" s="5">
        <f>IFERROR(I56/_xlfn.XLOOKUP(H56,Materials!$A$61:$A$268,Materials!$I$61:$I$268),0)+IFERROR(K56/_xlfn.XLOOKUP(J56,Materials!$A$61:$A$268,Materials!$I$61:$I$268),0)+IFERROR(M56/_xlfn.XLOOKUP(L56,Materials!$A$61:$A$268,Materials!$I$61:$I$268),0)+IFERROR(O56/_xlfn.XLOOKUP(N56,Materials!$A$61:$A$268,Materials!$I$61:$I$268),0)+IFERROR(Q56/_xlfn.XLOOKUP(P56,Materials!$A$61:$A$268,Materials!$I$61:$I$268),0)+IFERROR(G56/_xlfn.XLOOKUP(F56,Materials!$A$61:$A$268,Materials!$I$61:$I$268),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4"/>
        <v>Not enough information entered</v>
      </c>
      <c r="F56" s="29"/>
      <c r="G56"/>
      <c r="H56"/>
      <c r="I56"/>
      <c r="J56"/>
      <c r="K56"/>
      <c r="L56"/>
      <c r="M56"/>
      <c r="N56"/>
      <c r="O56"/>
      <c r="P56"/>
      <c r="Q56" s="30"/>
      <c r="X56" s="5" t="str">
        <f t="shared" ref="X56:X83" si="5">_xlfn.CONCAT("[",_xlfn.TEXTJOIN(",",TRUE,F57,G57,H57,I57,J57,K57,L57,M57,N57,O57,P57,Q57),"]")</f>
        <v>[]</v>
      </c>
      <c r="Y56" s="5">
        <f>IFERROR(I57/_xlfn.XLOOKUP(H57,Materials!$A$61:$A$268,Materials!$I$61:$I$268),0)+IFERROR(K57/_xlfn.XLOOKUP(J57,Materials!$A$61:$A$268,Materials!$I$61:$I$268),0)+IFERROR(M57/_xlfn.XLOOKUP(L57,Materials!$A$61:$A$268,Materials!$I$61:$I$268),0)+IFERROR(O57/_xlfn.XLOOKUP(N57,Materials!$A$61:$A$268,Materials!$I$61:$I$268),0)+IFERROR(Q57/_xlfn.XLOOKUP(P57,Materials!$A$61:$A$268,Materials!$I$61:$I$268),0)+IFERROR(G57/_xlfn.XLOOKUP(F57,Materials!$A$61:$A$268,Materials!$I$61:$I$268),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ref="D57:D83" si="6">X56</f>
        <v>[]</v>
      </c>
      <c r="E57" t="str">
        <f t="shared" si="4"/>
        <v>Not enough information entered</v>
      </c>
      <c r="F57" s="29"/>
      <c r="G57"/>
      <c r="H57"/>
      <c r="I57"/>
      <c r="J57"/>
      <c r="K57"/>
      <c r="L57"/>
      <c r="M57"/>
      <c r="N57"/>
      <c r="O57"/>
      <c r="P57"/>
      <c r="Q57" s="30"/>
      <c r="X57" s="5" t="str">
        <f t="shared" si="5"/>
        <v>[]</v>
      </c>
      <c r="Y57" s="5">
        <f>IFERROR(I58/_xlfn.XLOOKUP(H58,Materials!$A$61:$A$268,Materials!$I$61:$I$268),0)+IFERROR(K58/_xlfn.XLOOKUP(J58,Materials!$A$61:$A$268,Materials!$I$61:$I$268),0)+IFERROR(M58/_xlfn.XLOOKUP(L58,Materials!$A$61:$A$268,Materials!$I$61:$I$268),0)+IFERROR(O58/_xlfn.XLOOKUP(N58,Materials!$A$61:$A$268,Materials!$I$61:$I$268),0)+IFERROR(Q58/_xlfn.XLOOKUP(P58,Materials!$A$61:$A$268,Materials!$I$61:$I$268),0)+IFERROR(G58/_xlfn.XLOOKUP(F58,Materials!$A$61:$A$268,Materials!$I$61:$I$268),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6"/>
        <v>[]</v>
      </c>
      <c r="E58" t="str">
        <f t="shared" ref="E58:E75" si="7">IFERROR(1/Y56, "Not enough information entered")</f>
        <v>Not enough information entered</v>
      </c>
      <c r="F58" s="29"/>
      <c r="G58"/>
      <c r="H58"/>
      <c r="I58"/>
      <c r="J58"/>
      <c r="K58"/>
      <c r="L58"/>
      <c r="M58"/>
      <c r="N58"/>
      <c r="O58"/>
      <c r="P58"/>
      <c r="Q58" s="30"/>
      <c r="X58" s="5" t="str">
        <f t="shared" si="5"/>
        <v>[]</v>
      </c>
      <c r="Y58" s="5">
        <f>IFERROR(I59/_xlfn.XLOOKUP(H59,Materials!$A$61:$A$268,Materials!$I$61:$I$268),0)+IFERROR(K59/_xlfn.XLOOKUP(J59,Materials!$A$61:$A$268,Materials!$I$61:$I$268),0)+IFERROR(M59/_xlfn.XLOOKUP(L59,Materials!$A$61:$A$268,Materials!$I$61:$I$268),0)+IFERROR(O59/_xlfn.XLOOKUP(N59,Materials!$A$61:$A$268,Materials!$I$61:$I$268),0)+IFERROR(Q59/_xlfn.XLOOKUP(P59,Materials!$A$61:$A$268,Materials!$I$61:$I$268),0)+IFERROR(G59/_xlfn.XLOOKUP(F59,Materials!$A$61:$A$268,Materials!$I$61:$I$268),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6"/>
        <v>[]</v>
      </c>
      <c r="E59" t="str">
        <f t="shared" si="7"/>
        <v>Not enough information entered</v>
      </c>
      <c r="F59" s="29"/>
      <c r="G59"/>
      <c r="H59"/>
      <c r="I59"/>
      <c r="J59"/>
      <c r="K59"/>
      <c r="L59"/>
      <c r="M59"/>
      <c r="N59"/>
      <c r="O59"/>
      <c r="P59"/>
      <c r="Q59" s="30"/>
      <c r="X59" s="5" t="str">
        <f t="shared" si="5"/>
        <v>[]</v>
      </c>
      <c r="Y59" s="5">
        <f>IFERROR(I60/_xlfn.XLOOKUP(H60,Materials!$A$61:$A$268,Materials!$I$61:$I$268),0)+IFERROR(K60/_xlfn.XLOOKUP(J60,Materials!$A$61:$A$268,Materials!$I$61:$I$268),0)+IFERROR(M60/_xlfn.XLOOKUP(L60,Materials!$A$61:$A$268,Materials!$I$61:$I$268),0)+IFERROR(O60/_xlfn.XLOOKUP(N60,Materials!$A$61:$A$268,Materials!$I$61:$I$268),0)+IFERROR(Q60/_xlfn.XLOOKUP(P60,Materials!$A$61:$A$268,Materials!$I$61:$I$268),0)+IFERROR(G60/_xlfn.XLOOKUP(F60,Materials!$A$61:$A$268,Materials!$I$61:$I$268),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6"/>
        <v>[]</v>
      </c>
      <c r="E60" t="str">
        <f t="shared" si="7"/>
        <v>Not enough information entered</v>
      </c>
      <c r="F60" s="29"/>
      <c r="G60"/>
      <c r="H60"/>
      <c r="I60"/>
      <c r="J60"/>
      <c r="K60"/>
      <c r="L60"/>
      <c r="M60"/>
      <c r="N60"/>
      <c r="O60"/>
      <c r="P60"/>
      <c r="Q60" s="30"/>
      <c r="X60" s="5" t="str">
        <f t="shared" si="5"/>
        <v>[]</v>
      </c>
      <c r="Y60" s="5">
        <f>IFERROR(I61/_xlfn.XLOOKUP(H61,Materials!$A$61:$A$268,Materials!$I$61:$I$268),0)+IFERROR(K61/_xlfn.XLOOKUP(J61,Materials!$A$61:$A$268,Materials!$I$61:$I$268),0)+IFERROR(M61/_xlfn.XLOOKUP(L61,Materials!$A$61:$A$268,Materials!$I$61:$I$268),0)+IFERROR(O61/_xlfn.XLOOKUP(N61,Materials!$A$61:$A$268,Materials!$I$61:$I$268),0)+IFERROR(Q61/_xlfn.XLOOKUP(P61,Materials!$A$61:$A$268,Materials!$I$61:$I$268),0)+IFERROR(G61/_xlfn.XLOOKUP(F61,Materials!$A$61:$A$268,Materials!$I$61:$I$268),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6"/>
        <v>[]</v>
      </c>
      <c r="E61" t="str">
        <f t="shared" si="7"/>
        <v>Not enough information entered</v>
      </c>
      <c r="F61" s="29"/>
      <c r="G61"/>
      <c r="H61"/>
      <c r="I61"/>
      <c r="J61"/>
      <c r="K61"/>
      <c r="L61"/>
      <c r="M61"/>
      <c r="N61"/>
      <c r="O61"/>
      <c r="P61"/>
      <c r="Q61" s="30"/>
      <c r="X61" s="5" t="str">
        <f t="shared" si="5"/>
        <v>[]</v>
      </c>
      <c r="Y61" s="5">
        <f>IFERROR(I62/_xlfn.XLOOKUP(H62,Materials!$A$61:$A$268,Materials!$I$61:$I$268),0)+IFERROR(K62/_xlfn.XLOOKUP(J62,Materials!$A$61:$A$268,Materials!$I$61:$I$268),0)+IFERROR(M62/_xlfn.XLOOKUP(L62,Materials!$A$61:$A$268,Materials!$I$61:$I$268),0)+IFERROR(O62/_xlfn.XLOOKUP(N62,Materials!$A$61:$A$268,Materials!$I$61:$I$268),0)+IFERROR(Q62/_xlfn.XLOOKUP(P62,Materials!$A$61:$A$268,Materials!$I$61:$I$268),0)+IFERROR(G62/_xlfn.XLOOKUP(F62,Materials!$A$61:$A$268,Materials!$I$61:$I$268),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6"/>
        <v>[]</v>
      </c>
      <c r="E62" t="str">
        <f t="shared" si="7"/>
        <v>Not enough information entered</v>
      </c>
      <c r="F62" s="29"/>
      <c r="G62"/>
      <c r="H62"/>
      <c r="I62"/>
      <c r="J62"/>
      <c r="K62"/>
      <c r="L62"/>
      <c r="M62"/>
      <c r="N62"/>
      <c r="O62"/>
      <c r="P62"/>
      <c r="Q62" s="30"/>
      <c r="X62" s="5" t="str">
        <f t="shared" si="5"/>
        <v>[]</v>
      </c>
      <c r="Y62" s="5">
        <f>IFERROR(I63/_xlfn.XLOOKUP(H63,Materials!$A$61:$A$268,Materials!$I$61:$I$268),0)+IFERROR(K63/_xlfn.XLOOKUP(J63,Materials!$A$61:$A$268,Materials!$I$61:$I$268),0)+IFERROR(M63/_xlfn.XLOOKUP(L63,Materials!$A$61:$A$268,Materials!$I$61:$I$268),0)+IFERROR(O63/_xlfn.XLOOKUP(N63,Materials!$A$61:$A$268,Materials!$I$61:$I$268),0)+IFERROR(Q63/_xlfn.XLOOKUP(P63,Materials!$A$61:$A$268,Materials!$I$61:$I$268),0)+IFERROR(G63/_xlfn.XLOOKUP(F63,Materials!$A$61:$A$268,Materials!$I$61:$I$268),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6"/>
        <v>[]</v>
      </c>
      <c r="E63" t="str">
        <f t="shared" si="7"/>
        <v>Not enough information entered</v>
      </c>
      <c r="F63" s="29"/>
      <c r="G63"/>
      <c r="H63"/>
      <c r="I63"/>
      <c r="J63"/>
      <c r="K63"/>
      <c r="L63"/>
      <c r="M63"/>
      <c r="N63"/>
      <c r="O63"/>
      <c r="P63"/>
      <c r="Q63" s="30"/>
      <c r="X63" s="5" t="str">
        <f t="shared" si="5"/>
        <v>[]</v>
      </c>
      <c r="Y63" s="5">
        <f>IFERROR(I64/_xlfn.XLOOKUP(H64,Materials!$A$61:$A$268,Materials!$I$61:$I$268),0)+IFERROR(K64/_xlfn.XLOOKUP(J64,Materials!$A$61:$A$268,Materials!$I$61:$I$268),0)+IFERROR(M64/_xlfn.XLOOKUP(L64,Materials!$A$61:$A$268,Materials!$I$61:$I$268),0)+IFERROR(O64/_xlfn.XLOOKUP(N64,Materials!$A$61:$A$268,Materials!$I$61:$I$268),0)+IFERROR(Q64/_xlfn.XLOOKUP(P64,Materials!$A$61:$A$268,Materials!$I$61:$I$268),0)+IFERROR(G64/_xlfn.XLOOKUP(F64,Materials!$A$61:$A$268,Materials!$I$61:$I$268),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6"/>
        <v>[]</v>
      </c>
      <c r="E64" t="str">
        <f t="shared" si="7"/>
        <v>Not enough information entered</v>
      </c>
      <c r="F64" s="29"/>
      <c r="G64"/>
      <c r="H64"/>
      <c r="I64"/>
      <c r="J64"/>
      <c r="K64"/>
      <c r="L64"/>
      <c r="M64"/>
      <c r="N64"/>
      <c r="O64"/>
      <c r="P64"/>
      <c r="Q64" s="30"/>
      <c r="X64" s="5" t="str">
        <f t="shared" si="5"/>
        <v>[]</v>
      </c>
      <c r="Y64" s="5">
        <f>IFERROR(I65/_xlfn.XLOOKUP(H65,Materials!$A$61:$A$268,Materials!$I$61:$I$268),0)+IFERROR(K65/_xlfn.XLOOKUP(J65,Materials!$A$61:$A$268,Materials!$I$61:$I$268),0)+IFERROR(M65/_xlfn.XLOOKUP(L65,Materials!$A$61:$A$268,Materials!$I$61:$I$268),0)+IFERROR(O65/_xlfn.XLOOKUP(N65,Materials!$A$61:$A$268,Materials!$I$61:$I$268),0)+IFERROR(Q65/_xlfn.XLOOKUP(P65,Materials!$A$61:$A$268,Materials!$I$61:$I$268),0)+IFERROR(G65/_xlfn.XLOOKUP(F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6"/>
        <v>[]</v>
      </c>
      <c r="E65" t="str">
        <f t="shared" si="7"/>
        <v>Not enough information entered</v>
      </c>
      <c r="F65" s="29"/>
      <c r="G65"/>
      <c r="H65"/>
      <c r="I65"/>
      <c r="J65"/>
      <c r="K65"/>
      <c r="L65"/>
      <c r="M65"/>
      <c r="N65"/>
      <c r="O65"/>
      <c r="P65"/>
      <c r="Q65" s="30"/>
      <c r="X65" s="5" t="str">
        <f t="shared" si="5"/>
        <v>[]</v>
      </c>
      <c r="Y65" s="5">
        <f>IFERROR(I66/_xlfn.XLOOKUP(H66,Materials!$A$61:$A$268,Materials!$I$61:$I$268),0)+IFERROR(K66/_xlfn.XLOOKUP(J66,Materials!$A$61:$A$268,Materials!$I$61:$I$268),0)+IFERROR(M66/_xlfn.XLOOKUP(L66,Materials!$A$61:$A$268,Materials!$I$61:$I$268),0)+IFERROR(O66/_xlfn.XLOOKUP(N66,Materials!$A$61:$A$268,Materials!$I$61:$I$268),0)+IFERROR(Q66/_xlfn.XLOOKUP(P66,Materials!$A$61:$A$268,Materials!$I$61:$I$268),0)+IFERROR(G66/_xlfn.XLOOKUP(F66,Materials!$A$61:$A$268,Materials!$I$61:$I$268),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6"/>
        <v>[]</v>
      </c>
      <c r="E66" t="str">
        <f t="shared" si="7"/>
        <v>Not enough information entered</v>
      </c>
      <c r="F66" s="29"/>
      <c r="G66"/>
      <c r="H66"/>
      <c r="I66"/>
      <c r="J66"/>
      <c r="K66"/>
      <c r="L66"/>
      <c r="M66"/>
      <c r="N66"/>
      <c r="O66"/>
      <c r="P66"/>
      <c r="Q66" s="30"/>
      <c r="X66" s="5" t="str">
        <f t="shared" si="5"/>
        <v>[]</v>
      </c>
      <c r="Y66" s="5">
        <f>IFERROR(I67/_xlfn.XLOOKUP(H67,Materials!$A$61:$A$268,Materials!$I$61:$I$268),0)+IFERROR(K67/_xlfn.XLOOKUP(J67,Materials!$A$61:$A$268,Materials!$I$61:$I$268),0)+IFERROR(M67/_xlfn.XLOOKUP(L67,Materials!$A$61:$A$268,Materials!$I$61:$I$268),0)+IFERROR(O67/_xlfn.XLOOKUP(N67,Materials!$A$61:$A$268,Materials!$I$61:$I$268),0)+IFERROR(Q67/_xlfn.XLOOKUP(P67,Materials!$A$61:$A$268,Materials!$I$61:$I$268),0)+IFERROR(G67/_xlfn.XLOOKUP(F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6"/>
        <v>[]</v>
      </c>
      <c r="E67" t="str">
        <f t="shared" si="7"/>
        <v>Not enough information entered</v>
      </c>
      <c r="F67" s="29"/>
      <c r="G67"/>
      <c r="H67"/>
      <c r="I67"/>
      <c r="J67"/>
      <c r="K67"/>
      <c r="L67"/>
      <c r="M67"/>
      <c r="N67"/>
      <c r="O67"/>
      <c r="P67"/>
      <c r="Q67" s="30"/>
      <c r="X67" s="5" t="str">
        <f t="shared" si="5"/>
        <v>[]</v>
      </c>
      <c r="Y67" s="5">
        <f>IFERROR(I68/_xlfn.XLOOKUP(H68,Materials!$A$61:$A$268,Materials!$I$61:$I$268),0)+IFERROR(K68/_xlfn.XLOOKUP(J68,Materials!$A$61:$A$268,Materials!$I$61:$I$268),0)+IFERROR(M68/_xlfn.XLOOKUP(L68,Materials!$A$61:$A$268,Materials!$I$61:$I$268),0)+IFERROR(O68/_xlfn.XLOOKUP(N68,Materials!$A$61:$A$268,Materials!$I$61:$I$268),0)+IFERROR(Q68/_xlfn.XLOOKUP(P68,Materials!$A$61:$A$268,Materials!$I$61:$I$268),0)+IFERROR(G68/_xlfn.XLOOKUP(F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6"/>
        <v>[]</v>
      </c>
      <c r="E68" t="str">
        <f t="shared" si="7"/>
        <v>Not enough information entered</v>
      </c>
      <c r="F68" s="29"/>
      <c r="G68"/>
      <c r="H68"/>
      <c r="I68"/>
      <c r="J68"/>
      <c r="K68"/>
      <c r="L68"/>
      <c r="M68"/>
      <c r="N68"/>
      <c r="O68"/>
      <c r="P68"/>
      <c r="Q68" s="30"/>
      <c r="X68" s="5" t="str">
        <f t="shared" si="5"/>
        <v>[]</v>
      </c>
      <c r="Y68" s="5">
        <f>IFERROR(I69/_xlfn.XLOOKUP(H69,Materials!$A$61:$A$268,Materials!$I$61:$I$268),0)+IFERROR(K69/_xlfn.XLOOKUP(J69,Materials!$A$61:$A$268,Materials!$I$61:$I$268),0)+IFERROR(M69/_xlfn.XLOOKUP(L69,Materials!$A$61:$A$268,Materials!$I$61:$I$268),0)+IFERROR(O69/_xlfn.XLOOKUP(N69,Materials!$A$61:$A$268,Materials!$I$61:$I$268),0)+IFERROR(Q69/_xlfn.XLOOKUP(P69,Materials!$A$61:$A$268,Materials!$I$61:$I$268),0)+IFERROR(G69/_xlfn.XLOOKUP(F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6"/>
        <v>[]</v>
      </c>
      <c r="E69" t="str">
        <f t="shared" si="7"/>
        <v>Not enough information entered</v>
      </c>
      <c r="F69" s="29"/>
      <c r="G69"/>
      <c r="H69"/>
      <c r="I69"/>
      <c r="J69"/>
      <c r="K69"/>
      <c r="L69"/>
      <c r="M69"/>
      <c r="N69"/>
      <c r="O69"/>
      <c r="P69"/>
      <c r="Q69" s="30"/>
      <c r="X69" s="5" t="str">
        <f t="shared" si="5"/>
        <v>[]</v>
      </c>
      <c r="Y69" s="5">
        <f>IFERROR(I70/_xlfn.XLOOKUP(H70,Materials!$A$61:$A$268,Materials!$I$61:$I$268),0)+IFERROR(K70/_xlfn.XLOOKUP(J70,Materials!$A$61:$A$268,Materials!$I$61:$I$268),0)+IFERROR(M70/_xlfn.XLOOKUP(L70,Materials!$A$61:$A$268,Materials!$I$61:$I$268),0)+IFERROR(O70/_xlfn.XLOOKUP(N70,Materials!$A$61:$A$268,Materials!$I$61:$I$268),0)+IFERROR(Q70/_xlfn.XLOOKUP(P70,Materials!$A$61:$A$268,Materials!$I$61:$I$268),0)+IFERROR(G70/_xlfn.XLOOKUP(F70,Materials!$A$61:$A$268,Materials!$I$61:$I$268),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6"/>
        <v>[]</v>
      </c>
      <c r="E70" t="str">
        <f t="shared" si="7"/>
        <v>Not enough information entered</v>
      </c>
      <c r="F70" s="29"/>
      <c r="G70"/>
      <c r="H70"/>
      <c r="I70"/>
      <c r="J70"/>
      <c r="K70"/>
      <c r="L70"/>
      <c r="M70"/>
      <c r="N70"/>
      <c r="O70"/>
      <c r="P70"/>
      <c r="Q70" s="30"/>
      <c r="X70" s="5" t="str">
        <f t="shared" si="5"/>
        <v>[]</v>
      </c>
      <c r="Y70" s="5">
        <f>IFERROR(I71/_xlfn.XLOOKUP(H71,Materials!$A$61:$A$268,Materials!$I$61:$I$268),0)+IFERROR(K71/_xlfn.XLOOKUP(J71,Materials!$A$61:$A$268,Materials!$I$61:$I$268),0)+IFERROR(M71/_xlfn.XLOOKUP(L71,Materials!$A$61:$A$268,Materials!$I$61:$I$268),0)+IFERROR(O71/_xlfn.XLOOKUP(N71,Materials!$A$61:$A$268,Materials!$I$61:$I$268),0)+IFERROR(Q71/_xlfn.XLOOKUP(P71,Materials!$A$61:$A$268,Materials!$I$61:$I$268),0)+IFERROR(G71/_xlfn.XLOOKUP(F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6"/>
        <v>[]</v>
      </c>
      <c r="E71" t="str">
        <f t="shared" si="7"/>
        <v>Not enough information entered</v>
      </c>
      <c r="F71" s="29"/>
      <c r="G71"/>
      <c r="H71"/>
      <c r="I71"/>
      <c r="J71"/>
      <c r="K71"/>
      <c r="L71"/>
      <c r="M71"/>
      <c r="N71"/>
      <c r="O71"/>
      <c r="P71"/>
      <c r="Q71" s="30"/>
      <c r="X71" s="5" t="str">
        <f t="shared" si="5"/>
        <v>[]</v>
      </c>
      <c r="Y71" s="5">
        <f>IFERROR(I72/_xlfn.XLOOKUP(H72,Materials!$A$61:$A$268,Materials!$I$61:$I$268),0)+IFERROR(K72/_xlfn.XLOOKUP(J72,Materials!$A$61:$A$268,Materials!$I$61:$I$268),0)+IFERROR(M72/_xlfn.XLOOKUP(L72,Materials!$A$61:$A$268,Materials!$I$61:$I$268),0)+IFERROR(O72/_xlfn.XLOOKUP(N72,Materials!$A$61:$A$268,Materials!$I$61:$I$268),0)+IFERROR(Q72/_xlfn.XLOOKUP(P72,Materials!$A$61:$A$268,Materials!$I$61:$I$268),0)+IFERROR(G72/_xlfn.XLOOKUP(F72,Materials!$A$61:$A$268,Materials!$I$61:$I$268),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6"/>
        <v>[]</v>
      </c>
      <c r="E72" t="str">
        <f t="shared" si="7"/>
        <v>Not enough information entered</v>
      </c>
      <c r="F72" s="29"/>
      <c r="G72"/>
      <c r="H72"/>
      <c r="I72"/>
      <c r="J72"/>
      <c r="K72"/>
      <c r="L72"/>
      <c r="M72"/>
      <c r="N72"/>
      <c r="O72"/>
      <c r="P72"/>
      <c r="Q72" s="30"/>
      <c r="X72" s="5" t="str">
        <f t="shared" si="5"/>
        <v>[]</v>
      </c>
      <c r="Y72" s="5">
        <f>IFERROR(I73/_xlfn.XLOOKUP(H73,Materials!$A$61:$A$268,Materials!$I$61:$I$268),0)+IFERROR(K73/_xlfn.XLOOKUP(J73,Materials!$A$61:$A$268,Materials!$I$61:$I$268),0)+IFERROR(M73/_xlfn.XLOOKUP(L73,Materials!$A$61:$A$268,Materials!$I$61:$I$268),0)+IFERROR(O73/_xlfn.XLOOKUP(N73,Materials!$A$61:$A$268,Materials!$I$61:$I$268),0)+IFERROR(Q73/_xlfn.XLOOKUP(P73,Materials!$A$61:$A$268,Materials!$I$61:$I$268),0)+IFERROR(G73/_xlfn.XLOOKUP(F73,Materials!$A$61:$A$268,Materials!$I$61:$I$268),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6"/>
        <v>[]</v>
      </c>
      <c r="E73" t="str">
        <f t="shared" si="7"/>
        <v>Not enough information entered</v>
      </c>
      <c r="F73" s="29"/>
      <c r="G73"/>
      <c r="H73"/>
      <c r="I73"/>
      <c r="J73"/>
      <c r="K73"/>
      <c r="L73"/>
      <c r="M73"/>
      <c r="N73"/>
      <c r="O73"/>
      <c r="P73"/>
      <c r="Q73" s="30"/>
      <c r="X73" s="5" t="str">
        <f t="shared" si="5"/>
        <v>[]</v>
      </c>
      <c r="Y73" s="5">
        <f>IFERROR(I74/_xlfn.XLOOKUP(H74,Materials!$A$61:$A$268,Materials!$I$61:$I$268),0)+IFERROR(K74/_xlfn.XLOOKUP(J74,Materials!$A$61:$A$268,Materials!$I$61:$I$268),0)+IFERROR(M74/_xlfn.XLOOKUP(L74,Materials!$A$61:$A$268,Materials!$I$61:$I$268),0)+IFERROR(O74/_xlfn.XLOOKUP(N74,Materials!$A$61:$A$268,Materials!$I$61:$I$268),0)+IFERROR(Q74/_xlfn.XLOOKUP(P74,Materials!$A$61:$A$268,Materials!$I$61:$I$268),0)+IFERROR(G74/_xlfn.XLOOKUP(F74,Materials!$A$61:$A$268,Materials!$I$61:$I$268),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6"/>
        <v>[]</v>
      </c>
      <c r="E74" t="str">
        <f t="shared" si="7"/>
        <v>Not enough information entered</v>
      </c>
      <c r="F74" s="29"/>
      <c r="G74"/>
      <c r="H74"/>
      <c r="I74"/>
      <c r="J74"/>
      <c r="K74"/>
      <c r="L74"/>
      <c r="M74"/>
      <c r="N74"/>
      <c r="O74"/>
      <c r="P74"/>
      <c r="Q74" s="30"/>
      <c r="X74" s="5" t="str">
        <f t="shared" si="5"/>
        <v>[]</v>
      </c>
      <c r="Y74" s="5">
        <f>IFERROR(I75/_xlfn.XLOOKUP(H75,Materials!$A$61:$A$268,Materials!$I$61:$I$268),0)+IFERROR(K75/_xlfn.XLOOKUP(J75,Materials!$A$61:$A$268,Materials!$I$61:$I$268),0)+IFERROR(M75/_xlfn.XLOOKUP(L75,Materials!$A$61:$A$268,Materials!$I$61:$I$268),0)+IFERROR(O75/_xlfn.XLOOKUP(N75,Materials!$A$61:$A$268,Materials!$I$61:$I$268),0)+IFERROR(Q75/_xlfn.XLOOKUP(P75,Materials!$A$61:$A$268,Materials!$I$61:$I$268),0)+IFERROR(G75/_xlfn.XLOOKUP(F75,Materials!$A$61:$A$268,Materials!$I$61:$I$268),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6"/>
        <v>[]</v>
      </c>
      <c r="E75" t="str">
        <f t="shared" si="7"/>
        <v>Not enough information entered</v>
      </c>
      <c r="F75" s="29"/>
      <c r="G75"/>
      <c r="H75"/>
      <c r="I75"/>
      <c r="J75"/>
      <c r="K75"/>
      <c r="L75"/>
      <c r="M75"/>
      <c r="N75"/>
      <c r="O75"/>
      <c r="P75"/>
      <c r="Q75" s="30"/>
      <c r="X75" s="5" t="str">
        <f t="shared" si="5"/>
        <v>[]</v>
      </c>
      <c r="Y75" s="5">
        <f>IFERROR(I76/_xlfn.XLOOKUP(H76,Materials!$A$61:$A$268,Materials!$I$61:$I$268),0)+IFERROR(K76/_xlfn.XLOOKUP(J76,Materials!$A$61:$A$268,Materials!$I$61:$I$268),0)+IFERROR(M76/_xlfn.XLOOKUP(L76,Materials!$A$61:$A$268,Materials!$I$61:$I$268),0)+IFERROR(O76/_xlfn.XLOOKUP(N76,Materials!$A$61:$A$268,Materials!$I$61:$I$268),0)+IFERROR(Q76/_xlfn.XLOOKUP(P76,Materials!$A$61:$A$268,Materials!$I$61:$I$268),0)+IFERROR(G76/_xlfn.XLOOKUP(F76,Materials!$A$61:$A$268,Materials!$I$61:$I$268),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6"/>
        <v>[]</v>
      </c>
      <c r="F76" s="29"/>
      <c r="G76"/>
      <c r="H76"/>
      <c r="I76"/>
      <c r="J76"/>
      <c r="K76"/>
      <c r="L76"/>
      <c r="M76"/>
      <c r="N76"/>
      <c r="O76"/>
      <c r="P76"/>
      <c r="Q76" s="30"/>
      <c r="X76" s="5" t="str">
        <f t="shared" si="5"/>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6"/>
        <v>[]</v>
      </c>
      <c r="F77" s="29"/>
      <c r="G77"/>
      <c r="H77"/>
      <c r="I77"/>
      <c r="J77"/>
      <c r="K77"/>
      <c r="L77"/>
      <c r="M77"/>
      <c r="N77"/>
      <c r="O77"/>
      <c r="P77"/>
      <c r="Q77" s="30"/>
      <c r="X77" s="5" t="str">
        <f t="shared" si="5"/>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6"/>
        <v>[]</v>
      </c>
      <c r="F78" s="29"/>
      <c r="G78"/>
      <c r="H78"/>
      <c r="I78"/>
      <c r="J78"/>
      <c r="K78"/>
      <c r="L78"/>
      <c r="M78"/>
      <c r="N78"/>
      <c r="O78"/>
      <c r="P78"/>
      <c r="Q78" s="30"/>
      <c r="X78" s="5" t="str">
        <f t="shared" si="5"/>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6"/>
        <v>[]</v>
      </c>
      <c r="F79" s="29"/>
      <c r="G79"/>
      <c r="H79"/>
      <c r="I79"/>
      <c r="J79"/>
      <c r="K79"/>
      <c r="L79"/>
      <c r="M79"/>
      <c r="N79"/>
      <c r="O79"/>
      <c r="P79"/>
      <c r="Q79" s="30"/>
      <c r="X79" s="5" t="str">
        <f t="shared" si="5"/>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6"/>
        <v>[]</v>
      </c>
      <c r="F80" s="29"/>
      <c r="G80"/>
      <c r="H80"/>
      <c r="I80"/>
      <c r="J80"/>
      <c r="K80"/>
      <c r="L80"/>
      <c r="M80"/>
      <c r="N80"/>
      <c r="O80"/>
      <c r="P80"/>
      <c r="Q80" s="30"/>
      <c r="X80" s="5" t="str">
        <f t="shared" si="5"/>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6"/>
        <v>[]</v>
      </c>
      <c r="F81" s="29"/>
      <c r="G81"/>
      <c r="H81"/>
      <c r="I81"/>
      <c r="J81"/>
      <c r="K81"/>
      <c r="L81"/>
      <c r="M81"/>
      <c r="N81"/>
      <c r="O81"/>
      <c r="P81"/>
      <c r="Q81" s="30"/>
      <c r="X81" s="5" t="str">
        <f t="shared" si="5"/>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6"/>
        <v>[]</v>
      </c>
      <c r="F82" s="29"/>
      <c r="G82"/>
      <c r="H82"/>
      <c r="I82"/>
      <c r="J82"/>
      <c r="K82"/>
      <c r="L82"/>
      <c r="M82"/>
      <c r="N82"/>
      <c r="O82"/>
      <c r="P82"/>
      <c r="Q82" s="30"/>
      <c r="X82" s="5" t="str">
        <f t="shared" si="5"/>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6"/>
        <v>[]</v>
      </c>
      <c r="F83" s="29"/>
      <c r="G83"/>
      <c r="H83"/>
      <c r="I83"/>
      <c r="J83"/>
      <c r="K83"/>
      <c r="L83"/>
      <c r="M83"/>
      <c r="N83"/>
      <c r="O83"/>
      <c r="P83"/>
      <c r="Q83" s="30"/>
      <c r="X83" s="5" t="str">
        <f t="shared" si="5"/>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mergeCells count="1">
    <mergeCell ref="F1:M1"/>
  </mergeCells>
  <conditionalFormatting sqref="R6:R83 A6:B83">
    <cfRule type="containsBlanks" dxfId="23" priority="9">
      <formula>LEN(TRIM(A6))=0</formula>
    </cfRule>
  </conditionalFormatting>
  <conditionalFormatting sqref="B3:B83">
    <cfRule type="containsBlanks" dxfId="22" priority="5">
      <formula>LEN(TRIM(B3))=0</formula>
    </cfRule>
  </conditionalFormatting>
  <conditionalFormatting sqref="F10 H10 J10:J74 F12:F74 H12:H74">
    <cfRule type="containsBlanks" dxfId="21" priority="4">
      <formula>LEN(TRIM(F10))=0</formula>
    </cfRule>
  </conditionalFormatting>
  <conditionalFormatting sqref="L9:L74">
    <cfRule type="containsBlanks" dxfId="20" priority="3">
      <formula>LEN(TRIM(L9))=0</formula>
    </cfRule>
  </conditionalFormatting>
  <conditionalFormatting sqref="N9:N74">
    <cfRule type="containsBlanks" dxfId="19" priority="2">
      <formula>LEN(TRIM(N9))=0</formula>
    </cfRule>
  </conditionalFormatting>
  <conditionalFormatting sqref="P9:P74">
    <cfRule type="containsBlanks" dxfId="18"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B5B1DDB0-401F-D640-AA84-BB55E26336C9}">
          <x14:formula1>
            <xm:f>Drop_downs!$A$3:$A$9</xm:f>
          </x14:formula1>
          <xm:sqref>B85:B90</xm:sqref>
        </x14:dataValidation>
        <x14:dataValidation type="list" allowBlank="1" showInputMessage="1" showErrorMessage="1" xr:uid="{7B532F4C-9745-E243-9361-F3E269299A62}">
          <x14:formula1>
            <xm:f>Drop_downs!$A$3:$A$12</xm:f>
          </x14:formula1>
          <xm:sqref>B3:B84</xm:sqref>
        </x14:dataValidation>
        <x14:dataValidation type="list" allowBlank="1" showInputMessage="1" showErrorMessage="1" xr:uid="{A3510CE3-4CDC-4501-8666-B57AA7C3ED3E}">
          <x14:formula1>
            <xm:f>Materials!$A$61:$A$268</xm:f>
          </x14:formula1>
          <xm:sqref>L3:L74 N3:N74 H3:H57 J3:J57 P3:P74</xm:sqref>
        </x14:dataValidation>
        <x14:dataValidation type="list" allowBlank="1" showInputMessage="1" showErrorMessage="1" xr:uid="{DD89415B-F40C-E740-AF1A-C53891C490A0}">
          <x14:formula1>
            <xm:f>Materials!$A$3:$A$268</xm:f>
          </x14:formula1>
          <xm:sqref>F3:F85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91"/>
  <sheetViews>
    <sheetView topLeftCell="G1" zoomScaleNormal="100" workbookViewId="0">
      <selection activeCell="H7" sqref="H7"/>
    </sheetView>
  </sheetViews>
  <sheetFormatPr baseColWidth="10" defaultColWidth="11.5" defaultRowHeight="16" x14ac:dyDescent="0.2"/>
  <cols>
    <col min="1" max="1" width="40"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370</v>
      </c>
      <c r="B1" s="70" t="s">
        <v>462</v>
      </c>
      <c r="C1" s="70" t="s">
        <v>647</v>
      </c>
      <c r="D1" s="70" t="s">
        <v>805</v>
      </c>
      <c r="E1" s="70"/>
      <c r="F1" s="70"/>
      <c r="G1" s="127" t="s">
        <v>427</v>
      </c>
      <c r="H1" s="127"/>
      <c r="I1" s="127"/>
      <c r="J1" s="127"/>
      <c r="K1" s="127"/>
      <c r="L1" s="127"/>
      <c r="M1" s="127"/>
    </row>
    <row r="2" spans="1:13" x14ac:dyDescent="0.2">
      <c r="A2" s="43" t="s">
        <v>0</v>
      </c>
      <c r="B2" s="43" t="s">
        <v>386</v>
      </c>
      <c r="C2" s="43" t="s">
        <v>449</v>
      </c>
      <c r="D2" s="43" t="s">
        <v>767</v>
      </c>
      <c r="E2" s="43" t="s">
        <v>801</v>
      </c>
      <c r="F2" s="43" t="s">
        <v>802</v>
      </c>
      <c r="G2" s="43" t="s">
        <v>266</v>
      </c>
      <c r="H2" s="43" t="s">
        <v>268</v>
      </c>
      <c r="I2" s="43" t="s">
        <v>270</v>
      </c>
      <c r="J2" s="43" t="s">
        <v>800</v>
      </c>
      <c r="K2" s="43" t="s">
        <v>803</v>
      </c>
      <c r="L2" s="43" t="s">
        <v>272</v>
      </c>
      <c r="M2" s="45" t="s">
        <v>804</v>
      </c>
    </row>
    <row r="3" spans="1:13" ht="34" x14ac:dyDescent="0.2">
      <c r="A3" s="36" t="s">
        <v>428</v>
      </c>
      <c r="B3" s="36" t="s">
        <v>458</v>
      </c>
      <c r="C3" s="36"/>
      <c r="D3" t="s">
        <v>806</v>
      </c>
      <c r="E3" s="36"/>
      <c r="F3" s="7" t="s">
        <v>265</v>
      </c>
      <c r="G3" s="7" t="s">
        <v>265</v>
      </c>
      <c r="H3" s="7" t="s">
        <v>267</v>
      </c>
      <c r="I3" s="7" t="s">
        <v>791</v>
      </c>
      <c r="J3" s="7" t="s">
        <v>793</v>
      </c>
      <c r="K3" s="7" t="s">
        <v>791</v>
      </c>
      <c r="L3" s="7" t="s">
        <v>792</v>
      </c>
      <c r="M3" s="7" t="s">
        <v>841</v>
      </c>
    </row>
    <row r="4" spans="1:13" ht="34" x14ac:dyDescent="0.2">
      <c r="A4" t="s">
        <v>480</v>
      </c>
      <c r="B4" t="s">
        <v>461</v>
      </c>
      <c r="C4">
        <v>0.6</v>
      </c>
      <c r="D4" t="s">
        <v>806</v>
      </c>
      <c r="E4">
        <v>0</v>
      </c>
      <c r="F4" s="7" t="s">
        <v>265</v>
      </c>
      <c r="G4" s="7" t="s">
        <v>265</v>
      </c>
      <c r="H4" s="7" t="s">
        <v>267</v>
      </c>
      <c r="I4" t="s">
        <v>791</v>
      </c>
      <c r="J4" s="7" t="s">
        <v>793</v>
      </c>
      <c r="K4" s="7" t="s">
        <v>791</v>
      </c>
      <c r="L4" s="7" t="s">
        <v>792</v>
      </c>
      <c r="M4" s="7" t="s">
        <v>841</v>
      </c>
    </row>
    <row r="5" spans="1:13" ht="34" x14ac:dyDescent="0.2">
      <c r="A5" t="s">
        <v>851</v>
      </c>
      <c r="C5">
        <v>0.7</v>
      </c>
      <c r="D5" t="s">
        <v>806</v>
      </c>
      <c r="E5">
        <v>0</v>
      </c>
      <c r="F5" s="7" t="s">
        <v>265</v>
      </c>
      <c r="G5" s="7" t="s">
        <v>265</v>
      </c>
      <c r="H5" s="7" t="s">
        <v>267</v>
      </c>
      <c r="I5" t="s">
        <v>791</v>
      </c>
      <c r="J5" s="7" t="s">
        <v>793</v>
      </c>
      <c r="K5" s="7" t="s">
        <v>791</v>
      </c>
      <c r="L5" s="7" t="s">
        <v>792</v>
      </c>
      <c r="M5" s="7" t="s">
        <v>841</v>
      </c>
    </row>
    <row r="6" spans="1:13" ht="34" x14ac:dyDescent="0.2">
      <c r="A6" t="s">
        <v>852</v>
      </c>
      <c r="B6" s="36" t="s">
        <v>458</v>
      </c>
      <c r="C6">
        <v>0.4</v>
      </c>
      <c r="D6" t="s">
        <v>806</v>
      </c>
      <c r="E6">
        <v>0</v>
      </c>
      <c r="F6" s="7" t="s">
        <v>265</v>
      </c>
      <c r="G6" s="7" t="s">
        <v>265</v>
      </c>
      <c r="H6" s="7" t="s">
        <v>267</v>
      </c>
      <c r="I6" t="s">
        <v>791</v>
      </c>
      <c r="J6" s="7" t="s">
        <v>793</v>
      </c>
      <c r="K6" s="7" t="s">
        <v>791</v>
      </c>
      <c r="L6" s="7" t="s">
        <v>792</v>
      </c>
      <c r="M6" s="7" t="s">
        <v>841</v>
      </c>
    </row>
    <row r="7" spans="1:13" ht="34" x14ac:dyDescent="0.2">
      <c r="A7" t="s">
        <v>853</v>
      </c>
      <c r="B7" s="36" t="s">
        <v>458</v>
      </c>
      <c r="C7">
        <v>0.2</v>
      </c>
      <c r="D7" t="s">
        <v>806</v>
      </c>
      <c r="E7">
        <v>0</v>
      </c>
      <c r="F7" s="7" t="s">
        <v>265</v>
      </c>
      <c r="G7" s="7" t="s">
        <v>265</v>
      </c>
      <c r="H7" s="7" t="s">
        <v>267</v>
      </c>
      <c r="I7" t="s">
        <v>791</v>
      </c>
      <c r="J7" s="7" t="s">
        <v>793</v>
      </c>
      <c r="K7" s="7" t="s">
        <v>791</v>
      </c>
      <c r="L7" s="7" t="s">
        <v>792</v>
      </c>
      <c r="M7" s="7" t="s">
        <v>841</v>
      </c>
    </row>
    <row r="8" spans="1:13" x14ac:dyDescent="0.2">
      <c r="M8"/>
    </row>
    <row r="9" spans="1:13" x14ac:dyDescent="0.2">
      <c r="M9"/>
    </row>
    <row r="10" spans="1:13" x14ac:dyDescent="0.2">
      <c r="M10"/>
    </row>
    <row r="11" spans="1:13" x14ac:dyDescent="0.2">
      <c r="M11"/>
    </row>
    <row r="12" spans="1:13" x14ac:dyDescent="0.2">
      <c r="M12"/>
    </row>
    <row r="13" spans="1:13" x14ac:dyDescent="0.2">
      <c r="M13"/>
    </row>
    <row r="14" spans="1:13" x14ac:dyDescent="0.2">
      <c r="M14"/>
    </row>
    <row r="15" spans="1:13" x14ac:dyDescent="0.2">
      <c r="M15"/>
    </row>
    <row r="16" spans="1:13" x14ac:dyDescent="0.2">
      <c r="M16"/>
    </row>
    <row r="17" spans="13:13" x14ac:dyDescent="0.2">
      <c r="M17"/>
    </row>
    <row r="18" spans="13:13" x14ac:dyDescent="0.2">
      <c r="M18"/>
    </row>
    <row r="19" spans="13:13" x14ac:dyDescent="0.2">
      <c r="M19"/>
    </row>
    <row r="20" spans="13:13" x14ac:dyDescent="0.2">
      <c r="M20"/>
    </row>
    <row r="21" spans="13:13" x14ac:dyDescent="0.2">
      <c r="M21"/>
    </row>
    <row r="22" spans="13:13" x14ac:dyDescent="0.2">
      <c r="M22"/>
    </row>
    <row r="23" spans="13:13" x14ac:dyDescent="0.2">
      <c r="M23"/>
    </row>
    <row r="24" spans="13:13" x14ac:dyDescent="0.2">
      <c r="M24"/>
    </row>
    <row r="25" spans="13:13" x14ac:dyDescent="0.2">
      <c r="M25"/>
    </row>
    <row r="26" spans="13:13" x14ac:dyDescent="0.2">
      <c r="M26"/>
    </row>
    <row r="27" spans="13:13" x14ac:dyDescent="0.2">
      <c r="M27"/>
    </row>
    <row r="28" spans="13:13" x14ac:dyDescent="0.2">
      <c r="M28"/>
    </row>
    <row r="29" spans="13:13" x14ac:dyDescent="0.2">
      <c r="M29"/>
    </row>
    <row r="30" spans="13:13" x14ac:dyDescent="0.2">
      <c r="M30"/>
    </row>
    <row r="31" spans="13:13" x14ac:dyDescent="0.2">
      <c r="M31"/>
    </row>
    <row r="32" spans="13:13" x14ac:dyDescent="0.2">
      <c r="M32"/>
    </row>
    <row r="33" spans="13:13" x14ac:dyDescent="0.2">
      <c r="M33"/>
    </row>
    <row r="34" spans="13:13" x14ac:dyDescent="0.2">
      <c r="M34"/>
    </row>
    <row r="35" spans="13:13" x14ac:dyDescent="0.2">
      <c r="M35"/>
    </row>
    <row r="36" spans="13:13" x14ac:dyDescent="0.2">
      <c r="M36"/>
    </row>
    <row r="37" spans="13:13" x14ac:dyDescent="0.2">
      <c r="M37"/>
    </row>
    <row r="38" spans="13:13" x14ac:dyDescent="0.2">
      <c r="M38"/>
    </row>
    <row r="39" spans="13:13" x14ac:dyDescent="0.2">
      <c r="M39"/>
    </row>
    <row r="40" spans="13:13" x14ac:dyDescent="0.2">
      <c r="M40"/>
    </row>
    <row r="41" spans="13:13" x14ac:dyDescent="0.2">
      <c r="M41"/>
    </row>
    <row r="42" spans="13:13" x14ac:dyDescent="0.2">
      <c r="M42"/>
    </row>
    <row r="43" spans="13:13" x14ac:dyDescent="0.2">
      <c r="M43"/>
    </row>
    <row r="44" spans="13:13" x14ac:dyDescent="0.2">
      <c r="M44"/>
    </row>
    <row r="45" spans="13:13" x14ac:dyDescent="0.2">
      <c r="M45"/>
    </row>
    <row r="46" spans="13:13" x14ac:dyDescent="0.2">
      <c r="M46"/>
    </row>
    <row r="47" spans="13:13" x14ac:dyDescent="0.2">
      <c r="M47"/>
    </row>
    <row r="48" spans="13:13" x14ac:dyDescent="0.2">
      <c r="M48"/>
    </row>
    <row r="49" spans="13:13" x14ac:dyDescent="0.2">
      <c r="M49"/>
    </row>
    <row r="50" spans="13:13" x14ac:dyDescent="0.2">
      <c r="M50"/>
    </row>
    <row r="51" spans="13:13" x14ac:dyDescent="0.2">
      <c r="M51"/>
    </row>
    <row r="52" spans="13:13" x14ac:dyDescent="0.2">
      <c r="M52"/>
    </row>
    <row r="53" spans="13:13" x14ac:dyDescent="0.2">
      <c r="M53"/>
    </row>
    <row r="54" spans="13:13" x14ac:dyDescent="0.2">
      <c r="M54"/>
    </row>
    <row r="55" spans="13:13" x14ac:dyDescent="0.2">
      <c r="M55"/>
    </row>
    <row r="56" spans="13:13" x14ac:dyDescent="0.2">
      <c r="M56"/>
    </row>
    <row r="57" spans="13:13" x14ac:dyDescent="0.2">
      <c r="M57"/>
    </row>
    <row r="58" spans="13:13" x14ac:dyDescent="0.2">
      <c r="M58"/>
    </row>
    <row r="59" spans="13:13" x14ac:dyDescent="0.2">
      <c r="M59"/>
    </row>
    <row r="60" spans="13:13" x14ac:dyDescent="0.2">
      <c r="M60"/>
    </row>
    <row r="61" spans="13:13" x14ac:dyDescent="0.2">
      <c r="M61"/>
    </row>
    <row r="62" spans="13:13" x14ac:dyDescent="0.2">
      <c r="M62"/>
    </row>
    <row r="63" spans="13:13" x14ac:dyDescent="0.2">
      <c r="M63"/>
    </row>
    <row r="64" spans="13:13" x14ac:dyDescent="0.2">
      <c r="M64"/>
    </row>
    <row r="65" spans="13:13" x14ac:dyDescent="0.2">
      <c r="M65"/>
    </row>
    <row r="66" spans="13:13" x14ac:dyDescent="0.2">
      <c r="M66"/>
    </row>
    <row r="67" spans="13:13" x14ac:dyDescent="0.2">
      <c r="M67"/>
    </row>
    <row r="68" spans="13:13" x14ac:dyDescent="0.2">
      <c r="M68"/>
    </row>
    <row r="69" spans="13:13" x14ac:dyDescent="0.2">
      <c r="M69"/>
    </row>
    <row r="70" spans="13:13" x14ac:dyDescent="0.2">
      <c r="M70"/>
    </row>
    <row r="71" spans="13:13" x14ac:dyDescent="0.2">
      <c r="M71"/>
    </row>
    <row r="72" spans="13:13" x14ac:dyDescent="0.2">
      <c r="M72"/>
    </row>
    <row r="73" spans="13:13" x14ac:dyDescent="0.2">
      <c r="M73"/>
    </row>
    <row r="74" spans="13:13" x14ac:dyDescent="0.2">
      <c r="M74"/>
    </row>
    <row r="75" spans="13:13" x14ac:dyDescent="0.2">
      <c r="M75"/>
    </row>
    <row r="76" spans="13:13" x14ac:dyDescent="0.2">
      <c r="M76"/>
    </row>
    <row r="77" spans="13:13" x14ac:dyDescent="0.2">
      <c r="M77"/>
    </row>
    <row r="78" spans="13:13" x14ac:dyDescent="0.2">
      <c r="M78"/>
    </row>
    <row r="79" spans="13:13" x14ac:dyDescent="0.2">
      <c r="M79"/>
    </row>
    <row r="80" spans="13:13" x14ac:dyDescent="0.2">
      <c r="M80"/>
    </row>
    <row r="81" spans="13:13" x14ac:dyDescent="0.2">
      <c r="M81"/>
    </row>
    <row r="82" spans="13:13" x14ac:dyDescent="0.2">
      <c r="M82"/>
    </row>
    <row r="83" spans="13:13" x14ac:dyDescent="0.2">
      <c r="M83"/>
    </row>
    <row r="84" spans="13:13" x14ac:dyDescent="0.2">
      <c r="M84"/>
    </row>
    <row r="85" spans="13:13" x14ac:dyDescent="0.2">
      <c r="M85"/>
    </row>
    <row r="86" spans="13:13" x14ac:dyDescent="0.2">
      <c r="M86"/>
    </row>
    <row r="87" spans="13:13" x14ac:dyDescent="0.2">
      <c r="M87"/>
    </row>
    <row r="88" spans="13:13" x14ac:dyDescent="0.2">
      <c r="M88"/>
    </row>
    <row r="89" spans="13:13" x14ac:dyDescent="0.2">
      <c r="M89"/>
    </row>
    <row r="90" spans="13:13" x14ac:dyDescent="0.2">
      <c r="M90"/>
    </row>
    <row r="91" spans="13:13" x14ac:dyDescent="0.2">
      <c r="M91"/>
    </row>
  </sheetData>
  <mergeCells count="1">
    <mergeCell ref="G1:M1"/>
  </mergeCells>
  <conditionalFormatting sqref="A4:E4 A8:E91 A6:A7 C6:C7 A5:C5 D5:E7">
    <cfRule type="containsBlanks" dxfId="17" priority="8">
      <formula>LEN(TRIM(A4))=0</formula>
    </cfRule>
  </conditionalFormatting>
  <conditionalFormatting sqref="D3">
    <cfRule type="containsBlanks" dxfId="16" priority="1">
      <formula>LEN(TRIM(D3))=0</formula>
    </cfRule>
  </conditionalFormatting>
  <conditionalFormatting sqref="F8:H91 J8:M91">
    <cfRule type="containsBlanks" dxfId="15" priority="7">
      <formula>LEN(TRIM(F8))=0</formula>
    </cfRule>
  </conditionalFormatting>
  <conditionalFormatting sqref="I4:I91">
    <cfRule type="containsBlanks" dxfId="14" priority="2">
      <formula>LEN(TRIM(I4))=0</formula>
    </cfRule>
  </conditionalFormatting>
  <conditionalFormatting sqref="L3:M91">
    <cfRule type="containsBlanks" dxfId="13" priority="3">
      <formula>LEN(TRIM(L3))=0</formula>
    </cfRule>
  </conditionalFormatting>
  <dataValidations count="2">
    <dataValidation type="decimal" allowBlank="1" showInputMessage="1" showErrorMessage="1" sqref="C3:C91 E3 E5:E91" xr:uid="{1C4500E6-5E36-4867-BBC6-5DE2CB17ADAB}">
      <formula1>0</formula1>
      <formula2>1</formula2>
    </dataValidation>
    <dataValidation type="list" allowBlank="1" showInputMessage="1" showErrorMessage="1" sqref="D3:D91" xr:uid="{875856E7-519B-9747-BF03-DE22A48E1629}">
      <formula1>"AirChanges/Hour,Flow/ExteriorArea"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F4A1CA6C-F65E-4392-892D-B54B1126260F}">
          <x14:formula1>
            <xm:f>Constructions!$I:$I</xm:f>
          </x14:formula1>
          <xm:sqref>B3 B5:B91</xm:sqref>
        </x14:dataValidation>
        <x14:dataValidation type="list" allowBlank="1" showInputMessage="1" showErrorMessage="1" xr:uid="{9CC2B3B4-07E9-E346-95AF-4DA54248B4A2}">
          <x14:formula1>
            <xm:f>Constructions!$B$2:$B$16</xm:f>
          </x14:formula1>
          <xm:sqref>H3:H91</xm:sqref>
        </x14:dataValidation>
        <x14:dataValidation type="list" allowBlank="1" showInputMessage="1" showErrorMessage="1" xr:uid="{A6806D6D-736C-BB49-97AE-A92C5DDF82FD}">
          <x14:formula1>
            <xm:f>Constructions!$A$2:$A$14</xm:f>
          </x14:formula1>
          <xm:sqref>G3:G91</xm:sqref>
        </x14:dataValidation>
        <x14:dataValidation type="list" allowBlank="1" showInputMessage="1" showErrorMessage="1" xr:uid="{D750347B-97E6-498F-B9F4-0F21FAE21836}">
          <x14:formula1>
            <xm:f>Window_choices!$A$3:$A$1048576</xm:f>
          </x14:formula1>
          <xm:sqref>B4</xm:sqref>
        </x14:dataValidation>
        <x14:dataValidation type="list" allowBlank="1" showInputMessage="1" showErrorMessage="1" xr:uid="{72E15487-00B4-504F-B754-2862038D7C91}">
          <x14:formula1>
            <xm:f>Constructions!$F$2:$F$34</xm:f>
          </x14:formula1>
          <xm:sqref>J3:J91</xm:sqref>
        </x14:dataValidation>
        <x14:dataValidation type="list" allowBlank="1" showInputMessage="1" showErrorMessage="1" xr:uid="{C0DA62C6-72A3-AD49-BE73-5DD10E59FC7B}">
          <x14:formula1>
            <xm:f>Constructions!$D$2:$D$24</xm:f>
          </x14:formula1>
          <xm:sqref>K3:K91</xm:sqref>
        </x14:dataValidation>
        <x14:dataValidation type="list" allowBlank="1" showInputMessage="1" showErrorMessage="1" xr:uid="{C62FF3CE-E41C-5E42-A20D-21BB49945984}">
          <x14:formula1>
            <xm:f>Constructions!$E$2:$E$34</xm:f>
          </x14:formula1>
          <xm:sqref>L3:L91</xm:sqref>
        </x14:dataValidation>
        <x14:dataValidation type="list" allowBlank="1" showInputMessage="1" showErrorMessage="1" xr:uid="{7E2AFF41-8BDD-164C-B23A-A5D8B2C84E96}">
          <x14:formula1>
            <xm:f>Constructions!$G$2:$G$35</xm:f>
          </x14:formula1>
          <xm:sqref>M3:M91</xm:sqref>
        </x14:dataValidation>
        <x14:dataValidation type="list" allowBlank="1" showInputMessage="1" showErrorMessage="1" xr:uid="{2B68B1FE-9D62-7046-AB90-397FFAA9F2A3}">
          <x14:formula1>
            <xm:f>Constructions!$H$2:$H$22</xm:f>
          </x14:formula1>
          <xm:sqref>F3:F91</xm:sqref>
        </x14:dataValidation>
        <x14:dataValidation type="list" allowBlank="1" showInputMessage="1" showErrorMessage="1" xr:uid="{C7BDBFB2-7177-B149-B1B5-39F5A3392062}">
          <x14:formula1>
            <xm:f>Constructions!$C$2:$C$25</xm:f>
          </x14:formula1>
          <xm:sqref>I3:I91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F7" sqref="F7"/>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703</v>
      </c>
      <c r="B1" s="79" t="s">
        <v>704</v>
      </c>
      <c r="C1" s="79" t="s">
        <v>705</v>
      </c>
    </row>
    <row r="2" spans="1:3" ht="17" x14ac:dyDescent="0.2">
      <c r="A2" s="50" t="s">
        <v>702</v>
      </c>
      <c r="B2" s="50" t="s">
        <v>701</v>
      </c>
      <c r="C2" s="89" t="s">
        <v>274</v>
      </c>
    </row>
    <row r="3" spans="1:3" x14ac:dyDescent="0.2">
      <c r="A3" s="95" t="s">
        <v>706</v>
      </c>
      <c r="B3" s="95" t="s">
        <v>674</v>
      </c>
      <c r="C3" s="96">
        <v>1</v>
      </c>
    </row>
    <row r="4" spans="1:3" x14ac:dyDescent="0.2">
      <c r="A4" s="95" t="s">
        <v>706</v>
      </c>
      <c r="B4" s="95" t="s">
        <v>677</v>
      </c>
      <c r="C4" s="96">
        <v>1</v>
      </c>
    </row>
    <row r="5" spans="1:3" x14ac:dyDescent="0.2">
      <c r="A5" s="95" t="s">
        <v>706</v>
      </c>
      <c r="B5" s="95" t="s">
        <v>680</v>
      </c>
      <c r="C5" s="96">
        <v>1</v>
      </c>
    </row>
    <row r="6" spans="1:3" x14ac:dyDescent="0.2">
      <c r="A6" s="95" t="s">
        <v>706</v>
      </c>
      <c r="B6" s="95" t="s">
        <v>678</v>
      </c>
      <c r="C6" s="96">
        <v>1</v>
      </c>
    </row>
    <row r="7" spans="1:3" x14ac:dyDescent="0.2">
      <c r="A7" s="95" t="s">
        <v>706</v>
      </c>
      <c r="B7" s="95" t="s">
        <v>679</v>
      </c>
      <c r="C7" s="96">
        <v>1</v>
      </c>
    </row>
  </sheetData>
  <conditionalFormatting sqref="B4">
    <cfRule type="containsBlanks" dxfId="12"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P1" workbookViewId="0">
      <selection activeCell="Y26" sqref="Y2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635</v>
      </c>
      <c r="B1" s="79" t="s">
        <v>636</v>
      </c>
      <c r="C1" s="123" t="s">
        <v>637</v>
      </c>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ht="17" x14ac:dyDescent="0.2">
      <c r="A2" s="50" t="s">
        <v>607</v>
      </c>
      <c r="B2" s="51" t="s">
        <v>274</v>
      </c>
      <c r="C2" s="51" t="s">
        <v>606</v>
      </c>
      <c r="D2" s="51" t="s">
        <v>582</v>
      </c>
      <c r="E2" s="51" t="s">
        <v>583</v>
      </c>
      <c r="F2" s="51" t="s">
        <v>584</v>
      </c>
      <c r="G2" s="51" t="s">
        <v>585</v>
      </c>
      <c r="H2" s="51" t="s">
        <v>586</v>
      </c>
      <c r="I2" s="51" t="s">
        <v>587</v>
      </c>
      <c r="J2" s="51" t="s">
        <v>588</v>
      </c>
      <c r="K2" s="51" t="s">
        <v>589</v>
      </c>
      <c r="L2" s="51" t="s">
        <v>590</v>
      </c>
      <c r="M2" s="51" t="s">
        <v>591</v>
      </c>
      <c r="N2" s="51" t="s">
        <v>592</v>
      </c>
      <c r="O2" s="51" t="s">
        <v>593</v>
      </c>
      <c r="P2" s="51" t="s">
        <v>594</v>
      </c>
      <c r="Q2" s="51" t="s">
        <v>595</v>
      </c>
      <c r="R2" s="51" t="s">
        <v>596</v>
      </c>
      <c r="S2" s="51" t="s">
        <v>597</v>
      </c>
      <c r="T2" s="51" t="s">
        <v>598</v>
      </c>
      <c r="U2" s="51" t="s">
        <v>599</v>
      </c>
      <c r="V2" s="51" t="s">
        <v>600</v>
      </c>
      <c r="W2" s="51" t="s">
        <v>601</v>
      </c>
      <c r="X2" s="51" t="s">
        <v>602</v>
      </c>
      <c r="Y2" s="51" t="s">
        <v>603</v>
      </c>
      <c r="Z2" s="51" t="s">
        <v>604</v>
      </c>
      <c r="AA2" s="51" t="s">
        <v>605</v>
      </c>
    </row>
    <row r="3" spans="1:27" x14ac:dyDescent="0.2">
      <c r="A3" t="s">
        <v>617</v>
      </c>
      <c r="B3" t="s">
        <v>581</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632</v>
      </c>
      <c r="B4" t="s">
        <v>581</v>
      </c>
      <c r="C4">
        <f ca="1">RANDBETWEEN(0,100)/100</f>
        <v>0.98</v>
      </c>
      <c r="D4">
        <f t="shared" ref="D4:AA4" ca="1" si="0">RANDBETWEEN(0,100)/100</f>
        <v>0.64</v>
      </c>
      <c r="E4">
        <f t="shared" ca="1" si="0"/>
        <v>0.9</v>
      </c>
      <c r="F4">
        <f t="shared" ca="1" si="0"/>
        <v>0.22</v>
      </c>
      <c r="G4">
        <f t="shared" ca="1" si="0"/>
        <v>0.75</v>
      </c>
      <c r="H4">
        <f t="shared" ca="1" si="0"/>
        <v>0.21</v>
      </c>
      <c r="I4">
        <f t="shared" ca="1" si="0"/>
        <v>0.71</v>
      </c>
      <c r="J4">
        <f t="shared" ca="1" si="0"/>
        <v>0.99</v>
      </c>
      <c r="K4">
        <f t="shared" ca="1" si="0"/>
        <v>0.81</v>
      </c>
      <c r="L4">
        <f t="shared" ca="1" si="0"/>
        <v>0.89</v>
      </c>
      <c r="M4">
        <f t="shared" ca="1" si="0"/>
        <v>0.5</v>
      </c>
      <c r="N4">
        <f t="shared" ca="1" si="0"/>
        <v>0.4</v>
      </c>
      <c r="O4">
        <f t="shared" ca="1" si="0"/>
        <v>0.09</v>
      </c>
      <c r="P4">
        <f t="shared" ca="1" si="0"/>
        <v>0.82</v>
      </c>
      <c r="Q4">
        <f t="shared" ca="1" si="0"/>
        <v>0.55000000000000004</v>
      </c>
      <c r="R4">
        <f t="shared" ca="1" si="0"/>
        <v>0.28999999999999998</v>
      </c>
      <c r="S4">
        <f ca="1">RANDBETWEEN(0,100)/100</f>
        <v>0.68</v>
      </c>
      <c r="T4">
        <f t="shared" ca="1" si="0"/>
        <v>0.32</v>
      </c>
      <c r="U4">
        <f t="shared" ca="1" si="0"/>
        <v>0.34</v>
      </c>
      <c r="V4">
        <f t="shared" ca="1" si="0"/>
        <v>0.71</v>
      </c>
      <c r="W4">
        <f t="shared" ca="1" si="0"/>
        <v>0.04</v>
      </c>
      <c r="X4">
        <f t="shared" ca="1" si="0"/>
        <v>0.72</v>
      </c>
      <c r="Y4">
        <f t="shared" ca="1" si="0"/>
        <v>0.08</v>
      </c>
      <c r="Z4">
        <f t="shared" ca="1" si="0"/>
        <v>0.46</v>
      </c>
      <c r="AA4">
        <f t="shared" ca="1" si="0"/>
        <v>0.59</v>
      </c>
    </row>
    <row r="5" spans="1:27" x14ac:dyDescent="0.2">
      <c r="A5" t="s">
        <v>656</v>
      </c>
      <c r="B5" t="s">
        <v>723</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655</v>
      </c>
      <c r="B6" t="s">
        <v>723</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A7" t="s">
        <v>815</v>
      </c>
      <c r="B7" t="s">
        <v>581</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816</v>
      </c>
      <c r="B8" t="s">
        <v>581</v>
      </c>
    </row>
    <row r="9" spans="1:27" x14ac:dyDescent="0.2">
      <c r="A9" t="s">
        <v>817</v>
      </c>
      <c r="B9" t="s">
        <v>581</v>
      </c>
    </row>
    <row r="10" spans="1:27" x14ac:dyDescent="0.2">
      <c r="A10" t="s">
        <v>818</v>
      </c>
      <c r="B10" t="s">
        <v>581</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819</v>
      </c>
      <c r="B11" t="s">
        <v>581</v>
      </c>
    </row>
    <row r="12" spans="1:27" x14ac:dyDescent="0.2">
      <c r="A12" t="s">
        <v>820</v>
      </c>
      <c r="B12" t="s">
        <v>581</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821</v>
      </c>
      <c r="B13" t="s">
        <v>581</v>
      </c>
    </row>
    <row r="14" spans="1:27" x14ac:dyDescent="0.2">
      <c r="A14" t="s">
        <v>822</v>
      </c>
      <c r="B14" t="s">
        <v>581</v>
      </c>
    </row>
    <row r="15" spans="1:27" x14ac:dyDescent="0.2">
      <c r="A15" t="s">
        <v>832</v>
      </c>
      <c r="B15" t="s">
        <v>581</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833</v>
      </c>
      <c r="B16" t="s">
        <v>581</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837</v>
      </c>
      <c r="B17" t="s">
        <v>581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838</v>
      </c>
      <c r="B18" t="s">
        <v>581</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B19" t="s">
        <v>581</v>
      </c>
    </row>
    <row r="20" spans="1:27" x14ac:dyDescent="0.2">
      <c r="B20" t="s">
        <v>581</v>
      </c>
    </row>
    <row r="21" spans="1:27" x14ac:dyDescent="0.2">
      <c r="B21" t="s">
        <v>581</v>
      </c>
    </row>
    <row r="22" spans="1:27" x14ac:dyDescent="0.2">
      <c r="B22" t="s">
        <v>581</v>
      </c>
    </row>
    <row r="23" spans="1:27" x14ac:dyDescent="0.2">
      <c r="B23" t="s">
        <v>581</v>
      </c>
    </row>
    <row r="24" spans="1:27" x14ac:dyDescent="0.2">
      <c r="B24" t="s">
        <v>581</v>
      </c>
    </row>
    <row r="25" spans="1:27" x14ac:dyDescent="0.2">
      <c r="B25" t="s">
        <v>581</v>
      </c>
    </row>
    <row r="26" spans="1:27" x14ac:dyDescent="0.2">
      <c r="B26" t="s">
        <v>581</v>
      </c>
    </row>
    <row r="27" spans="1:27" x14ac:dyDescent="0.2">
      <c r="B27" t="s">
        <v>581</v>
      </c>
    </row>
    <row r="28" spans="1:27" x14ac:dyDescent="0.2">
      <c r="B28" t="s">
        <v>581</v>
      </c>
    </row>
    <row r="29" spans="1:27" x14ac:dyDescent="0.2">
      <c r="B29" t="s">
        <v>581</v>
      </c>
    </row>
    <row r="30" spans="1:27" x14ac:dyDescent="0.2">
      <c r="B30" t="s">
        <v>581</v>
      </c>
    </row>
    <row r="31" spans="1:27" x14ac:dyDescent="0.2">
      <c r="B31" t="s">
        <v>581</v>
      </c>
    </row>
    <row r="32" spans="1:27" x14ac:dyDescent="0.2">
      <c r="B32" t="s">
        <v>581</v>
      </c>
    </row>
    <row r="33" spans="2:2" x14ac:dyDescent="0.2">
      <c r="B33" t="s">
        <v>581</v>
      </c>
    </row>
    <row r="34" spans="2:2" x14ac:dyDescent="0.2">
      <c r="B34" t="s">
        <v>581</v>
      </c>
    </row>
    <row r="35" spans="2:2" x14ac:dyDescent="0.2">
      <c r="B35" t="s">
        <v>581</v>
      </c>
    </row>
    <row r="36" spans="2:2" x14ac:dyDescent="0.2">
      <c r="B36" t="s">
        <v>581</v>
      </c>
    </row>
  </sheetData>
  <mergeCells count="1">
    <mergeCell ref="C1:AA1"/>
  </mergeCells>
  <phoneticPr fontId="9" type="noConversion"/>
  <conditionalFormatting sqref="A4:A36">
    <cfRule type="containsBlanks" dxfId="11" priority="1">
      <formula>LEN(TRIM(A4))=0</formula>
    </cfRule>
  </conditionalFormatting>
  <conditionalFormatting sqref="B4:AA36">
    <cfRule type="containsBlanks" dxfId="10"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4"/>
  <sheetViews>
    <sheetView workbookViewId="0">
      <selection activeCell="F13" sqref="F13"/>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635</v>
      </c>
      <c r="B1" s="123" t="s">
        <v>638</v>
      </c>
      <c r="C1" s="124"/>
      <c r="D1" s="124"/>
      <c r="E1" s="124"/>
      <c r="F1" s="124"/>
      <c r="G1" s="124"/>
      <c r="H1" s="125"/>
    </row>
    <row r="2" spans="1:8" ht="17" x14ac:dyDescent="0.2">
      <c r="A2" s="50" t="s">
        <v>608</v>
      </c>
      <c r="B2" s="51" t="s">
        <v>609</v>
      </c>
      <c r="C2" s="51" t="s">
        <v>610</v>
      </c>
      <c r="D2" s="51" t="s">
        <v>611</v>
      </c>
      <c r="E2" s="51" t="s">
        <v>612</v>
      </c>
      <c r="F2" s="51" t="s">
        <v>613</v>
      </c>
      <c r="G2" s="51" t="s">
        <v>614</v>
      </c>
      <c r="H2" s="89" t="s">
        <v>615</v>
      </c>
    </row>
    <row r="3" spans="1:8" x14ac:dyDescent="0.2">
      <c r="A3" t="s">
        <v>618</v>
      </c>
      <c r="B3" t="s">
        <v>617</v>
      </c>
      <c r="C3" t="s">
        <v>617</v>
      </c>
      <c r="D3" t="s">
        <v>632</v>
      </c>
      <c r="E3" t="s">
        <v>632</v>
      </c>
      <c r="F3" t="s">
        <v>617</v>
      </c>
      <c r="G3" t="s">
        <v>617</v>
      </c>
      <c r="H3" s="30" t="s">
        <v>617</v>
      </c>
    </row>
    <row r="4" spans="1:8" x14ac:dyDescent="0.2">
      <c r="A4" t="s">
        <v>656</v>
      </c>
      <c r="B4" t="s">
        <v>656</v>
      </c>
      <c r="C4" t="s">
        <v>656</v>
      </c>
      <c r="D4" t="s">
        <v>656</v>
      </c>
      <c r="E4" t="s">
        <v>656</v>
      </c>
      <c r="F4" t="s">
        <v>656</v>
      </c>
      <c r="G4" t="s">
        <v>656</v>
      </c>
      <c r="H4" t="s">
        <v>656</v>
      </c>
    </row>
    <row r="5" spans="1:8" x14ac:dyDescent="0.2">
      <c r="A5" t="s">
        <v>655</v>
      </c>
      <c r="B5" t="s">
        <v>655</v>
      </c>
      <c r="C5" t="s">
        <v>655</v>
      </c>
      <c r="D5" t="s">
        <v>655</v>
      </c>
      <c r="E5" t="s">
        <v>655</v>
      </c>
      <c r="F5" t="s">
        <v>655</v>
      </c>
      <c r="G5" t="s">
        <v>655</v>
      </c>
      <c r="H5" t="s">
        <v>655</v>
      </c>
    </row>
    <row r="6" spans="1:8" x14ac:dyDescent="0.2">
      <c r="A6" t="s">
        <v>823</v>
      </c>
      <c r="B6" t="s">
        <v>818</v>
      </c>
      <c r="C6" t="s">
        <v>818</v>
      </c>
      <c r="D6" t="s">
        <v>818</v>
      </c>
      <c r="E6" t="s">
        <v>818</v>
      </c>
      <c r="F6" t="s">
        <v>818</v>
      </c>
      <c r="G6" t="s">
        <v>818</v>
      </c>
      <c r="H6" t="s">
        <v>818</v>
      </c>
    </row>
    <row r="7" spans="1:8" x14ac:dyDescent="0.2">
      <c r="A7" t="s">
        <v>824</v>
      </c>
    </row>
    <row r="8" spans="1:8" x14ac:dyDescent="0.2">
      <c r="A8" t="s">
        <v>825</v>
      </c>
      <c r="B8" t="s">
        <v>820</v>
      </c>
      <c r="C8" t="s">
        <v>820</v>
      </c>
      <c r="D8" t="s">
        <v>820</v>
      </c>
      <c r="E8" t="s">
        <v>820</v>
      </c>
      <c r="F8" t="s">
        <v>820</v>
      </c>
      <c r="G8" t="s">
        <v>820</v>
      </c>
      <c r="H8" t="s">
        <v>820</v>
      </c>
    </row>
    <row r="9" spans="1:8" x14ac:dyDescent="0.2">
      <c r="A9" t="s">
        <v>826</v>
      </c>
    </row>
    <row r="10" spans="1:8" x14ac:dyDescent="0.2">
      <c r="A10" t="s">
        <v>827</v>
      </c>
      <c r="B10" t="s">
        <v>815</v>
      </c>
      <c r="C10" t="s">
        <v>815</v>
      </c>
      <c r="D10" t="s">
        <v>815</v>
      </c>
      <c r="E10" t="s">
        <v>815</v>
      </c>
      <c r="F10" t="s">
        <v>815</v>
      </c>
      <c r="G10" t="s">
        <v>815</v>
      </c>
      <c r="H10" t="s">
        <v>815</v>
      </c>
    </row>
    <row r="11" spans="1:8" x14ac:dyDescent="0.2">
      <c r="A11" t="s">
        <v>828</v>
      </c>
    </row>
    <row r="12" spans="1:8" x14ac:dyDescent="0.2">
      <c r="A12" t="s">
        <v>834</v>
      </c>
      <c r="B12" t="s">
        <v>833</v>
      </c>
      <c r="C12" t="s">
        <v>833</v>
      </c>
      <c r="D12" t="s">
        <v>833</v>
      </c>
      <c r="E12" t="s">
        <v>833</v>
      </c>
      <c r="F12" t="s">
        <v>833</v>
      </c>
      <c r="G12" t="s">
        <v>832</v>
      </c>
      <c r="H12" s="30" t="s">
        <v>832</v>
      </c>
    </row>
    <row r="13" spans="1:8" x14ac:dyDescent="0.2">
      <c r="A13" t="s">
        <v>839</v>
      </c>
      <c r="B13" t="s">
        <v>838</v>
      </c>
      <c r="C13" t="s">
        <v>838</v>
      </c>
      <c r="D13" t="s">
        <v>838</v>
      </c>
      <c r="E13" t="s">
        <v>838</v>
      </c>
      <c r="F13" t="s">
        <v>838</v>
      </c>
      <c r="G13" t="s">
        <v>838</v>
      </c>
      <c r="H13" t="s">
        <v>838</v>
      </c>
    </row>
    <row r="14" spans="1:8" x14ac:dyDescent="0.2">
      <c r="A14" t="s">
        <v>840</v>
      </c>
      <c r="B14" t="s">
        <v>837</v>
      </c>
      <c r="C14" t="s">
        <v>837</v>
      </c>
      <c r="D14" t="s">
        <v>837</v>
      </c>
      <c r="E14" t="s">
        <v>837</v>
      </c>
      <c r="F14" t="s">
        <v>837</v>
      </c>
      <c r="G14" t="s">
        <v>837</v>
      </c>
      <c r="H14" t="s">
        <v>837</v>
      </c>
    </row>
  </sheetData>
  <mergeCells count="1">
    <mergeCell ref="B1:H1"/>
  </mergeCells>
  <conditionalFormatting sqref="A3:A43">
    <cfRule type="containsBlanks" dxfId="9" priority="9">
      <formula>LEN(TRIM(A3))=0</formula>
    </cfRule>
  </conditionalFormatting>
  <conditionalFormatting sqref="B3:H3 B7:H7 B9:H9 B11:H43">
    <cfRule type="containsBlanks" dxfId="8" priority="8">
      <formula>LEN(TRIM(B3))=0</formula>
    </cfRule>
  </conditionalFormatting>
  <conditionalFormatting sqref="B4:H6">
    <cfRule type="containsBlanks" dxfId="7" priority="1">
      <formula>LEN(TRIM(B4))=0</formula>
    </cfRule>
  </conditionalFormatting>
  <conditionalFormatting sqref="B8:H8">
    <cfRule type="containsBlanks" dxfId="6" priority="2">
      <formula>LEN(TRIM(B8))=0</formula>
    </cfRule>
  </conditionalFormatting>
  <conditionalFormatting sqref="B10:H10">
    <cfRule type="containsBlanks" dxfId="5" priority="5">
      <formula>LEN(TRIM(B10))=0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1"/>
  <sheetViews>
    <sheetView topLeftCell="A22" workbookViewId="0">
      <selection activeCell="E18" sqref="E18"/>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635</v>
      </c>
      <c r="B1" s="87" t="s">
        <v>639</v>
      </c>
      <c r="C1" s="130" t="s">
        <v>638</v>
      </c>
      <c r="D1" s="131"/>
      <c r="E1" s="131"/>
      <c r="F1" s="131"/>
      <c r="G1" s="131"/>
      <c r="H1" s="131"/>
      <c r="I1" s="131"/>
      <c r="J1" s="131"/>
      <c r="K1" s="131"/>
      <c r="L1" s="131"/>
      <c r="M1" s="131"/>
      <c r="N1" s="132"/>
    </row>
    <row r="2" spans="1:14" ht="17" x14ac:dyDescent="0.2">
      <c r="A2" s="50" t="s">
        <v>616</v>
      </c>
      <c r="B2" s="51" t="s">
        <v>580</v>
      </c>
      <c r="C2" s="51" t="s">
        <v>619</v>
      </c>
      <c r="D2" s="51" t="s">
        <v>620</v>
      </c>
      <c r="E2" s="51" t="s">
        <v>621</v>
      </c>
      <c r="F2" s="51" t="s">
        <v>622</v>
      </c>
      <c r="G2" s="51" t="s">
        <v>623</v>
      </c>
      <c r="H2" s="51" t="s">
        <v>624</v>
      </c>
      <c r="I2" s="51" t="s">
        <v>625</v>
      </c>
      <c r="J2" s="51" t="s">
        <v>626</v>
      </c>
      <c r="K2" s="51" t="s">
        <v>627</v>
      </c>
      <c r="L2" s="51" t="s">
        <v>628</v>
      </c>
      <c r="M2" s="51" t="s">
        <v>629</v>
      </c>
      <c r="N2" s="89" t="s">
        <v>630</v>
      </c>
    </row>
    <row r="3" spans="1:14" x14ac:dyDescent="0.2">
      <c r="A3" t="s">
        <v>829</v>
      </c>
      <c r="B3" t="s">
        <v>640</v>
      </c>
      <c r="C3" t="s">
        <v>827</v>
      </c>
      <c r="D3" t="s">
        <v>827</v>
      </c>
      <c r="E3" t="s">
        <v>827</v>
      </c>
      <c r="F3" t="s">
        <v>827</v>
      </c>
      <c r="G3" t="s">
        <v>827</v>
      </c>
      <c r="H3" t="s">
        <v>827</v>
      </c>
      <c r="I3" t="s">
        <v>827</v>
      </c>
      <c r="J3" t="s">
        <v>827</v>
      </c>
      <c r="K3" t="s">
        <v>827</v>
      </c>
      <c r="L3" t="s">
        <v>827</v>
      </c>
      <c r="M3" t="s">
        <v>827</v>
      </c>
      <c r="N3" t="s">
        <v>827</v>
      </c>
    </row>
    <row r="4" spans="1:14" x14ac:dyDescent="0.2">
      <c r="A4" t="s">
        <v>830</v>
      </c>
      <c r="B4" t="s">
        <v>657</v>
      </c>
      <c r="C4" t="s">
        <v>823</v>
      </c>
      <c r="D4" t="s">
        <v>823</v>
      </c>
      <c r="E4" t="s">
        <v>823</v>
      </c>
      <c r="F4" t="s">
        <v>823</v>
      </c>
      <c r="G4" t="s">
        <v>823</v>
      </c>
      <c r="H4" t="s">
        <v>823</v>
      </c>
      <c r="I4" t="s">
        <v>823</v>
      </c>
      <c r="J4" t="s">
        <v>823</v>
      </c>
      <c r="K4" t="s">
        <v>823</v>
      </c>
      <c r="L4" t="s">
        <v>823</v>
      </c>
      <c r="M4" t="s">
        <v>823</v>
      </c>
      <c r="N4" t="s">
        <v>823</v>
      </c>
    </row>
    <row r="5" spans="1:14" x14ac:dyDescent="0.2">
      <c r="A5" t="s">
        <v>831</v>
      </c>
      <c r="B5" t="s">
        <v>658</v>
      </c>
      <c r="C5" t="s">
        <v>825</v>
      </c>
      <c r="D5" t="s">
        <v>825</v>
      </c>
      <c r="E5" t="s">
        <v>825</v>
      </c>
      <c r="F5" t="s">
        <v>825</v>
      </c>
      <c r="G5" t="s">
        <v>825</v>
      </c>
      <c r="H5" t="s">
        <v>825</v>
      </c>
      <c r="I5" t="s">
        <v>825</v>
      </c>
      <c r="J5" t="s">
        <v>825</v>
      </c>
      <c r="K5" t="s">
        <v>825</v>
      </c>
      <c r="L5" t="s">
        <v>825</v>
      </c>
      <c r="M5" t="s">
        <v>825</v>
      </c>
      <c r="N5" t="s">
        <v>825</v>
      </c>
    </row>
    <row r="6" spans="1:14" x14ac:dyDescent="0.2">
      <c r="A6" t="s">
        <v>835</v>
      </c>
      <c r="B6" t="s">
        <v>813</v>
      </c>
      <c r="C6" t="s">
        <v>834</v>
      </c>
      <c r="D6" t="s">
        <v>834</v>
      </c>
      <c r="E6" t="s">
        <v>834</v>
      </c>
      <c r="F6" t="s">
        <v>834</v>
      </c>
      <c r="G6" t="s">
        <v>834</v>
      </c>
      <c r="H6" t="s">
        <v>834</v>
      </c>
      <c r="I6" t="s">
        <v>834</v>
      </c>
      <c r="J6" t="s">
        <v>834</v>
      </c>
      <c r="K6" t="s">
        <v>834</v>
      </c>
      <c r="L6" t="s">
        <v>834</v>
      </c>
      <c r="M6" t="s">
        <v>834</v>
      </c>
      <c r="N6" t="s">
        <v>834</v>
      </c>
    </row>
    <row r="7" spans="1:14" x14ac:dyDescent="0.2">
      <c r="A7" t="s">
        <v>836</v>
      </c>
      <c r="B7" t="s">
        <v>455</v>
      </c>
      <c r="C7" t="s">
        <v>840</v>
      </c>
      <c r="D7" t="s">
        <v>840</v>
      </c>
      <c r="E7" t="s">
        <v>840</v>
      </c>
      <c r="F7" t="s">
        <v>840</v>
      </c>
      <c r="G7" t="s">
        <v>839</v>
      </c>
      <c r="H7" t="s">
        <v>839</v>
      </c>
      <c r="I7" t="s">
        <v>839</v>
      </c>
      <c r="J7" t="s">
        <v>839</v>
      </c>
      <c r="K7" t="s">
        <v>839</v>
      </c>
      <c r="L7" t="s">
        <v>839</v>
      </c>
      <c r="M7" t="s">
        <v>840</v>
      </c>
      <c r="N7" t="s">
        <v>840</v>
      </c>
    </row>
    <row r="8" spans="1:14" x14ac:dyDescent="0.2">
      <c r="A8" t="s">
        <v>683</v>
      </c>
      <c r="B8" t="s">
        <v>657</v>
      </c>
      <c r="C8" t="s">
        <v>618</v>
      </c>
      <c r="D8" t="s">
        <v>618</v>
      </c>
      <c r="E8" t="s">
        <v>618</v>
      </c>
      <c r="F8" t="s">
        <v>618</v>
      </c>
      <c r="G8" t="s">
        <v>618</v>
      </c>
      <c r="H8" t="s">
        <v>618</v>
      </c>
      <c r="I8" t="s">
        <v>618</v>
      </c>
      <c r="J8" t="s">
        <v>618</v>
      </c>
      <c r="K8" t="s">
        <v>618</v>
      </c>
      <c r="L8" t="s">
        <v>618</v>
      </c>
      <c r="M8" t="s">
        <v>618</v>
      </c>
      <c r="N8" t="s">
        <v>618</v>
      </c>
    </row>
    <row r="9" spans="1:14" x14ac:dyDescent="0.2">
      <c r="A9" s="77" t="s">
        <v>684</v>
      </c>
      <c r="B9" t="s">
        <v>657</v>
      </c>
      <c r="C9" t="s">
        <v>618</v>
      </c>
      <c r="D9" t="s">
        <v>618</v>
      </c>
      <c r="E9" t="s">
        <v>618</v>
      </c>
      <c r="F9" t="s">
        <v>618</v>
      </c>
      <c r="G9" t="s">
        <v>618</v>
      </c>
      <c r="H9" t="s">
        <v>618</v>
      </c>
      <c r="I9" t="s">
        <v>618</v>
      </c>
      <c r="J9" t="s">
        <v>618</v>
      </c>
      <c r="K9" t="s">
        <v>618</v>
      </c>
      <c r="L9" t="s">
        <v>618</v>
      </c>
      <c r="M9" t="s">
        <v>618</v>
      </c>
      <c r="N9" t="s">
        <v>618</v>
      </c>
    </row>
    <row r="10" spans="1:14" x14ac:dyDescent="0.2">
      <c r="A10" s="77" t="s">
        <v>685</v>
      </c>
      <c r="B10" t="s">
        <v>657</v>
      </c>
      <c r="C10" t="s">
        <v>618</v>
      </c>
      <c r="D10" t="s">
        <v>618</v>
      </c>
      <c r="E10" t="s">
        <v>618</v>
      </c>
      <c r="F10" t="s">
        <v>618</v>
      </c>
      <c r="G10" t="s">
        <v>618</v>
      </c>
      <c r="H10" t="s">
        <v>618</v>
      </c>
      <c r="I10" t="s">
        <v>618</v>
      </c>
      <c r="J10" t="s">
        <v>618</v>
      </c>
      <c r="K10" t="s">
        <v>618</v>
      </c>
      <c r="L10" t="s">
        <v>618</v>
      </c>
      <c r="M10" t="s">
        <v>618</v>
      </c>
      <c r="N10" t="s">
        <v>618</v>
      </c>
    </row>
    <row r="11" spans="1:14" x14ac:dyDescent="0.2">
      <c r="A11" t="s">
        <v>686</v>
      </c>
      <c r="B11" t="s">
        <v>640</v>
      </c>
      <c r="C11" t="s">
        <v>618</v>
      </c>
      <c r="D11" t="s">
        <v>618</v>
      </c>
      <c r="E11" t="s">
        <v>618</v>
      </c>
      <c r="F11" t="s">
        <v>618</v>
      </c>
      <c r="G11" t="s">
        <v>618</v>
      </c>
      <c r="H11" t="s">
        <v>618</v>
      </c>
      <c r="I11" t="s">
        <v>618</v>
      </c>
      <c r="J11" t="s">
        <v>618</v>
      </c>
      <c r="K11" t="s">
        <v>618</v>
      </c>
      <c r="L11" t="s">
        <v>618</v>
      </c>
      <c r="M11" t="s">
        <v>618</v>
      </c>
      <c r="N11" t="s">
        <v>618</v>
      </c>
    </row>
    <row r="12" spans="1:14" x14ac:dyDescent="0.2">
      <c r="A12" s="77" t="s">
        <v>687</v>
      </c>
      <c r="B12" t="s">
        <v>640</v>
      </c>
      <c r="C12" t="s">
        <v>618</v>
      </c>
      <c r="D12" t="s">
        <v>618</v>
      </c>
      <c r="E12" t="s">
        <v>618</v>
      </c>
      <c r="F12" t="s">
        <v>618</v>
      </c>
      <c r="G12" t="s">
        <v>618</v>
      </c>
      <c r="H12" t="s">
        <v>618</v>
      </c>
      <c r="I12" t="s">
        <v>618</v>
      </c>
      <c r="J12" t="s">
        <v>618</v>
      </c>
      <c r="K12" t="s">
        <v>618</v>
      </c>
      <c r="L12" t="s">
        <v>618</v>
      </c>
      <c r="M12" t="s">
        <v>618</v>
      </c>
      <c r="N12" t="s">
        <v>618</v>
      </c>
    </row>
    <row r="13" spans="1:14" x14ac:dyDescent="0.2">
      <c r="A13" s="77" t="s">
        <v>688</v>
      </c>
      <c r="B13" t="s">
        <v>640</v>
      </c>
    </row>
    <row r="14" spans="1:14" x14ac:dyDescent="0.2">
      <c r="A14" s="11" t="s">
        <v>689</v>
      </c>
      <c r="B14" t="s">
        <v>658</v>
      </c>
    </row>
    <row r="15" spans="1:14" x14ac:dyDescent="0.2">
      <c r="A15" s="91" t="s">
        <v>690</v>
      </c>
      <c r="B15" t="s">
        <v>658</v>
      </c>
    </row>
    <row r="16" spans="1:14" x14ac:dyDescent="0.2">
      <c r="A16" s="91" t="s">
        <v>691</v>
      </c>
      <c r="B16" t="s">
        <v>658</v>
      </c>
    </row>
    <row r="17" spans="1:2" x14ac:dyDescent="0.2">
      <c r="A17" s="76" t="s">
        <v>469</v>
      </c>
      <c r="B17" t="s">
        <v>640</v>
      </c>
    </row>
    <row r="18" spans="1:2" x14ac:dyDescent="0.2">
      <c r="A18" s="76" t="s">
        <v>470</v>
      </c>
      <c r="B18" t="s">
        <v>640</v>
      </c>
    </row>
    <row r="19" spans="1:2" x14ac:dyDescent="0.2">
      <c r="A19" s="76" t="s">
        <v>471</v>
      </c>
      <c r="B19" t="s">
        <v>640</v>
      </c>
    </row>
    <row r="20" spans="1:2" x14ac:dyDescent="0.2">
      <c r="A20" s="76" t="s">
        <v>472</v>
      </c>
      <c r="B20" t="s">
        <v>640</v>
      </c>
    </row>
    <row r="21" spans="1:2" x14ac:dyDescent="0.2">
      <c r="A21" s="76" t="s">
        <v>473</v>
      </c>
      <c r="B21" t="s">
        <v>640</v>
      </c>
    </row>
    <row r="22" spans="1:2" x14ac:dyDescent="0.2">
      <c r="A22" s="76" t="s">
        <v>474</v>
      </c>
      <c r="B22" t="s">
        <v>640</v>
      </c>
    </row>
    <row r="23" spans="1:2" x14ac:dyDescent="0.2">
      <c r="A23" s="76" t="s">
        <v>475</v>
      </c>
      <c r="B23" t="s">
        <v>640</v>
      </c>
    </row>
    <row r="24" spans="1:2" x14ac:dyDescent="0.2">
      <c r="A24" s="76" t="s">
        <v>476</v>
      </c>
      <c r="B24" t="s">
        <v>640</v>
      </c>
    </row>
    <row r="25" spans="1:2" x14ac:dyDescent="0.2">
      <c r="A25" s="76" t="s">
        <v>477</v>
      </c>
      <c r="B25" t="s">
        <v>640</v>
      </c>
    </row>
    <row r="26" spans="1:2" x14ac:dyDescent="0.2">
      <c r="A26" s="76" t="s">
        <v>478</v>
      </c>
      <c r="B26" t="s">
        <v>640</v>
      </c>
    </row>
    <row r="27" spans="1:2" x14ac:dyDescent="0.2">
      <c r="A27" s="76" t="s">
        <v>469</v>
      </c>
      <c r="B27" t="s">
        <v>657</v>
      </c>
    </row>
    <row r="28" spans="1:2" x14ac:dyDescent="0.2">
      <c r="A28" s="76" t="s">
        <v>470</v>
      </c>
      <c r="B28" t="s">
        <v>657</v>
      </c>
    </row>
    <row r="29" spans="1:2" x14ac:dyDescent="0.2">
      <c r="A29" s="76" t="s">
        <v>471</v>
      </c>
      <c r="B29" t="s">
        <v>657</v>
      </c>
    </row>
    <row r="30" spans="1:2" x14ac:dyDescent="0.2">
      <c r="A30" s="76" t="s">
        <v>472</v>
      </c>
      <c r="B30" t="s">
        <v>657</v>
      </c>
    </row>
    <row r="31" spans="1:2" x14ac:dyDescent="0.2">
      <c r="A31" s="76" t="s">
        <v>473</v>
      </c>
      <c r="B31" t="s">
        <v>657</v>
      </c>
    </row>
    <row r="32" spans="1:2" x14ac:dyDescent="0.2">
      <c r="A32" s="76" t="s">
        <v>474</v>
      </c>
      <c r="B32" t="s">
        <v>657</v>
      </c>
    </row>
    <row r="33" spans="1:14" x14ac:dyDescent="0.2">
      <c r="A33" s="76" t="s">
        <v>475</v>
      </c>
      <c r="B33" t="s">
        <v>657</v>
      </c>
    </row>
    <row r="34" spans="1:14" x14ac:dyDescent="0.2">
      <c r="A34" s="76" t="s">
        <v>476</v>
      </c>
      <c r="B34" t="s">
        <v>657</v>
      </c>
    </row>
    <row r="35" spans="1:14" x14ac:dyDescent="0.2">
      <c r="A35" s="76" t="s">
        <v>477</v>
      </c>
      <c r="B35" t="s">
        <v>657</v>
      </c>
    </row>
    <row r="36" spans="1:14" x14ac:dyDescent="0.2">
      <c r="A36" s="76" t="s">
        <v>478</v>
      </c>
      <c r="B36" t="s">
        <v>657</v>
      </c>
    </row>
    <row r="37" spans="1:14" x14ac:dyDescent="0.2">
      <c r="A37" s="91" t="s">
        <v>469</v>
      </c>
      <c r="B37" t="s">
        <v>658</v>
      </c>
    </row>
    <row r="38" spans="1:14" x14ac:dyDescent="0.2">
      <c r="A38" s="91" t="s">
        <v>470</v>
      </c>
      <c r="B38" t="s">
        <v>658</v>
      </c>
    </row>
    <row r="39" spans="1:14" x14ac:dyDescent="0.2">
      <c r="A39" s="91" t="s">
        <v>471</v>
      </c>
      <c r="B39" t="s">
        <v>658</v>
      </c>
    </row>
    <row r="40" spans="1:14" x14ac:dyDescent="0.2">
      <c r="A40" s="91" t="s">
        <v>472</v>
      </c>
      <c r="B40" t="s">
        <v>658</v>
      </c>
    </row>
    <row r="41" spans="1:14" x14ac:dyDescent="0.2">
      <c r="A41" s="91" t="s">
        <v>473</v>
      </c>
      <c r="B41" t="s">
        <v>658</v>
      </c>
    </row>
    <row r="42" spans="1:14" x14ac:dyDescent="0.2">
      <c r="A42" s="91" t="s">
        <v>474</v>
      </c>
      <c r="B42" t="s">
        <v>658</v>
      </c>
    </row>
    <row r="43" spans="1:14" x14ac:dyDescent="0.2">
      <c r="A43" s="91" t="s">
        <v>475</v>
      </c>
      <c r="B43" t="s">
        <v>658</v>
      </c>
    </row>
    <row r="44" spans="1:14" x14ac:dyDescent="0.2">
      <c r="A44" s="91" t="s">
        <v>476</v>
      </c>
      <c r="B44" t="s">
        <v>658</v>
      </c>
    </row>
    <row r="45" spans="1:14" x14ac:dyDescent="0.2">
      <c r="A45" s="91" t="s">
        <v>477</v>
      </c>
      <c r="B45" t="s">
        <v>658</v>
      </c>
    </row>
    <row r="46" spans="1:14" x14ac:dyDescent="0.2">
      <c r="A46" s="91" t="s">
        <v>478</v>
      </c>
      <c r="B46" t="s">
        <v>658</v>
      </c>
    </row>
    <row r="47" spans="1:14" x14ac:dyDescent="0.2">
      <c r="A47" s="91" t="s">
        <v>692</v>
      </c>
      <c r="B47" t="s">
        <v>660</v>
      </c>
      <c r="C47" t="s">
        <v>656</v>
      </c>
      <c r="D47" t="s">
        <v>656</v>
      </c>
      <c r="E47" t="s">
        <v>656</v>
      </c>
      <c r="F47" t="s">
        <v>656</v>
      </c>
      <c r="G47" t="s">
        <v>656</v>
      </c>
      <c r="H47" t="s">
        <v>656</v>
      </c>
      <c r="I47" t="s">
        <v>656</v>
      </c>
      <c r="J47" t="s">
        <v>656</v>
      </c>
      <c r="K47" t="s">
        <v>656</v>
      </c>
      <c r="L47" t="s">
        <v>656</v>
      </c>
      <c r="M47" t="s">
        <v>656</v>
      </c>
      <c r="N47" t="s">
        <v>656</v>
      </c>
    </row>
    <row r="48" spans="1:14" x14ac:dyDescent="0.2">
      <c r="A48" s="91" t="s">
        <v>693</v>
      </c>
      <c r="B48" t="s">
        <v>660</v>
      </c>
      <c r="C48" t="s">
        <v>655</v>
      </c>
      <c r="D48" t="s">
        <v>655</v>
      </c>
      <c r="E48" t="s">
        <v>655</v>
      </c>
      <c r="F48" t="s">
        <v>655</v>
      </c>
      <c r="G48" t="s">
        <v>655</v>
      </c>
      <c r="H48" t="s">
        <v>655</v>
      </c>
      <c r="I48" t="s">
        <v>655</v>
      </c>
      <c r="J48" t="s">
        <v>655</v>
      </c>
      <c r="K48" t="s">
        <v>655</v>
      </c>
      <c r="L48" t="s">
        <v>655</v>
      </c>
      <c r="M48" t="s">
        <v>655</v>
      </c>
      <c r="N48" t="s">
        <v>655</v>
      </c>
    </row>
    <row r="51" spans="2:2" x14ac:dyDescent="0.2">
      <c r="B51" t="s">
        <v>813</v>
      </c>
    </row>
  </sheetData>
  <mergeCells count="1">
    <mergeCell ref="C1:N1"/>
  </mergeCells>
  <conditionalFormatting sqref="A3:A36 A47:A50">
    <cfRule type="containsBlanks" dxfId="4" priority="5">
      <formula>LEN(TRIM(A3))=0</formula>
    </cfRule>
  </conditionalFormatting>
  <conditionalFormatting sqref="B3:N7 B8:B12 B13:N46 B47:B48 B49:N50 B51">
    <cfRule type="containsBlanks" dxfId="3" priority="6">
      <formula>LEN(TRIM(B3))=0</formula>
    </cfRule>
  </conditionalFormatting>
  <conditionalFormatting sqref="C8:N12">
    <cfRule type="containsBlanks" dxfId="2" priority="3">
      <formula>LEN(TRIM(C8))=0</formula>
    </cfRule>
  </conditionalFormatting>
  <conditionalFormatting sqref="C47:N48">
    <cfRule type="containsBlanks" dxfId="1" priority="1">
      <formula>LEN(TRIM(C47))=0</formula>
    </cfRule>
  </conditionalFormatting>
  <dataValidations count="2">
    <dataValidation type="list" allowBlank="1" showInputMessage="1" showErrorMessage="1" sqref="B49:B50" xr:uid="{B3AFFA6F-2A5B-CA45-B08F-0CDAC3EE8EF8}">
      <formula1>"Occupancy, Equipment, Lighting, Flow rate, Setpoint"</formula1>
    </dataValidation>
    <dataValidation type="list" allowBlank="1" showInputMessage="1" showErrorMessage="1" sqref="B3:B48" xr:uid="{8C1B60AC-8195-EE45-B840-D4FA92C9339C}">
      <formula1>"Occupancy, Equipment, Lighting, Water_use,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764</v>
      </c>
      <c r="B2" t="s">
        <v>765</v>
      </c>
      <c r="C2" t="s">
        <v>766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444</v>
      </c>
      <c r="B1" s="49" t="s">
        <v>649</v>
      </c>
      <c r="C1" s="49" t="s">
        <v>390</v>
      </c>
      <c r="D1" s="49" t="s">
        <v>445</v>
      </c>
      <c r="E1" s="49" t="s">
        <v>435</v>
      </c>
      <c r="F1" s="75"/>
      <c r="G1" s="75"/>
      <c r="H1" s="49" t="s">
        <v>433</v>
      </c>
      <c r="I1" s="49" t="s">
        <v>434</v>
      </c>
      <c r="J1" s="53" t="s">
        <v>391</v>
      </c>
    </row>
    <row r="2" spans="1:10" ht="17" x14ac:dyDescent="0.2">
      <c r="A2" s="72" t="s">
        <v>633</v>
      </c>
      <c r="B2" s="72" t="s">
        <v>634</v>
      </c>
      <c r="C2" s="72" t="s">
        <v>429</v>
      </c>
      <c r="D2" s="72" t="s">
        <v>388</v>
      </c>
      <c r="E2" s="72" t="s">
        <v>446</v>
      </c>
      <c r="F2" s="72" t="s">
        <v>452</v>
      </c>
      <c r="G2" s="72" t="s">
        <v>448</v>
      </c>
      <c r="H2" s="72" t="s">
        <v>430</v>
      </c>
      <c r="I2" s="73" t="s">
        <v>375</v>
      </c>
      <c r="J2" s="74" t="s">
        <v>374</v>
      </c>
    </row>
    <row r="3" spans="1:10" ht="17" x14ac:dyDescent="0.2">
      <c r="A3" s="37" t="s">
        <v>376</v>
      </c>
      <c r="B3" s="37"/>
      <c r="C3" s="37" t="s">
        <v>301</v>
      </c>
      <c r="D3" s="37" t="str">
        <f>_xlfn.XLOOKUP(C3,Units!$A$2:$A$30,Units!$D$2:$D$30,"")</f>
        <v>Use a % change or a numerical change for the value of the retrofit</v>
      </c>
      <c r="E3" s="37">
        <v>-2</v>
      </c>
      <c r="F3" s="38" t="s">
        <v>389</v>
      </c>
      <c r="G3" s="39" t="str">
        <f>_xlfn.XLOOKUP(C3,Units!$A$2:$A$30,Units!$B$2:$B$30,"")</f>
        <v>C</v>
      </c>
      <c r="H3" s="37" t="s">
        <v>431</v>
      </c>
      <c r="I3" s="40" t="s">
        <v>463</v>
      </c>
      <c r="J3" s="71"/>
    </row>
    <row r="4" spans="1:10" ht="34" x14ac:dyDescent="0.2">
      <c r="A4" s="37" t="s">
        <v>377</v>
      </c>
      <c r="B4" s="37"/>
      <c r="C4" s="37" t="s">
        <v>293</v>
      </c>
      <c r="D4" s="37" t="str">
        <f>_xlfn.XLOOKUP(C4,Units!$A$2:$A$30,Units!$D$2:$D$30,"")</f>
        <v>Use a % change or a numerical change for the value of the retrofit</v>
      </c>
      <c r="E4" s="37">
        <v>4.5</v>
      </c>
      <c r="F4" s="38" t="s">
        <v>447</v>
      </c>
      <c r="G4" s="39" t="str">
        <f>_xlfn.XLOOKUP(C4,Units!$A$2:$A$30,Units!$B$2:$B$30,"")</f>
        <v>W/m2</v>
      </c>
      <c r="H4" s="37" t="s">
        <v>431</v>
      </c>
      <c r="I4" s="41" t="s">
        <v>378</v>
      </c>
      <c r="J4" s="71"/>
    </row>
    <row r="5" spans="1:10" ht="17" x14ac:dyDescent="0.2">
      <c r="A5" s="37" t="s">
        <v>379</v>
      </c>
      <c r="B5" s="37"/>
      <c r="C5" s="37" t="s">
        <v>292</v>
      </c>
      <c r="D5" s="37" t="str">
        <f>_xlfn.XLOOKUP(C5,Units!$A$2:$A$30,Units!$D$2:$D$30,"")</f>
        <v>Use a % change or a numerical change for the value of the retrofit</v>
      </c>
      <c r="E5" s="37">
        <v>-20</v>
      </c>
      <c r="F5" s="38" t="s">
        <v>389</v>
      </c>
      <c r="G5" s="39" t="str">
        <f>_xlfn.XLOOKUP(C5,Units!$A$2:$A$30,Units!$B$2:$B$30,"")</f>
        <v>W/m2</v>
      </c>
      <c r="H5" s="37" t="s">
        <v>431</v>
      </c>
      <c r="I5" s="41" t="s">
        <v>380</v>
      </c>
      <c r="J5" s="71"/>
    </row>
    <row r="6" spans="1:10" ht="17" x14ac:dyDescent="0.2">
      <c r="A6" s="37" t="s">
        <v>381</v>
      </c>
      <c r="B6" s="37"/>
      <c r="C6" s="37" t="s">
        <v>449</v>
      </c>
      <c r="D6" s="37" t="str">
        <f>_xlfn.XLOOKUP(C6,Units!$A$2:$A$30,Units!$D$2:$D$30,"")</f>
        <v>Use a % change or a numerical change for the value of the retrofit</v>
      </c>
      <c r="E6" s="37">
        <v>0.4</v>
      </c>
      <c r="F6" s="38" t="s">
        <v>447</v>
      </c>
      <c r="G6" s="39" t="str">
        <f>_xlfn.XLOOKUP(C6,Units!$A$2:$A$30,Units!$B$2:$B$30,"")</f>
        <v>ACH_natural</v>
      </c>
      <c r="H6" s="37" t="s">
        <v>431</v>
      </c>
      <c r="I6" s="41" t="s">
        <v>382</v>
      </c>
      <c r="J6" s="71"/>
    </row>
    <row r="7" spans="1:10" ht="34" x14ac:dyDescent="0.2">
      <c r="A7" s="37" t="s">
        <v>662</v>
      </c>
      <c r="B7" s="37"/>
      <c r="C7" s="37" t="s">
        <v>299</v>
      </c>
      <c r="D7" s="37" t="str">
        <f>_xlfn.XLOOKUP(C7,Units!$A$2:$A$30,Units!$D$2:$D$30,"")</f>
        <v>Change to the new heating fuel source (e.g., Electricity, Propane, NaturalGas)</v>
      </c>
      <c r="E7" s="37" t="s">
        <v>454</v>
      </c>
      <c r="F7" s="38" t="s">
        <v>453</v>
      </c>
      <c r="G7" s="39" t="str">
        <f>_xlfn.XLOOKUP(C7,Units!$A$2:$A$30,Units!$B$2:$B$30,"")</f>
        <v>ListChoice</v>
      </c>
      <c r="H7" s="37" t="s">
        <v>432</v>
      </c>
      <c r="I7" s="42" t="s">
        <v>383</v>
      </c>
      <c r="J7" s="71"/>
    </row>
    <row r="8" spans="1:10" ht="34" x14ac:dyDescent="0.2">
      <c r="A8" s="37" t="s">
        <v>309</v>
      </c>
      <c r="B8" s="37"/>
      <c r="C8" s="37" t="s">
        <v>311</v>
      </c>
      <c r="D8" s="37" t="str">
        <f>_xlfn.XLOOKUP(C8,Units!$A$2:$A$30,Units!$D$2:$D$30,"")</f>
        <v>Change to the new heating fuel source (e.g., Electricity, Propane, NaturalGas)</v>
      </c>
      <c r="E8" s="37" t="s">
        <v>454</v>
      </c>
      <c r="F8" s="38" t="s">
        <v>453</v>
      </c>
      <c r="G8" s="39" t="str">
        <f>_xlfn.XLOOKUP(C8,Units!$A$2:$A$30,Units!$B$2:$B$30,"")</f>
        <v>ListChoice</v>
      </c>
      <c r="H8" s="37" t="s">
        <v>432</v>
      </c>
      <c r="I8" s="41" t="s">
        <v>384</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453</v>
      </c>
      <c r="G9" s="39" t="str">
        <f>_xlfn.XLOOKUP(C9,Units!$A$2:$A$30,Units!$B$2:$B$30,"")</f>
        <v>MaterialThicknessList</v>
      </c>
      <c r="H9" s="37" t="s">
        <v>432</v>
      </c>
      <c r="I9" s="42" t="s">
        <v>385</v>
      </c>
      <c r="J9" s="71"/>
    </row>
    <row r="10" spans="1:10" ht="17" x14ac:dyDescent="0.2">
      <c r="A10" s="37" t="s">
        <v>386</v>
      </c>
      <c r="B10" s="37"/>
      <c r="C10" s="37" t="s">
        <v>455</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459</v>
      </c>
      <c r="F10" s="38" t="s">
        <v>453</v>
      </c>
      <c r="G10" s="39" t="str">
        <f>_xlfn.XLOOKUP(C10,Units!$A$2:$A$30,Units!$B$2:$B$30,"")</f>
        <v>MaterialThicknessList</v>
      </c>
      <c r="H10" s="37" t="s">
        <v>432</v>
      </c>
      <c r="I10" s="41" t="s">
        <v>387</v>
      </c>
      <c r="J10" s="71"/>
    </row>
    <row r="11" spans="1:10" x14ac:dyDescent="0.2">
      <c r="A11" s="37" t="s">
        <v>22</v>
      </c>
      <c r="B11" s="37"/>
      <c r="C11" s="11" t="s">
        <v>449</v>
      </c>
      <c r="D11" s="11" t="str">
        <f>_xlfn.XLOOKUP(C11,Units!$A$2:$A$30,Units!$D$2:$D$30,"")</f>
        <v>Use a % change or a numerical change for the value of the retrofit</v>
      </c>
      <c r="E11">
        <v>-10</v>
      </c>
      <c r="F11" s="12" t="s">
        <v>389</v>
      </c>
      <c r="G11" t="str">
        <f>_xlfn.XLOOKUP(C11,Units!$A$2:$A$30,Units!$B$2:$B$30,"")</f>
        <v>ACH_natural</v>
      </c>
    </row>
    <row r="12" spans="1:10" x14ac:dyDescent="0.2">
      <c r="B12" s="37"/>
      <c r="C12" s="11" t="s">
        <v>293</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455</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578</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433</v>
      </c>
      <c r="B1" s="70"/>
      <c r="C1" s="127"/>
      <c r="D1" s="127"/>
      <c r="E1" s="127"/>
      <c r="F1" s="127"/>
      <c r="G1" s="127"/>
      <c r="H1" s="127"/>
    </row>
    <row r="2" spans="1:8" x14ac:dyDescent="0.2">
      <c r="A2" s="43" t="s">
        <v>633</v>
      </c>
      <c r="B2" s="43" t="s">
        <v>663</v>
      </c>
      <c r="C2" s="43" t="s">
        <v>664</v>
      </c>
      <c r="D2" s="43" t="s">
        <v>665</v>
      </c>
      <c r="E2" s="101"/>
      <c r="F2" s="43"/>
      <c r="G2" s="43"/>
      <c r="H2" s="45"/>
    </row>
    <row r="3" spans="1:8" x14ac:dyDescent="0.2">
      <c r="A3" t="s">
        <v>666</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286</v>
      </c>
      <c r="B1" s="1" t="s">
        <v>312</v>
      </c>
      <c r="C1" s="1" t="s">
        <v>279</v>
      </c>
      <c r="D1" s="1" t="s">
        <v>436</v>
      </c>
    </row>
    <row r="2" spans="1:4" x14ac:dyDescent="0.2">
      <c r="A2" t="s">
        <v>266</v>
      </c>
      <c r="B2" t="s">
        <v>332</v>
      </c>
      <c r="C2" t="s">
        <v>331</v>
      </c>
      <c r="D2" t="s">
        <v>437</v>
      </c>
    </row>
    <row r="3" spans="1:4" x14ac:dyDescent="0.2">
      <c r="A3" t="s">
        <v>268</v>
      </c>
      <c r="B3" t="s">
        <v>332</v>
      </c>
      <c r="C3" t="s">
        <v>333</v>
      </c>
      <c r="D3" t="s">
        <v>437</v>
      </c>
    </row>
    <row r="4" spans="1:4" x14ac:dyDescent="0.2">
      <c r="A4" t="s">
        <v>270</v>
      </c>
      <c r="B4" t="s">
        <v>332</v>
      </c>
      <c r="C4" t="s">
        <v>334</v>
      </c>
      <c r="D4" t="s">
        <v>437</v>
      </c>
    </row>
    <row r="5" spans="1:4" x14ac:dyDescent="0.2">
      <c r="A5" t="s">
        <v>271</v>
      </c>
      <c r="B5" t="s">
        <v>332</v>
      </c>
      <c r="C5" t="s">
        <v>335</v>
      </c>
      <c r="D5" t="s">
        <v>437</v>
      </c>
    </row>
    <row r="6" spans="1:4" x14ac:dyDescent="0.2">
      <c r="A6" t="s">
        <v>272</v>
      </c>
      <c r="B6" t="s">
        <v>332</v>
      </c>
      <c r="C6" t="s">
        <v>336</v>
      </c>
      <c r="D6" t="s">
        <v>437</v>
      </c>
    </row>
    <row r="7" spans="1:4" x14ac:dyDescent="0.2">
      <c r="A7" t="s">
        <v>273</v>
      </c>
      <c r="B7" t="s">
        <v>332</v>
      </c>
      <c r="C7" t="s">
        <v>337</v>
      </c>
      <c r="D7" t="s">
        <v>437</v>
      </c>
    </row>
    <row r="8" spans="1:4" x14ac:dyDescent="0.2">
      <c r="A8" t="s">
        <v>455</v>
      </c>
      <c r="B8" t="s">
        <v>332</v>
      </c>
      <c r="C8" t="s">
        <v>456</v>
      </c>
      <c r="D8" t="s">
        <v>437</v>
      </c>
    </row>
    <row r="9" spans="1:4" x14ac:dyDescent="0.2">
      <c r="A9" t="s">
        <v>291</v>
      </c>
      <c r="B9" t="s">
        <v>340</v>
      </c>
      <c r="C9" t="s">
        <v>348</v>
      </c>
      <c r="D9" t="s">
        <v>438</v>
      </c>
    </row>
    <row r="10" spans="1:4" x14ac:dyDescent="0.2">
      <c r="A10" t="s">
        <v>292</v>
      </c>
      <c r="B10" t="s">
        <v>313</v>
      </c>
      <c r="C10" t="s">
        <v>349</v>
      </c>
      <c r="D10" t="s">
        <v>438</v>
      </c>
    </row>
    <row r="11" spans="1:4" x14ac:dyDescent="0.2">
      <c r="A11" t="s">
        <v>293</v>
      </c>
      <c r="B11" t="s">
        <v>313</v>
      </c>
      <c r="C11" t="s">
        <v>350</v>
      </c>
      <c r="D11" t="s">
        <v>438</v>
      </c>
    </row>
    <row r="12" spans="1:4" x14ac:dyDescent="0.2">
      <c r="A12" t="s">
        <v>294</v>
      </c>
      <c r="B12" t="s">
        <v>341</v>
      </c>
      <c r="C12" t="s">
        <v>351</v>
      </c>
      <c r="D12" t="s">
        <v>439</v>
      </c>
    </row>
    <row r="13" spans="1:4" x14ac:dyDescent="0.2">
      <c r="A13" t="s">
        <v>449</v>
      </c>
      <c r="B13" t="s">
        <v>450</v>
      </c>
      <c r="C13" t="s">
        <v>451</v>
      </c>
      <c r="D13" t="s">
        <v>438</v>
      </c>
    </row>
    <row r="14" spans="1:4" x14ac:dyDescent="0.2">
      <c r="A14" t="s">
        <v>295</v>
      </c>
      <c r="B14" t="s">
        <v>342</v>
      </c>
      <c r="C14" t="s">
        <v>352</v>
      </c>
      <c r="D14" t="s">
        <v>440</v>
      </c>
    </row>
    <row r="15" spans="1:4" x14ac:dyDescent="0.2">
      <c r="A15" t="s">
        <v>296</v>
      </c>
      <c r="B15" t="s">
        <v>342</v>
      </c>
      <c r="C15" t="s">
        <v>352</v>
      </c>
      <c r="D15" t="s">
        <v>440</v>
      </c>
    </row>
    <row r="16" spans="1:4" x14ac:dyDescent="0.2">
      <c r="A16" t="s">
        <v>297</v>
      </c>
      <c r="B16" t="s">
        <v>343</v>
      </c>
      <c r="C16" t="s">
        <v>353</v>
      </c>
      <c r="D16" t="s">
        <v>438</v>
      </c>
    </row>
    <row r="17" spans="1:4" x14ac:dyDescent="0.2">
      <c r="A17" t="s">
        <v>298</v>
      </c>
      <c r="B17" t="s">
        <v>343</v>
      </c>
      <c r="C17" t="s">
        <v>354</v>
      </c>
      <c r="D17" t="s">
        <v>438</v>
      </c>
    </row>
    <row r="18" spans="1:4" x14ac:dyDescent="0.2">
      <c r="A18" t="s">
        <v>299</v>
      </c>
      <c r="B18" t="s">
        <v>342</v>
      </c>
      <c r="C18" t="s">
        <v>355</v>
      </c>
      <c r="D18" t="s">
        <v>442</v>
      </c>
    </row>
    <row r="19" spans="1:4" x14ac:dyDescent="0.2">
      <c r="A19" t="s">
        <v>300</v>
      </c>
      <c r="B19" t="s">
        <v>342</v>
      </c>
      <c r="C19" t="s">
        <v>356</v>
      </c>
      <c r="D19" t="s">
        <v>443</v>
      </c>
    </row>
    <row r="20" spans="1:4" x14ac:dyDescent="0.2">
      <c r="A20" t="s">
        <v>301</v>
      </c>
      <c r="B20" t="s">
        <v>343</v>
      </c>
      <c r="C20" t="s">
        <v>357</v>
      </c>
      <c r="D20" t="s">
        <v>438</v>
      </c>
    </row>
    <row r="21" spans="1:4" x14ac:dyDescent="0.2">
      <c r="A21" t="s">
        <v>302</v>
      </c>
      <c r="B21" t="s">
        <v>343</v>
      </c>
      <c r="C21" t="s">
        <v>358</v>
      </c>
      <c r="D21" t="s">
        <v>438</v>
      </c>
    </row>
    <row r="22" spans="1:4" x14ac:dyDescent="0.2">
      <c r="A22" t="s">
        <v>303</v>
      </c>
      <c r="B22" t="s">
        <v>344</v>
      </c>
      <c r="C22" t="s">
        <v>359</v>
      </c>
      <c r="D22" t="s">
        <v>441</v>
      </c>
    </row>
    <row r="23" spans="1:4" x14ac:dyDescent="0.2">
      <c r="A23" t="s">
        <v>304</v>
      </c>
      <c r="B23" t="s">
        <v>344</v>
      </c>
      <c r="C23" t="s">
        <v>360</v>
      </c>
      <c r="D23" t="s">
        <v>441</v>
      </c>
    </row>
    <row r="24" spans="1:4" x14ac:dyDescent="0.2">
      <c r="A24" t="s">
        <v>305</v>
      </c>
      <c r="B24" t="s">
        <v>345</v>
      </c>
      <c r="C24" t="s">
        <v>361</v>
      </c>
      <c r="D24" t="s">
        <v>438</v>
      </c>
    </row>
    <row r="25" spans="1:4" x14ac:dyDescent="0.2">
      <c r="A25" t="s">
        <v>306</v>
      </c>
      <c r="B25" t="s">
        <v>362</v>
      </c>
      <c r="C25" t="s">
        <v>363</v>
      </c>
      <c r="D25" t="s">
        <v>438</v>
      </c>
    </row>
    <row r="26" spans="1:4" x14ac:dyDescent="0.2">
      <c r="A26" t="s">
        <v>307</v>
      </c>
      <c r="B26" t="s">
        <v>362</v>
      </c>
      <c r="C26" t="s">
        <v>364</v>
      </c>
      <c r="D26" t="s">
        <v>438</v>
      </c>
    </row>
    <row r="27" spans="1:4" x14ac:dyDescent="0.2">
      <c r="A27" s="6" t="s">
        <v>338</v>
      </c>
      <c r="B27" t="s">
        <v>347</v>
      </c>
      <c r="C27" t="s">
        <v>365</v>
      </c>
      <c r="D27" t="s">
        <v>438</v>
      </c>
    </row>
    <row r="28" spans="1:4" x14ac:dyDescent="0.2">
      <c r="A28" t="s">
        <v>310</v>
      </c>
      <c r="B28" t="s">
        <v>343</v>
      </c>
      <c r="C28" t="s">
        <v>366</v>
      </c>
      <c r="D28" t="s">
        <v>438</v>
      </c>
    </row>
    <row r="29" spans="1:4" x14ac:dyDescent="0.2">
      <c r="A29" t="s">
        <v>339</v>
      </c>
      <c r="B29" t="s">
        <v>346</v>
      </c>
      <c r="C29" t="s">
        <v>367</v>
      </c>
      <c r="D29" t="s">
        <v>438</v>
      </c>
    </row>
    <row r="30" spans="1:4" x14ac:dyDescent="0.2">
      <c r="A30" t="s">
        <v>311</v>
      </c>
      <c r="B30" t="s">
        <v>342</v>
      </c>
      <c r="C30" t="s">
        <v>368</v>
      </c>
      <c r="D30" t="s">
        <v>442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657</v>
      </c>
      <c r="B1" t="s">
        <v>669</v>
      </c>
      <c r="G1" t="s">
        <v>670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671</v>
      </c>
      <c r="B1" t="s">
        <v>672</v>
      </c>
      <c r="C1" t="s">
        <v>673</v>
      </c>
      <c r="D1" t="s">
        <v>674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309</v>
      </c>
      <c r="D1" t="s">
        <v>492</v>
      </c>
      <c r="H1" t="s">
        <v>500</v>
      </c>
    </row>
    <row r="2" spans="1:14" ht="34" x14ac:dyDescent="0.2">
      <c r="A2" s="50" t="s">
        <v>311</v>
      </c>
      <c r="B2" t="s">
        <v>502</v>
      </c>
      <c r="C2" s="50" t="s">
        <v>310</v>
      </c>
      <c r="D2" s="51" t="s">
        <v>490</v>
      </c>
      <c r="E2" s="51" t="s">
        <v>809</v>
      </c>
      <c r="F2" s="50" t="s">
        <v>489</v>
      </c>
      <c r="G2" s="52" t="s">
        <v>499</v>
      </c>
      <c r="H2" s="50" t="s">
        <v>496</v>
      </c>
      <c r="I2" s="50" t="s">
        <v>495</v>
      </c>
      <c r="J2" s="51" t="s">
        <v>493</v>
      </c>
      <c r="K2" s="50" t="s">
        <v>494</v>
      </c>
      <c r="L2" s="78" t="s">
        <v>488</v>
      </c>
      <c r="M2" s="78" t="s">
        <v>505</v>
      </c>
      <c r="N2" s="78" t="s">
        <v>506</v>
      </c>
    </row>
    <row r="3" spans="1:14" x14ac:dyDescent="0.2">
      <c r="A3" t="s">
        <v>498</v>
      </c>
      <c r="B3" t="s">
        <v>516</v>
      </c>
      <c r="D3" t="s">
        <v>513</v>
      </c>
      <c r="E3" t="s">
        <v>810</v>
      </c>
      <c r="F3" t="s">
        <v>503</v>
      </c>
      <c r="G3" t="s">
        <v>505</v>
      </c>
      <c r="H3" t="s">
        <v>376</v>
      </c>
      <c r="I3" t="s">
        <v>509</v>
      </c>
      <c r="J3" t="s">
        <v>498</v>
      </c>
      <c r="L3" t="s">
        <v>521</v>
      </c>
      <c r="M3" t="s">
        <v>643</v>
      </c>
      <c r="N3" t="s">
        <v>642</v>
      </c>
    </row>
    <row r="4" spans="1:14" x14ac:dyDescent="0.2">
      <c r="A4" t="s">
        <v>501</v>
      </c>
      <c r="B4" t="s">
        <v>517</v>
      </c>
      <c r="D4" t="s">
        <v>512</v>
      </c>
      <c r="E4" t="s">
        <v>506</v>
      </c>
      <c r="F4" t="s">
        <v>504</v>
      </c>
      <c r="G4" t="s">
        <v>506</v>
      </c>
      <c r="H4" t="s">
        <v>491</v>
      </c>
      <c r="I4" t="s">
        <v>497</v>
      </c>
      <c r="J4" t="s">
        <v>501</v>
      </c>
      <c r="L4" t="s">
        <v>519</v>
      </c>
      <c r="M4" t="s">
        <v>644</v>
      </c>
      <c r="N4" t="s">
        <v>645</v>
      </c>
    </row>
    <row r="5" spans="1:14" x14ac:dyDescent="0.2">
      <c r="A5" t="s">
        <v>454</v>
      </c>
      <c r="D5" t="s">
        <v>514</v>
      </c>
      <c r="E5" t="s">
        <v>648</v>
      </c>
      <c r="G5" t="s">
        <v>507</v>
      </c>
      <c r="H5" t="s">
        <v>808</v>
      </c>
      <c r="J5" t="s">
        <v>510</v>
      </c>
      <c r="L5" t="s">
        <v>520</v>
      </c>
      <c r="M5" t="s">
        <v>772</v>
      </c>
      <c r="N5" t="s">
        <v>772</v>
      </c>
    </row>
    <row r="6" spans="1:14" x14ac:dyDescent="0.2">
      <c r="A6" t="s">
        <v>646</v>
      </c>
      <c r="D6" t="s">
        <v>515</v>
      </c>
      <c r="E6" t="s">
        <v>812</v>
      </c>
      <c r="G6" t="s">
        <v>508</v>
      </c>
      <c r="J6" t="s">
        <v>454</v>
      </c>
    </row>
    <row r="7" spans="1:14" x14ac:dyDescent="0.2">
      <c r="E7" t="s">
        <v>811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G19" sqref="G19"/>
    </sheetView>
  </sheetViews>
  <sheetFormatPr baseColWidth="10" defaultColWidth="11.5" defaultRowHeight="16" x14ac:dyDescent="0.2"/>
  <cols>
    <col min="1" max="1" width="22.83203125" customWidth="1"/>
  </cols>
  <sheetData>
    <row r="1" spans="1:5" x14ac:dyDescent="0.2">
      <c r="A1" s="1" t="s">
        <v>799</v>
      </c>
    </row>
    <row r="2" spans="1:5" x14ac:dyDescent="0.2">
      <c r="A2" s="1" t="s">
        <v>0</v>
      </c>
      <c r="B2" s="1" t="s">
        <v>650</v>
      </c>
      <c r="C2" s="1" t="s">
        <v>797</v>
      </c>
      <c r="D2" s="1" t="s">
        <v>651</v>
      </c>
      <c r="E2" s="1" t="s">
        <v>274</v>
      </c>
    </row>
    <row r="3" spans="1:5" x14ac:dyDescent="0.2">
      <c r="A3" t="s">
        <v>457</v>
      </c>
      <c r="B3">
        <v>0.90500000000000003</v>
      </c>
      <c r="C3">
        <v>5.8940000000000001</v>
      </c>
      <c r="D3">
        <v>0.91300000000000003</v>
      </c>
      <c r="E3" t="s">
        <v>652</v>
      </c>
    </row>
    <row r="4" spans="1:5" x14ac:dyDescent="0.2">
      <c r="A4" t="s">
        <v>458</v>
      </c>
      <c r="B4">
        <v>0.76400000000000001</v>
      </c>
      <c r="C4">
        <v>2.72</v>
      </c>
      <c r="D4">
        <v>0.81200000000000006</v>
      </c>
      <c r="E4" t="s">
        <v>653</v>
      </c>
    </row>
    <row r="5" spans="1:5" x14ac:dyDescent="0.2">
      <c r="A5" t="s">
        <v>459</v>
      </c>
      <c r="B5">
        <v>0.373</v>
      </c>
      <c r="C5">
        <v>1.4930000000000001</v>
      </c>
      <c r="D5">
        <v>0.44400000000000001</v>
      </c>
      <c r="E5" t="s">
        <v>653</v>
      </c>
    </row>
    <row r="6" spans="1:5" x14ac:dyDescent="0.2">
      <c r="A6" t="s">
        <v>460</v>
      </c>
      <c r="B6">
        <v>0.64900000000000002</v>
      </c>
      <c r="C6">
        <v>1.5069999999999999</v>
      </c>
      <c r="D6">
        <v>0.76900000000000002</v>
      </c>
      <c r="E6" t="s">
        <v>653</v>
      </c>
    </row>
    <row r="7" spans="1:5" x14ac:dyDescent="0.2">
      <c r="A7" t="s">
        <v>461</v>
      </c>
      <c r="B7">
        <v>0.76400000000000001</v>
      </c>
      <c r="C7">
        <v>0.78500000000000003</v>
      </c>
      <c r="D7">
        <v>0.66100000000000003</v>
      </c>
      <c r="E7" t="s">
        <v>654</v>
      </c>
    </row>
    <row r="8" spans="1:5" x14ac:dyDescent="0.2">
      <c r="A8" t="s">
        <v>849</v>
      </c>
      <c r="B8">
        <v>0.56000000000000005</v>
      </c>
      <c r="C8">
        <v>3.8042600000000002</v>
      </c>
      <c r="D8">
        <v>0.57999999999999996</v>
      </c>
      <c r="E8" t="s">
        <v>652</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369</v>
      </c>
      <c r="B1" t="s">
        <v>564</v>
      </c>
      <c r="C1" t="s">
        <v>563</v>
      </c>
      <c r="D1" t="s">
        <v>565</v>
      </c>
    </row>
    <row r="2" spans="1:4" x14ac:dyDescent="0.2">
      <c r="A2" t="s">
        <v>566</v>
      </c>
      <c r="B2" t="s">
        <v>568</v>
      </c>
      <c r="C2" t="s">
        <v>568</v>
      </c>
      <c r="D2" t="s">
        <v>568</v>
      </c>
    </row>
    <row r="3" spans="1:4" x14ac:dyDescent="0.2">
      <c r="A3" t="s">
        <v>567</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B24" sqref="B24"/>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289</v>
      </c>
      <c r="D1" t="s">
        <v>290</v>
      </c>
      <c r="G1" t="s">
        <v>308</v>
      </c>
      <c r="J1" t="s">
        <v>309</v>
      </c>
    </row>
    <row r="2" spans="1:11" x14ac:dyDescent="0.2">
      <c r="A2" s="1" t="s">
        <v>278</v>
      </c>
      <c r="B2" s="1" t="s">
        <v>279</v>
      </c>
      <c r="D2" s="1" t="s">
        <v>278</v>
      </c>
      <c r="E2" s="1" t="s">
        <v>279</v>
      </c>
      <c r="G2" s="1" t="s">
        <v>278</v>
      </c>
      <c r="H2" s="1" t="s">
        <v>279</v>
      </c>
      <c r="J2" s="2" t="s">
        <v>278</v>
      </c>
      <c r="K2" s="2" t="s">
        <v>279</v>
      </c>
    </row>
    <row r="3" spans="1:11" x14ac:dyDescent="0.2">
      <c r="A3" t="s">
        <v>266</v>
      </c>
      <c r="D3" t="s">
        <v>291</v>
      </c>
      <c r="G3" t="s">
        <v>295</v>
      </c>
      <c r="H3" t="s">
        <v>327</v>
      </c>
      <c r="J3" s="6" t="s">
        <v>338</v>
      </c>
    </row>
    <row r="4" spans="1:11" x14ac:dyDescent="0.2">
      <c r="A4" t="s">
        <v>268</v>
      </c>
      <c r="D4" t="s">
        <v>292</v>
      </c>
      <c r="G4" t="s">
        <v>296</v>
      </c>
      <c r="H4" t="s">
        <v>327</v>
      </c>
      <c r="J4" t="s">
        <v>310</v>
      </c>
    </row>
    <row r="5" spans="1:11" x14ac:dyDescent="0.2">
      <c r="A5" t="s">
        <v>270</v>
      </c>
      <c r="D5" t="s">
        <v>449</v>
      </c>
      <c r="G5" t="s">
        <v>297</v>
      </c>
      <c r="H5" t="s">
        <v>328</v>
      </c>
      <c r="J5" t="s">
        <v>339</v>
      </c>
    </row>
    <row r="6" spans="1:11" x14ac:dyDescent="0.2">
      <c r="A6" t="s">
        <v>271</v>
      </c>
      <c r="D6" t="s">
        <v>293</v>
      </c>
      <c r="G6" t="s">
        <v>298</v>
      </c>
      <c r="H6" t="s">
        <v>329</v>
      </c>
      <c r="J6" t="s">
        <v>311</v>
      </c>
    </row>
    <row r="7" spans="1:11" x14ac:dyDescent="0.2">
      <c r="A7" t="s">
        <v>272</v>
      </c>
      <c r="D7" t="s">
        <v>294</v>
      </c>
      <c r="G7" t="s">
        <v>299</v>
      </c>
    </row>
    <row r="8" spans="1:11" x14ac:dyDescent="0.2">
      <c r="A8" t="s">
        <v>455</v>
      </c>
      <c r="G8" t="s">
        <v>300</v>
      </c>
    </row>
    <row r="9" spans="1:11" x14ac:dyDescent="0.2">
      <c r="A9" t="s">
        <v>800</v>
      </c>
      <c r="G9" t="s">
        <v>301</v>
      </c>
    </row>
    <row r="10" spans="1:11" x14ac:dyDescent="0.2">
      <c r="A10" t="s">
        <v>804</v>
      </c>
      <c r="G10" t="s">
        <v>302</v>
      </c>
    </row>
    <row r="11" spans="1:11" x14ac:dyDescent="0.2">
      <c r="A11" t="s">
        <v>802</v>
      </c>
      <c r="G11" t="s">
        <v>303</v>
      </c>
    </row>
    <row r="12" spans="1:11" x14ac:dyDescent="0.2">
      <c r="G12" t="s">
        <v>304</v>
      </c>
    </row>
    <row r="13" spans="1:11" x14ac:dyDescent="0.2">
      <c r="G13" t="s">
        <v>305</v>
      </c>
    </row>
    <row r="14" spans="1:11" x14ac:dyDescent="0.2">
      <c r="G14" t="s">
        <v>306</v>
      </c>
    </row>
    <row r="15" spans="1:11" x14ac:dyDescent="0.2">
      <c r="G15" t="s">
        <v>307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467</v>
      </c>
      <c r="B1" t="s">
        <v>640</v>
      </c>
      <c r="C1" t="s">
        <v>657</v>
      </c>
      <c r="D1" t="s">
        <v>658</v>
      </c>
      <c r="E1" t="s">
        <v>660</v>
      </c>
    </row>
    <row r="2" spans="1:5" x14ac:dyDescent="0.2">
      <c r="A2" t="s">
        <v>479</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661</v>
      </c>
    </row>
    <row r="3" spans="1:5" x14ac:dyDescent="0.2">
      <c r="A3" s="76" t="s">
        <v>468</v>
      </c>
      <c r="B3" t="str">
        <v>Residential_WFH_occ</v>
      </c>
      <c r="C3" t="str">
        <v>Residential_WFH_equipment</v>
      </c>
      <c r="D3" t="str">
        <v>Residential_WFH_lighting</v>
      </c>
      <c r="E3" t="str" cm="1">
        <f t="array" ref="E3:E4">_xlfn._xlws.FILTER(IF(Year_schedules!$B:$B=E$1,Year_schedules!$A:$A,""),IF(Year_schedules!$B:$B=E$1,Year_schedules!$A:$A,"")&lt;&gt;"")</f>
        <v>Res_heating</v>
      </c>
    </row>
    <row r="4" spans="1:5" x14ac:dyDescent="0.2">
      <c r="A4" s="77" t="s">
        <v>518</v>
      </c>
      <c r="B4" t="str">
        <v>Residential_occ</v>
      </c>
      <c r="C4" t="str">
        <v>Residential_equipment</v>
      </c>
      <c r="D4" t="str">
        <v>Residential_light</v>
      </c>
      <c r="E4" t="str">
        <v>Res_cooling</v>
      </c>
    </row>
    <row r="5" spans="1:5" x14ac:dyDescent="0.2">
      <c r="A5" s="76" t="s">
        <v>469</v>
      </c>
      <c r="B5" t="str">
        <v>Residential_busy_occ</v>
      </c>
      <c r="C5" t="str">
        <v>Residential_busy_equipment</v>
      </c>
      <c r="D5" t="str">
        <v>Residential_busy_light</v>
      </c>
    </row>
    <row r="6" spans="1:5" x14ac:dyDescent="0.2">
      <c r="A6" s="76" t="s">
        <v>470</v>
      </c>
      <c r="B6" t="str">
        <v>Kitchen</v>
      </c>
      <c r="C6" t="str">
        <v>Kitchen</v>
      </c>
      <c r="D6" t="str">
        <v>Kitchen</v>
      </c>
    </row>
    <row r="7" spans="1:5" x14ac:dyDescent="0.2">
      <c r="A7" s="76" t="s">
        <v>471</v>
      </c>
      <c r="B7" t="str">
        <v>Office</v>
      </c>
      <c r="C7" t="str">
        <v>Office</v>
      </c>
      <c r="D7" t="str">
        <v>Office</v>
      </c>
    </row>
    <row r="8" spans="1:5" x14ac:dyDescent="0.2">
      <c r="A8" s="76" t="s">
        <v>472</v>
      </c>
      <c r="B8" t="str">
        <v>MeetingRoom</v>
      </c>
      <c r="C8" t="str">
        <v>MeetingRoom</v>
      </c>
      <c r="D8" t="str">
        <v>MeetingRoom</v>
      </c>
    </row>
    <row r="9" spans="1:5" x14ac:dyDescent="0.2">
      <c r="A9" s="76" t="s">
        <v>473</v>
      </c>
      <c r="B9" t="str">
        <v>HotelRoom</v>
      </c>
      <c r="C9" t="str">
        <v>HotelRoom</v>
      </c>
      <c r="D9" t="str">
        <v>HotelRoom</v>
      </c>
    </row>
    <row r="10" spans="1:5" x14ac:dyDescent="0.2">
      <c r="A10" s="76" t="s">
        <v>474</v>
      </c>
      <c r="B10" t="str">
        <v>ClassRoom</v>
      </c>
      <c r="C10" t="str">
        <v>ClassRoom</v>
      </c>
      <c r="D10" t="str">
        <v>ClassRoom</v>
      </c>
    </row>
    <row r="11" spans="1:5" x14ac:dyDescent="0.2">
      <c r="A11" s="76" t="s">
        <v>475</v>
      </c>
      <c r="B11" t="str">
        <v>Library</v>
      </c>
      <c r="C11" t="str">
        <v>Library</v>
      </c>
      <c r="D11" t="str">
        <v>Library</v>
      </c>
    </row>
    <row r="12" spans="1:5" x14ac:dyDescent="0.2">
      <c r="A12" s="76" t="s">
        <v>476</v>
      </c>
      <c r="B12" t="str">
        <v>LectureHall</v>
      </c>
      <c r="C12" t="str">
        <v>LectureHall</v>
      </c>
      <c r="D12" t="str">
        <v>LectureHall</v>
      </c>
    </row>
    <row r="13" spans="1:5" x14ac:dyDescent="0.2">
      <c r="A13" s="76" t="s">
        <v>477</v>
      </c>
      <c r="B13" t="str">
        <v>SuperMarket</v>
      </c>
      <c r="C13" t="str">
        <v>SuperMarket</v>
      </c>
      <c r="D13" t="str">
        <v>SuperMarket</v>
      </c>
    </row>
    <row r="14" spans="1:5" x14ac:dyDescent="0.2">
      <c r="A14" s="76" t="s">
        <v>478</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8"/>
  <sheetViews>
    <sheetView workbookViewId="0">
      <selection activeCell="H2" sqref="H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270</v>
      </c>
      <c r="D1" s="8" t="s">
        <v>271</v>
      </c>
      <c r="E1" s="8" t="s">
        <v>272</v>
      </c>
      <c r="F1" s="8" t="s">
        <v>800</v>
      </c>
      <c r="G1" s="8" t="s">
        <v>804</v>
      </c>
      <c r="H1" s="8" t="s">
        <v>802</v>
      </c>
      <c r="I1" s="8" t="s">
        <v>455</v>
      </c>
    </row>
    <row r="2" spans="1:9" x14ac:dyDescent="0.2">
      <c r="A2" t="str" cm="1">
        <f t="array" ref="A2:A3">_xlfn._xlws.FILTER(IF(Construction_components!$B:$B=A$1,Construction_components!$A:$A,""),IF(Construction_components!$B:$B=A$1,Construction_components!$A:$A,"")&lt;&gt;"")</f>
        <v>Template_MA_SF_OLD</v>
      </c>
      <c r="B2" t="str" cm="1">
        <f t="array" ref="B2:B6">_xlfn._xlws.FILTER(IF(Construction_components!$B:$B=B$1,Construction_components!$A:$A,""),IF(Construction_components!$B:$B=B$1,Construction_components!$A:$A,"")&lt;&gt;"")</f>
        <v>Template_MA_MF_NEW_roof</v>
      </c>
      <c r="C2" t="str" cm="1">
        <f t="array" ref="C2:C6">_xlfn._xlws.FILTER(IF(Construction_components!$B:$B=C$1,Construction_components!$A:$A,""),IF(Construction_components!$B:$B=C$1,Construction_components!$A:$A,"")&lt;&gt;"")</f>
        <v>TEMPLATE_MF_MA_LOW_facade</v>
      </c>
      <c r="D2" t="str" cm="1">
        <f t="array" ref="D2">_xlfn._xlws.FILTER(IF(Construction_components!$B:$B=D$1,Construction_components!$A:$A,""),IF(Construction_components!$B:$B=D$1,Construction_components!$A:$A,"")&lt;&gt;"")</f>
        <v>Exterior_floor_MA_SFH</v>
      </c>
      <c r="E2" t="str" cm="1">
        <f t="array" ref="E2">_xlfn._xlws.FILTER(IF(Construction_components!$B:$B=E$1,Construction_components!$A:$A,""),IF(Construction_components!$B:$B=E$1,Construction_components!$A:$A,"")&lt;&gt;"")</f>
        <v>GF_MA_SFH</v>
      </c>
      <c r="F2" t="str" cm="1">
        <f t="array" ref="F2">_xlfn._xlws.FILTER(IF(Construction_components!$B:$B=F$1,Construction_components!$A:$A,""),IF(Construction_components!$B:$B=F$1,Construction_components!$A:$A,"")&lt;&gt;"")</f>
        <v>IF_MA_SFH</v>
      </c>
      <c r="G2" t="str" cm="1">
        <f t="array" ref="G2">_xlfn._xlws.FILTER(IF(Construction_components!$B:$B=G$1,Construction_components!$A:$A,""),IF(Construction_components!$B:$B=G$1,Construction_components!$A:$A,"")&lt;&gt;"")</f>
        <v>Basement_wall_SFH_MA</v>
      </c>
      <c r="I2" t="s">
        <v>457</v>
      </c>
    </row>
    <row r="3" spans="1:9" x14ac:dyDescent="0.2">
      <c r="A3" t="str">
        <v>Partition_MA_SFH</v>
      </c>
      <c r="B3" t="str">
        <v>Code_1_wall</v>
      </c>
      <c r="C3" t="str">
        <v>Facade_MA_SFH</v>
      </c>
      <c r="I3" t="s">
        <v>458</v>
      </c>
    </row>
    <row r="4" spans="1:9" x14ac:dyDescent="0.2">
      <c r="B4" t="str">
        <v>Low_insulation_roof_MA_SFH</v>
      </c>
      <c r="C4" t="str">
        <v>Low_insulation_wall_MA_SFH</v>
      </c>
      <c r="I4" t="s">
        <v>459</v>
      </c>
    </row>
    <row r="5" spans="1:9" x14ac:dyDescent="0.2">
      <c r="B5" t="str">
        <v>Medium_insulation_roof_MA_SFH</v>
      </c>
      <c r="C5" t="str">
        <v>Med_insulation_wall_MA_SFH</v>
      </c>
      <c r="I5" t="s">
        <v>460</v>
      </c>
    </row>
    <row r="6" spans="1:9" x14ac:dyDescent="0.2">
      <c r="B6" t="str">
        <v>High_insulation_roof_MA_SFH</v>
      </c>
      <c r="C6" t="str">
        <v>High_insulation_wall_MA_SFH</v>
      </c>
      <c r="I6" t="s">
        <v>461</v>
      </c>
    </row>
    <row r="7" spans="1:9" x14ac:dyDescent="0.2">
      <c r="I7" t="str" cm="1">
        <f t="array" ref="I7:I8">_xlfn._xlws.FILTER(IF(Construction_components!$B:$B=I$1,Construction_components!$A:$A,""),IF(Construction_components!$B:$B=I$1,Construction_components!$A:$A,"")&lt;&gt;"")</f>
        <v>Single_pane_MA_SFH</v>
      </c>
    </row>
    <row r="8" spans="1:9" x14ac:dyDescent="0.2">
      <c r="I8" t="str">
        <v>Double_pane_MA_SFH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2025-03-14T12:56:52Z</dcterms:modified>
</cp:coreProperties>
</file>